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rmeye\Desktop\deadhedge\"/>
    </mc:Choice>
  </mc:AlternateContent>
  <xr:revisionPtr revIDLastSave="0" documentId="8_{06F8BD96-B47D-4AE5-AE2C-D0FD6853AD70}" xr6:coauthVersionLast="47" xr6:coauthVersionMax="47" xr10:uidLastSave="{00000000-0000-0000-0000-000000000000}"/>
  <bookViews>
    <workbookView xWindow="-120" yWindow="-120" windowWidth="29040" windowHeight="15840" firstSheet="1" activeTab="1" xr2:uid="{3D1C675D-EDC7-A64F-9B87-39339CFBCAC1}"/>
  </bookViews>
  <sheets>
    <sheet name="How to Use Caluclators" sheetId="10" r:id="rId1"/>
    <sheet name="Food Storage Calculator" sheetId="1" r:id="rId2"/>
    <sheet name="Calories Per Food " sheetId="4" r:id="rId3"/>
    <sheet name="My Food Storage Plan" sheetId="9" r:id="rId4"/>
    <sheet name="Warning" sheetId="11" r:id="rId5"/>
  </sheets>
  <definedNames>
    <definedName name="_xlnm.Print_Area" localSheetId="1">'Food Storage Calculator'!$B$2:$Q$46</definedName>
    <definedName name="_xlnm.Print_Area" localSheetId="3">'My Food Storage Plan'!$B$2:$E$35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1" l="1"/>
  <c r="D14" i="1"/>
  <c r="E25" i="1"/>
  <c r="F24" i="1"/>
  <c r="F23" i="1"/>
  <c r="F22" i="1"/>
  <c r="F21" i="1"/>
  <c r="F20" i="1"/>
  <c r="F19" i="1"/>
  <c r="F18" i="1"/>
  <c r="E14" i="1"/>
  <c r="F8" i="1"/>
  <c r="F9" i="1"/>
  <c r="F10" i="1"/>
  <c r="F11" i="1"/>
  <c r="F12" i="1"/>
  <c r="F13" i="1"/>
  <c r="F7" i="1"/>
  <c r="F25" i="1" l="1"/>
  <c r="G12" i="1" l="1"/>
  <c r="G10" i="1"/>
  <c r="G9" i="1"/>
  <c r="I9" i="1" s="1"/>
  <c r="K9" i="1" s="1"/>
  <c r="G8" i="1"/>
  <c r="G7" i="1"/>
  <c r="D32" i="1"/>
  <c r="D33" i="1"/>
  <c r="D34" i="1"/>
  <c r="D35" i="1"/>
  <c r="D36" i="1"/>
  <c r="D37" i="1"/>
  <c r="D38" i="1"/>
  <c r="D39" i="1"/>
  <c r="D40" i="1"/>
  <c r="D41" i="1"/>
  <c r="D42" i="1"/>
  <c r="D43" i="1"/>
  <c r="D44" i="1"/>
  <c r="D45" i="1"/>
  <c r="E46" i="1"/>
  <c r="G24" i="1"/>
  <c r="G23" i="1"/>
  <c r="I23" i="1" s="1"/>
  <c r="G22" i="1"/>
  <c r="G21" i="1"/>
  <c r="G20" i="1"/>
  <c r="G19" i="1"/>
  <c r="G18" i="1"/>
  <c r="G13" i="1"/>
  <c r="G11" i="1"/>
  <c r="G25" i="1" l="1"/>
  <c r="Q9" i="1"/>
  <c r="G14" i="1"/>
  <c r="Q23" i="1"/>
  <c r="M23" i="1"/>
  <c r="K23" i="1"/>
  <c r="O23" i="1"/>
  <c r="O9" i="1"/>
  <c r="M9" i="1"/>
  <c r="H22" i="1"/>
  <c r="J22" i="1" s="1"/>
  <c r="I21" i="1"/>
  <c r="H20" i="1"/>
  <c r="J20" i="1" s="1"/>
  <c r="H19" i="1"/>
  <c r="J19" i="1" s="1"/>
  <c r="H18" i="1"/>
  <c r="J18" i="1" s="1"/>
  <c r="I24" i="1"/>
  <c r="I11" i="1"/>
  <c r="Q11" i="1" s="1"/>
  <c r="M21" i="1" l="1"/>
  <c r="K21" i="1"/>
  <c r="O21" i="1"/>
  <c r="Q21" i="1"/>
  <c r="K24" i="1"/>
  <c r="Q24" i="1"/>
  <c r="M24" i="1"/>
  <c r="O24" i="1"/>
  <c r="K11" i="1"/>
  <c r="O11" i="1"/>
  <c r="M11" i="1"/>
  <c r="H12" i="1"/>
  <c r="J12" i="1" s="1"/>
  <c r="L12" i="1" s="1"/>
  <c r="I8" i="1"/>
  <c r="Q8" i="1" s="1"/>
  <c r="H7" i="1"/>
  <c r="J7" i="1" s="1"/>
  <c r="I7" i="1"/>
  <c r="I13" i="1"/>
  <c r="Q13" i="1" s="1"/>
  <c r="H10" i="1"/>
  <c r="J10" i="1" s="1"/>
  <c r="I10" i="1"/>
  <c r="I20" i="1"/>
  <c r="I19" i="1"/>
  <c r="H13" i="1"/>
  <c r="J13" i="1" s="1"/>
  <c r="I18" i="1"/>
  <c r="H23" i="1"/>
  <c r="J23" i="1" s="1"/>
  <c r="D29" i="1"/>
  <c r="H24" i="1"/>
  <c r="J24" i="1" s="1"/>
  <c r="H21" i="1"/>
  <c r="J21" i="1" s="1"/>
  <c r="F14" i="1"/>
  <c r="L22" i="1"/>
  <c r="P22" i="1"/>
  <c r="N22" i="1"/>
  <c r="P19" i="1"/>
  <c r="N19" i="1"/>
  <c r="N18" i="1"/>
  <c r="L18" i="1"/>
  <c r="P18" i="1"/>
  <c r="L20" i="1"/>
  <c r="N20" i="1"/>
  <c r="H8" i="1"/>
  <c r="J8" i="1" s="1"/>
  <c r="H11" i="1"/>
  <c r="J11" i="1" s="1"/>
  <c r="H9" i="1"/>
  <c r="J9" i="1" s="1"/>
  <c r="I12" i="1"/>
  <c r="Q12" i="1" s="1"/>
  <c r="P20" i="1"/>
  <c r="L19" i="1"/>
  <c r="I22" i="1"/>
  <c r="I25" i="1" l="1"/>
  <c r="Q10" i="1"/>
  <c r="I14" i="1"/>
  <c r="O7" i="1"/>
  <c r="Q7" i="1"/>
  <c r="M22" i="1"/>
  <c r="K22" i="1"/>
  <c r="O22" i="1"/>
  <c r="Q22" i="1"/>
  <c r="K18" i="1"/>
  <c r="M18" i="1"/>
  <c r="Q18" i="1"/>
  <c r="O18" i="1"/>
  <c r="Q19" i="1"/>
  <c r="M19" i="1"/>
  <c r="K19" i="1"/>
  <c r="O19" i="1"/>
  <c r="O20" i="1"/>
  <c r="Q20" i="1"/>
  <c r="M20" i="1"/>
  <c r="K20" i="1"/>
  <c r="K7" i="1"/>
  <c r="M7" i="1"/>
  <c r="K13" i="1"/>
  <c r="O13" i="1"/>
  <c r="M13" i="1"/>
  <c r="K12" i="1"/>
  <c r="M12" i="1"/>
  <c r="O12" i="1"/>
  <c r="K8" i="1"/>
  <c r="O8" i="1"/>
  <c r="M8" i="1"/>
  <c r="K10" i="1"/>
  <c r="M10" i="1"/>
  <c r="O10" i="1"/>
  <c r="P12" i="1"/>
  <c r="N12" i="1"/>
  <c r="P7" i="1"/>
  <c r="N10" i="1"/>
  <c r="L10" i="1"/>
  <c r="L7" i="1"/>
  <c r="N7" i="1"/>
  <c r="N21" i="1"/>
  <c r="P24" i="1"/>
  <c r="L23" i="1"/>
  <c r="P10" i="1"/>
  <c r="N13" i="1"/>
  <c r="L13" i="1"/>
  <c r="P13" i="1"/>
  <c r="N23" i="1"/>
  <c r="L21" i="1"/>
  <c r="P23" i="1"/>
  <c r="P21" i="1"/>
  <c r="N24" i="1"/>
  <c r="L24" i="1"/>
  <c r="H14" i="1"/>
  <c r="J14" i="1" s="1"/>
  <c r="P9" i="1"/>
  <c r="L9" i="1"/>
  <c r="N9" i="1"/>
  <c r="L11" i="1"/>
  <c r="N11" i="1"/>
  <c r="P11" i="1"/>
  <c r="P8" i="1"/>
  <c r="L8" i="1"/>
  <c r="N8" i="1"/>
  <c r="H25" i="1"/>
  <c r="F29" i="1"/>
  <c r="K14" i="1" l="1"/>
  <c r="O25" i="1"/>
  <c r="Q25" i="1"/>
  <c r="O14" i="1"/>
  <c r="M25" i="1"/>
  <c r="M14" i="1"/>
  <c r="K25" i="1"/>
  <c r="Q14" i="1"/>
  <c r="F43" i="1"/>
  <c r="F42" i="1"/>
  <c r="F45" i="1"/>
  <c r="F44" i="1"/>
  <c r="F37" i="1"/>
  <c r="F32" i="1"/>
  <c r="F33" i="1"/>
  <c r="F36" i="1"/>
  <c r="F38" i="1"/>
  <c r="F34" i="1"/>
  <c r="F35" i="1"/>
  <c r="F39" i="1"/>
  <c r="F40" i="1"/>
  <c r="F41" i="1"/>
  <c r="P14" i="1"/>
  <c r="L14" i="1"/>
  <c r="N14" i="1"/>
  <c r="J25" i="1"/>
  <c r="H29" i="1"/>
  <c r="G29" i="1"/>
  <c r="G32" i="1" s="1"/>
  <c r="I29" i="1"/>
  <c r="H42" i="1" l="1"/>
  <c r="H43" i="1"/>
  <c r="H45" i="1"/>
  <c r="H44" i="1"/>
  <c r="I45" i="1"/>
  <c r="I42" i="1"/>
  <c r="I44" i="1"/>
  <c r="I43" i="1"/>
  <c r="G43" i="1"/>
  <c r="G42" i="1"/>
  <c r="G45" i="1"/>
  <c r="G44" i="1"/>
  <c r="H35" i="1"/>
  <c r="H37" i="1"/>
  <c r="H32" i="1"/>
  <c r="H34" i="1"/>
  <c r="H33" i="1"/>
  <c r="H36" i="1"/>
  <c r="H39" i="1"/>
  <c r="H38" i="1"/>
  <c r="H40" i="1"/>
  <c r="H41" i="1"/>
  <c r="I35" i="1"/>
  <c r="I39" i="1"/>
  <c r="I34" i="1"/>
  <c r="I38" i="1"/>
  <c r="I36" i="1"/>
  <c r="I41" i="1"/>
  <c r="I33" i="1"/>
  <c r="I37" i="1"/>
  <c r="I40" i="1"/>
  <c r="I32" i="1"/>
  <c r="G35" i="1"/>
  <c r="G36" i="1"/>
  <c r="G37" i="1"/>
  <c r="G38" i="1"/>
  <c r="G40" i="1"/>
  <c r="G39" i="1"/>
  <c r="G33" i="1"/>
  <c r="G34" i="1"/>
  <c r="G41" i="1"/>
  <c r="F46" i="1"/>
  <c r="L25" i="1"/>
  <c r="P25" i="1"/>
  <c r="K29" i="1"/>
  <c r="J29" i="1"/>
  <c r="N25" i="1"/>
  <c r="J44" i="1" l="1"/>
  <c r="J42" i="1"/>
  <c r="J45" i="1"/>
  <c r="J43" i="1"/>
  <c r="K43" i="1"/>
  <c r="K45" i="1"/>
  <c r="K44" i="1"/>
  <c r="K42" i="1"/>
  <c r="G46" i="1"/>
  <c r="J39" i="1"/>
  <c r="J40" i="1"/>
  <c r="J32" i="1"/>
  <c r="J34" i="1"/>
  <c r="J35" i="1"/>
  <c r="J38" i="1"/>
  <c r="J41" i="1"/>
  <c r="J36" i="1"/>
  <c r="J33" i="1"/>
  <c r="J37" i="1"/>
  <c r="K35" i="1"/>
  <c r="K39" i="1"/>
  <c r="K38" i="1"/>
  <c r="K34" i="1"/>
  <c r="K32" i="1"/>
  <c r="K40" i="1"/>
  <c r="K36" i="1"/>
  <c r="K41" i="1"/>
  <c r="K33" i="1"/>
  <c r="K37" i="1"/>
  <c r="H46" i="1"/>
  <c r="I46" i="1"/>
  <c r="P29" i="1"/>
  <c r="Q29" i="1"/>
  <c r="O29" i="1"/>
  <c r="N29" i="1"/>
  <c r="M29" i="1"/>
  <c r="L29" i="1"/>
  <c r="P44" i="1" l="1"/>
  <c r="P42" i="1"/>
  <c r="P45" i="1"/>
  <c r="P43" i="1"/>
  <c r="N43" i="1"/>
  <c r="N45" i="1"/>
  <c r="N42" i="1"/>
  <c r="N44" i="1"/>
  <c r="L43" i="1"/>
  <c r="L45" i="1"/>
  <c r="L44" i="1"/>
  <c r="L42" i="1"/>
  <c r="M43" i="1"/>
  <c r="M42" i="1"/>
  <c r="M44" i="1"/>
  <c r="M45" i="1"/>
  <c r="O42" i="1"/>
  <c r="O44" i="1"/>
  <c r="O43" i="1"/>
  <c r="O45" i="1"/>
  <c r="Q45" i="1"/>
  <c r="Q44" i="1"/>
  <c r="Q42" i="1"/>
  <c r="Q43" i="1"/>
  <c r="N37" i="1"/>
  <c r="N41" i="1"/>
  <c r="N33" i="1"/>
  <c r="N40" i="1"/>
  <c r="N39" i="1"/>
  <c r="N36" i="1"/>
  <c r="N38" i="1"/>
  <c r="N32" i="1"/>
  <c r="N34" i="1"/>
  <c r="N35" i="1"/>
  <c r="P40" i="1"/>
  <c r="P41" i="1"/>
  <c r="P39" i="1"/>
  <c r="P35" i="1"/>
  <c r="P32" i="1"/>
  <c r="P38" i="1"/>
  <c r="P34" i="1"/>
  <c r="P37" i="1"/>
  <c r="P36" i="1"/>
  <c r="P33" i="1"/>
  <c r="L36" i="1"/>
  <c r="L39" i="1"/>
  <c r="L35" i="1"/>
  <c r="L34" i="1"/>
  <c r="L41" i="1"/>
  <c r="L40" i="1"/>
  <c r="L37" i="1"/>
  <c r="L33" i="1"/>
  <c r="L38" i="1"/>
  <c r="L32" i="1"/>
  <c r="O35" i="1"/>
  <c r="O33" i="1"/>
  <c r="O37" i="1"/>
  <c r="O36" i="1"/>
  <c r="O41" i="1"/>
  <c r="O39" i="1"/>
  <c r="O34" i="1"/>
  <c r="O38" i="1"/>
  <c r="O40" i="1"/>
  <c r="O32" i="1"/>
  <c r="Q35" i="1"/>
  <c r="Q39" i="1"/>
  <c r="Q38" i="1"/>
  <c r="Q41" i="1"/>
  <c r="Q40" i="1"/>
  <c r="Q32" i="1"/>
  <c r="Q36" i="1"/>
  <c r="Q37" i="1"/>
  <c r="Q33" i="1"/>
  <c r="Q34" i="1"/>
  <c r="M35" i="1"/>
  <c r="M34" i="1"/>
  <c r="M33" i="1"/>
  <c r="M32" i="1"/>
  <c r="M37" i="1"/>
  <c r="M39" i="1"/>
  <c r="M41" i="1"/>
  <c r="M36" i="1"/>
  <c r="M40" i="1"/>
  <c r="M38" i="1"/>
  <c r="J46" i="1"/>
  <c r="K46" i="1"/>
  <c r="Q46" i="1" l="1"/>
  <c r="O46" i="1"/>
  <c r="P46" i="1"/>
  <c r="N46" i="1"/>
  <c r="L46" i="1"/>
  <c r="M46" i="1"/>
</calcChain>
</file>

<file path=xl/sharedStrings.xml><?xml version="1.0" encoding="utf-8"?>
<sst xmlns="http://schemas.openxmlformats.org/spreadsheetml/2006/main" count="535" uniqueCount="301">
  <si>
    <t>AGE</t>
  </si>
  <si>
    <t>1-4</t>
  </si>
  <si>
    <t>FDA Reccomended Daily Calories</t>
  </si>
  <si>
    <t>FDA Reccomended Monthly Calories (30 Day Average)</t>
  </si>
  <si>
    <t>Female Totals</t>
  </si>
  <si>
    <t>Male Totals</t>
  </si>
  <si>
    <t>FDA Reccomended Calories 6 Months</t>
  </si>
  <si>
    <t>FDA Reccomended Calories 12 Months</t>
  </si>
  <si>
    <t>FDA Reccomended Calories 18 Months</t>
  </si>
  <si>
    <t>FDA Reccomended Calories 24 Months</t>
  </si>
  <si>
    <t>Combined Totals</t>
  </si>
  <si>
    <t>Food</t>
  </si>
  <si>
    <t>Pinto Beans</t>
  </si>
  <si>
    <t># In your group by age (EDITABLE)</t>
  </si>
  <si>
    <t>Total Numbers in Group</t>
  </si>
  <si>
    <t>Ultimate Food Storage Calculator V1.3-  Bugout Channel</t>
  </si>
  <si>
    <t>Calculator updates can be found at:</t>
  </si>
  <si>
    <t>White Rice</t>
  </si>
  <si>
    <t>See Below</t>
  </si>
  <si>
    <t xml:space="preserve">My Food Storage Plan </t>
  </si>
  <si>
    <t>Notes</t>
  </si>
  <si>
    <t>23 LBS</t>
  </si>
  <si>
    <t>12LBS</t>
  </si>
  <si>
    <t>Use this page to write your food storage plan. This data is not automatically populated. You will need to make your own plan based on your requirements as shown on the calculators.</t>
  </si>
  <si>
    <t>Insert Your Notes Here. Add Anything you think might be important</t>
  </si>
  <si>
    <t>Check every 6 motnhs</t>
  </si>
  <si>
    <t>In Green buckets</t>
  </si>
  <si>
    <t>Combined with Salt</t>
  </si>
  <si>
    <t>Only lasts 12 months</t>
  </si>
  <si>
    <t>tastes good with sugar</t>
  </si>
  <si>
    <t>Use to make bread</t>
  </si>
  <si>
    <t>Oats</t>
  </si>
  <si>
    <t>Pasta</t>
  </si>
  <si>
    <t>Salt</t>
  </si>
  <si>
    <t>Sugar</t>
  </si>
  <si>
    <t>Powdered Milk</t>
  </si>
  <si>
    <t>Potato Flakes</t>
  </si>
  <si>
    <t>Corn Meal</t>
  </si>
  <si>
    <t>Maple Syrup</t>
  </si>
  <si>
    <t>Potatoe Flour</t>
  </si>
  <si>
    <t>Peanut Butter</t>
  </si>
  <si>
    <t>Pancake Mix</t>
  </si>
  <si>
    <t>sphagetti sauce</t>
  </si>
  <si>
    <t>tea</t>
  </si>
  <si>
    <t>instant coffee</t>
  </si>
  <si>
    <t>ramen noodles</t>
  </si>
  <si>
    <t>canned tuna</t>
  </si>
  <si>
    <t>corn Starch</t>
  </si>
  <si>
    <t>liquor</t>
  </si>
  <si>
    <t>popcorn</t>
  </si>
  <si>
    <t>Powdered Jello</t>
  </si>
  <si>
    <t>Soy Sauce</t>
  </si>
  <si>
    <t>pickles</t>
  </si>
  <si>
    <t>spices</t>
  </si>
  <si>
    <t>mollases</t>
  </si>
  <si>
    <t>dark chocolate</t>
  </si>
  <si>
    <t>jerky</t>
  </si>
  <si>
    <t>powdered eggs</t>
  </si>
  <si>
    <t>Next Steps</t>
  </si>
  <si>
    <t>canned green beans</t>
  </si>
  <si>
    <t>canned corn</t>
  </si>
  <si>
    <t>canned olives</t>
  </si>
  <si>
    <t>canned beans</t>
  </si>
  <si>
    <t>canned peas</t>
  </si>
  <si>
    <t>canned carrots</t>
  </si>
  <si>
    <t>canned tomatoes</t>
  </si>
  <si>
    <t>canned artichooke</t>
  </si>
  <si>
    <t>canned pumpkin</t>
  </si>
  <si>
    <t>canned peaches</t>
  </si>
  <si>
    <t>canned pears</t>
  </si>
  <si>
    <t>canned pinapples</t>
  </si>
  <si>
    <t>canned cherries</t>
  </si>
  <si>
    <t>canned blueberries</t>
  </si>
  <si>
    <t>canned oranges</t>
  </si>
  <si>
    <t>canned mango</t>
  </si>
  <si>
    <t>canned mixed fruit</t>
  </si>
  <si>
    <t>dried apples</t>
  </si>
  <si>
    <t>dired peaches</t>
  </si>
  <si>
    <t>dired raisins</t>
  </si>
  <si>
    <t>dried cranberries</t>
  </si>
  <si>
    <t>dried apricots</t>
  </si>
  <si>
    <t>canned beef</t>
  </si>
  <si>
    <t>canned pork</t>
  </si>
  <si>
    <t>bullion beef</t>
  </si>
  <si>
    <t>bullion chicken</t>
  </si>
  <si>
    <t>hard candy jolly ranchers</t>
  </si>
  <si>
    <t>hard candy werthers orginals</t>
  </si>
  <si>
    <t>hard candy atomic fire balls</t>
  </si>
  <si>
    <t>hard candy life savers</t>
  </si>
  <si>
    <t>hard cany pepper mints</t>
  </si>
  <si>
    <t>Jam Strawberry</t>
  </si>
  <si>
    <t>Jam Rasberry</t>
  </si>
  <si>
    <t>Jam Blueberry</t>
  </si>
  <si>
    <t>shelf life</t>
  </si>
  <si>
    <t>Colories per pound</t>
  </si>
  <si>
    <t>2 years</t>
  </si>
  <si>
    <t>3 to 5 years</t>
  </si>
  <si>
    <t>2 to 5 years</t>
  </si>
  <si>
    <t>1 to 2 year</t>
  </si>
  <si>
    <t>18 to 24 months</t>
  </si>
  <si>
    <t>18 month</t>
  </si>
  <si>
    <t>1 to 2 years</t>
  </si>
  <si>
    <t>canned chicken</t>
  </si>
  <si>
    <t>3 years</t>
  </si>
  <si>
    <t>1 year</t>
  </si>
  <si>
    <t>6 to 12 months</t>
  </si>
  <si>
    <t>6 months</t>
  </si>
  <si>
    <t>8 to 10 years</t>
  </si>
  <si>
    <t>indefinite</t>
  </si>
  <si>
    <t>10 to 12 months</t>
  </si>
  <si>
    <t>2000 years</t>
  </si>
  <si>
    <t>2 to 20 years</t>
  </si>
  <si>
    <t>tang</t>
  </si>
  <si>
    <t>6 months to 1 year</t>
  </si>
  <si>
    <t>10 years</t>
  </si>
  <si>
    <t>6 to 9 months</t>
  </si>
  <si>
    <t>2 to 3 years</t>
  </si>
  <si>
    <t>10 to 15 years</t>
  </si>
  <si>
    <t>6 to 8 months</t>
  </si>
  <si>
    <t>3 months</t>
  </si>
  <si>
    <t>2 to 10 years</t>
  </si>
  <si>
    <t>5 years</t>
  </si>
  <si>
    <t>vanilla extract</t>
  </si>
  <si>
    <t>vinegar</t>
  </si>
  <si>
    <t>brown rice</t>
  </si>
  <si>
    <t>25 to 30 years</t>
  </si>
  <si>
    <t>powederd butter</t>
  </si>
  <si>
    <t>canned apples</t>
  </si>
  <si>
    <t>canned salmon</t>
  </si>
  <si>
    <t>canned chili</t>
  </si>
  <si>
    <t>coconut oil/lard</t>
  </si>
  <si>
    <t>2 to 4 months</t>
  </si>
  <si>
    <t>kool aide</t>
  </si>
  <si>
    <t>Vanilla pudding</t>
  </si>
  <si>
    <t>3 to 4 weeks</t>
  </si>
  <si>
    <t>None</t>
  </si>
  <si>
    <t>choclate pudding</t>
  </si>
  <si>
    <t>cocoa powder</t>
  </si>
  <si>
    <t>dried corn</t>
  </si>
  <si>
    <t>honey</t>
  </si>
  <si>
    <t>TOTALS</t>
  </si>
  <si>
    <t>Survival Calorie Adjustment</t>
  </si>
  <si>
    <t>4-8</t>
  </si>
  <si>
    <t>9-13</t>
  </si>
  <si>
    <t>19-30</t>
  </si>
  <si>
    <t>31-65</t>
  </si>
  <si>
    <t>66+</t>
  </si>
  <si>
    <t>14-18</t>
  </si>
  <si>
    <t>HERE</t>
  </si>
  <si>
    <t>About This Calculator</t>
  </si>
  <si>
    <t>Food Type to Store</t>
  </si>
  <si>
    <t>Calories Per Pound</t>
  </si>
  <si>
    <t>% of total Food storage</t>
  </si>
  <si>
    <t>6 Months Survival Calories</t>
  </si>
  <si>
    <t>1 Month Survival Calories</t>
  </si>
  <si>
    <t>12 MonthsSurvival Calories</t>
  </si>
  <si>
    <t>18 Months Survival Calories</t>
  </si>
  <si>
    <t>24 Months Survival Calories</t>
  </si>
  <si>
    <t>Female Calorie Calculations</t>
  </si>
  <si>
    <t>Group Calories Calculation Totals Overview</t>
  </si>
  <si>
    <t>none</t>
  </si>
  <si>
    <t>Pounds Needed</t>
  </si>
  <si>
    <t>Amount in Months</t>
  </si>
  <si>
    <t>https://www.bugoutchannel.com/food-storage-calculator/</t>
  </si>
  <si>
    <t>FDA Reccomended Monthly Calories (30 Day Average) (In Pounds)</t>
  </si>
  <si>
    <t>FDA Reccomended Daily Calories (In Pounds)</t>
  </si>
  <si>
    <t>Survival Daily Calories (In Pounds)</t>
  </si>
  <si>
    <t>1 Month Survival Calories (In Pounds)</t>
  </si>
  <si>
    <t>FDA Reccomended Calories 6 Months (In Pounds)</t>
  </si>
  <si>
    <t>6 Months Survival Calories (In Pounds)</t>
  </si>
  <si>
    <t>FDA Reccomended Calories 12 Months (In Pounds)</t>
  </si>
  <si>
    <t>12 MonthsSurvival Calories (In Pounds)</t>
  </si>
  <si>
    <t>FDA Reccomended Calories 18 Months (In Pounds)</t>
  </si>
  <si>
    <t>18 Months Survival Calories (In Pounds)</t>
  </si>
  <si>
    <t>FDA Reccomended Calories 24 Months (In Pounds)</t>
  </si>
  <si>
    <t>24 Months Survival Calories (In Pounds)</t>
  </si>
  <si>
    <t xml:space="preserve">Survival Daily Calories </t>
  </si>
  <si>
    <t>Survival Daily Calories</t>
  </si>
  <si>
    <t>Make Food Storage Plan</t>
  </si>
  <si>
    <t>Add / Adjust Food</t>
  </si>
  <si>
    <t xml:space="preserve">How To Use Calculator </t>
  </si>
  <si>
    <t>Food Storage Calculator</t>
  </si>
  <si>
    <t>FDA Calorie values were derived from</t>
  </si>
  <si>
    <r>
      <t xml:space="preserve">What percentage woould you like to </t>
    </r>
    <r>
      <rPr>
        <b/>
        <u/>
        <sz val="20"/>
        <color rgb="FFC00000"/>
        <rFont val="Calibri (Body)"/>
      </rPr>
      <t>REDUCE</t>
    </r>
    <r>
      <rPr>
        <sz val="20"/>
        <color theme="1"/>
        <rFont val="Calibri"/>
        <family val="2"/>
        <scheme val="minor"/>
      </rPr>
      <t xml:space="preserve"> </t>
    </r>
    <r>
      <rPr>
        <sz val="18"/>
        <color theme="1"/>
        <rFont val="Calibri"/>
        <family val="2"/>
        <scheme val="minor"/>
      </rPr>
      <t>your colories per person for survival planning purposes?</t>
    </r>
  </si>
  <si>
    <r>
      <rPr>
        <b/>
        <sz val="30"/>
        <color theme="1"/>
        <rFont val="Calibri (Body)"/>
      </rPr>
      <t>STEP 2</t>
    </r>
    <r>
      <rPr>
        <b/>
        <sz val="22"/>
        <color theme="1"/>
        <rFont val="Calibri (Body)"/>
      </rPr>
      <t>.</t>
    </r>
    <r>
      <rPr>
        <sz val="22"/>
        <color theme="1"/>
        <rFont val="Calibri"/>
        <family val="2"/>
        <scheme val="minor"/>
      </rPr>
      <t xml:space="preserve"> Insert how many people will be in your group. There is a section for males and a section for females. Be sure to place the number next to the correct age group. Only edit the section in </t>
    </r>
    <r>
      <rPr>
        <sz val="22"/>
        <color rgb="FFFF0000"/>
        <rFont val="Calibri (Body)"/>
      </rPr>
      <t>bright</t>
    </r>
    <r>
      <rPr>
        <sz val="22"/>
        <color theme="1"/>
        <rFont val="Calibri"/>
        <family val="2"/>
        <scheme val="minor"/>
      </rPr>
      <t xml:space="preserve"> RED.</t>
    </r>
  </si>
  <si>
    <r>
      <rPr>
        <b/>
        <sz val="30"/>
        <color theme="1"/>
        <rFont val="Calibri (Body)"/>
      </rPr>
      <t>STEP 3</t>
    </r>
    <r>
      <rPr>
        <b/>
        <sz val="22"/>
        <color theme="1"/>
        <rFont val="Calibri"/>
        <family val="2"/>
        <scheme val="minor"/>
      </rPr>
      <t>.</t>
    </r>
    <r>
      <rPr>
        <sz val="22"/>
        <color theme="1"/>
        <rFont val="Calibri"/>
        <family val="2"/>
        <scheme val="minor"/>
      </rPr>
      <t xml:space="preserve"> Select what food you would like to store. To choose a food, select the cwell &amp; click on the dropdown icon. This section allows up 10. Next, type in the percentage of that food you would like to store compared to your total food storage amount. If you would like values on more than 10, you can use the individual calculator tab. Only edit the section in </t>
    </r>
    <r>
      <rPr>
        <sz val="22"/>
        <color rgb="FFFF0000"/>
        <rFont val="Calibri (Body)"/>
      </rPr>
      <t>bright</t>
    </r>
    <r>
      <rPr>
        <sz val="22"/>
        <color theme="1"/>
        <rFont val="Calibri"/>
        <family val="2"/>
        <scheme val="minor"/>
      </rPr>
      <t xml:space="preserve"> RED.</t>
    </r>
  </si>
  <si>
    <r>
      <rPr>
        <b/>
        <sz val="30"/>
        <color theme="1"/>
        <rFont val="Calibri (Body)"/>
      </rPr>
      <t>STEP 1.</t>
    </r>
    <r>
      <rPr>
        <sz val="22"/>
        <color theme="1"/>
        <rFont val="Calibri"/>
        <family val="2"/>
        <scheme val="minor"/>
      </rPr>
      <t xml:space="preserve"> Read the instructions &amp; select what you would like your reduction in colories to be in a survival situation. </t>
    </r>
    <r>
      <rPr>
        <sz val="21"/>
        <color theme="1"/>
        <rFont val="Calibri (Body)"/>
      </rPr>
      <t xml:space="preserve">Only edit the section in </t>
    </r>
    <r>
      <rPr>
        <sz val="21"/>
        <color rgb="FFFF0000"/>
        <rFont val="Calibri (Body)"/>
      </rPr>
      <t xml:space="preserve">bright </t>
    </r>
    <r>
      <rPr>
        <sz val="21"/>
        <color theme="1"/>
        <rFont val="Calibri (Body)"/>
      </rPr>
      <t>RED</t>
    </r>
  </si>
  <si>
    <t>Instructions: Begin by adjusting what percentage in calorie reduction you are planning for. Edit the decimal in the RED box in step 1. Then, go to step 2 and edit the number of males and females per age group in the RED sections below. To the right of each age group you will see values based on FDA calorie recommendations as well as survival calorie recommendations (calories reduction amount you have selected).  Calories will be displayed per sex by day, month, 6 months, 12 months, 18 months, and 24 months. At the bottom of the male and female sections you will see a total per column derived based on the complete group per sex. Below the gender sections you will see a complete group overview with the male and female sections combined in the same timeframes listed in the previous sections. Step 3: Select the types of food you would like to store and what percentage that food will account for your overall total of food storage. To assist in understanding the Amount of food (in Pounds) required, totals will be listed in each row by the types of food you would like to store. You can select up to 14 food types to calculate in this group calculator. If you would like to see any changes or additions to the calculator please email me at bugoutchannel@gmail.com or click the button below.</t>
  </si>
  <si>
    <r>
      <t xml:space="preserve">If you have any suggestions or additions you would like to see in the calculator </t>
    </r>
    <r>
      <rPr>
        <b/>
        <u/>
        <sz val="22"/>
        <color theme="1"/>
        <rFont val="Calibri (Body)"/>
      </rPr>
      <t>click here</t>
    </r>
    <r>
      <rPr>
        <b/>
        <sz val="22"/>
        <color theme="1"/>
        <rFont val="Calibri"/>
        <family val="2"/>
        <scheme val="minor"/>
      </rPr>
      <t>. My goal is to work hard to make this an incredibly valuable food storage planning tool</t>
    </r>
  </si>
  <si>
    <t>Add Your Own</t>
  </si>
  <si>
    <t>WARNING</t>
  </si>
  <si>
    <t>Nutrient</t>
  </si>
  <si>
    <t>Original Daily Value</t>
  </si>
  <si>
    <t>Updated Daily Value</t>
  </si>
  <si>
    <t>Cholesterol</t>
  </si>
  <si>
    <t>300mg</t>
  </si>
  <si>
    <t>Iodine</t>
  </si>
  <si>
    <t>150mcg</t>
  </si>
  <si>
    <t>Iron</t>
  </si>
  <si>
    <t>18mg</t>
  </si>
  <si>
    <t>Protein</t>
  </si>
  <si>
    <t>50g</t>
  </si>
  <si>
    <t>Saturated fat</t>
  </si>
  <si>
    <t>20g</t>
  </si>
  <si>
    <t>Biotin</t>
  </si>
  <si>
    <t>300mcg</t>
  </si>
  <si>
    <t>30mcg</t>
  </si>
  <si>
    <t>Chloride</t>
  </si>
  <si>
    <t>3400mg</t>
  </si>
  <si>
    <t>2300mg</t>
  </si>
  <si>
    <t>Chromium</t>
  </si>
  <si>
    <t>120mcg</t>
  </si>
  <si>
    <t>35mcg</t>
  </si>
  <si>
    <t>Copper</t>
  </si>
  <si>
    <t>2mg</t>
  </si>
  <si>
    <t>0.9mg</t>
  </si>
  <si>
    <t>Folate/Folic Acid</t>
  </si>
  <si>
    <t>400mcg</t>
  </si>
  <si>
    <r>
      <t>400mcg DFE (</t>
    </r>
    <r>
      <rPr>
        <sz val="14"/>
        <color rgb="FF007CBA"/>
        <rFont val="Helvetica"/>
        <family val="2"/>
      </rPr>
      <t>1</t>
    </r>
    <r>
      <rPr>
        <sz val="14"/>
        <color rgb="FF333333"/>
        <rFont val="Helvetica"/>
        <family val="2"/>
      </rPr>
      <t>)(</t>
    </r>
    <r>
      <rPr>
        <sz val="14"/>
        <color rgb="FF007CBA"/>
        <rFont val="Helvetica"/>
        <family val="2"/>
      </rPr>
      <t>2</t>
    </r>
    <r>
      <rPr>
        <sz val="14"/>
        <color rgb="FF333333"/>
        <rFont val="Helvetica"/>
        <family val="2"/>
      </rPr>
      <t>)</t>
    </r>
  </si>
  <si>
    <t>Molybdenum</t>
  </si>
  <si>
    <t>75mcg</t>
  </si>
  <si>
    <t>45mcg</t>
  </si>
  <si>
    <t>Niacin</t>
  </si>
  <si>
    <t>20mg</t>
  </si>
  <si>
    <t>16mg NE (1)</t>
  </si>
  <si>
    <t>Pantothenic Acid</t>
  </si>
  <si>
    <t>10mg</t>
  </si>
  <si>
    <t>5mg</t>
  </si>
  <si>
    <t>Riboflavin</t>
  </si>
  <si>
    <t>1.7mg</t>
  </si>
  <si>
    <t>1.3mg</t>
  </si>
  <si>
    <t>Selenium</t>
  </si>
  <si>
    <t>70mcg</t>
  </si>
  <si>
    <t>55mcg</t>
  </si>
  <si>
    <t>Sodium</t>
  </si>
  <si>
    <t>2400mg</t>
  </si>
  <si>
    <t>Thiamin</t>
  </si>
  <si>
    <t>1.5mg</t>
  </si>
  <si>
    <t>1.2mg</t>
  </si>
  <si>
    <t>Total carbohydrate</t>
  </si>
  <si>
    <t>300g</t>
  </si>
  <si>
    <t>275g</t>
  </si>
  <si>
    <t>Vitamin A</t>
  </si>
  <si>
    <t>5000 IU</t>
  </si>
  <si>
    <t>900mcg RAE (1)</t>
  </si>
  <si>
    <t>Vitamin B6</t>
  </si>
  <si>
    <t>Vitamin B12</t>
  </si>
  <si>
    <t>6mcg</t>
  </si>
  <si>
    <t>2.4mcg</t>
  </si>
  <si>
    <t>Vitamin E</t>
  </si>
  <si>
    <t>30 IU</t>
  </si>
  <si>
    <r>
      <t>15mg alpha-tocopherol (</t>
    </r>
    <r>
      <rPr>
        <sz val="14"/>
        <color rgb="FF007CBA"/>
        <rFont val="Helvetica"/>
        <family val="2"/>
      </rPr>
      <t>1</t>
    </r>
    <r>
      <rPr>
        <sz val="14"/>
        <color rgb="FF333333"/>
        <rFont val="Helvetica"/>
        <family val="2"/>
      </rPr>
      <t>)(</t>
    </r>
    <r>
      <rPr>
        <sz val="14"/>
        <color rgb="FF007CBA"/>
        <rFont val="Helvetica"/>
        <family val="2"/>
      </rPr>
      <t>3</t>
    </r>
    <r>
      <rPr>
        <sz val="14"/>
        <color rgb="FF333333"/>
        <rFont val="Helvetica"/>
        <family val="2"/>
      </rPr>
      <t>)</t>
    </r>
  </si>
  <si>
    <t>Zinc</t>
  </si>
  <si>
    <t>15mg</t>
  </si>
  <si>
    <t>11mg</t>
  </si>
  <si>
    <t>Calcium</t>
  </si>
  <si>
    <t>1000mg</t>
  </si>
  <si>
    <t>1300mg</t>
  </si>
  <si>
    <t>Dietary Fiber</t>
  </si>
  <si>
    <t>25g</t>
  </si>
  <si>
    <t>28g</t>
  </si>
  <si>
    <t>Fat</t>
  </si>
  <si>
    <t>65g</t>
  </si>
  <si>
    <t>78g</t>
  </si>
  <si>
    <t>Magnesium</t>
  </si>
  <si>
    <t>400mg</t>
  </si>
  <si>
    <t>420mg</t>
  </si>
  <si>
    <t>Manganese</t>
  </si>
  <si>
    <t>2.3mg</t>
  </si>
  <si>
    <t>Phosphorus</t>
  </si>
  <si>
    <t>1250mg</t>
  </si>
  <si>
    <t>Potassium</t>
  </si>
  <si>
    <t>3500mg</t>
  </si>
  <si>
    <t>4700mg</t>
  </si>
  <si>
    <t>Vitamin C</t>
  </si>
  <si>
    <t>60mg</t>
  </si>
  <si>
    <t>90mg</t>
  </si>
  <si>
    <t>Vitamin D</t>
  </si>
  <si>
    <t>400 IU</t>
  </si>
  <si>
    <t>20mcg (1)</t>
  </si>
  <si>
    <t>Vitamin K</t>
  </si>
  <si>
    <t>80mcg</t>
  </si>
  <si>
    <t>Added sugars</t>
  </si>
  <si>
    <t>--</t>
  </si>
  <si>
    <t>Choline</t>
  </si>
  <si>
    <t>550mg</t>
  </si>
  <si>
    <t>Link to FDA Daily Values</t>
  </si>
  <si>
    <t>https://www.fda.gov/food/new-nutrition-facts-label/daily-value-new-nutrition-and-supplement-facts-labels#1</t>
  </si>
  <si>
    <t>This food storage calculator uses calories as the basis for planning food storage. However, this is for general planning considerations. Many other factors should be considered to maintain the health of your self and others you will be storing food for. By using this tool you accept that Bugout Channel is not liable should you choose to not follow FDA nutrition recommendations.  Included below is a list of FDA recommended daily intake values (as of 02MAY21).</t>
  </si>
  <si>
    <t xml:space="preserve">Get Calculator Updates at:  </t>
  </si>
  <si>
    <t>Calories Per Food / Food List</t>
  </si>
  <si>
    <t>Warning</t>
  </si>
  <si>
    <t>How to Use Calculator</t>
  </si>
  <si>
    <t>Calories Per Food / Add Food</t>
  </si>
  <si>
    <t>Food Store Calculator</t>
  </si>
  <si>
    <t>FDA Calories (Editable)</t>
  </si>
  <si>
    <t xml:space="preserve">How to Use Our Ultimate Food Storage Calculator (by Bugout Channel) </t>
  </si>
  <si>
    <t>MY OWN FOOD</t>
  </si>
  <si>
    <t>1 Year</t>
  </si>
  <si>
    <t>Click the play button above to be taken to our website. Video Tutorial is at the bottom of the page.</t>
  </si>
  <si>
    <t>live chicken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</si>
</sst>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quot;lbs&quot;"/>
    <numFmt numFmtId="165" formatCode="#,##0\ &quot;cal&quot;"/>
    <numFmt numFmtId="166" formatCode="##,##0.00\ &quot;lbs&quot;"/>
  </numFmts>
  <fonts count="49">
    <font>
      <sz val="12"/>
      <color theme="1"/>
      <name val="Calibri"/>
      <family val="2"/>
      <scheme val="minor"/>
    </font>
    <font>
      <sz val="12"/>
      <color theme="1"/>
      <name val="Roboto Condensed"/>
    </font>
    <font>
      <u/>
      <sz val="12"/>
      <color theme="10"/>
      <name val="Calibri"/>
      <family val="2"/>
      <scheme val="minor"/>
    </font>
    <font>
      <b/>
      <sz val="16"/>
      <color theme="1"/>
      <name val="Calibri"/>
      <family val="2"/>
      <scheme val="minor"/>
    </font>
    <font>
      <sz val="16"/>
      <color theme="1"/>
      <name val="Calibri"/>
      <family val="2"/>
      <scheme val="minor"/>
    </font>
    <font>
      <b/>
      <sz val="16"/>
      <color theme="1"/>
      <name val="Roboto Condensed"/>
    </font>
    <font>
      <b/>
      <sz val="20"/>
      <color theme="1"/>
      <name val="Calibri"/>
      <family val="2"/>
      <scheme val="minor"/>
    </font>
    <font>
      <b/>
      <sz val="18"/>
      <color theme="1"/>
      <name val="Calibri"/>
      <family val="2"/>
      <scheme val="minor"/>
    </font>
    <font>
      <b/>
      <sz val="24"/>
      <color theme="1"/>
      <name val="Calibri"/>
      <family val="2"/>
      <scheme val="minor"/>
    </font>
    <font>
      <sz val="18"/>
      <color theme="1"/>
      <name val="Calibri"/>
      <family val="2"/>
      <scheme val="minor"/>
    </font>
    <font>
      <b/>
      <sz val="23"/>
      <color theme="1"/>
      <name val="Calibri"/>
      <family val="2"/>
      <scheme val="minor"/>
    </font>
    <font>
      <sz val="17"/>
      <color theme="1"/>
      <name val="Calibri"/>
      <family val="2"/>
      <scheme val="minor"/>
    </font>
    <font>
      <sz val="12"/>
      <color theme="1"/>
      <name val="Century Gothic"/>
      <family val="2"/>
    </font>
    <font>
      <sz val="12"/>
      <color rgb="FF202124"/>
      <name val="Century Gothic"/>
      <family val="2"/>
    </font>
    <font>
      <sz val="12"/>
      <color rgb="FF000000"/>
      <name val="Arial"/>
      <family val="2"/>
    </font>
    <font>
      <sz val="22"/>
      <color theme="1"/>
      <name val="Calibri"/>
      <family val="2"/>
      <scheme val="minor"/>
    </font>
    <font>
      <b/>
      <sz val="22"/>
      <color theme="1"/>
      <name val="Calibri"/>
      <family val="2"/>
      <scheme val="minor"/>
    </font>
    <font>
      <b/>
      <sz val="22"/>
      <color theme="1"/>
      <name val="Calibri (Body)"/>
    </font>
    <font>
      <b/>
      <sz val="30"/>
      <color theme="1"/>
      <name val="Calibri (Body)"/>
    </font>
    <font>
      <u/>
      <sz val="22"/>
      <color theme="10"/>
      <name val="Calibri"/>
      <family val="2"/>
      <scheme val="minor"/>
    </font>
    <font>
      <b/>
      <sz val="20"/>
      <color theme="1"/>
      <name val="Helvetica Neue"/>
      <family val="2"/>
    </font>
    <font>
      <b/>
      <sz val="20"/>
      <color rgb="FF740000"/>
      <name val="Calibri"/>
      <family val="2"/>
      <scheme val="minor"/>
    </font>
    <font>
      <sz val="20"/>
      <color theme="1"/>
      <name val="Calibri"/>
      <family val="2"/>
      <scheme val="minor"/>
    </font>
    <font>
      <sz val="18"/>
      <color rgb="FFC00000"/>
      <name val="Calibri"/>
      <family val="2"/>
      <scheme val="minor"/>
    </font>
    <font>
      <b/>
      <sz val="12"/>
      <color theme="1"/>
      <name val="Calibri"/>
      <family val="2"/>
      <scheme val="minor"/>
    </font>
    <font>
      <b/>
      <u/>
      <sz val="24"/>
      <color theme="1"/>
      <name val="Calibri"/>
      <family val="2"/>
      <scheme val="minor"/>
    </font>
    <font>
      <b/>
      <sz val="30"/>
      <color rgb="FFC00000"/>
      <name val="Calibri"/>
      <family val="2"/>
      <scheme val="minor"/>
    </font>
    <font>
      <b/>
      <u/>
      <sz val="20"/>
      <color rgb="FFC00000"/>
      <name val="Calibri (Body)"/>
    </font>
    <font>
      <sz val="22"/>
      <color rgb="FFFF0000"/>
      <name val="Calibri (Body)"/>
    </font>
    <font>
      <sz val="21"/>
      <color theme="1"/>
      <name val="Calibri (Body)"/>
    </font>
    <font>
      <sz val="21"/>
      <color rgb="FFFF0000"/>
      <name val="Calibri (Body)"/>
    </font>
    <font>
      <b/>
      <sz val="36"/>
      <color rgb="FFC00000"/>
      <name val="Calibri"/>
      <family val="2"/>
      <scheme val="minor"/>
    </font>
    <font>
      <b/>
      <u/>
      <sz val="22"/>
      <color theme="1"/>
      <name val="Calibri (Body)"/>
    </font>
    <font>
      <sz val="12"/>
      <color theme="1"/>
      <name val="Century Gothic"/>
      <family val="1"/>
    </font>
    <font>
      <b/>
      <sz val="30"/>
      <color rgb="FFFF0000"/>
      <name val="Calibri"/>
      <family val="2"/>
      <scheme val="minor"/>
    </font>
    <font>
      <sz val="16"/>
      <color theme="1"/>
      <name val="Calibri (Body)"/>
    </font>
    <font>
      <b/>
      <sz val="14"/>
      <color rgb="FF2E3790"/>
      <name val="Helvetica"/>
      <family val="2"/>
    </font>
    <font>
      <sz val="14"/>
      <color rgb="FF333333"/>
      <name val="Helvetica"/>
      <family val="2"/>
    </font>
    <font>
      <sz val="14"/>
      <color rgb="FF007CBA"/>
      <name val="Helvetica"/>
      <family val="2"/>
    </font>
    <font>
      <b/>
      <u/>
      <sz val="12"/>
      <color theme="1"/>
      <name val="Calibri"/>
      <family val="2"/>
      <scheme val="minor"/>
    </font>
    <font>
      <b/>
      <u/>
      <sz val="22"/>
      <color theme="1"/>
      <name val="Calibri"/>
      <family val="2"/>
      <scheme val="minor"/>
    </font>
    <font>
      <b/>
      <u/>
      <sz val="14"/>
      <color theme="1"/>
      <name val="Calibri"/>
      <family val="2"/>
      <scheme val="minor"/>
    </font>
    <font>
      <sz val="14"/>
      <color theme="1"/>
      <name val="Calibri"/>
      <family val="2"/>
      <scheme val="minor"/>
    </font>
    <font>
      <b/>
      <sz val="19"/>
      <color rgb="FFC00000"/>
      <name val="Calibri"/>
      <family val="2"/>
      <scheme val="minor"/>
    </font>
    <font>
      <sz val="8"/>
      <name val="Calibri"/>
      <family val="2"/>
      <scheme val="minor"/>
    </font>
    <font>
      <b/>
      <sz val="16"/>
      <color rgb="FF222222"/>
      <name val="Calibri"/>
      <family val="2"/>
      <scheme val="minor"/>
    </font>
    <font>
      <b/>
      <sz val="25"/>
      <color theme="1"/>
      <name val="Calibri"/>
      <family val="2"/>
      <scheme val="minor"/>
    </font>
    <font>
      <sz val="14"/>
      <color rgb="FF000088"/>
      <name val="Menlo"/>
      <family val="2"/>
    </font>
    <font>
      <sz val="10"/>
      <color rgb="FF000088"/>
      <name val="Menlo"/>
      <family val="2"/>
    </font>
  </fonts>
  <fills count="22">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C5FF"/>
        <bgColor indexed="64"/>
      </patternFill>
    </fill>
    <fill>
      <patternFill patternType="solid">
        <fgColor theme="5" tint="0.39997558519241921"/>
        <bgColor indexed="64"/>
      </patternFill>
    </fill>
    <fill>
      <patternFill patternType="solid">
        <fgColor rgb="FF92D05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4" tint="0.79998168889431442"/>
        <bgColor theme="4" tint="0.59999389629810485"/>
      </patternFill>
    </fill>
    <fill>
      <patternFill patternType="solid">
        <fgColor theme="4" tint="0.59999389629810485"/>
        <bgColor theme="4" tint="0.79998168889431442"/>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59999389629810485"/>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right style="medium">
        <color theme="1" tint="0.34998626667073579"/>
      </right>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1"/>
      </left>
      <right style="thin">
        <color theme="1"/>
      </right>
      <top style="thin">
        <color theme="1"/>
      </top>
      <bottom style="thin">
        <color theme="1"/>
      </bottom>
      <diagonal/>
    </border>
    <border>
      <left/>
      <right style="medium">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right style="thin">
        <color theme="1" tint="0.34998626667073579"/>
      </right>
      <top style="medium">
        <color theme="1" tint="0.34998626667073579"/>
      </top>
      <bottom style="thin">
        <color theme="1" tint="0.34998626667073579"/>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medium">
        <color theme="1"/>
      </left>
      <right style="medium">
        <color theme="1"/>
      </right>
      <top/>
      <bottom/>
      <diagonal/>
    </border>
    <border>
      <left style="thin">
        <color indexed="64"/>
      </left>
      <right style="thin">
        <color indexed="64"/>
      </right>
      <top style="medium">
        <color theme="1"/>
      </top>
      <bottom style="medium">
        <color theme="1"/>
      </bottom>
      <diagonal/>
    </border>
    <border>
      <left style="thin">
        <color indexed="64"/>
      </left>
      <right style="medium">
        <color theme="1"/>
      </right>
      <top style="medium">
        <color theme="1"/>
      </top>
      <bottom style="medium">
        <color theme="1"/>
      </bottom>
      <diagonal/>
    </border>
    <border>
      <left/>
      <right style="thin">
        <color indexed="64"/>
      </right>
      <top style="medium">
        <color theme="1"/>
      </top>
      <bottom style="medium">
        <color theme="1"/>
      </bottom>
      <diagonal/>
    </border>
    <border>
      <left style="thin">
        <color theme="1"/>
      </left>
      <right style="thin">
        <color theme="1"/>
      </right>
      <top/>
      <bottom style="thin">
        <color theme="1"/>
      </bottom>
      <diagonal/>
    </border>
    <border>
      <left style="thin">
        <color theme="1"/>
      </left>
      <right style="thin">
        <color theme="1"/>
      </right>
      <top/>
      <bottom style="medium">
        <color theme="1"/>
      </bottom>
      <diagonal/>
    </border>
    <border>
      <left style="thin">
        <color theme="1"/>
      </left>
      <right style="medium">
        <color theme="1"/>
      </right>
      <top/>
      <bottom style="medium">
        <color theme="1"/>
      </bottom>
      <diagonal/>
    </border>
    <border>
      <left/>
      <right style="thin">
        <color theme="1" tint="0.34998626667073579"/>
      </right>
      <top style="thin">
        <color theme="1" tint="0.34998626667073579"/>
      </top>
      <bottom/>
      <diagonal/>
    </border>
    <border>
      <left style="medium">
        <color theme="1"/>
      </left>
      <right style="thin">
        <color theme="1" tint="0.34998626667073579"/>
      </right>
      <top style="medium">
        <color theme="1"/>
      </top>
      <bottom style="medium">
        <color theme="1"/>
      </bottom>
      <diagonal/>
    </border>
    <border>
      <left style="thin">
        <color indexed="64"/>
      </left>
      <right style="medium">
        <color indexed="64"/>
      </right>
      <top/>
      <bottom/>
      <diagonal/>
    </border>
    <border>
      <left/>
      <right style="thin">
        <color theme="1"/>
      </right>
      <top/>
      <bottom style="thin">
        <color theme="1"/>
      </bottom>
      <diagonal/>
    </border>
    <border>
      <left/>
      <right style="thin">
        <color theme="1"/>
      </right>
      <top style="thin">
        <color theme="1"/>
      </top>
      <bottom style="thin">
        <color theme="1"/>
      </bottom>
      <diagonal/>
    </border>
    <border>
      <left style="medium">
        <color theme="1"/>
      </left>
      <right style="thin">
        <color theme="1"/>
      </right>
      <top/>
      <bottom style="medium">
        <color theme="1"/>
      </bottom>
      <diagonal/>
    </border>
    <border>
      <left/>
      <right/>
      <top style="thin">
        <color theme="1"/>
      </top>
      <bottom style="thin">
        <color theme="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theme="1"/>
      </left>
      <right/>
      <top/>
      <bottom/>
      <diagonal/>
    </border>
    <border>
      <left style="medium">
        <color theme="1"/>
      </left>
      <right/>
      <top/>
      <bottom style="medium">
        <color theme="1"/>
      </bottom>
      <diagonal/>
    </border>
    <border>
      <left style="medium">
        <color rgb="FFFF0000"/>
      </left>
      <right style="medium">
        <color rgb="FFFF0000"/>
      </right>
      <top style="medium">
        <color rgb="FFFF0000"/>
      </top>
      <bottom style="thin">
        <color theme="1"/>
      </bottom>
      <diagonal/>
    </border>
    <border>
      <left style="medium">
        <color rgb="FFFF0000"/>
      </left>
      <right style="medium">
        <color rgb="FFFF0000"/>
      </right>
      <top style="thin">
        <color theme="1"/>
      </top>
      <bottom style="thin">
        <color theme="1"/>
      </bottom>
      <diagonal/>
    </border>
    <border>
      <left style="medium">
        <color rgb="FFFF0000"/>
      </left>
      <right style="medium">
        <color rgb="FFFF0000"/>
      </right>
      <top style="thin">
        <color theme="1"/>
      </top>
      <bottom style="medium">
        <color rgb="FFFF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theme="1"/>
      </left>
      <right style="thin">
        <color theme="1" tint="0.34998626667073579"/>
      </right>
      <top style="medium">
        <color theme="1"/>
      </top>
      <bottom/>
      <diagonal/>
    </border>
    <border>
      <left/>
      <right/>
      <top style="thin">
        <color theme="1" tint="0.34998626667073579"/>
      </top>
      <bottom/>
      <diagonal/>
    </border>
    <border>
      <left/>
      <right style="medium">
        <color theme="1" tint="0.34998626667073579"/>
      </right>
      <top style="thin">
        <color theme="1" tint="0.34998626667073579"/>
      </top>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tint="0.34998626667073579"/>
      </left>
      <right/>
      <top style="thin">
        <color theme="1" tint="0.34998626667073579"/>
      </top>
      <bottom/>
      <diagonal/>
    </border>
    <border>
      <left style="medium">
        <color rgb="FFFF0000"/>
      </left>
      <right/>
      <top style="medium">
        <color rgb="FFFF0000"/>
      </top>
      <bottom/>
      <diagonal/>
    </border>
    <border>
      <left/>
      <right style="medium">
        <color rgb="FFFF0000"/>
      </right>
      <top style="medium">
        <color rgb="FFFF0000"/>
      </top>
      <bottom/>
      <diagonal/>
    </border>
    <border>
      <left style="thin">
        <color theme="1" tint="0.34998626667073579"/>
      </left>
      <right style="thin">
        <color theme="1" tint="0.34998626667073579"/>
      </right>
      <top style="medium">
        <color theme="1"/>
      </top>
      <bottom style="medium">
        <color theme="1"/>
      </bottom>
      <diagonal/>
    </border>
    <border>
      <left style="thin">
        <color theme="1" tint="0.34998626667073579"/>
      </left>
      <right style="medium">
        <color theme="1"/>
      </right>
      <top style="medium">
        <color theme="1"/>
      </top>
      <bottom style="medium">
        <color theme="1"/>
      </bottom>
      <diagonal/>
    </border>
    <border>
      <left/>
      <right/>
      <top style="thin">
        <color theme="1"/>
      </top>
      <bottom/>
      <diagonal/>
    </border>
    <border>
      <left style="medium">
        <color rgb="FFFF0000"/>
      </left>
      <right style="medium">
        <color rgb="FFFF0000"/>
      </right>
      <top style="thin">
        <color indexed="64"/>
      </top>
      <bottom/>
      <diagonal/>
    </border>
    <border>
      <left style="medium">
        <color indexed="64"/>
      </left>
      <right style="medium">
        <color theme="1" tint="0.34998626667073579"/>
      </right>
      <top style="medium">
        <color theme="1"/>
      </top>
      <bottom style="medium">
        <color theme="1"/>
      </bottom>
      <diagonal/>
    </border>
    <border>
      <left style="medium">
        <color theme="1"/>
      </left>
      <right/>
      <top style="thin">
        <color theme="1" tint="0.34998626667073579"/>
      </top>
      <bottom style="thin">
        <color theme="1" tint="0.34998626667073579"/>
      </bottom>
      <diagonal/>
    </border>
    <border>
      <left style="medium">
        <color indexed="64"/>
      </left>
      <right style="medium">
        <color theme="1" tint="0.34998626667073579"/>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252">
    <xf numFmtId="0" fontId="0" fillId="0" borderId="0" xfId="0"/>
    <xf numFmtId="0" fontId="0" fillId="0" borderId="0" xfId="0" applyAlignment="1">
      <alignment vertical="center"/>
    </xf>
    <xf numFmtId="0" fontId="3" fillId="2" borderId="15" xfId="0" applyFont="1" applyFill="1" applyBorder="1" applyAlignment="1" applyProtection="1">
      <alignment horizontal="center" vertical="center" wrapText="1"/>
    </xf>
    <xf numFmtId="0" fontId="3" fillId="3" borderId="13" xfId="0"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wrapText="1"/>
    </xf>
    <xf numFmtId="0" fontId="0" fillId="0" borderId="0" xfId="0" applyProtection="1">
      <protection locked="0"/>
    </xf>
    <xf numFmtId="0" fontId="1" fillId="0" borderId="0" xfId="0" applyFont="1" applyProtection="1">
      <protection locked="0"/>
    </xf>
    <xf numFmtId="3" fontId="1" fillId="0" borderId="0" xfId="0" applyNumberFormat="1" applyFont="1" applyProtection="1">
      <protection locked="0"/>
    </xf>
    <xf numFmtId="0" fontId="0" fillId="0" borderId="0" xfId="0" applyAlignment="1"/>
    <xf numFmtId="0" fontId="0" fillId="0" borderId="0" xfId="0" applyAlignment="1">
      <alignment horizontal="center" vertical="center"/>
    </xf>
    <xf numFmtId="0" fontId="0" fillId="0" borderId="0" xfId="0" applyAlignment="1">
      <alignment wrapText="1"/>
    </xf>
    <xf numFmtId="0" fontId="0" fillId="0" borderId="22" xfId="0" applyBorder="1" applyProtection="1">
      <protection locked="0"/>
    </xf>
    <xf numFmtId="0" fontId="12" fillId="11" borderId="26" xfId="0" applyFont="1" applyFill="1" applyBorder="1" applyAlignment="1">
      <alignment horizontal="center" wrapText="1"/>
    </xf>
    <xf numFmtId="0" fontId="12" fillId="11" borderId="27" xfId="0" applyFont="1" applyFill="1" applyBorder="1" applyAlignment="1">
      <alignment wrapText="1"/>
    </xf>
    <xf numFmtId="0" fontId="12" fillId="12" borderId="1" xfId="0" applyFont="1" applyFill="1" applyBorder="1" applyAlignment="1">
      <alignment horizontal="center" wrapText="1"/>
    </xf>
    <xf numFmtId="0" fontId="12" fillId="12" borderId="12" xfId="0" applyFont="1" applyFill="1" applyBorder="1" applyAlignment="1">
      <alignment wrapText="1"/>
    </xf>
    <xf numFmtId="0" fontId="12" fillId="11" borderId="1" xfId="0" applyFont="1" applyFill="1" applyBorder="1" applyAlignment="1">
      <alignment horizontal="center" wrapText="1"/>
    </xf>
    <xf numFmtId="0" fontId="12" fillId="11" borderId="12" xfId="0" applyFont="1" applyFill="1" applyBorder="1" applyAlignment="1">
      <alignment wrapText="1"/>
    </xf>
    <xf numFmtId="0" fontId="13" fillId="12" borderId="12" xfId="0" applyFont="1" applyFill="1" applyBorder="1"/>
    <xf numFmtId="0" fontId="14" fillId="11" borderId="1" xfId="0" applyFont="1" applyFill="1" applyBorder="1" applyAlignment="1">
      <alignment horizontal="center" wrapText="1"/>
    </xf>
    <xf numFmtId="0" fontId="0" fillId="0" borderId="0" xfId="0" applyBorder="1" applyProtection="1">
      <protection locked="0"/>
    </xf>
    <xf numFmtId="0" fontId="21" fillId="0" borderId="0" xfId="0" applyFont="1" applyBorder="1" applyAlignment="1" applyProtection="1">
      <alignment horizontal="center" vertical="center" wrapText="1"/>
    </xf>
    <xf numFmtId="3" fontId="3" fillId="9" borderId="0" xfId="0" applyNumberFormat="1" applyFont="1" applyFill="1" applyBorder="1" applyAlignment="1" applyProtection="1">
      <alignment vertical="center"/>
    </xf>
    <xf numFmtId="0" fontId="5" fillId="4" borderId="35" xfId="0" applyFont="1" applyFill="1" applyBorder="1" applyAlignment="1" applyProtection="1">
      <alignment horizontal="center" vertical="center"/>
    </xf>
    <xf numFmtId="1" fontId="3" fillId="3" borderId="37" xfId="0" applyNumberFormat="1" applyFont="1" applyFill="1" applyBorder="1" applyAlignment="1" applyProtection="1">
      <alignment horizontal="center" vertical="center"/>
    </xf>
    <xf numFmtId="0" fontId="3" fillId="3" borderId="35" xfId="0" applyFont="1" applyFill="1" applyBorder="1" applyAlignment="1" applyProtection="1">
      <alignment horizontal="center" vertical="center" wrapText="1"/>
    </xf>
    <xf numFmtId="0" fontId="3" fillId="4" borderId="35" xfId="0" applyFont="1" applyFill="1" applyBorder="1" applyAlignment="1" applyProtection="1">
      <alignment horizontal="center" vertical="center" wrapText="1"/>
    </xf>
    <xf numFmtId="0" fontId="3" fillId="4" borderId="36" xfId="0" applyFont="1" applyFill="1" applyBorder="1" applyAlignment="1" applyProtection="1">
      <alignment horizontal="center" vertical="center" wrapText="1"/>
    </xf>
    <xf numFmtId="0" fontId="21" fillId="0" borderId="16" xfId="0" applyFont="1" applyBorder="1" applyAlignment="1" applyProtection="1">
      <alignment horizontal="center" vertical="center" wrapText="1"/>
    </xf>
    <xf numFmtId="0" fontId="7" fillId="0" borderId="46" xfId="0" applyFont="1" applyBorder="1" applyAlignment="1">
      <alignment horizontal="center" vertical="center"/>
    </xf>
    <xf numFmtId="0" fontId="21" fillId="0" borderId="18" xfId="0" applyFont="1" applyBorder="1" applyAlignment="1" applyProtection="1">
      <alignment horizontal="center" vertical="center" wrapText="1"/>
    </xf>
    <xf numFmtId="9" fontId="7" fillId="0" borderId="39" xfId="0" applyNumberFormat="1" applyFont="1" applyBorder="1" applyAlignment="1">
      <alignment horizontal="center" vertical="center"/>
    </xf>
    <xf numFmtId="0" fontId="22" fillId="0" borderId="19" xfId="0" applyFont="1" applyBorder="1" applyAlignment="1">
      <alignment horizontal="center" vertical="center"/>
    </xf>
    <xf numFmtId="0" fontId="22" fillId="0" borderId="19" xfId="0" applyFont="1" applyBorder="1" applyAlignment="1">
      <alignment horizontal="left" vertical="center"/>
    </xf>
    <xf numFmtId="0" fontId="22" fillId="4" borderId="19" xfId="0" applyFont="1" applyFill="1" applyBorder="1" applyAlignment="1">
      <alignment horizontal="center" vertical="center"/>
    </xf>
    <xf numFmtId="0" fontId="22" fillId="4" borderId="19" xfId="0" applyFont="1" applyFill="1" applyBorder="1" applyAlignment="1">
      <alignment horizontal="left" vertical="center"/>
    </xf>
    <xf numFmtId="0" fontId="16" fillId="0" borderId="19" xfId="0" applyFont="1" applyBorder="1" applyAlignment="1">
      <alignment horizontal="center" vertical="center"/>
    </xf>
    <xf numFmtId="0" fontId="16" fillId="0" borderId="19" xfId="0" applyFont="1" applyBorder="1" applyAlignment="1">
      <alignment horizontal="center" vertical="center" wrapText="1"/>
    </xf>
    <xf numFmtId="0" fontId="15" fillId="0" borderId="0" xfId="0" applyFont="1" applyBorder="1" applyAlignment="1">
      <alignment horizontal="left" vertical="top" wrapText="1"/>
    </xf>
    <xf numFmtId="0" fontId="21" fillId="0" borderId="17" xfId="0" applyFont="1" applyBorder="1" applyAlignment="1" applyProtection="1">
      <alignment horizontal="center" vertical="center" wrapText="1"/>
    </xf>
    <xf numFmtId="164" fontId="9" fillId="4" borderId="44" xfId="0" applyNumberFormat="1" applyFont="1" applyFill="1" applyBorder="1" applyAlignment="1" applyProtection="1">
      <alignment horizontal="center" vertical="center"/>
    </xf>
    <xf numFmtId="164" fontId="9" fillId="4" borderId="38" xfId="0" applyNumberFormat="1" applyFont="1" applyFill="1" applyBorder="1" applyAlignment="1" applyProtection="1">
      <alignment horizontal="center" vertical="center"/>
    </xf>
    <xf numFmtId="164" fontId="9" fillId="14" borderId="45" xfId="0" applyNumberFormat="1" applyFont="1" applyFill="1" applyBorder="1" applyAlignment="1" applyProtection="1">
      <alignment horizontal="center" vertical="center"/>
    </xf>
    <xf numFmtId="164" fontId="9" fillId="14" borderId="28" xfId="0" applyNumberFormat="1" applyFont="1" applyFill="1" applyBorder="1" applyAlignment="1" applyProtection="1">
      <alignment horizontal="center" vertical="center"/>
    </xf>
    <xf numFmtId="164" fontId="9" fillId="4" borderId="45" xfId="0" applyNumberFormat="1" applyFont="1" applyFill="1" applyBorder="1" applyAlignment="1" applyProtection="1">
      <alignment horizontal="center" vertical="center"/>
    </xf>
    <xf numFmtId="164" fontId="9" fillId="4" borderId="28" xfId="0" applyNumberFormat="1" applyFont="1" applyFill="1" applyBorder="1" applyAlignment="1" applyProtection="1">
      <alignment horizontal="center" vertical="center"/>
    </xf>
    <xf numFmtId="164" fontId="7" fillId="0" borderId="39" xfId="0" applyNumberFormat="1" applyFont="1" applyBorder="1" applyAlignment="1">
      <alignment horizontal="center" vertical="center"/>
    </xf>
    <xf numFmtId="164" fontId="7" fillId="0" borderId="40" xfId="0" applyNumberFormat="1" applyFont="1" applyBorder="1" applyAlignment="1">
      <alignment horizontal="center" vertical="center"/>
    </xf>
    <xf numFmtId="165" fontId="4" fillId="0" borderId="8" xfId="0" applyNumberFormat="1" applyFont="1" applyBorder="1" applyAlignment="1" applyProtection="1">
      <alignment horizontal="center" vertical="center"/>
    </xf>
    <xf numFmtId="165" fontId="4" fillId="4" borderId="8" xfId="0" applyNumberFormat="1" applyFont="1" applyFill="1" applyBorder="1" applyAlignment="1" applyProtection="1">
      <alignment horizontal="center" vertical="center"/>
    </xf>
    <xf numFmtId="165" fontId="4" fillId="4" borderId="11" xfId="0" applyNumberFormat="1" applyFont="1" applyFill="1" applyBorder="1" applyAlignment="1" applyProtection="1">
      <alignment horizontal="center" vertical="center"/>
    </xf>
    <xf numFmtId="165" fontId="4" fillId="0" borderId="1" xfId="0" applyNumberFormat="1" applyFont="1" applyBorder="1" applyAlignment="1" applyProtection="1">
      <alignment horizontal="center" vertical="center"/>
    </xf>
    <xf numFmtId="165" fontId="4" fillId="4" borderId="1" xfId="0" applyNumberFormat="1" applyFont="1" applyFill="1" applyBorder="1" applyAlignment="1" applyProtection="1">
      <alignment horizontal="center" vertical="center"/>
    </xf>
    <xf numFmtId="165" fontId="4" fillId="0" borderId="13" xfId="0" applyNumberFormat="1" applyFont="1" applyBorder="1" applyAlignment="1" applyProtection="1">
      <alignment horizontal="center" vertical="center"/>
    </xf>
    <xf numFmtId="165" fontId="4" fillId="4" borderId="13" xfId="0" applyNumberFormat="1" applyFont="1" applyFill="1" applyBorder="1" applyAlignment="1" applyProtection="1">
      <alignment horizontal="center" vertical="center"/>
    </xf>
    <xf numFmtId="165" fontId="3" fillId="3" borderId="35" xfId="0" applyNumberFormat="1" applyFont="1" applyFill="1" applyBorder="1" applyAlignment="1" applyProtection="1">
      <alignment horizontal="center" vertical="center"/>
    </xf>
    <xf numFmtId="165" fontId="3" fillId="4" borderId="35" xfId="0" applyNumberFormat="1" applyFont="1" applyFill="1" applyBorder="1" applyAlignment="1" applyProtection="1">
      <alignment horizontal="center" vertical="center"/>
    </xf>
    <xf numFmtId="165" fontId="3" fillId="4" borderId="36" xfId="0" applyNumberFormat="1" applyFont="1" applyFill="1" applyBorder="1" applyAlignment="1" applyProtection="1">
      <alignment horizontal="center" vertical="center"/>
    </xf>
    <xf numFmtId="165" fontId="20" fillId="10" borderId="47" xfId="0" applyNumberFormat="1" applyFont="1" applyFill="1" applyBorder="1" applyAlignment="1">
      <alignment horizontal="center" vertical="center"/>
    </xf>
    <xf numFmtId="165" fontId="6" fillId="13" borderId="47" xfId="0" applyNumberFormat="1" applyFont="1" applyFill="1" applyBorder="1" applyAlignment="1" applyProtection="1">
      <alignment horizontal="center" vertical="center" wrapText="1"/>
    </xf>
    <xf numFmtId="165" fontId="6" fillId="10" borderId="47" xfId="0" applyNumberFormat="1" applyFont="1" applyFill="1" applyBorder="1" applyAlignment="1" applyProtection="1">
      <alignment horizontal="center" vertical="center" wrapText="1"/>
    </xf>
    <xf numFmtId="165" fontId="6" fillId="10" borderId="47" xfId="0" applyNumberFormat="1" applyFont="1" applyFill="1" applyBorder="1" applyAlignment="1">
      <alignment horizontal="center" vertical="center"/>
    </xf>
    <xf numFmtId="0" fontId="24" fillId="0" borderId="0" xfId="0" applyFont="1" applyAlignment="1">
      <alignment vertical="center"/>
    </xf>
    <xf numFmtId="0" fontId="24" fillId="0" borderId="0" xfId="0" applyFont="1" applyAlignment="1" applyProtection="1">
      <alignment vertical="center"/>
      <protection locked="0"/>
    </xf>
    <xf numFmtId="0" fontId="6" fillId="10" borderId="54" xfId="0" applyFont="1" applyFill="1" applyBorder="1" applyAlignment="1" applyProtection="1">
      <alignment horizontal="center" vertical="center" wrapText="1"/>
      <protection locked="0"/>
    </xf>
    <xf numFmtId="0" fontId="6" fillId="13" borderId="55" xfId="0" applyFont="1" applyFill="1" applyBorder="1" applyAlignment="1" applyProtection="1">
      <alignment horizontal="center" vertical="center" wrapText="1"/>
      <protection locked="0"/>
    </xf>
    <xf numFmtId="0" fontId="6" fillId="10" borderId="55" xfId="0" applyFont="1" applyFill="1" applyBorder="1" applyAlignment="1" applyProtection="1">
      <alignment horizontal="center" vertical="center" wrapText="1"/>
      <protection locked="0"/>
    </xf>
    <xf numFmtId="0" fontId="6" fillId="13" borderId="56" xfId="0" applyFont="1" applyFill="1" applyBorder="1" applyAlignment="1" applyProtection="1">
      <alignment horizontal="center" vertical="center" wrapText="1"/>
      <protection locked="0"/>
    </xf>
    <xf numFmtId="9" fontId="20" fillId="10" borderId="54" xfId="0" applyNumberFormat="1" applyFont="1" applyFill="1" applyBorder="1" applyAlignment="1" applyProtection="1">
      <alignment horizontal="center" vertical="center"/>
      <protection locked="0"/>
    </xf>
    <xf numFmtId="9" fontId="6" fillId="13" borderId="55" xfId="0" applyNumberFormat="1" applyFont="1" applyFill="1" applyBorder="1" applyAlignment="1" applyProtection="1">
      <alignment horizontal="center" vertical="center" wrapText="1"/>
      <protection locked="0"/>
    </xf>
    <xf numFmtId="9" fontId="6" fillId="10" borderId="55" xfId="0" applyNumberFormat="1" applyFont="1" applyFill="1" applyBorder="1" applyAlignment="1" applyProtection="1">
      <alignment horizontal="center" vertical="center" wrapText="1"/>
      <protection locked="0"/>
    </xf>
    <xf numFmtId="9" fontId="6" fillId="13" borderId="56" xfId="0" applyNumberFormat="1"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wrapText="1"/>
    </xf>
    <xf numFmtId="0" fontId="3" fillId="4" borderId="9"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wrapText="1"/>
    </xf>
    <xf numFmtId="0" fontId="12" fillId="17" borderId="1" xfId="0" applyFont="1" applyFill="1" applyBorder="1" applyAlignment="1">
      <alignment horizontal="center" wrapText="1"/>
    </xf>
    <xf numFmtId="0" fontId="12" fillId="17" borderId="12" xfId="0" applyFont="1" applyFill="1" applyBorder="1" applyAlignment="1">
      <alignment wrapText="1"/>
    </xf>
    <xf numFmtId="0" fontId="12" fillId="17" borderId="12" xfId="0" applyFont="1" applyFill="1" applyBorder="1"/>
    <xf numFmtId="0" fontId="12" fillId="16" borderId="1" xfId="0" applyFont="1" applyFill="1" applyBorder="1" applyAlignment="1">
      <alignment horizontal="center" wrapText="1"/>
    </xf>
    <xf numFmtId="0" fontId="12" fillId="16" borderId="12" xfId="0" applyFont="1" applyFill="1" applyBorder="1" applyAlignment="1">
      <alignment wrapText="1"/>
    </xf>
    <xf numFmtId="0" fontId="12" fillId="12" borderId="8" xfId="0" applyFont="1" applyFill="1" applyBorder="1" applyAlignment="1">
      <alignment horizontal="center" wrapText="1"/>
    </xf>
    <xf numFmtId="0" fontId="12" fillId="12" borderId="11" xfId="0" applyFont="1" applyFill="1" applyBorder="1" applyAlignment="1">
      <alignment wrapText="1"/>
    </xf>
    <xf numFmtId="0" fontId="3" fillId="0" borderId="48" xfId="0" applyFont="1" applyBorder="1" applyAlignment="1">
      <alignment horizontal="center" vertical="center"/>
    </xf>
    <xf numFmtId="0" fontId="3" fillId="0" borderId="2" xfId="0" applyFont="1" applyBorder="1" applyAlignment="1">
      <alignment horizontal="center" vertical="center"/>
    </xf>
    <xf numFmtId="0" fontId="3" fillId="0" borderId="49" xfId="0" applyFont="1" applyBorder="1" applyAlignment="1">
      <alignment horizontal="center" vertical="center"/>
    </xf>
    <xf numFmtId="0" fontId="33" fillId="18" borderId="1" xfId="0" applyFont="1" applyFill="1" applyBorder="1" applyAlignment="1">
      <alignment horizontal="center" vertical="center"/>
    </xf>
    <xf numFmtId="0" fontId="33" fillId="18" borderId="12" xfId="0" applyFont="1" applyFill="1" applyBorder="1" applyAlignment="1">
      <alignment horizontal="center" vertical="center"/>
    </xf>
    <xf numFmtId="0" fontId="33" fillId="19" borderId="1" xfId="0" applyFont="1" applyFill="1" applyBorder="1" applyAlignment="1">
      <alignment horizontal="center" vertical="center"/>
    </xf>
    <xf numFmtId="0" fontId="33" fillId="19" borderId="12" xfId="0" applyFont="1" applyFill="1" applyBorder="1" applyAlignment="1">
      <alignment horizontal="center" vertical="center"/>
    </xf>
    <xf numFmtId="0" fontId="33" fillId="18" borderId="61" xfId="0" applyFont="1" applyFill="1" applyBorder="1" applyAlignment="1">
      <alignment horizontal="center" vertical="center"/>
    </xf>
    <xf numFmtId="0" fontId="33" fillId="18" borderId="62" xfId="0" applyFont="1" applyFill="1" applyBorder="1" applyAlignment="1">
      <alignment horizontal="center" vertical="center"/>
    </xf>
    <xf numFmtId="0" fontId="12" fillId="12" borderId="63" xfId="0" applyFont="1" applyFill="1" applyBorder="1" applyAlignment="1">
      <alignment horizontal="left"/>
    </xf>
    <xf numFmtId="0" fontId="12" fillId="11" borderId="59" xfId="0" applyFont="1" applyFill="1" applyBorder="1" applyAlignment="1">
      <alignment horizontal="left"/>
    </xf>
    <xf numFmtId="0" fontId="12" fillId="17" borderId="58" xfId="0" applyFont="1" applyFill="1" applyBorder="1" applyAlignment="1">
      <alignment horizontal="left"/>
    </xf>
    <xf numFmtId="0" fontId="12" fillId="16" borderId="58" xfId="0" applyFont="1" applyFill="1" applyBorder="1" applyAlignment="1">
      <alignment horizontal="left"/>
    </xf>
    <xf numFmtId="0" fontId="12" fillId="12" borderId="58" xfId="0" applyFont="1" applyFill="1" applyBorder="1" applyAlignment="1">
      <alignment horizontal="left"/>
    </xf>
    <xf numFmtId="0" fontId="12" fillId="11" borderId="58" xfId="0" applyFont="1" applyFill="1" applyBorder="1" applyAlignment="1">
      <alignment horizontal="left"/>
    </xf>
    <xf numFmtId="0" fontId="33" fillId="18" borderId="58" xfId="0" applyFont="1" applyFill="1" applyBorder="1" applyAlignment="1">
      <alignment horizontal="left" vertical="center"/>
    </xf>
    <xf numFmtId="0" fontId="33" fillId="19" borderId="58" xfId="0" applyFont="1" applyFill="1" applyBorder="1" applyAlignment="1">
      <alignment horizontal="left" vertical="center"/>
    </xf>
    <xf numFmtId="0" fontId="33" fillId="18" borderId="60" xfId="0" applyFont="1" applyFill="1" applyBorder="1" applyAlignment="1">
      <alignment horizontal="left" vertical="center"/>
    </xf>
    <xf numFmtId="0" fontId="0" fillId="0" borderId="0" xfId="0" applyAlignment="1">
      <alignment horizontal="left" vertical="center"/>
    </xf>
    <xf numFmtId="0" fontId="34" fillId="0" borderId="0" xfId="0" applyFont="1" applyAlignment="1">
      <alignment vertical="center"/>
    </xf>
    <xf numFmtId="0" fontId="36" fillId="0" borderId="0" xfId="0" applyFont="1"/>
    <xf numFmtId="0" fontId="37" fillId="0" borderId="0" xfId="0" applyFont="1"/>
    <xf numFmtId="0" fontId="2" fillId="0" borderId="0" xfId="1"/>
    <xf numFmtId="0" fontId="8" fillId="7" borderId="6" xfId="0" applyFont="1" applyFill="1" applyBorder="1" applyAlignment="1" applyProtection="1">
      <alignment vertical="center"/>
    </xf>
    <xf numFmtId="165" fontId="7" fillId="0" borderId="39" xfId="0" applyNumberFormat="1" applyFont="1" applyBorder="1" applyAlignment="1">
      <alignment horizontal="center" vertical="center"/>
    </xf>
    <xf numFmtId="0" fontId="0" fillId="0" borderId="0" xfId="0" applyProtection="1"/>
    <xf numFmtId="0" fontId="26" fillId="0" borderId="0" xfId="0" applyFont="1" applyAlignment="1"/>
    <xf numFmtId="0" fontId="41" fillId="15" borderId="57" xfId="1" applyFont="1" applyFill="1" applyBorder="1" applyAlignment="1">
      <alignment horizontal="center" vertical="center"/>
    </xf>
    <xf numFmtId="0" fontId="42" fillId="0" borderId="0" xfId="0" applyFont="1"/>
    <xf numFmtId="0" fontId="41" fillId="8" borderId="57" xfId="1" applyFont="1" applyFill="1" applyBorder="1" applyAlignment="1" applyProtection="1">
      <alignment horizontal="center" vertical="center"/>
    </xf>
    <xf numFmtId="0" fontId="41" fillId="21" borderId="57" xfId="1" applyFont="1" applyFill="1" applyBorder="1" applyAlignment="1">
      <alignment horizontal="center" vertical="center"/>
    </xf>
    <xf numFmtId="0" fontId="41" fillId="20" borderId="57" xfId="1" applyFont="1" applyFill="1" applyBorder="1" applyAlignment="1" applyProtection="1">
      <alignment horizontal="center" vertical="center"/>
    </xf>
    <xf numFmtId="0" fontId="8" fillId="0" borderId="0" xfId="0" applyFont="1" applyAlignment="1"/>
    <xf numFmtId="0" fontId="11" fillId="0" borderId="0" xfId="0" applyFont="1" applyAlignment="1"/>
    <xf numFmtId="0" fontId="2" fillId="0" borderId="0" xfId="1" applyAlignment="1"/>
    <xf numFmtId="0" fontId="43" fillId="0" borderId="0" xfId="0" applyFont="1" applyAlignment="1"/>
    <xf numFmtId="165" fontId="4" fillId="0" borderId="4" xfId="0" applyNumberFormat="1" applyFont="1" applyBorder="1" applyAlignment="1" applyProtection="1">
      <alignment horizontal="center" vertical="center"/>
    </xf>
    <xf numFmtId="0" fontId="3" fillId="5" borderId="68" xfId="1" applyFont="1" applyFill="1" applyBorder="1" applyAlignment="1" applyProtection="1">
      <alignment horizontal="center" vertical="center" wrapText="1"/>
    </xf>
    <xf numFmtId="0" fontId="16" fillId="9" borderId="69" xfId="1" applyFont="1" applyFill="1" applyBorder="1" applyAlignment="1" applyProtection="1">
      <alignment vertical="center" wrapText="1"/>
      <protection locked="0"/>
    </xf>
    <xf numFmtId="0" fontId="3" fillId="2" borderId="44" xfId="1" applyFont="1" applyFill="1" applyBorder="1" applyAlignment="1" applyProtection="1">
      <alignment horizontal="center" vertical="center"/>
    </xf>
    <xf numFmtId="49" fontId="4" fillId="2" borderId="47" xfId="0" applyNumberFormat="1" applyFont="1" applyFill="1" applyBorder="1" applyAlignment="1" applyProtection="1">
      <alignment horizontal="center" vertical="center"/>
    </xf>
    <xf numFmtId="49" fontId="4" fillId="2" borderId="78" xfId="0" applyNumberFormat="1" applyFont="1" applyFill="1" applyBorder="1" applyAlignment="1" applyProtection="1">
      <alignment horizontal="center" vertical="center"/>
    </xf>
    <xf numFmtId="165" fontId="4" fillId="0" borderId="66" xfId="0" applyNumberFormat="1" applyFont="1" applyBorder="1" applyAlignment="1" applyProtection="1">
      <alignment horizontal="center" vertical="center"/>
    </xf>
    <xf numFmtId="165" fontId="4" fillId="4" borderId="25" xfId="0" applyNumberFormat="1" applyFont="1" applyFill="1" applyBorder="1" applyAlignment="1" applyProtection="1">
      <alignment horizontal="center" vertical="center"/>
    </xf>
    <xf numFmtId="165" fontId="4" fillId="4" borderId="43" xfId="0" applyNumberFormat="1" applyFont="1" applyFill="1" applyBorder="1" applyAlignment="1" applyProtection="1">
      <alignment horizontal="center" vertical="center"/>
    </xf>
    <xf numFmtId="0" fontId="7" fillId="0" borderId="71" xfId="0" applyFont="1" applyBorder="1" applyAlignment="1" applyProtection="1">
      <alignment horizontal="center" vertical="center"/>
    </xf>
    <xf numFmtId="0" fontId="4" fillId="5" borderId="50" xfId="0" applyNumberFormat="1" applyFont="1" applyFill="1" applyBorder="1" applyAlignment="1" applyProtection="1">
      <alignment horizontal="center" vertical="center"/>
    </xf>
    <xf numFmtId="0" fontId="4" fillId="5" borderId="51" xfId="0" applyNumberFormat="1" applyFont="1" applyFill="1" applyBorder="1" applyAlignment="1" applyProtection="1">
      <alignment horizontal="center" vertical="center"/>
    </xf>
    <xf numFmtId="0" fontId="4" fillId="5" borderId="79" xfId="0" applyNumberFormat="1" applyFont="1" applyFill="1" applyBorder="1" applyAlignment="1" applyProtection="1">
      <alignment horizontal="center" vertical="center"/>
    </xf>
    <xf numFmtId="1" fontId="45" fillId="5" borderId="37" xfId="0" applyNumberFormat="1" applyFont="1" applyFill="1" applyBorder="1" applyAlignment="1" applyProtection="1">
      <alignment horizontal="center" vertical="center"/>
    </xf>
    <xf numFmtId="0" fontId="3" fillId="6" borderId="68" xfId="1" applyFont="1" applyFill="1" applyBorder="1" applyAlignment="1" applyProtection="1">
      <alignment horizontal="center" vertical="center" wrapText="1"/>
    </xf>
    <xf numFmtId="0" fontId="4" fillId="6" borderId="50" xfId="0" applyNumberFormat="1" applyFont="1" applyFill="1" applyBorder="1" applyAlignment="1" applyProtection="1">
      <alignment horizontal="center" vertical="center"/>
    </xf>
    <xf numFmtId="0" fontId="4" fillId="6" borderId="51" xfId="0" applyNumberFormat="1" applyFont="1" applyFill="1" applyBorder="1" applyAlignment="1" applyProtection="1">
      <alignment horizontal="center" vertical="center"/>
    </xf>
    <xf numFmtId="0" fontId="4" fillId="6" borderId="79" xfId="0" applyNumberFormat="1" applyFont="1" applyFill="1" applyBorder="1" applyAlignment="1" applyProtection="1">
      <alignment horizontal="center" vertical="center"/>
    </xf>
    <xf numFmtId="0" fontId="3" fillId="6" borderId="0" xfId="0" applyFont="1" applyFill="1" applyBorder="1" applyAlignment="1" applyProtection="1">
      <alignment horizontal="center" vertical="center" wrapText="1"/>
    </xf>
    <xf numFmtId="0" fontId="7" fillId="6" borderId="50" xfId="0" applyFont="1" applyFill="1" applyBorder="1" applyAlignment="1" applyProtection="1">
      <alignment horizontal="center"/>
      <protection locked="0"/>
    </xf>
    <xf numFmtId="0" fontId="7" fillId="6" borderId="51" xfId="0" applyFont="1" applyFill="1" applyBorder="1" applyAlignment="1" applyProtection="1">
      <alignment horizontal="center"/>
      <protection locked="0"/>
    </xf>
    <xf numFmtId="0" fontId="7" fillId="6" borderId="79" xfId="0" applyFont="1" applyFill="1" applyBorder="1" applyAlignment="1" applyProtection="1">
      <alignment horizontal="center"/>
      <protection locked="0"/>
    </xf>
    <xf numFmtId="0" fontId="3" fillId="5" borderId="0" xfId="0" applyFont="1" applyFill="1" applyBorder="1" applyAlignment="1" applyProtection="1">
      <alignment horizontal="center" vertical="center" wrapText="1"/>
    </xf>
    <xf numFmtId="0" fontId="7" fillId="5" borderId="50" xfId="0" applyFont="1" applyFill="1" applyBorder="1" applyAlignment="1" applyProtection="1">
      <alignment horizontal="center"/>
      <protection locked="0"/>
    </xf>
    <xf numFmtId="0" fontId="7" fillId="5" borderId="51" xfId="0" applyFont="1" applyFill="1" applyBorder="1" applyAlignment="1" applyProtection="1">
      <alignment horizontal="center"/>
      <protection locked="0"/>
    </xf>
    <xf numFmtId="0" fontId="7" fillId="5" borderId="79" xfId="0" applyFont="1" applyFill="1" applyBorder="1" applyAlignment="1" applyProtection="1">
      <alignment horizontal="center"/>
      <protection locked="0"/>
    </xf>
    <xf numFmtId="1" fontId="7" fillId="5" borderId="80" xfId="0" applyNumberFormat="1" applyFont="1" applyFill="1" applyBorder="1" applyAlignment="1" applyProtection="1">
      <alignment horizontal="center" vertical="center"/>
    </xf>
    <xf numFmtId="0" fontId="47" fillId="0" borderId="0" xfId="0" applyFont="1"/>
    <xf numFmtId="0" fontId="48" fillId="0" borderId="0" xfId="0" applyFont="1"/>
    <xf numFmtId="166" fontId="9" fillId="4" borderId="28" xfId="0" applyNumberFormat="1" applyFont="1" applyFill="1" applyBorder="1" applyAlignment="1" applyProtection="1">
      <alignment horizontal="center" vertical="center"/>
    </xf>
    <xf numFmtId="166" fontId="9" fillId="4" borderId="38" xfId="0" applyNumberFormat="1" applyFont="1" applyFill="1" applyBorder="1" applyAlignment="1" applyProtection="1">
      <alignment horizontal="center" vertical="center"/>
    </xf>
    <xf numFmtId="166" fontId="9" fillId="14" borderId="28" xfId="0" applyNumberFormat="1" applyFont="1" applyFill="1" applyBorder="1" applyAlignment="1" applyProtection="1">
      <alignment horizontal="center" vertical="center"/>
    </xf>
    <xf numFmtId="0" fontId="0" fillId="0" borderId="8" xfId="0"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3" fontId="1" fillId="0" borderId="8" xfId="0" applyNumberFormat="1" applyFont="1" applyBorder="1" applyAlignment="1" applyProtection="1">
      <alignment horizontal="center" vertical="center"/>
      <protection locked="0"/>
    </xf>
    <xf numFmtId="0" fontId="0" fillId="0" borderId="8" xfId="0" applyBorder="1" applyProtection="1">
      <protection locked="0"/>
    </xf>
    <xf numFmtId="0" fontId="7" fillId="0" borderId="48" xfId="0" applyFont="1" applyBorder="1" applyAlignment="1" applyProtection="1">
      <alignment horizontal="center" vertical="center"/>
    </xf>
    <xf numFmtId="1" fontId="7" fillId="6" borderId="82" xfId="0" applyNumberFormat="1" applyFont="1" applyFill="1" applyBorder="1" applyAlignment="1" applyProtection="1">
      <alignment horizontal="center" vertical="center"/>
    </xf>
    <xf numFmtId="1" fontId="45" fillId="6" borderId="83" xfId="0" applyNumberFormat="1" applyFont="1" applyFill="1" applyBorder="1" applyAlignment="1" applyProtection="1">
      <alignment horizontal="center" vertical="center"/>
    </xf>
    <xf numFmtId="165" fontId="3" fillId="3" borderId="9" xfId="0" applyNumberFormat="1" applyFont="1" applyFill="1" applyBorder="1" applyAlignment="1" applyProtection="1">
      <alignment horizontal="center" vertical="center"/>
    </xf>
    <xf numFmtId="165" fontId="3" fillId="4" borderId="9" xfId="0" applyNumberFormat="1" applyFont="1" applyFill="1" applyBorder="1" applyAlignment="1" applyProtection="1">
      <alignment horizontal="center" vertical="center"/>
    </xf>
    <xf numFmtId="165" fontId="3" fillId="4" borderId="10" xfId="0" applyNumberFormat="1" applyFont="1" applyFill="1" applyBorder="1" applyAlignment="1" applyProtection="1">
      <alignment horizontal="center" vertical="center"/>
    </xf>
    <xf numFmtId="0" fontId="46" fillId="0" borderId="0" xfId="0" applyFont="1" applyAlignment="1">
      <alignment horizontal="center" vertical="center"/>
    </xf>
    <xf numFmtId="0" fontId="11" fillId="0" borderId="0" xfId="0" applyFont="1" applyAlignment="1">
      <alignment horizontal="center"/>
    </xf>
    <xf numFmtId="0" fontId="2" fillId="0" borderId="0" xfId="1" applyAlignment="1">
      <alignment horizontal="center"/>
    </xf>
    <xf numFmtId="0" fontId="0" fillId="0" borderId="0" xfId="0" applyAlignment="1">
      <alignment horizontal="center"/>
    </xf>
    <xf numFmtId="0" fontId="15" fillId="0" borderId="32" xfId="0" applyFont="1" applyBorder="1" applyAlignment="1">
      <alignment horizontal="left" vertical="top" wrapText="1"/>
    </xf>
    <xf numFmtId="0" fontId="15" fillId="0" borderId="33" xfId="0" applyFont="1" applyBorder="1" applyAlignment="1">
      <alignment horizontal="left" vertical="top" wrapText="1"/>
    </xf>
    <xf numFmtId="0" fontId="15" fillId="0" borderId="16" xfId="0" applyFont="1" applyBorder="1" applyAlignment="1">
      <alignment horizontal="left" vertical="top" wrapText="1"/>
    </xf>
    <xf numFmtId="0" fontId="15" fillId="0" borderId="52" xfId="0" applyFont="1" applyBorder="1" applyAlignment="1">
      <alignment horizontal="left" vertical="top" wrapText="1"/>
    </xf>
    <xf numFmtId="0" fontId="15" fillId="0" borderId="53" xfId="0" applyFont="1" applyBorder="1" applyAlignment="1">
      <alignment horizontal="left" vertical="top" wrapText="1"/>
    </xf>
    <xf numFmtId="0" fontId="25" fillId="8" borderId="48" xfId="1" applyFont="1" applyFill="1" applyBorder="1" applyAlignment="1" applyProtection="1">
      <alignment horizontal="center" vertical="center"/>
      <protection locked="0"/>
    </xf>
    <xf numFmtId="0" fontId="25" fillId="8" borderId="2" xfId="1" applyFont="1" applyFill="1" applyBorder="1" applyAlignment="1" applyProtection="1">
      <alignment horizontal="center" vertical="center"/>
      <protection locked="0"/>
    </xf>
    <xf numFmtId="0" fontId="25" fillId="8" borderId="49" xfId="1" applyFont="1" applyFill="1" applyBorder="1" applyAlignment="1" applyProtection="1">
      <alignment horizontal="center" vertical="center"/>
      <protection locked="0"/>
    </xf>
    <xf numFmtId="0" fontId="25" fillId="19" borderId="48" xfId="1" applyFont="1" applyFill="1" applyBorder="1" applyAlignment="1" applyProtection="1">
      <alignment horizontal="center" vertical="center"/>
      <protection locked="0"/>
    </xf>
    <xf numFmtId="0" fontId="25" fillId="19" borderId="49" xfId="1" applyFont="1" applyFill="1" applyBorder="1" applyAlignment="1" applyProtection="1">
      <alignment horizontal="center" vertical="center"/>
      <protection locked="0"/>
    </xf>
    <xf numFmtId="0" fontId="15" fillId="0" borderId="32" xfId="0" applyFont="1" applyBorder="1" applyAlignment="1">
      <alignment horizontal="center" vertical="top" wrapText="1"/>
    </xf>
    <xf numFmtId="0" fontId="15" fillId="0" borderId="34" xfId="0" applyFont="1" applyBorder="1" applyAlignment="1">
      <alignment horizontal="center" vertical="top" wrapText="1"/>
    </xf>
    <xf numFmtId="0" fontId="15" fillId="0" borderId="33" xfId="0" applyFont="1" applyBorder="1" applyAlignment="1">
      <alignment horizontal="center" vertical="top" wrapText="1"/>
    </xf>
    <xf numFmtId="0" fontId="15" fillId="0" borderId="34" xfId="0" applyFont="1" applyBorder="1" applyAlignment="1">
      <alignment horizontal="center" vertical="center" wrapText="1"/>
    </xf>
    <xf numFmtId="0" fontId="19" fillId="0" borderId="34" xfId="1" applyFont="1" applyBorder="1" applyAlignment="1" applyProtection="1">
      <alignment horizontal="center" vertical="center" wrapText="1"/>
      <protection locked="0"/>
    </xf>
    <xf numFmtId="0" fontId="19" fillId="0" borderId="33" xfId="1" applyFont="1" applyBorder="1" applyAlignment="1" applyProtection="1">
      <alignment horizontal="center" vertical="center" wrapText="1"/>
      <protection locked="0"/>
    </xf>
    <xf numFmtId="0" fontId="26" fillId="0" borderId="0" xfId="0" applyFont="1" applyAlignment="1" applyProtection="1">
      <alignment horizontal="center"/>
    </xf>
    <xf numFmtId="0" fontId="6" fillId="9" borderId="69" xfId="1" applyFont="1" applyFill="1" applyBorder="1" applyAlignment="1" applyProtection="1">
      <alignment horizontal="center" vertical="center" wrapText="1"/>
    </xf>
    <xf numFmtId="0" fontId="6" fillId="9" borderId="70" xfId="1" applyFont="1" applyFill="1" applyBorder="1" applyAlignment="1" applyProtection="1">
      <alignment horizontal="center" vertical="center" wrapText="1"/>
    </xf>
    <xf numFmtId="0" fontId="9" fillId="9" borderId="73" xfId="1" applyFont="1" applyFill="1" applyBorder="1" applyAlignment="1" applyProtection="1">
      <alignment horizontal="center" vertical="center" wrapText="1"/>
    </xf>
    <xf numFmtId="0" fontId="9" fillId="9" borderId="69" xfId="1" applyFont="1" applyFill="1" applyBorder="1" applyAlignment="1" applyProtection="1">
      <alignment horizontal="center" vertical="center" wrapText="1"/>
    </xf>
    <xf numFmtId="0" fontId="8" fillId="9" borderId="31" xfId="1" applyFont="1" applyFill="1" applyBorder="1" applyAlignment="1" applyProtection="1">
      <alignment horizontal="center" vertical="center" wrapText="1"/>
    </xf>
    <xf numFmtId="0" fontId="8" fillId="9" borderId="21" xfId="1" applyFont="1" applyFill="1" applyBorder="1" applyAlignment="1" applyProtection="1">
      <alignment horizontal="center" vertical="center" wrapText="1"/>
    </xf>
    <xf numFmtId="0" fontId="9" fillId="9" borderId="20" xfId="1" applyFont="1" applyFill="1" applyBorder="1" applyAlignment="1" applyProtection="1">
      <alignment horizontal="left" vertical="center" wrapText="1"/>
    </xf>
    <xf numFmtId="0" fontId="9" fillId="9" borderId="19" xfId="1" applyFont="1" applyFill="1" applyBorder="1" applyAlignment="1" applyProtection="1">
      <alignment horizontal="left" vertical="center" wrapText="1"/>
    </xf>
    <xf numFmtId="0" fontId="9" fillId="9" borderId="30" xfId="1" applyFont="1" applyFill="1" applyBorder="1" applyAlignment="1" applyProtection="1">
      <alignment horizontal="left" vertical="center" wrapText="1"/>
    </xf>
    <xf numFmtId="0" fontId="25" fillId="21" borderId="48" xfId="1" applyFont="1" applyFill="1" applyBorder="1" applyAlignment="1" applyProtection="1">
      <alignment horizontal="center" vertical="center"/>
      <protection locked="0"/>
    </xf>
    <xf numFmtId="0" fontId="25" fillId="21" borderId="49" xfId="1" applyFont="1" applyFill="1" applyBorder="1" applyAlignment="1" applyProtection="1">
      <alignment horizontal="center" vertical="center"/>
      <protection locked="0"/>
    </xf>
    <xf numFmtId="0" fontId="40" fillId="20" borderId="48" xfId="1" applyFont="1" applyFill="1" applyBorder="1" applyAlignment="1" applyProtection="1">
      <alignment horizontal="center" vertical="center"/>
    </xf>
    <xf numFmtId="0" fontId="40" fillId="20" borderId="2" xfId="1" applyFont="1" applyFill="1" applyBorder="1" applyAlignment="1" applyProtection="1">
      <alignment horizontal="center" vertical="center"/>
    </xf>
    <xf numFmtId="0" fontId="40" fillId="20" borderId="49" xfId="1" applyFont="1" applyFill="1" applyBorder="1" applyAlignment="1" applyProtection="1">
      <alignment horizontal="center" vertical="center"/>
    </xf>
    <xf numFmtId="0" fontId="3" fillId="2" borderId="71" xfId="0" applyFont="1" applyFill="1" applyBorder="1" applyAlignment="1" applyProtection="1">
      <alignment horizontal="center" vertical="center" wrapText="1"/>
    </xf>
    <xf numFmtId="0" fontId="3" fillId="2" borderId="72" xfId="0" applyFont="1" applyFill="1" applyBorder="1" applyAlignment="1" applyProtection="1">
      <alignment horizontal="center" vertical="center" wrapText="1"/>
    </xf>
    <xf numFmtId="0" fontId="8" fillId="7" borderId="5" xfId="0" applyFont="1" applyFill="1" applyBorder="1" applyAlignment="1" applyProtection="1">
      <alignment horizontal="center" vertical="center"/>
    </xf>
    <xf numFmtId="0" fontId="8" fillId="7" borderId="6" xfId="0" applyFont="1" applyFill="1" applyBorder="1" applyAlignment="1" applyProtection="1">
      <alignment horizontal="center" vertical="center"/>
    </xf>
    <xf numFmtId="0" fontId="6" fillId="8" borderId="14" xfId="0" applyFont="1" applyFill="1" applyBorder="1" applyAlignment="1" applyProtection="1">
      <alignment horizontal="center" vertical="center"/>
    </xf>
    <xf numFmtId="0" fontId="6" fillId="8" borderId="23" xfId="0" applyFont="1" applyFill="1" applyBorder="1" applyAlignment="1" applyProtection="1">
      <alignment horizontal="center" vertical="center"/>
    </xf>
    <xf numFmtId="0" fontId="6" fillId="8" borderId="24" xfId="0" applyFont="1" applyFill="1" applyBorder="1" applyAlignment="1" applyProtection="1">
      <alignment horizontal="center" vertical="center"/>
    </xf>
    <xf numFmtId="0" fontId="3" fillId="0" borderId="32" xfId="0" applyFont="1" applyBorder="1" applyAlignment="1" applyProtection="1">
      <alignment horizontal="center" vertical="center" wrapText="1"/>
    </xf>
    <xf numFmtId="0" fontId="3" fillId="0" borderId="33" xfId="0" applyFont="1" applyBorder="1" applyAlignment="1" applyProtection="1">
      <alignment horizontal="center" vertical="center" wrapText="1"/>
    </xf>
    <xf numFmtId="0" fontId="19" fillId="7" borderId="6" xfId="1" applyFont="1" applyFill="1" applyBorder="1" applyAlignment="1" applyProtection="1">
      <alignment horizontal="center" vertical="center"/>
    </xf>
    <xf numFmtId="0" fontId="19" fillId="7" borderId="7" xfId="1" applyFont="1" applyFill="1" applyBorder="1" applyAlignment="1" applyProtection="1">
      <alignment horizontal="center" vertical="center"/>
    </xf>
    <xf numFmtId="0" fontId="6" fillId="5" borderId="42" xfId="1" applyFont="1" applyFill="1" applyBorder="1" applyAlignment="1" applyProtection="1">
      <alignment horizontal="center" vertical="center" wrapText="1"/>
    </xf>
    <xf numFmtId="0" fontId="6" fillId="5" borderId="76" xfId="1" applyFont="1" applyFill="1" applyBorder="1" applyAlignment="1" applyProtection="1">
      <alignment horizontal="center" vertical="center" wrapText="1"/>
    </xf>
    <xf numFmtId="0" fontId="6" fillId="5" borderId="77" xfId="1" applyFont="1" applyFill="1" applyBorder="1" applyAlignment="1" applyProtection="1">
      <alignment horizontal="center" vertical="center" wrapText="1"/>
    </xf>
    <xf numFmtId="0" fontId="6" fillId="6" borderId="6" xfId="0" applyFont="1" applyFill="1" applyBorder="1" applyAlignment="1" applyProtection="1">
      <alignment horizontal="center" vertical="center"/>
      <protection locked="0"/>
    </xf>
    <xf numFmtId="0" fontId="6" fillId="6" borderId="7" xfId="0" applyFont="1" applyFill="1" applyBorder="1" applyAlignment="1" applyProtection="1">
      <alignment horizontal="center" vertical="center"/>
      <protection locked="0"/>
    </xf>
    <xf numFmtId="9" fontId="31" fillId="9" borderId="74" xfId="1" applyNumberFormat="1" applyFont="1" applyFill="1" applyBorder="1" applyAlignment="1" applyProtection="1">
      <alignment horizontal="center" vertical="center" wrapText="1"/>
      <protection locked="0"/>
    </xf>
    <xf numFmtId="9" fontId="31" fillId="9" borderId="75" xfId="1" applyNumberFormat="1" applyFont="1" applyFill="1" applyBorder="1" applyAlignment="1" applyProtection="1">
      <alignment horizontal="center" vertical="center" wrapText="1"/>
      <protection locked="0"/>
    </xf>
    <xf numFmtId="0" fontId="16" fillId="9" borderId="69" xfId="1" applyFont="1" applyFill="1" applyBorder="1" applyAlignment="1" applyProtection="1">
      <alignment horizontal="center" vertical="center" wrapText="1"/>
    </xf>
    <xf numFmtId="0" fontId="16" fillId="9" borderId="41" xfId="1" applyFont="1" applyFill="1" applyBorder="1" applyAlignment="1" applyProtection="1">
      <alignment horizontal="center" vertical="center" wrapText="1"/>
    </xf>
    <xf numFmtId="0" fontId="3" fillId="2" borderId="81" xfId="0" applyFont="1" applyFill="1" applyBorder="1" applyAlignment="1" applyProtection="1">
      <alignment horizontal="center" vertical="center" wrapText="1"/>
    </xf>
    <xf numFmtId="0" fontId="3" fillId="2" borderId="29" xfId="0" applyFont="1" applyFill="1" applyBorder="1" applyAlignment="1" applyProtection="1">
      <alignment horizontal="center" vertical="center" wrapText="1"/>
    </xf>
    <xf numFmtId="0" fontId="39" fillId="20" borderId="48" xfId="1" applyFont="1" applyFill="1" applyBorder="1" applyAlignment="1" applyProtection="1">
      <alignment horizontal="center" vertical="center"/>
    </xf>
    <xf numFmtId="0" fontId="39" fillId="20" borderId="49" xfId="1" applyFont="1" applyFill="1" applyBorder="1" applyAlignment="1" applyProtection="1">
      <alignment horizontal="center" vertical="center"/>
    </xf>
    <xf numFmtId="0" fontId="39" fillId="15" borderId="48" xfId="1" applyFont="1" applyFill="1" applyBorder="1" applyAlignment="1" applyProtection="1">
      <alignment horizontal="center" vertical="center"/>
      <protection locked="0"/>
    </xf>
    <xf numFmtId="0" fontId="39" fillId="15" borderId="49" xfId="1" applyFont="1" applyFill="1" applyBorder="1" applyAlignment="1" applyProtection="1">
      <alignment horizontal="center" vertical="center"/>
      <protection locked="0"/>
    </xf>
    <xf numFmtId="0" fontId="39" fillId="8" borderId="48" xfId="1" applyFont="1" applyFill="1" applyBorder="1" applyAlignment="1" applyProtection="1">
      <alignment horizontal="center" vertical="center"/>
      <protection locked="0"/>
    </xf>
    <xf numFmtId="0" fontId="39" fillId="8" borderId="49" xfId="1" applyFont="1" applyFill="1" applyBorder="1" applyAlignment="1" applyProtection="1">
      <alignment horizontal="center" vertical="center"/>
      <protection locked="0"/>
    </xf>
    <xf numFmtId="0" fontId="39" fillId="19" borderId="48" xfId="1" applyFont="1" applyFill="1" applyBorder="1" applyAlignment="1" applyProtection="1">
      <alignment horizontal="center" vertical="center"/>
      <protection locked="0"/>
    </xf>
    <xf numFmtId="0" fontId="39" fillId="19" borderId="49" xfId="1" applyFont="1" applyFill="1" applyBorder="1" applyAlignment="1" applyProtection="1">
      <alignment horizontal="center" vertical="center"/>
      <protection locked="0"/>
    </xf>
    <xf numFmtId="0" fontId="25" fillId="21" borderId="2" xfId="1" applyFont="1" applyFill="1" applyBorder="1" applyAlignment="1" applyProtection="1">
      <alignment horizontal="center" vertical="center"/>
      <protection locked="0"/>
    </xf>
    <xf numFmtId="0" fontId="23" fillId="0" borderId="19" xfId="0" applyFont="1" applyBorder="1" applyAlignment="1">
      <alignment horizontal="center" vertical="center" wrapText="1"/>
    </xf>
    <xf numFmtId="0" fontId="10" fillId="0" borderId="19" xfId="0" applyFont="1" applyBorder="1" applyAlignment="1">
      <alignment horizontal="center" vertical="center"/>
    </xf>
    <xf numFmtId="0" fontId="25" fillId="15" borderId="48" xfId="1" applyFont="1" applyFill="1" applyBorder="1" applyAlignment="1">
      <alignment horizontal="center" vertical="center"/>
    </xf>
    <xf numFmtId="0" fontId="25" fillId="15" borderId="49" xfId="1" applyFont="1" applyFill="1" applyBorder="1" applyAlignment="1">
      <alignment horizontal="center" vertical="center"/>
    </xf>
    <xf numFmtId="0" fontId="39" fillId="21" borderId="48" xfId="1" applyFont="1" applyFill="1" applyBorder="1" applyAlignment="1" applyProtection="1">
      <alignment horizontal="center" vertical="center"/>
      <protection locked="0"/>
    </xf>
    <xf numFmtId="0" fontId="39" fillId="21" borderId="2" xfId="1" applyFont="1" applyFill="1" applyBorder="1" applyAlignment="1" applyProtection="1">
      <alignment horizontal="center" vertical="center"/>
      <protection locked="0"/>
    </xf>
    <xf numFmtId="0" fontId="39" fillId="21" borderId="49" xfId="1" applyFont="1" applyFill="1" applyBorder="1" applyAlignment="1" applyProtection="1">
      <alignment horizontal="center" vertical="center"/>
      <protection locked="0"/>
    </xf>
    <xf numFmtId="0" fontId="34" fillId="0" borderId="0" xfId="0" applyFont="1" applyAlignment="1">
      <alignment horizontal="center" vertical="center"/>
    </xf>
    <xf numFmtId="0" fontId="35" fillId="0" borderId="64" xfId="0" applyFont="1" applyBorder="1" applyAlignment="1">
      <alignment horizontal="center" wrapText="1"/>
    </xf>
    <xf numFmtId="0" fontId="35" fillId="0" borderId="23" xfId="0" applyFont="1" applyBorder="1" applyAlignment="1">
      <alignment horizontal="center" wrapText="1"/>
    </xf>
    <xf numFmtId="0" fontId="35" fillId="0" borderId="15" xfId="0" applyFont="1" applyBorder="1" applyAlignment="1">
      <alignment horizontal="center" wrapText="1"/>
    </xf>
    <xf numFmtId="0" fontId="35" fillId="0" borderId="65" xfId="0" applyFont="1" applyBorder="1" applyAlignment="1">
      <alignment horizontal="center" wrapText="1"/>
    </xf>
    <xf numFmtId="0" fontId="35" fillId="0" borderId="0" xfId="0" applyFont="1" applyBorder="1" applyAlignment="1">
      <alignment horizontal="center" wrapText="1"/>
    </xf>
    <xf numFmtId="0" fontId="35" fillId="0" borderId="66" xfId="0" applyFont="1" applyBorder="1" applyAlignment="1">
      <alignment horizontal="center" wrapText="1"/>
    </xf>
    <xf numFmtId="0" fontId="35" fillId="0" borderId="67" xfId="0" applyFont="1" applyBorder="1" applyAlignment="1">
      <alignment horizontal="center" wrapText="1"/>
    </xf>
    <xf numFmtId="0" fontId="35" fillId="0" borderId="3" xfId="0" applyFont="1" applyBorder="1" applyAlignment="1">
      <alignment horizontal="center" wrapText="1"/>
    </xf>
    <xf numFmtId="0" fontId="35" fillId="0" borderId="4" xfId="0" applyFont="1" applyBorder="1" applyAlignment="1">
      <alignment horizontal="center" wrapText="1"/>
    </xf>
    <xf numFmtId="0" fontId="2" fillId="0" borderId="67" xfId="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64" xfId="0" applyBorder="1" applyAlignment="1">
      <alignment horizontal="center" vertical="center" wrapText="1"/>
    </xf>
    <xf numFmtId="0" fontId="0" fillId="0" borderId="23" xfId="0" applyBorder="1" applyAlignment="1">
      <alignment horizontal="center" vertical="center" wrapText="1"/>
    </xf>
    <xf numFmtId="0" fontId="0" fillId="0" borderId="15" xfId="0" applyBorder="1" applyAlignment="1">
      <alignment horizontal="center" vertical="center" wrapText="1"/>
    </xf>
    <xf numFmtId="0" fontId="0" fillId="0" borderId="65" xfId="0" applyBorder="1" applyAlignment="1">
      <alignment horizontal="center" vertical="center" wrapText="1"/>
    </xf>
    <xf numFmtId="0" fontId="0" fillId="0" borderId="0" xfId="0" applyBorder="1" applyAlignment="1">
      <alignment horizontal="center" vertical="center" wrapText="1"/>
    </xf>
    <xf numFmtId="0" fontId="0" fillId="0" borderId="66" xfId="0"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C5FF"/>
      <color rgb="FFFF60F0"/>
      <color rgb="FF00FF00"/>
      <color rgb="FF740000"/>
      <color rgb="FFFFA99F"/>
      <color rgb="FFFBEE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ugoutchannel.com/food-storage-calculator/"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889000</xdr:colOff>
      <xdr:row>3</xdr:row>
      <xdr:rowOff>349250</xdr:rowOff>
    </xdr:from>
    <xdr:to>
      <xdr:col>8</xdr:col>
      <xdr:colOff>840317</xdr:colOff>
      <xdr:row>3</xdr:row>
      <xdr:rowOff>4721225</xdr:rowOff>
    </xdr:to>
    <xdr:pic>
      <xdr:nvPicPr>
        <xdr:cNvPr id="3" name="Picture 2">
          <a:hlinkClick xmlns:r="http://schemas.openxmlformats.org/officeDocument/2006/relationships" r:id="rId1"/>
          <a:extLst>
            <a:ext uri="{FF2B5EF4-FFF2-40B4-BE49-F238E27FC236}">
              <a16:creationId xmlns:a16="http://schemas.microsoft.com/office/drawing/2014/main" id="{848BD986-D1CA-654D-874D-1B6E15CFC60D}"/>
            </a:ext>
          </a:extLst>
        </xdr:cNvPr>
        <xdr:cNvPicPr>
          <a:picLocks noChangeAspect="1"/>
        </xdr:cNvPicPr>
      </xdr:nvPicPr>
      <xdr:blipFill>
        <a:blip xmlns:r="http://schemas.openxmlformats.org/officeDocument/2006/relationships" r:embed="rId2"/>
        <a:stretch>
          <a:fillRect/>
        </a:stretch>
      </xdr:blipFill>
      <xdr:spPr>
        <a:xfrm>
          <a:off x="2603500" y="1111250"/>
          <a:ext cx="7772400" cy="43719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bugoutchanne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bugoutchannel.com/food-storage-calculator/" TargetMode="External"/><Relationship Id="rId2" Type="http://schemas.openxmlformats.org/officeDocument/2006/relationships/hyperlink" Target="https://www.webmd.com/diet/features/estimated-calorie-requirement" TargetMode="External"/><Relationship Id="rId1" Type="http://schemas.openxmlformats.org/officeDocument/2006/relationships/hyperlink" Target="https://www.bugoutchannel.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fda.gov/food/new-nutrition-facts-label/daily-value-new-nutrition-and-supplement-facts-labels" TargetMode="External"/><Relationship Id="rId2" Type="http://schemas.openxmlformats.org/officeDocument/2006/relationships/hyperlink" Target="https://www.fda.gov/food/new-nutrition-facts-label/daily-value-new-nutrition-and-supplement-facts-labels" TargetMode="External"/><Relationship Id="rId1" Type="http://schemas.openxmlformats.org/officeDocument/2006/relationships/hyperlink" Target="https://www.fda.gov/food/new-nutrition-facts-label/daily-value-new-nutrition-and-supplement-facts-labels" TargetMode="External"/><Relationship Id="rId4" Type="http://schemas.openxmlformats.org/officeDocument/2006/relationships/hyperlink" Target="https://www.fda.gov/food/new-nutrition-facts-label/daily-value-new-nutrition-and-supplement-facts-labe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DC51A-D527-2F41-8CA0-43DFEB930786}">
  <sheetPr>
    <pageSetUpPr fitToPage="1"/>
  </sheetPr>
  <dimension ref="A1:K10"/>
  <sheetViews>
    <sheetView showGridLines="0" topLeftCell="A4" zoomScale="120" zoomScaleNormal="120" workbookViewId="0">
      <selection activeCell="K4" sqref="K4"/>
    </sheetView>
  </sheetViews>
  <sheetFormatPr defaultColWidth="11" defaultRowHeight="15.75"/>
  <cols>
    <col min="2" max="2" width="11.625" customWidth="1"/>
    <col min="3" max="3" width="30.5" customWidth="1"/>
    <col min="4" max="4" width="4.875" customWidth="1"/>
    <col min="5" max="5" width="29" customWidth="1"/>
    <col min="6" max="6" width="5.875" customWidth="1"/>
    <col min="7" max="7" width="26.5" customWidth="1"/>
    <col min="8" max="8" width="5.875" customWidth="1"/>
    <col min="9" max="9" width="23.875" customWidth="1"/>
    <col min="10" max="10" width="13.125" customWidth="1"/>
  </cols>
  <sheetData>
    <row r="1" spans="1:11">
      <c r="C1" s="160" t="s">
        <v>296</v>
      </c>
      <c r="D1" s="160"/>
      <c r="E1" s="160"/>
      <c r="F1" s="160"/>
      <c r="G1" s="160"/>
      <c r="H1" s="160"/>
      <c r="I1" s="160"/>
    </row>
    <row r="2" spans="1:11" ht="21" customHeight="1">
      <c r="A2" s="114"/>
      <c r="B2" s="114"/>
      <c r="C2" s="160"/>
      <c r="D2" s="160"/>
      <c r="E2" s="160"/>
      <c r="F2" s="160"/>
      <c r="G2" s="160"/>
      <c r="H2" s="160"/>
      <c r="I2" s="160"/>
      <c r="J2" s="145"/>
      <c r="K2" s="114"/>
    </row>
    <row r="3" spans="1:11" ht="22.5">
      <c r="B3" s="115"/>
      <c r="C3" s="161" t="s">
        <v>289</v>
      </c>
      <c r="D3" s="161"/>
      <c r="E3" s="161"/>
      <c r="F3" s="162" t="s">
        <v>163</v>
      </c>
      <c r="G3" s="162"/>
      <c r="H3" s="162"/>
      <c r="I3" s="162"/>
      <c r="J3" s="116"/>
    </row>
    <row r="4" spans="1:11" ht="390.95" customHeight="1"/>
    <row r="5" spans="1:11" ht="21.95" customHeight="1">
      <c r="C5" s="163" t="s">
        <v>299</v>
      </c>
      <c r="D5" s="163"/>
      <c r="E5" s="163"/>
      <c r="F5" s="163"/>
      <c r="G5" s="163"/>
      <c r="H5" s="163"/>
      <c r="I5" s="163"/>
    </row>
    <row r="6" spans="1:11" ht="39.75" thickBot="1">
      <c r="C6" s="117" t="s">
        <v>58</v>
      </c>
      <c r="D6" s="108"/>
    </row>
    <row r="7" spans="1:11" ht="27" customHeight="1" thickBot="1">
      <c r="B7" s="108"/>
      <c r="C7" s="109" t="s">
        <v>181</v>
      </c>
      <c r="D7" s="110"/>
      <c r="E7" s="111" t="s">
        <v>178</v>
      </c>
      <c r="F7" s="110"/>
      <c r="G7" s="112" t="s">
        <v>179</v>
      </c>
      <c r="H7" s="110"/>
      <c r="I7" s="113" t="s">
        <v>291</v>
      </c>
    </row>
    <row r="8" spans="1:11" ht="36.950000000000003" customHeight="1"/>
    <row r="10" spans="1:11">
      <c r="C10" s="146"/>
    </row>
  </sheetData>
  <mergeCells count="4">
    <mergeCell ref="C1:I2"/>
    <mergeCell ref="C3:E3"/>
    <mergeCell ref="F3:I3"/>
    <mergeCell ref="C5:I5"/>
  </mergeCells>
  <hyperlinks>
    <hyperlink ref="F3" r:id="rId1" display="https://www.bugoutchannel.com" xr:uid="{A68CAA2F-131A-F940-B2ED-49B7A7E776E6}"/>
    <hyperlink ref="C7" location="'Food Storage Calculator'!A1" display="Food Storage Calculator" xr:uid="{7C082344-AFDB-AB49-B2B0-49B8D8FFD16F}"/>
    <hyperlink ref="E7" location="'My Food Storage Plan'!A1" display="Make Food Storage Plan" xr:uid="{BFA50154-1CBC-7345-A1BF-46FBFFDC76D4}"/>
    <hyperlink ref="G7" location="'Calories Per Food '!A1" display="Add / Adjust Food" xr:uid="{0425A963-6493-0C4C-AB45-4565EB66C276}"/>
    <hyperlink ref="I7" location="Warning!A1" display="Warning" xr:uid="{56E8058B-7704-B34E-B9D0-F9D5F0682E1E}"/>
  </hyperlinks>
  <pageMargins left="0.7" right="0.7" top="0.75" bottom="0.75" header="0.3" footer="0.3"/>
  <pageSetup scale="57"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B3423-41CB-CD45-822D-E915A89F51EF}">
  <sheetPr>
    <pageSetUpPr fitToPage="1"/>
  </sheetPr>
  <dimension ref="A1:Q52"/>
  <sheetViews>
    <sheetView showGridLines="0" showRowColHeaders="0" tabSelected="1" zoomScale="70" zoomScaleNormal="27" workbookViewId="0">
      <selection activeCell="C40" sqref="C40"/>
    </sheetView>
  </sheetViews>
  <sheetFormatPr defaultColWidth="11" defaultRowHeight="15.75"/>
  <cols>
    <col min="1" max="1" width="5.625" customWidth="1"/>
    <col min="2" max="2" width="35" customWidth="1"/>
    <col min="3" max="3" width="24.375" customWidth="1"/>
    <col min="4" max="4" width="17.875" customWidth="1"/>
    <col min="5" max="5" width="17.125" customWidth="1"/>
    <col min="6" max="6" width="17.5" customWidth="1"/>
    <col min="7" max="7" width="16.375" customWidth="1"/>
    <col min="8" max="8" width="22.125" customWidth="1"/>
    <col min="9" max="9" width="19.5" customWidth="1"/>
    <col min="10" max="10" width="18.125" customWidth="1"/>
    <col min="11" max="11" width="20.875" customWidth="1"/>
    <col min="12" max="12" width="18.5" customWidth="1"/>
    <col min="13" max="13" width="19.375" customWidth="1"/>
    <col min="14" max="14" width="20.375" customWidth="1"/>
    <col min="15" max="15" width="19.625" customWidth="1"/>
    <col min="16" max="16" width="21.125" customWidth="1"/>
    <col min="17" max="17" width="23.5" customWidth="1"/>
  </cols>
  <sheetData>
    <row r="1" spans="1:17" ht="41.1" customHeight="1" thickBot="1">
      <c r="A1" s="5"/>
    </row>
    <row r="2" spans="1:17" ht="47.1" customHeight="1" thickBot="1">
      <c r="C2" s="197" t="s">
        <v>15</v>
      </c>
      <c r="D2" s="198"/>
      <c r="E2" s="198"/>
      <c r="F2" s="198"/>
      <c r="G2" s="198"/>
      <c r="H2" s="198"/>
      <c r="I2" s="105" t="s">
        <v>16</v>
      </c>
      <c r="J2" s="105"/>
      <c r="K2" s="105"/>
      <c r="L2" s="105"/>
      <c r="M2" s="204" t="s">
        <v>163</v>
      </c>
      <c r="N2" s="204"/>
      <c r="O2" s="204"/>
      <c r="P2" s="204"/>
      <c r="Q2" s="205"/>
    </row>
    <row r="3" spans="1:17" ht="171" customHeight="1" thickBot="1">
      <c r="B3" s="164" t="s">
        <v>186</v>
      </c>
      <c r="C3" s="185" t="s">
        <v>149</v>
      </c>
      <c r="D3" s="186"/>
      <c r="E3" s="187" t="s">
        <v>187</v>
      </c>
      <c r="F3" s="188"/>
      <c r="G3" s="188"/>
      <c r="H3" s="189"/>
      <c r="I3" s="189"/>
      <c r="J3" s="188"/>
      <c r="K3" s="188"/>
      <c r="L3" s="188"/>
      <c r="M3" s="188"/>
      <c r="N3" s="188"/>
      <c r="O3" s="188"/>
      <c r="P3" s="188"/>
      <c r="Q3" s="188"/>
    </row>
    <row r="4" spans="1:17" ht="87" customHeight="1" thickBot="1">
      <c r="B4" s="165"/>
      <c r="C4" s="181" t="s">
        <v>141</v>
      </c>
      <c r="D4" s="182"/>
      <c r="E4" s="183" t="s">
        <v>183</v>
      </c>
      <c r="F4" s="184"/>
      <c r="G4" s="184"/>
      <c r="H4" s="211">
        <v>0.5</v>
      </c>
      <c r="I4" s="212"/>
      <c r="J4" s="120"/>
      <c r="K4" s="213" t="s">
        <v>188</v>
      </c>
      <c r="L4" s="213"/>
      <c r="M4" s="213"/>
      <c r="N4" s="213"/>
      <c r="O4" s="213"/>
      <c r="P4" s="213"/>
      <c r="Q4" s="214"/>
    </row>
    <row r="5" spans="1:17" ht="35.1" customHeight="1" thickBot="1">
      <c r="C5" s="195" t="s">
        <v>13</v>
      </c>
      <c r="D5" s="196"/>
      <c r="E5" s="206"/>
      <c r="F5" s="207"/>
      <c r="G5" s="207"/>
      <c r="H5" s="207"/>
      <c r="I5" s="207"/>
      <c r="J5" s="207"/>
      <c r="K5" s="207"/>
      <c r="L5" s="207"/>
      <c r="M5" s="207"/>
      <c r="N5" s="207"/>
      <c r="O5" s="207"/>
      <c r="P5" s="207"/>
      <c r="Q5" s="208"/>
    </row>
    <row r="6" spans="1:17" s="1" customFormat="1" ht="89.1" customHeight="1" thickBot="1">
      <c r="B6" s="174" t="s">
        <v>184</v>
      </c>
      <c r="C6" s="121" t="s">
        <v>0</v>
      </c>
      <c r="D6" s="140" t="s">
        <v>295</v>
      </c>
      <c r="E6" s="119" t="s">
        <v>13</v>
      </c>
      <c r="F6" s="25" t="s">
        <v>2</v>
      </c>
      <c r="G6" s="26" t="s">
        <v>177</v>
      </c>
      <c r="H6" s="25" t="s">
        <v>3</v>
      </c>
      <c r="I6" s="26" t="s">
        <v>154</v>
      </c>
      <c r="J6" s="25" t="s">
        <v>6</v>
      </c>
      <c r="K6" s="26" t="s">
        <v>153</v>
      </c>
      <c r="L6" s="25" t="s">
        <v>7</v>
      </c>
      <c r="M6" s="26" t="s">
        <v>155</v>
      </c>
      <c r="N6" s="25" t="s">
        <v>8</v>
      </c>
      <c r="O6" s="26" t="s">
        <v>156</v>
      </c>
      <c r="P6" s="25" t="s">
        <v>9</v>
      </c>
      <c r="Q6" s="27" t="s">
        <v>157</v>
      </c>
    </row>
    <row r="7" spans="1:17" ht="24" customHeight="1">
      <c r="B7" s="175"/>
      <c r="C7" s="122" t="s">
        <v>1</v>
      </c>
      <c r="D7" s="141">
        <v>1400</v>
      </c>
      <c r="E7" s="128">
        <v>0</v>
      </c>
      <c r="F7" s="118">
        <f>D7*E7</f>
        <v>0</v>
      </c>
      <c r="G7" s="49">
        <f>F7*(1-H4)</f>
        <v>0</v>
      </c>
      <c r="H7" s="48">
        <f>F7*30</f>
        <v>0</v>
      </c>
      <c r="I7" s="49">
        <f>G7*30</f>
        <v>0</v>
      </c>
      <c r="J7" s="48">
        <f>H7*6</f>
        <v>0</v>
      </c>
      <c r="K7" s="49">
        <f>I7*6</f>
        <v>0</v>
      </c>
      <c r="L7" s="48">
        <f>J7*2</f>
        <v>0</v>
      </c>
      <c r="M7" s="49">
        <f>I7*12</f>
        <v>0</v>
      </c>
      <c r="N7" s="48">
        <f>J7*3</f>
        <v>0</v>
      </c>
      <c r="O7" s="49">
        <f>I7*18</f>
        <v>0</v>
      </c>
      <c r="P7" s="48">
        <f>J7*4</f>
        <v>0</v>
      </c>
      <c r="Q7" s="50">
        <f>I7*24</f>
        <v>0</v>
      </c>
    </row>
    <row r="8" spans="1:17" ht="24" customHeight="1">
      <c r="B8" s="175"/>
      <c r="C8" s="122" t="s">
        <v>142</v>
      </c>
      <c r="D8" s="142">
        <v>2000</v>
      </c>
      <c r="E8" s="129">
        <v>0</v>
      </c>
      <c r="F8" s="118">
        <f t="shared" ref="F8:F13" si="0">D8*E8</f>
        <v>0</v>
      </c>
      <c r="G8" s="52">
        <f>F8*(1-H4)</f>
        <v>0</v>
      </c>
      <c r="H8" s="51">
        <f t="shared" ref="H8:H13" si="1">F8*30</f>
        <v>0</v>
      </c>
      <c r="I8" s="52">
        <f t="shared" ref="I8:I13" si="2">G8*30</f>
        <v>0</v>
      </c>
      <c r="J8" s="51">
        <f t="shared" ref="J8:J14" si="3">H8*6</f>
        <v>0</v>
      </c>
      <c r="K8" s="49">
        <f>I8*6</f>
        <v>0</v>
      </c>
      <c r="L8" s="51">
        <f t="shared" ref="L8:L14" si="4">J8*2</f>
        <v>0</v>
      </c>
      <c r="M8" s="49">
        <f t="shared" ref="M8:M13" si="5">I8*12</f>
        <v>0</v>
      </c>
      <c r="N8" s="51">
        <f t="shared" ref="N8:N14" si="6">J8*3</f>
        <v>0</v>
      </c>
      <c r="O8" s="49">
        <f t="shared" ref="O8:O13" si="7">I8*18</f>
        <v>0</v>
      </c>
      <c r="P8" s="51">
        <f t="shared" ref="P8:P14" si="8">J8*4</f>
        <v>0</v>
      </c>
      <c r="Q8" s="50">
        <f t="shared" ref="Q8:Q13" si="9">I8*24</f>
        <v>0</v>
      </c>
    </row>
    <row r="9" spans="1:17" ht="24" customHeight="1">
      <c r="B9" s="175"/>
      <c r="C9" s="122" t="s">
        <v>143</v>
      </c>
      <c r="D9" s="142">
        <v>2600</v>
      </c>
      <c r="E9" s="129">
        <v>0</v>
      </c>
      <c r="F9" s="118">
        <f t="shared" si="0"/>
        <v>0</v>
      </c>
      <c r="G9" s="52">
        <f>F9*(1-H4)</f>
        <v>0</v>
      </c>
      <c r="H9" s="51">
        <f t="shared" si="1"/>
        <v>0</v>
      </c>
      <c r="I9" s="52">
        <f>G9*30</f>
        <v>0</v>
      </c>
      <c r="J9" s="51">
        <f t="shared" si="3"/>
        <v>0</v>
      </c>
      <c r="K9" s="49">
        <f t="shared" ref="K9:K13" si="10">I9*6</f>
        <v>0</v>
      </c>
      <c r="L9" s="51">
        <f t="shared" si="4"/>
        <v>0</v>
      </c>
      <c r="M9" s="49">
        <f t="shared" si="5"/>
        <v>0</v>
      </c>
      <c r="N9" s="51">
        <f t="shared" si="6"/>
        <v>0</v>
      </c>
      <c r="O9" s="49">
        <f t="shared" si="7"/>
        <v>0</v>
      </c>
      <c r="P9" s="51">
        <f t="shared" si="8"/>
        <v>0</v>
      </c>
      <c r="Q9" s="50">
        <f t="shared" si="9"/>
        <v>0</v>
      </c>
    </row>
    <row r="10" spans="1:17" ht="24" customHeight="1">
      <c r="B10" s="175"/>
      <c r="C10" s="122" t="s">
        <v>147</v>
      </c>
      <c r="D10" s="142">
        <v>3200</v>
      </c>
      <c r="E10" s="129">
        <v>0</v>
      </c>
      <c r="F10" s="118">
        <f t="shared" si="0"/>
        <v>0</v>
      </c>
      <c r="G10" s="52">
        <f>F10*(1-H4)</f>
        <v>0</v>
      </c>
      <c r="H10" s="51">
        <f t="shared" si="1"/>
        <v>0</v>
      </c>
      <c r="I10" s="52">
        <f t="shared" si="2"/>
        <v>0</v>
      </c>
      <c r="J10" s="51">
        <f t="shared" si="3"/>
        <v>0</v>
      </c>
      <c r="K10" s="49">
        <f t="shared" si="10"/>
        <v>0</v>
      </c>
      <c r="L10" s="51">
        <f t="shared" si="4"/>
        <v>0</v>
      </c>
      <c r="M10" s="49">
        <f t="shared" si="5"/>
        <v>0</v>
      </c>
      <c r="N10" s="51">
        <f t="shared" si="6"/>
        <v>0</v>
      </c>
      <c r="O10" s="49">
        <f t="shared" si="7"/>
        <v>0</v>
      </c>
      <c r="P10" s="51">
        <f t="shared" si="8"/>
        <v>0</v>
      </c>
      <c r="Q10" s="50">
        <f t="shared" si="9"/>
        <v>0</v>
      </c>
    </row>
    <row r="11" spans="1:17" ht="24" customHeight="1">
      <c r="B11" s="175"/>
      <c r="C11" s="122" t="s">
        <v>144</v>
      </c>
      <c r="D11" s="142">
        <v>3000</v>
      </c>
      <c r="E11" s="129">
        <v>0</v>
      </c>
      <c r="F11" s="118">
        <f t="shared" si="0"/>
        <v>0</v>
      </c>
      <c r="G11" s="52">
        <f>F11*(1-H4)</f>
        <v>0</v>
      </c>
      <c r="H11" s="51">
        <f t="shared" si="1"/>
        <v>0</v>
      </c>
      <c r="I11" s="52">
        <f t="shared" si="2"/>
        <v>0</v>
      </c>
      <c r="J11" s="51">
        <f>H11*6</f>
        <v>0</v>
      </c>
      <c r="K11" s="49">
        <f t="shared" si="10"/>
        <v>0</v>
      </c>
      <c r="L11" s="51">
        <f t="shared" si="4"/>
        <v>0</v>
      </c>
      <c r="M11" s="49">
        <f t="shared" si="5"/>
        <v>0</v>
      </c>
      <c r="N11" s="51">
        <f t="shared" si="6"/>
        <v>0</v>
      </c>
      <c r="O11" s="49">
        <f t="shared" si="7"/>
        <v>0</v>
      </c>
      <c r="P11" s="51">
        <f t="shared" si="8"/>
        <v>0</v>
      </c>
      <c r="Q11" s="50">
        <f t="shared" si="9"/>
        <v>0</v>
      </c>
    </row>
    <row r="12" spans="1:17" ht="24" customHeight="1">
      <c r="B12" s="175"/>
      <c r="C12" s="122" t="s">
        <v>145</v>
      </c>
      <c r="D12" s="142">
        <v>2900</v>
      </c>
      <c r="E12" s="129">
        <v>1</v>
      </c>
      <c r="F12" s="118">
        <f t="shared" si="0"/>
        <v>2900</v>
      </c>
      <c r="G12" s="52">
        <f>F12*(1-H4)</f>
        <v>1450</v>
      </c>
      <c r="H12" s="51">
        <f t="shared" si="1"/>
        <v>87000</v>
      </c>
      <c r="I12" s="52">
        <f t="shared" si="2"/>
        <v>43500</v>
      </c>
      <c r="J12" s="51">
        <f t="shared" si="3"/>
        <v>522000</v>
      </c>
      <c r="K12" s="49">
        <f t="shared" si="10"/>
        <v>261000</v>
      </c>
      <c r="L12" s="51">
        <f t="shared" si="4"/>
        <v>1044000</v>
      </c>
      <c r="M12" s="49">
        <f t="shared" si="5"/>
        <v>522000</v>
      </c>
      <c r="N12" s="51">
        <f t="shared" si="6"/>
        <v>1566000</v>
      </c>
      <c r="O12" s="49">
        <f t="shared" si="7"/>
        <v>783000</v>
      </c>
      <c r="P12" s="51">
        <f t="shared" si="8"/>
        <v>2088000</v>
      </c>
      <c r="Q12" s="50">
        <f t="shared" si="9"/>
        <v>1044000</v>
      </c>
    </row>
    <row r="13" spans="1:17" ht="24.95" customHeight="1" thickBot="1">
      <c r="B13" s="175"/>
      <c r="C13" s="123" t="s">
        <v>146</v>
      </c>
      <c r="D13" s="143">
        <v>2600</v>
      </c>
      <c r="E13" s="130">
        <v>0</v>
      </c>
      <c r="F13" s="124">
        <f t="shared" si="0"/>
        <v>0</v>
      </c>
      <c r="G13" s="54">
        <f>F13*(1-H4)</f>
        <v>0</v>
      </c>
      <c r="H13" s="53">
        <f t="shared" si="1"/>
        <v>0</v>
      </c>
      <c r="I13" s="54">
        <f t="shared" si="2"/>
        <v>0</v>
      </c>
      <c r="J13" s="53">
        <f t="shared" si="3"/>
        <v>0</v>
      </c>
      <c r="K13" s="125">
        <f t="shared" si="10"/>
        <v>0</v>
      </c>
      <c r="L13" s="53">
        <f t="shared" si="4"/>
        <v>0</v>
      </c>
      <c r="M13" s="125">
        <f t="shared" si="5"/>
        <v>0</v>
      </c>
      <c r="N13" s="53">
        <f t="shared" si="6"/>
        <v>0</v>
      </c>
      <c r="O13" s="125">
        <f t="shared" si="7"/>
        <v>0</v>
      </c>
      <c r="P13" s="53">
        <f t="shared" si="8"/>
        <v>0</v>
      </c>
      <c r="Q13" s="126">
        <f t="shared" si="9"/>
        <v>0</v>
      </c>
    </row>
    <row r="14" spans="1:17" ht="35.1" customHeight="1" thickBot="1">
      <c r="B14" s="175"/>
      <c r="C14" s="127" t="s">
        <v>5</v>
      </c>
      <c r="D14" s="144">
        <f>SUM(D7:D13)/7</f>
        <v>2528.5714285714284</v>
      </c>
      <c r="E14" s="131">
        <f>SUM(E7:E13)</f>
        <v>1</v>
      </c>
      <c r="F14" s="55">
        <f>SUM(F7:F13)</f>
        <v>2900</v>
      </c>
      <c r="G14" s="56">
        <f>SUM(G7:G13)</f>
        <v>1450</v>
      </c>
      <c r="H14" s="55">
        <f>F14*30</f>
        <v>87000</v>
      </c>
      <c r="I14" s="56">
        <f>SUM(I7:I13)</f>
        <v>43500</v>
      </c>
      <c r="J14" s="55">
        <f t="shared" si="3"/>
        <v>522000</v>
      </c>
      <c r="K14" s="56">
        <f>SUM(K7:K13)</f>
        <v>261000</v>
      </c>
      <c r="L14" s="55">
        <f t="shared" si="4"/>
        <v>1044000</v>
      </c>
      <c r="M14" s="56">
        <f>SUM(M7:M13)</f>
        <v>522000</v>
      </c>
      <c r="N14" s="55">
        <f t="shared" si="6"/>
        <v>1566000</v>
      </c>
      <c r="O14" s="56">
        <f>SUM(O7:O13)</f>
        <v>783000</v>
      </c>
      <c r="P14" s="55">
        <f t="shared" si="8"/>
        <v>2088000</v>
      </c>
      <c r="Q14" s="57">
        <f>SUM(Q7:Q13)</f>
        <v>1044000</v>
      </c>
    </row>
    <row r="15" spans="1:17" ht="18.95" customHeight="1" thickBot="1">
      <c r="B15" s="175"/>
      <c r="C15" s="20"/>
      <c r="D15" s="11"/>
      <c r="E15" s="6"/>
      <c r="F15" s="7"/>
      <c r="G15" s="7"/>
      <c r="H15" s="7"/>
      <c r="I15" s="7"/>
      <c r="J15" s="7"/>
      <c r="K15" s="7"/>
      <c r="L15" s="7"/>
      <c r="M15" s="7"/>
      <c r="N15" s="5"/>
      <c r="O15" s="5"/>
      <c r="P15" s="5"/>
      <c r="Q15" s="5"/>
    </row>
    <row r="16" spans="1:17" s="1" customFormat="1" ht="32.1" customHeight="1" thickBot="1">
      <c r="B16" s="175"/>
      <c r="C16" s="215" t="s">
        <v>13</v>
      </c>
      <c r="D16" s="216"/>
      <c r="E16" s="209" t="s">
        <v>158</v>
      </c>
      <c r="F16" s="209"/>
      <c r="G16" s="209"/>
      <c r="H16" s="209"/>
      <c r="I16" s="209"/>
      <c r="J16" s="209"/>
      <c r="K16" s="209"/>
      <c r="L16" s="209"/>
      <c r="M16" s="209"/>
      <c r="N16" s="209"/>
      <c r="O16" s="209"/>
      <c r="P16" s="209"/>
      <c r="Q16" s="210"/>
    </row>
    <row r="17" spans="2:17" ht="84.75" thickBot="1">
      <c r="B17" s="175"/>
      <c r="C17" s="121" t="s">
        <v>0</v>
      </c>
      <c r="D17" s="136" t="s">
        <v>295</v>
      </c>
      <c r="E17" s="132" t="s">
        <v>13</v>
      </c>
      <c r="F17" s="25" t="s">
        <v>2</v>
      </c>
      <c r="G17" s="73" t="s">
        <v>176</v>
      </c>
      <c r="H17" s="72" t="s">
        <v>3</v>
      </c>
      <c r="I17" s="73" t="s">
        <v>154</v>
      </c>
      <c r="J17" s="72" t="s">
        <v>6</v>
      </c>
      <c r="K17" s="73" t="s">
        <v>153</v>
      </c>
      <c r="L17" s="72" t="s">
        <v>7</v>
      </c>
      <c r="M17" s="73" t="s">
        <v>155</v>
      </c>
      <c r="N17" s="72" t="s">
        <v>8</v>
      </c>
      <c r="O17" s="73" t="s">
        <v>156</v>
      </c>
      <c r="P17" s="72" t="s">
        <v>9</v>
      </c>
      <c r="Q17" s="74" t="s">
        <v>157</v>
      </c>
    </row>
    <row r="18" spans="2:17" ht="24" customHeight="1" thickBot="1">
      <c r="B18" s="176"/>
      <c r="C18" s="122" t="s">
        <v>1</v>
      </c>
      <c r="D18" s="137">
        <v>1400</v>
      </c>
      <c r="E18" s="133">
        <v>0</v>
      </c>
      <c r="F18" s="118">
        <f>D18*E18</f>
        <v>0</v>
      </c>
      <c r="G18" s="49">
        <f>F18*(1-H4)</f>
        <v>0</v>
      </c>
      <c r="H18" s="48">
        <f>F18*30</f>
        <v>0</v>
      </c>
      <c r="I18" s="49">
        <f>G18*30</f>
        <v>0</v>
      </c>
      <c r="J18" s="48">
        <f>H18*6</f>
        <v>0</v>
      </c>
      <c r="K18" s="49">
        <f>I18*6</f>
        <v>0</v>
      </c>
      <c r="L18" s="48">
        <f>J18*2</f>
        <v>0</v>
      </c>
      <c r="M18" s="49">
        <f>I18*12</f>
        <v>0</v>
      </c>
      <c r="N18" s="48">
        <f>J18*3</f>
        <v>0</v>
      </c>
      <c r="O18" s="49">
        <f>I18*18</f>
        <v>0</v>
      </c>
      <c r="P18" s="48">
        <f>J18*4</f>
        <v>0</v>
      </c>
      <c r="Q18" s="49">
        <f>I18*24</f>
        <v>0</v>
      </c>
    </row>
    <row r="19" spans="2:17" ht="24" customHeight="1">
      <c r="B19" s="177" t="s">
        <v>182</v>
      </c>
      <c r="C19" s="122" t="s">
        <v>142</v>
      </c>
      <c r="D19" s="138">
        <v>1800</v>
      </c>
      <c r="E19" s="134">
        <v>0</v>
      </c>
      <c r="F19" s="118">
        <f t="shared" ref="F19:F24" si="11">D19*E19</f>
        <v>0</v>
      </c>
      <c r="G19" s="52">
        <f>F19*(1-H4)</f>
        <v>0</v>
      </c>
      <c r="H19" s="51">
        <f t="shared" ref="H19:H25" si="12">F19*30</f>
        <v>0</v>
      </c>
      <c r="I19" s="52">
        <f t="shared" ref="I19:I24" si="13">G19*30</f>
        <v>0</v>
      </c>
      <c r="J19" s="51">
        <f t="shared" ref="J19:J25" si="14">H19*6</f>
        <v>0</v>
      </c>
      <c r="K19" s="52">
        <f t="shared" ref="K19:K23" si="15">I19*6</f>
        <v>0</v>
      </c>
      <c r="L19" s="51">
        <f t="shared" ref="L19:L25" si="16">J19*2</f>
        <v>0</v>
      </c>
      <c r="M19" s="52">
        <f t="shared" ref="M19:M24" si="17">I19*12</f>
        <v>0</v>
      </c>
      <c r="N19" s="51">
        <f t="shared" ref="N19:N25" si="18">J19*3</f>
        <v>0</v>
      </c>
      <c r="O19" s="52">
        <f t="shared" ref="O19:O24" si="19">I19*18</f>
        <v>0</v>
      </c>
      <c r="P19" s="51">
        <f t="shared" ref="P19:P25" si="20">J19*4</f>
        <v>0</v>
      </c>
      <c r="Q19" s="52">
        <f t="shared" ref="Q19:Q24" si="21">I19*24</f>
        <v>0</v>
      </c>
    </row>
    <row r="20" spans="2:17" ht="24" customHeight="1">
      <c r="B20" s="177"/>
      <c r="C20" s="122" t="s">
        <v>143</v>
      </c>
      <c r="D20" s="138">
        <v>2200</v>
      </c>
      <c r="E20" s="134">
        <v>0</v>
      </c>
      <c r="F20" s="118">
        <f t="shared" si="11"/>
        <v>0</v>
      </c>
      <c r="G20" s="52">
        <f>F20*(1-H4)</f>
        <v>0</v>
      </c>
      <c r="H20" s="51">
        <f t="shared" si="12"/>
        <v>0</v>
      </c>
      <c r="I20" s="52">
        <f t="shared" si="13"/>
        <v>0</v>
      </c>
      <c r="J20" s="51">
        <f t="shared" si="14"/>
        <v>0</v>
      </c>
      <c r="K20" s="52">
        <f t="shared" si="15"/>
        <v>0</v>
      </c>
      <c r="L20" s="51">
        <f t="shared" si="16"/>
        <v>0</v>
      </c>
      <c r="M20" s="52">
        <f t="shared" si="17"/>
        <v>0</v>
      </c>
      <c r="N20" s="51">
        <f t="shared" si="18"/>
        <v>0</v>
      </c>
      <c r="O20" s="52">
        <f t="shared" si="19"/>
        <v>0</v>
      </c>
      <c r="P20" s="51">
        <f t="shared" si="20"/>
        <v>0</v>
      </c>
      <c r="Q20" s="52">
        <f t="shared" si="21"/>
        <v>0</v>
      </c>
    </row>
    <row r="21" spans="2:17" ht="24" customHeight="1">
      <c r="B21" s="177"/>
      <c r="C21" s="122" t="s">
        <v>147</v>
      </c>
      <c r="D21" s="138">
        <v>2400</v>
      </c>
      <c r="E21" s="134">
        <v>0</v>
      </c>
      <c r="F21" s="118">
        <f t="shared" si="11"/>
        <v>0</v>
      </c>
      <c r="G21" s="52">
        <f>F21*(1-H4)</f>
        <v>0</v>
      </c>
      <c r="H21" s="51">
        <f t="shared" si="12"/>
        <v>0</v>
      </c>
      <c r="I21" s="52">
        <f t="shared" si="13"/>
        <v>0</v>
      </c>
      <c r="J21" s="51">
        <f t="shared" si="14"/>
        <v>0</v>
      </c>
      <c r="K21" s="52">
        <f t="shared" si="15"/>
        <v>0</v>
      </c>
      <c r="L21" s="51">
        <f t="shared" si="16"/>
        <v>0</v>
      </c>
      <c r="M21" s="52">
        <f t="shared" si="17"/>
        <v>0</v>
      </c>
      <c r="N21" s="51">
        <f t="shared" si="18"/>
        <v>0</v>
      </c>
      <c r="O21" s="52">
        <f t="shared" si="19"/>
        <v>0</v>
      </c>
      <c r="P21" s="51">
        <f t="shared" si="20"/>
        <v>0</v>
      </c>
      <c r="Q21" s="52">
        <f t="shared" si="21"/>
        <v>0</v>
      </c>
    </row>
    <row r="22" spans="2:17" ht="24" customHeight="1">
      <c r="B22" s="177"/>
      <c r="C22" s="122" t="s">
        <v>144</v>
      </c>
      <c r="D22" s="138">
        <v>2400</v>
      </c>
      <c r="E22" s="134">
        <v>0</v>
      </c>
      <c r="F22" s="118">
        <f t="shared" si="11"/>
        <v>0</v>
      </c>
      <c r="G22" s="52">
        <f>F22*(1-H4)</f>
        <v>0</v>
      </c>
      <c r="H22" s="51">
        <f t="shared" si="12"/>
        <v>0</v>
      </c>
      <c r="I22" s="52">
        <f t="shared" si="13"/>
        <v>0</v>
      </c>
      <c r="J22" s="51">
        <f t="shared" si="14"/>
        <v>0</v>
      </c>
      <c r="K22" s="52">
        <f t="shared" si="15"/>
        <v>0</v>
      </c>
      <c r="L22" s="51">
        <f t="shared" si="16"/>
        <v>0</v>
      </c>
      <c r="M22" s="52">
        <f t="shared" si="17"/>
        <v>0</v>
      </c>
      <c r="N22" s="51">
        <f t="shared" si="18"/>
        <v>0</v>
      </c>
      <c r="O22" s="52">
        <f t="shared" si="19"/>
        <v>0</v>
      </c>
      <c r="P22" s="51">
        <f t="shared" si="20"/>
        <v>0</v>
      </c>
      <c r="Q22" s="52">
        <f t="shared" si="21"/>
        <v>0</v>
      </c>
    </row>
    <row r="23" spans="2:17" ht="24" customHeight="1">
      <c r="B23" s="178" t="s">
        <v>148</v>
      </c>
      <c r="C23" s="122" t="s">
        <v>145</v>
      </c>
      <c r="D23" s="138">
        <v>2200</v>
      </c>
      <c r="E23" s="134">
        <v>0</v>
      </c>
      <c r="F23" s="118">
        <f t="shared" si="11"/>
        <v>0</v>
      </c>
      <c r="G23" s="52">
        <f>F23*(1-H4)</f>
        <v>0</v>
      </c>
      <c r="H23" s="51">
        <f t="shared" si="12"/>
        <v>0</v>
      </c>
      <c r="I23" s="52">
        <f>G23*30</f>
        <v>0</v>
      </c>
      <c r="J23" s="51">
        <f t="shared" si="14"/>
        <v>0</v>
      </c>
      <c r="K23" s="52">
        <f t="shared" si="15"/>
        <v>0</v>
      </c>
      <c r="L23" s="51">
        <f t="shared" si="16"/>
        <v>0</v>
      </c>
      <c r="M23" s="52">
        <f t="shared" si="17"/>
        <v>0</v>
      </c>
      <c r="N23" s="51">
        <f t="shared" si="18"/>
        <v>0</v>
      </c>
      <c r="O23" s="52">
        <f t="shared" si="19"/>
        <v>0</v>
      </c>
      <c r="P23" s="51">
        <f t="shared" si="20"/>
        <v>0</v>
      </c>
      <c r="Q23" s="52">
        <f t="shared" si="21"/>
        <v>0</v>
      </c>
    </row>
    <row r="24" spans="2:17" ht="24.95" customHeight="1" thickBot="1">
      <c r="B24" s="179"/>
      <c r="C24" s="123" t="s">
        <v>146</v>
      </c>
      <c r="D24" s="139">
        <v>2100</v>
      </c>
      <c r="E24" s="135">
        <v>0</v>
      </c>
      <c r="F24" s="124">
        <f t="shared" si="11"/>
        <v>0</v>
      </c>
      <c r="G24" s="54">
        <f>F24*(1-H4)</f>
        <v>0</v>
      </c>
      <c r="H24" s="53">
        <f t="shared" si="12"/>
        <v>0</v>
      </c>
      <c r="I24" s="54">
        <f t="shared" si="13"/>
        <v>0</v>
      </c>
      <c r="J24" s="53">
        <f t="shared" si="14"/>
        <v>0</v>
      </c>
      <c r="K24" s="54">
        <f>I24*6</f>
        <v>0</v>
      </c>
      <c r="L24" s="53">
        <f t="shared" si="16"/>
        <v>0</v>
      </c>
      <c r="M24" s="54">
        <f t="shared" si="17"/>
        <v>0</v>
      </c>
      <c r="N24" s="53">
        <f t="shared" si="18"/>
        <v>0</v>
      </c>
      <c r="O24" s="54">
        <f t="shared" si="19"/>
        <v>0</v>
      </c>
      <c r="P24" s="53">
        <f t="shared" si="20"/>
        <v>0</v>
      </c>
      <c r="Q24" s="54">
        <f t="shared" si="21"/>
        <v>0</v>
      </c>
    </row>
    <row r="25" spans="2:17" ht="38.1" customHeight="1" thickBot="1">
      <c r="C25" s="154" t="s">
        <v>4</v>
      </c>
      <c r="D25" s="155">
        <f>SUM(D18:D24)/7</f>
        <v>2071.4285714285716</v>
      </c>
      <c r="E25" s="156">
        <f>SUM(E18:E24)</f>
        <v>0</v>
      </c>
      <c r="F25" s="157">
        <f>SUM(F18:F24)</f>
        <v>0</v>
      </c>
      <c r="G25" s="158">
        <f>SUM(G18:G24)</f>
        <v>0</v>
      </c>
      <c r="H25" s="157">
        <f t="shared" si="12"/>
        <v>0</v>
      </c>
      <c r="I25" s="158">
        <f>SUM(I18:I24)</f>
        <v>0</v>
      </c>
      <c r="J25" s="157">
        <f t="shared" si="14"/>
        <v>0</v>
      </c>
      <c r="K25" s="158">
        <f>SUM(K18:K24)</f>
        <v>0</v>
      </c>
      <c r="L25" s="157">
        <f t="shared" si="16"/>
        <v>0</v>
      </c>
      <c r="M25" s="158">
        <f>SUM(M18:M24)</f>
        <v>0</v>
      </c>
      <c r="N25" s="157">
        <f t="shared" si="18"/>
        <v>0</v>
      </c>
      <c r="O25" s="158">
        <f>SUM(O18:O24)</f>
        <v>0</v>
      </c>
      <c r="P25" s="157">
        <f t="shared" si="20"/>
        <v>0</v>
      </c>
      <c r="Q25" s="159">
        <f>SUM(Q18:Q24)</f>
        <v>0</v>
      </c>
    </row>
    <row r="26" spans="2:17">
      <c r="C26" s="150"/>
      <c r="D26" s="150"/>
      <c r="E26" s="151"/>
      <c r="F26" s="152"/>
      <c r="G26" s="152"/>
      <c r="H26" s="152"/>
      <c r="I26" s="152"/>
      <c r="J26" s="152"/>
      <c r="K26" s="152"/>
      <c r="L26" s="152"/>
      <c r="M26" s="152"/>
      <c r="N26" s="153"/>
      <c r="O26" s="153"/>
      <c r="P26" s="153"/>
      <c r="Q26" s="153"/>
    </row>
    <row r="27" spans="2:17" ht="41.1" customHeight="1" thickBot="1">
      <c r="C27" s="199" t="s">
        <v>159</v>
      </c>
      <c r="D27" s="200"/>
      <c r="E27" s="200"/>
      <c r="F27" s="200"/>
      <c r="G27" s="200"/>
      <c r="H27" s="200"/>
      <c r="I27" s="200"/>
      <c r="J27" s="200"/>
      <c r="K27" s="200"/>
      <c r="L27" s="200"/>
      <c r="M27" s="200"/>
      <c r="N27" s="200"/>
      <c r="O27" s="200"/>
      <c r="P27" s="200"/>
      <c r="Q27" s="201"/>
    </row>
    <row r="28" spans="2:17" ht="84.75" thickBot="1">
      <c r="C28" s="202" t="s">
        <v>10</v>
      </c>
      <c r="D28" s="2" t="s">
        <v>14</v>
      </c>
      <c r="E28" s="4" t="s">
        <v>151</v>
      </c>
      <c r="F28" s="3" t="s">
        <v>2</v>
      </c>
      <c r="G28" s="4" t="s">
        <v>176</v>
      </c>
      <c r="H28" s="3" t="s">
        <v>3</v>
      </c>
      <c r="I28" s="4" t="s">
        <v>154</v>
      </c>
      <c r="J28" s="3" t="s">
        <v>6</v>
      </c>
      <c r="K28" s="4" t="s">
        <v>153</v>
      </c>
      <c r="L28" s="3" t="s">
        <v>7</v>
      </c>
      <c r="M28" s="4" t="s">
        <v>155</v>
      </c>
      <c r="N28" s="3" t="s">
        <v>8</v>
      </c>
      <c r="O28" s="4" t="s">
        <v>156</v>
      </c>
      <c r="P28" s="3" t="s">
        <v>9</v>
      </c>
      <c r="Q28" s="4" t="s">
        <v>157</v>
      </c>
    </row>
    <row r="29" spans="2:17" ht="44.1" customHeight="1" thickBot="1">
      <c r="C29" s="203"/>
      <c r="D29" s="24">
        <f>D25+D14</f>
        <v>4600</v>
      </c>
      <c r="E29" s="23" t="s">
        <v>18</v>
      </c>
      <c r="F29" s="55">
        <f t="shared" ref="F29:Q29" si="22">F25+F14</f>
        <v>2900</v>
      </c>
      <c r="G29" s="56">
        <f t="shared" si="22"/>
        <v>1450</v>
      </c>
      <c r="H29" s="55">
        <f t="shared" si="22"/>
        <v>87000</v>
      </c>
      <c r="I29" s="56">
        <f t="shared" si="22"/>
        <v>43500</v>
      </c>
      <c r="J29" s="55">
        <f t="shared" si="22"/>
        <v>522000</v>
      </c>
      <c r="K29" s="56">
        <f t="shared" si="22"/>
        <v>261000</v>
      </c>
      <c r="L29" s="55">
        <f t="shared" si="22"/>
        <v>1044000</v>
      </c>
      <c r="M29" s="56">
        <f t="shared" si="22"/>
        <v>522000</v>
      </c>
      <c r="N29" s="55">
        <f t="shared" si="22"/>
        <v>1566000</v>
      </c>
      <c r="O29" s="56">
        <f t="shared" si="22"/>
        <v>783000</v>
      </c>
      <c r="P29" s="55">
        <f t="shared" si="22"/>
        <v>2088000</v>
      </c>
      <c r="Q29" s="57">
        <f t="shared" si="22"/>
        <v>1044000</v>
      </c>
    </row>
    <row r="30" spans="2:17" ht="30.95" customHeight="1" thickBot="1">
      <c r="C30" s="21"/>
      <c r="D30" s="21"/>
      <c r="E30" s="21"/>
      <c r="F30" s="22"/>
      <c r="G30" s="22"/>
      <c r="H30" s="22"/>
      <c r="I30" s="22"/>
      <c r="J30" s="22"/>
      <c r="K30" s="22"/>
      <c r="L30" s="22"/>
      <c r="M30" s="22"/>
      <c r="N30" s="22"/>
      <c r="O30" s="22"/>
      <c r="P30" s="22"/>
      <c r="Q30" s="22"/>
    </row>
    <row r="31" spans="2:17" ht="110.1" customHeight="1" thickBot="1">
      <c r="C31" s="28" t="s">
        <v>150</v>
      </c>
      <c r="D31" s="39" t="s">
        <v>151</v>
      </c>
      <c r="E31" s="30" t="s">
        <v>152</v>
      </c>
      <c r="F31" s="25" t="s">
        <v>165</v>
      </c>
      <c r="G31" s="26" t="s">
        <v>166</v>
      </c>
      <c r="H31" s="25" t="s">
        <v>164</v>
      </c>
      <c r="I31" s="26" t="s">
        <v>167</v>
      </c>
      <c r="J31" s="25" t="s">
        <v>168</v>
      </c>
      <c r="K31" s="26" t="s">
        <v>169</v>
      </c>
      <c r="L31" s="25" t="s">
        <v>170</v>
      </c>
      <c r="M31" s="26" t="s">
        <v>171</v>
      </c>
      <c r="N31" s="25" t="s">
        <v>172</v>
      </c>
      <c r="O31" s="26" t="s">
        <v>173</v>
      </c>
      <c r="P31" s="25" t="s">
        <v>174</v>
      </c>
      <c r="Q31" s="27" t="s">
        <v>175</v>
      </c>
    </row>
    <row r="32" spans="2:17" ht="60" customHeight="1">
      <c r="B32" s="166" t="s">
        <v>185</v>
      </c>
      <c r="C32" s="64" t="s">
        <v>17</v>
      </c>
      <c r="D32" s="58">
        <f>VLOOKUP(C32,'Calories Per Food '!B3:C131,2,FALSE)</f>
        <v>590</v>
      </c>
      <c r="E32" s="68">
        <v>0.6</v>
      </c>
      <c r="F32" s="40">
        <f>(F29/D32)*E32</f>
        <v>2.9491525423728815</v>
      </c>
      <c r="G32" s="148">
        <f>(G29/D32)*E32</f>
        <v>1.4745762711864407</v>
      </c>
      <c r="H32" s="41">
        <f>(H29/D32)*E32</f>
        <v>88.474576271186436</v>
      </c>
      <c r="I32" s="41">
        <f>(I29/D32)*E32</f>
        <v>44.237288135593218</v>
      </c>
      <c r="J32" s="41">
        <f>(J29/D32)*E32</f>
        <v>530.84745762711862</v>
      </c>
      <c r="K32" s="41">
        <f>(K29/D32)*E32</f>
        <v>265.42372881355931</v>
      </c>
      <c r="L32" s="41">
        <f>(L29/D32)*E32</f>
        <v>1061.6949152542372</v>
      </c>
      <c r="M32" s="41">
        <f>(M29/D32)*E32</f>
        <v>530.84745762711862</v>
      </c>
      <c r="N32" s="41">
        <f>(N29/D32)*E32</f>
        <v>1592.542372881356</v>
      </c>
      <c r="O32" s="41">
        <f>(O29/D32)*E32</f>
        <v>796.27118644067798</v>
      </c>
      <c r="P32" s="41">
        <f>(P29/D32)*E32</f>
        <v>2123.3898305084745</v>
      </c>
      <c r="Q32" s="41">
        <f>(Q29/D32)*E32</f>
        <v>1061.6949152542372</v>
      </c>
    </row>
    <row r="33" spans="2:17" ht="60" customHeight="1">
      <c r="B33" s="167"/>
      <c r="C33" s="65" t="s">
        <v>75</v>
      </c>
      <c r="D33" s="59">
        <f>VLOOKUP(C33,'Calories Per Food '!B3:C131,2,FALSE)</f>
        <v>318</v>
      </c>
      <c r="E33" s="69">
        <v>0.05</v>
      </c>
      <c r="F33" s="42">
        <f>(F29/D33)*E33</f>
        <v>0.45597484276729561</v>
      </c>
      <c r="G33" s="149">
        <f>(G29/D33)*E33</f>
        <v>0.2279874213836478</v>
      </c>
      <c r="H33" s="43">
        <f>(H29/D33)*E33</f>
        <v>13.679245283018867</v>
      </c>
      <c r="I33" s="43">
        <f>(I29/D33)*E33</f>
        <v>6.8396226415094334</v>
      </c>
      <c r="J33" s="43">
        <f>(J29/D33)*E33</f>
        <v>82.075471698113219</v>
      </c>
      <c r="K33" s="43">
        <f>(K29/D33)*E33</f>
        <v>41.03773584905661</v>
      </c>
      <c r="L33" s="43">
        <f>(L29/D33)*E33</f>
        <v>164.15094339622644</v>
      </c>
      <c r="M33" s="43">
        <f>(M29/D33)*E33</f>
        <v>82.075471698113219</v>
      </c>
      <c r="N33" s="43">
        <f>(N29/D33)*E33</f>
        <v>246.22641509433961</v>
      </c>
      <c r="O33" s="43">
        <f>(O29/D33)*E33</f>
        <v>123.11320754716981</v>
      </c>
      <c r="P33" s="43">
        <f>(P29/D33)*E33</f>
        <v>328.30188679245288</v>
      </c>
      <c r="Q33" s="43">
        <f>(Q29/D33)*E33</f>
        <v>164.15094339622644</v>
      </c>
    </row>
    <row r="34" spans="2:17" ht="60" customHeight="1">
      <c r="B34" s="167"/>
      <c r="C34" s="66" t="s">
        <v>82</v>
      </c>
      <c r="D34" s="60">
        <f>VLOOKUP(C34,'Calories Per Food '!B3:C131,2,FALSE)</f>
        <v>1515</v>
      </c>
      <c r="E34" s="70">
        <v>0.05</v>
      </c>
      <c r="F34" s="44">
        <f>(F29/D34)*E34</f>
        <v>9.5709570957095716E-2</v>
      </c>
      <c r="G34" s="147">
        <f>(G29/D34)*E34</f>
        <v>4.7854785478547858E-2</v>
      </c>
      <c r="H34" s="45">
        <f>(H29/D34)*E34</f>
        <v>2.8712871287128716</v>
      </c>
      <c r="I34" s="45">
        <f>(I29/D34)*E34</f>
        <v>1.4356435643564358</v>
      </c>
      <c r="J34" s="45">
        <f>(J29/D34)*E34</f>
        <v>17.227722772277229</v>
      </c>
      <c r="K34" s="45">
        <f>(K29/D34)*E34</f>
        <v>8.6138613861386144</v>
      </c>
      <c r="L34" s="45">
        <f>(L29/D34)*E34</f>
        <v>34.455445544554458</v>
      </c>
      <c r="M34" s="45">
        <f>(M29/D34)*E34</f>
        <v>17.227722772277229</v>
      </c>
      <c r="N34" s="45">
        <f>(N29/D34)*E34</f>
        <v>51.68316831683169</v>
      </c>
      <c r="O34" s="45">
        <f>(O29/D34)*E34</f>
        <v>25.841584158415845</v>
      </c>
      <c r="P34" s="45">
        <f>(P29/D34)*E34</f>
        <v>68.910891089108915</v>
      </c>
      <c r="Q34" s="45">
        <f>(Q29/D34)*E34</f>
        <v>34.455445544554458</v>
      </c>
    </row>
    <row r="35" spans="2:17" ht="60" customHeight="1">
      <c r="B35" s="167"/>
      <c r="C35" s="65" t="s">
        <v>31</v>
      </c>
      <c r="D35" s="59">
        <f>VLOOKUP(C35,'Calories Per Food '!B3:C131,2,FALSE)</f>
        <v>1700</v>
      </c>
      <c r="E35" s="69">
        <v>0.1</v>
      </c>
      <c r="F35" s="42">
        <f>(F29/D35)*E35</f>
        <v>0.17058823529411765</v>
      </c>
      <c r="G35" s="149">
        <f>(G29/D35)*E35</f>
        <v>8.5294117647058826E-2</v>
      </c>
      <c r="H35" s="43">
        <f>(H29/D35)*E35</f>
        <v>5.1176470588235299</v>
      </c>
      <c r="I35" s="43">
        <f>(I29/D35)*E35</f>
        <v>2.5588235294117649</v>
      </c>
      <c r="J35" s="43">
        <f>(J29/D35)*E35</f>
        <v>30.705882352941178</v>
      </c>
      <c r="K35" s="43">
        <f>(K29/D35)*E35</f>
        <v>15.352941176470589</v>
      </c>
      <c r="L35" s="43">
        <f>(L29/D35)*E35</f>
        <v>61.411764705882355</v>
      </c>
      <c r="M35" s="43">
        <f>(M29/D35)*E35</f>
        <v>30.705882352941178</v>
      </c>
      <c r="N35" s="43">
        <f>(N29/D35)*E35</f>
        <v>92.117647058823536</v>
      </c>
      <c r="O35" s="43">
        <f>(O29/D35)*E35</f>
        <v>46.058823529411768</v>
      </c>
      <c r="P35" s="43">
        <f>(P29/D35)*E35</f>
        <v>122.82352941176471</v>
      </c>
      <c r="Q35" s="43">
        <f>(Q29/D35)*E35</f>
        <v>61.411764705882355</v>
      </c>
    </row>
    <row r="36" spans="2:17" ht="60" customHeight="1">
      <c r="B36" s="167"/>
      <c r="C36" s="66" t="s">
        <v>34</v>
      </c>
      <c r="D36" s="60">
        <f>VLOOKUP(C36,'Calories Per Food '!B3:C131,2,FALSE)</f>
        <v>1755</v>
      </c>
      <c r="E36" s="70">
        <v>2.5000000000000001E-2</v>
      </c>
      <c r="F36" s="44">
        <f>(F29/D36)*E36</f>
        <v>4.1310541310541314E-2</v>
      </c>
      <c r="G36" s="147">
        <f>(G29/D36)*E36</f>
        <v>2.0655270655270657E-2</v>
      </c>
      <c r="H36" s="45">
        <f>(H29/D36)*E36</f>
        <v>1.2393162393162394</v>
      </c>
      <c r="I36" s="45">
        <f>(I29/D36)*E36</f>
        <v>0.61965811965811968</v>
      </c>
      <c r="J36" s="45">
        <f>(J29/D36)*E36</f>
        <v>7.435897435897437</v>
      </c>
      <c r="K36" s="45">
        <f>(K29/D36)*E36</f>
        <v>3.7179487179487185</v>
      </c>
      <c r="L36" s="45">
        <f>(L29/D36)*E36</f>
        <v>14.871794871794874</v>
      </c>
      <c r="M36" s="45">
        <f>(M29/D36)*E36</f>
        <v>7.435897435897437</v>
      </c>
      <c r="N36" s="45">
        <f>(N29/D36)*E36</f>
        <v>22.307692307692307</v>
      </c>
      <c r="O36" s="45">
        <f>(O29/D36)*E36</f>
        <v>11.153846153846153</v>
      </c>
      <c r="P36" s="45">
        <f>(P29/D36)*E36</f>
        <v>29.743589743589748</v>
      </c>
      <c r="Q36" s="45">
        <f>(Q29/D36)*E36</f>
        <v>14.871794871794874</v>
      </c>
    </row>
    <row r="37" spans="2:17" ht="60" customHeight="1">
      <c r="B37" s="167"/>
      <c r="C37" s="65" t="s">
        <v>64</v>
      </c>
      <c r="D37" s="59">
        <f>VLOOKUP(C37,'Calories Per Food '!B3:C131,2,FALSE)</f>
        <v>336</v>
      </c>
      <c r="E37" s="69">
        <v>7.4999999999999997E-2</v>
      </c>
      <c r="F37" s="42">
        <f>(F29/D37)*E37</f>
        <v>0.6473214285714286</v>
      </c>
      <c r="G37" s="149">
        <f>(G29/D37)*E37</f>
        <v>0.3236607142857143</v>
      </c>
      <c r="H37" s="43">
        <f>(H29/D37)*E37</f>
        <v>19.419642857142858</v>
      </c>
      <c r="I37" s="43">
        <f>(I29/D37)*E37</f>
        <v>9.7098214285714288</v>
      </c>
      <c r="J37" s="43">
        <f>(J29/D37)*E37</f>
        <v>116.51785714285714</v>
      </c>
      <c r="K37" s="43">
        <f>(K29/D37)*E37</f>
        <v>58.258928571428569</v>
      </c>
      <c r="L37" s="43">
        <f>(L29/D37)*E37</f>
        <v>233.03571428571428</v>
      </c>
      <c r="M37" s="43">
        <f>(M29/D37)*E37</f>
        <v>116.51785714285714</v>
      </c>
      <c r="N37" s="43">
        <f>(N29/D37)*E37</f>
        <v>349.55357142857139</v>
      </c>
      <c r="O37" s="43">
        <f>(O29/D37)*E37</f>
        <v>174.77678571428569</v>
      </c>
      <c r="P37" s="43">
        <f>(P29/D37)*E37</f>
        <v>466.07142857142856</v>
      </c>
      <c r="Q37" s="43">
        <f>(Q29/D37)*E37</f>
        <v>233.03571428571428</v>
      </c>
    </row>
    <row r="38" spans="2:17" ht="60" customHeight="1">
      <c r="B38" s="167"/>
      <c r="C38" s="66" t="s">
        <v>72</v>
      </c>
      <c r="D38" s="60">
        <f>VLOOKUP(C38,'Calories Per Food '!B3:C131,2,FALSE)</f>
        <v>399</v>
      </c>
      <c r="E38" s="70">
        <v>0.03</v>
      </c>
      <c r="F38" s="44">
        <f>(F29/D38)*E38</f>
        <v>0.21804511278195488</v>
      </c>
      <c r="G38" s="147">
        <f>(G29/D38)*E38</f>
        <v>0.10902255639097744</v>
      </c>
      <c r="H38" s="45">
        <f>(H29/D38)*E38</f>
        <v>6.5413533834586461</v>
      </c>
      <c r="I38" s="45">
        <f>(I29/D38)*E38</f>
        <v>3.2706766917293231</v>
      </c>
      <c r="J38" s="45">
        <f>(J29/D38)*E38</f>
        <v>39.248120300751879</v>
      </c>
      <c r="K38" s="45">
        <f>(K29/D38)*E38</f>
        <v>19.624060150375939</v>
      </c>
      <c r="L38" s="45">
        <f>(L29/D38)*E38</f>
        <v>78.496240601503757</v>
      </c>
      <c r="M38" s="45">
        <f>(M29/D38)*E38</f>
        <v>39.248120300751879</v>
      </c>
      <c r="N38" s="45">
        <f>(N29/D38)*E38</f>
        <v>117.74436090225564</v>
      </c>
      <c r="O38" s="45">
        <f>(O29/D38)*E38</f>
        <v>58.872180451127818</v>
      </c>
      <c r="P38" s="45">
        <f>(P29/D38)*E38</f>
        <v>156.99248120300751</v>
      </c>
      <c r="Q38" s="45">
        <f>(Q29/D38)*E38</f>
        <v>78.496240601503757</v>
      </c>
    </row>
    <row r="39" spans="2:17" ht="60" customHeight="1">
      <c r="B39" s="167"/>
      <c r="C39" s="65" t="s">
        <v>124</v>
      </c>
      <c r="D39" s="59">
        <f>VLOOKUP(C39,'Calories Per Food '!B3:C131,2,FALSE)</f>
        <v>503</v>
      </c>
      <c r="E39" s="69">
        <v>7.0000000000000007E-2</v>
      </c>
      <c r="F39" s="42">
        <f>(F29/D39)*E39</f>
        <v>0.40357852882703782</v>
      </c>
      <c r="G39" s="149">
        <f>(G29/D39)*E39</f>
        <v>0.20178926441351891</v>
      </c>
      <c r="H39" s="43">
        <f>(H29/D39)*E39</f>
        <v>12.107355864811135</v>
      </c>
      <c r="I39" s="43">
        <f>(I29/D39)*E39</f>
        <v>6.0536779324055674</v>
      </c>
      <c r="J39" s="43">
        <f>(J29/D39)*E39</f>
        <v>72.644135188866812</v>
      </c>
      <c r="K39" s="43">
        <f>(K29/D39)*E39</f>
        <v>36.322067594433406</v>
      </c>
      <c r="L39" s="43">
        <f>(L29/D39)*E39</f>
        <v>145.28827037773362</v>
      </c>
      <c r="M39" s="43">
        <f>(M29/D39)*E39</f>
        <v>72.644135188866812</v>
      </c>
      <c r="N39" s="43">
        <f>(N29/D39)*E39</f>
        <v>217.93240556660041</v>
      </c>
      <c r="O39" s="43">
        <f>(O29/D39)*E39</f>
        <v>108.9662027833002</v>
      </c>
      <c r="P39" s="43">
        <f>(P29/D39)*E39</f>
        <v>290.57654075546725</v>
      </c>
      <c r="Q39" s="43">
        <f>(Q29/D39)*E39</f>
        <v>145.28827037773362</v>
      </c>
    </row>
    <row r="40" spans="2:17" ht="60" customHeight="1">
      <c r="B40" s="167"/>
      <c r="C40" s="66" t="s">
        <v>300</v>
      </c>
      <c r="D40" s="61">
        <f>VLOOKUP(C40,'Calories Per Food '!B3:C131,2,FALSE)</f>
        <v>200</v>
      </c>
      <c r="E40" s="70">
        <v>0.05</v>
      </c>
      <c r="F40" s="44">
        <f>(F29/D40)*E40</f>
        <v>0.72500000000000009</v>
      </c>
      <c r="G40" s="147">
        <f>(G29/D40)*E40</f>
        <v>0.36250000000000004</v>
      </c>
      <c r="H40" s="45">
        <f>(H29/D40)*E40</f>
        <v>21.75</v>
      </c>
      <c r="I40" s="45">
        <f>(I29/D40)*E40</f>
        <v>10.875</v>
      </c>
      <c r="J40" s="45">
        <f>(J29/D40)*E40</f>
        <v>130.5</v>
      </c>
      <c r="K40" s="45">
        <f>(K29/D40)*E40</f>
        <v>65.25</v>
      </c>
      <c r="L40" s="45">
        <f>(L29/D40)*E40</f>
        <v>261</v>
      </c>
      <c r="M40" s="45">
        <f>(M29/D40)*E40</f>
        <v>130.5</v>
      </c>
      <c r="N40" s="45">
        <f>(N29/D40)*E40</f>
        <v>391.5</v>
      </c>
      <c r="O40" s="45">
        <f>(O29/D40)*E40</f>
        <v>195.75</v>
      </c>
      <c r="P40" s="45">
        <f>(P29/D40)*E40</f>
        <v>522</v>
      </c>
      <c r="Q40" s="45">
        <f>(Q29/D40)*E40</f>
        <v>261</v>
      </c>
    </row>
    <row r="41" spans="2:17" ht="60" customHeight="1" thickBot="1">
      <c r="B41" s="168"/>
      <c r="C41" s="65" t="s">
        <v>135</v>
      </c>
      <c r="D41" s="59">
        <f>VLOOKUP(C41,'Calories Per Food '!B3:C131,2,FALSE)</f>
        <v>999999999</v>
      </c>
      <c r="E41" s="69">
        <v>0</v>
      </c>
      <c r="F41" s="42">
        <f>(F29/D41)*E41</f>
        <v>0</v>
      </c>
      <c r="G41" s="149">
        <f>(G29/D41)*E41</f>
        <v>0</v>
      </c>
      <c r="H41" s="43">
        <f>(H29/D41)*E41</f>
        <v>0</v>
      </c>
      <c r="I41" s="43">
        <f>(I29/D41)*E41</f>
        <v>0</v>
      </c>
      <c r="J41" s="43">
        <f>(J29/D41)*E41</f>
        <v>0</v>
      </c>
      <c r="K41" s="43">
        <f>(K29/D41)*E41</f>
        <v>0</v>
      </c>
      <c r="L41" s="43">
        <f>(L29/D41)*E41</f>
        <v>0</v>
      </c>
      <c r="M41" s="43">
        <f>(M29/D41)*E41</f>
        <v>0</v>
      </c>
      <c r="N41" s="43">
        <f>(N29/D41)*E41</f>
        <v>0</v>
      </c>
      <c r="O41" s="43">
        <f>(O29/D41)*E41</f>
        <v>0</v>
      </c>
      <c r="P41" s="43">
        <f>(P29/D41)*E41</f>
        <v>0</v>
      </c>
      <c r="Q41" s="43">
        <f>(Q29/D41)*E41</f>
        <v>0</v>
      </c>
    </row>
    <row r="42" spans="2:17" ht="60" customHeight="1">
      <c r="B42" s="38"/>
      <c r="C42" s="65" t="s">
        <v>135</v>
      </c>
      <c r="D42" s="59">
        <f>VLOOKUP(C42,'Calories Per Food '!B3:C131,2,FALSE)</f>
        <v>999999999</v>
      </c>
      <c r="E42" s="69">
        <v>0</v>
      </c>
      <c r="F42" s="42">
        <f>(F29/D42)*E42</f>
        <v>0</v>
      </c>
      <c r="G42" s="149">
        <f>(G29/D42)*E42</f>
        <v>0</v>
      </c>
      <c r="H42" s="43">
        <f>(H29/D42)*E42</f>
        <v>0</v>
      </c>
      <c r="I42" s="43">
        <f>(I29/D42)*E42</f>
        <v>0</v>
      </c>
      <c r="J42" s="43">
        <f>(J29/D42)*E42</f>
        <v>0</v>
      </c>
      <c r="K42" s="43">
        <f>(K29/D42)*E42</f>
        <v>0</v>
      </c>
      <c r="L42" s="43">
        <f>(L29/D42)*E42</f>
        <v>0</v>
      </c>
      <c r="M42" s="43">
        <f>(M29/D42)*E42</f>
        <v>0</v>
      </c>
      <c r="N42" s="43">
        <f>(N29/D42)*E42</f>
        <v>0</v>
      </c>
      <c r="O42" s="43">
        <f>(O29/D42)*E42</f>
        <v>0</v>
      </c>
      <c r="P42" s="43">
        <f>(P29/D42)*E42</f>
        <v>0</v>
      </c>
      <c r="Q42" s="43">
        <f>(Q29/D42)*E42</f>
        <v>0</v>
      </c>
    </row>
    <row r="43" spans="2:17" ht="60" customHeight="1">
      <c r="B43" s="38"/>
      <c r="C43" s="65" t="s">
        <v>135</v>
      </c>
      <c r="D43" s="59">
        <f>VLOOKUP(C43,'Calories Per Food '!B3:C131,2,FALSE)</f>
        <v>999999999</v>
      </c>
      <c r="E43" s="69">
        <v>0</v>
      </c>
      <c r="F43" s="42">
        <f>(F29/D43)*E43</f>
        <v>0</v>
      </c>
      <c r="G43" s="149">
        <f>(G29/D43)*E43</f>
        <v>0</v>
      </c>
      <c r="H43" s="43">
        <f>(H29/D43)*E43</f>
        <v>0</v>
      </c>
      <c r="I43" s="43">
        <f>(I29/D43)*E43</f>
        <v>0</v>
      </c>
      <c r="J43" s="43">
        <f>(J29/D43)*E43</f>
        <v>0</v>
      </c>
      <c r="K43" s="43">
        <f>(K29/D43)*E43</f>
        <v>0</v>
      </c>
      <c r="L43" s="43">
        <f>(L29/D43)*E43</f>
        <v>0</v>
      </c>
      <c r="M43" s="43">
        <f>(M29/D43)*E43</f>
        <v>0</v>
      </c>
      <c r="N43" s="43">
        <f>(N29/D43)*E43</f>
        <v>0</v>
      </c>
      <c r="O43" s="43">
        <f>(O29/D43)*E43</f>
        <v>0</v>
      </c>
      <c r="P43" s="43">
        <f>(P29/D43)*E43</f>
        <v>0</v>
      </c>
      <c r="Q43" s="43">
        <f>(Q29/D43)*E43</f>
        <v>0</v>
      </c>
    </row>
    <row r="44" spans="2:17" ht="60" customHeight="1">
      <c r="B44" s="38"/>
      <c r="C44" s="65" t="s">
        <v>135</v>
      </c>
      <c r="D44" s="59">
        <f>VLOOKUP(C44,'Calories Per Food '!B3:C131,2,FALSE)</f>
        <v>999999999</v>
      </c>
      <c r="E44" s="69">
        <v>0</v>
      </c>
      <c r="F44" s="42">
        <f>(F29/D44)*E44</f>
        <v>0</v>
      </c>
      <c r="G44" s="149">
        <f>(G29/D44)*E44</f>
        <v>0</v>
      </c>
      <c r="H44" s="43">
        <f>(H29/D44)*E44</f>
        <v>0</v>
      </c>
      <c r="I44" s="43">
        <f>(I29/D44)*E44</f>
        <v>0</v>
      </c>
      <c r="J44" s="43">
        <f>(J29/D44)*E44</f>
        <v>0</v>
      </c>
      <c r="K44" s="43">
        <f>(K29/D44)*E44</f>
        <v>0</v>
      </c>
      <c r="L44" s="43">
        <f>(L29/D44)*E44</f>
        <v>0</v>
      </c>
      <c r="M44" s="43">
        <f>(M29/D44)*E44</f>
        <v>0</v>
      </c>
      <c r="N44" s="43">
        <f>(N29/D44)*E44</f>
        <v>0</v>
      </c>
      <c r="O44" s="43">
        <f>(O29/D44)*E44</f>
        <v>0</v>
      </c>
      <c r="P44" s="43">
        <f>(P29/D44)*E44</f>
        <v>0</v>
      </c>
      <c r="Q44" s="43">
        <f>(Q29/D44)*E44</f>
        <v>0</v>
      </c>
    </row>
    <row r="45" spans="2:17" ht="60" customHeight="1" thickBot="1">
      <c r="B45" s="38"/>
      <c r="C45" s="67" t="s">
        <v>135</v>
      </c>
      <c r="D45" s="59">
        <f>VLOOKUP(C45,'Calories Per Food '!B3:C131,2,FALSE)</f>
        <v>999999999</v>
      </c>
      <c r="E45" s="71">
        <v>0</v>
      </c>
      <c r="F45" s="42">
        <f>(F29/D45)*E45</f>
        <v>0</v>
      </c>
      <c r="G45" s="149">
        <f>(G29/D45)*E45</f>
        <v>0</v>
      </c>
      <c r="H45" s="43">
        <f>(H29/D45)*E45</f>
        <v>0</v>
      </c>
      <c r="I45" s="43">
        <f>(I29/D45)*E45</f>
        <v>0</v>
      </c>
      <c r="J45" s="43">
        <f>(J29/D45)*E45</f>
        <v>0</v>
      </c>
      <c r="K45" s="43">
        <f>(K29/D45)*E45</f>
        <v>0</v>
      </c>
      <c r="L45" s="43">
        <f>(L29/D45)*E45</f>
        <v>0</v>
      </c>
      <c r="M45" s="43">
        <f>(M29/D45)*E45</f>
        <v>0</v>
      </c>
      <c r="N45" s="43">
        <f>(N29/D45)*E45</f>
        <v>0</v>
      </c>
      <c r="O45" s="43">
        <f>(O29/D45)*E45</f>
        <v>0</v>
      </c>
      <c r="P45" s="43">
        <f>(P29/D45)*E45</f>
        <v>0</v>
      </c>
      <c r="Q45" s="43">
        <f>(Q29/D45)*E45</f>
        <v>0</v>
      </c>
    </row>
    <row r="46" spans="2:17" ht="45" customHeight="1" thickBot="1">
      <c r="C46" s="29" t="s">
        <v>140</v>
      </c>
      <c r="D46" s="106"/>
      <c r="E46" s="31">
        <f>SUM(E32:E45)</f>
        <v>1.05</v>
      </c>
      <c r="F46" s="46">
        <f t="shared" ref="F46:Q46" si="23">SUM(F32:F41)</f>
        <v>5.706680802882353</v>
      </c>
      <c r="G46" s="46">
        <f t="shared" si="23"/>
        <v>2.8533404014411765</v>
      </c>
      <c r="H46" s="46">
        <f t="shared" si="23"/>
        <v>171.20042408647058</v>
      </c>
      <c r="I46" s="46">
        <f t="shared" si="23"/>
        <v>85.600212043235288</v>
      </c>
      <c r="J46" s="46">
        <f t="shared" si="23"/>
        <v>1027.2025445188237</v>
      </c>
      <c r="K46" s="46">
        <f t="shared" si="23"/>
        <v>513.60127225941187</v>
      </c>
      <c r="L46" s="46">
        <f t="shared" si="23"/>
        <v>2054.4050890376475</v>
      </c>
      <c r="M46" s="46">
        <f t="shared" si="23"/>
        <v>1027.2025445188237</v>
      </c>
      <c r="N46" s="46">
        <f t="shared" si="23"/>
        <v>3081.6076335564708</v>
      </c>
      <c r="O46" s="46">
        <f t="shared" si="23"/>
        <v>1540.8038167782354</v>
      </c>
      <c r="P46" s="46">
        <f t="shared" si="23"/>
        <v>4108.810178075295</v>
      </c>
      <c r="Q46" s="47">
        <f t="shared" si="23"/>
        <v>2054.4050890376475</v>
      </c>
    </row>
    <row r="50" spans="3:15" ht="36" customHeight="1">
      <c r="C50" s="107"/>
      <c r="D50" s="180" t="s">
        <v>58</v>
      </c>
      <c r="E50" s="180"/>
      <c r="F50" s="107"/>
      <c r="G50" s="107"/>
      <c r="H50" s="107"/>
      <c r="I50" s="107"/>
      <c r="J50" s="107"/>
      <c r="K50" s="107"/>
      <c r="L50" s="107"/>
    </row>
    <row r="51" spans="3:15" ht="16.5" thickBot="1">
      <c r="C51" s="107"/>
      <c r="D51" s="107"/>
      <c r="E51" s="107"/>
      <c r="F51" s="107"/>
      <c r="G51" s="107"/>
      <c r="H51" s="107"/>
      <c r="I51" s="107"/>
      <c r="J51" s="107"/>
      <c r="K51" s="107"/>
      <c r="L51" s="107"/>
    </row>
    <row r="52" spans="3:15" s="62" customFormat="1" ht="60.95" customHeight="1" thickBot="1">
      <c r="C52" s="172" t="s">
        <v>180</v>
      </c>
      <c r="D52" s="173"/>
      <c r="E52" s="63"/>
      <c r="F52" s="169" t="s">
        <v>178</v>
      </c>
      <c r="G52" s="170"/>
      <c r="H52" s="171"/>
      <c r="I52" s="63"/>
      <c r="J52" s="190" t="s">
        <v>179</v>
      </c>
      <c r="K52" s="191"/>
      <c r="L52" s="63"/>
      <c r="M52" s="192" t="s">
        <v>291</v>
      </c>
      <c r="N52" s="193"/>
      <c r="O52" s="194"/>
    </row>
  </sheetData>
  <sheetProtection selectLockedCells="1"/>
  <mergeCells count="24">
    <mergeCell ref="C2:H2"/>
    <mergeCell ref="C27:Q27"/>
    <mergeCell ref="C28:C29"/>
    <mergeCell ref="M2:Q2"/>
    <mergeCell ref="E5:Q5"/>
    <mergeCell ref="E16:Q16"/>
    <mergeCell ref="H4:I4"/>
    <mergeCell ref="K4:Q4"/>
    <mergeCell ref="C16:D16"/>
    <mergeCell ref="B3:B4"/>
    <mergeCell ref="B32:B41"/>
    <mergeCell ref="F52:H52"/>
    <mergeCell ref="C52:D52"/>
    <mergeCell ref="B6:B18"/>
    <mergeCell ref="B19:B22"/>
    <mergeCell ref="B23:B24"/>
    <mergeCell ref="D50:E50"/>
    <mergeCell ref="C4:D4"/>
    <mergeCell ref="E4:G4"/>
    <mergeCell ref="C3:D3"/>
    <mergeCell ref="E3:Q3"/>
    <mergeCell ref="J52:K52"/>
    <mergeCell ref="M52:O52"/>
    <mergeCell ref="C5:D5"/>
  </mergeCells>
  <phoneticPr fontId="44" type="noConversion"/>
  <hyperlinks>
    <hyperlink ref="M2" r:id="rId1" display="https://www.bugoutchannel.com/" xr:uid="{215EB87F-959A-7F4F-8204-314AFBEE6515}"/>
    <hyperlink ref="B23:B24" r:id="rId2" display="HERE" xr:uid="{402F4650-4DA1-3749-A202-0633549DCD66}"/>
    <hyperlink ref="M2:Q2" r:id="rId3" display="https://www.bugoutchannel.com/food-storage-calculator/" xr:uid="{CC4A080E-B2FD-8748-B3BF-DDB5AEA2479A}"/>
    <hyperlink ref="C52:D52" location="'How to Use Caluclators'!A1" display="How To Use Calulator " xr:uid="{FCCE9907-D9AF-734E-922F-962E7F6E48FA}"/>
    <hyperlink ref="F52:H52" location="'My Food Storage Plan'!A1" display="Make Food Storage Plan" xr:uid="{6B67B21B-3DFA-D94B-99A9-5047B4F5C00F}"/>
    <hyperlink ref="J52:K52" location="'Calories Per Food '!A1" display="Add / Adjust Food" xr:uid="{F5226C09-C5A6-B048-8CF1-E79621F650EF}"/>
    <hyperlink ref="M52:O52" location="Warning!A1" display="Warning" xr:uid="{0716EBCB-C048-B542-874A-83E7918CF81D}"/>
  </hyperlinks>
  <pageMargins left="0.2" right="0.2" top="0.25" bottom="0.25" header="0.3" footer="0.05"/>
  <pageSetup scale="29" orientation="portrait" horizontalDpi="0" verticalDpi="0"/>
  <ignoredErrors>
    <ignoredError sqref="Q33"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A97264D3-8F8A-0D4F-8117-C939EEDC4E95}">
          <x14:formula1>
            <xm:f>'Calories Per Food '!$B$3:$B$130</xm:f>
          </x14:formula1>
          <xm:sqref>C32:C45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F0D55-1F5B-9E46-9624-E93D356E2117}">
  <sheetPr>
    <pageSetUpPr fitToPage="1"/>
  </sheetPr>
  <dimension ref="B1:G130"/>
  <sheetViews>
    <sheetView topLeftCell="A67" zoomScale="140" workbookViewId="0">
      <selection activeCell="D85" sqref="D85"/>
    </sheetView>
  </sheetViews>
  <sheetFormatPr defaultColWidth="11" defaultRowHeight="15.75"/>
  <cols>
    <col min="1" max="1" width="4" customWidth="1"/>
    <col min="2" max="2" width="23" style="100" customWidth="1"/>
    <col min="3" max="3" width="23.125" style="9" customWidth="1"/>
    <col min="4" max="4" width="19.625" style="9" bestFit="1" customWidth="1"/>
    <col min="5" max="5" width="10.875" style="10"/>
    <col min="6" max="6" width="22.375" style="10" customWidth="1"/>
  </cols>
  <sheetData>
    <row r="1" spans="2:7" ht="16.5" thickBot="1"/>
    <row r="2" spans="2:7" ht="59.1" customHeight="1" thickBot="1">
      <c r="B2" s="82" t="s">
        <v>11</v>
      </c>
      <c r="C2" s="83" t="s">
        <v>94</v>
      </c>
      <c r="D2" s="84" t="s">
        <v>93</v>
      </c>
    </row>
    <row r="3" spans="2:7" ht="18" thickBot="1">
      <c r="B3" s="91" t="s">
        <v>135</v>
      </c>
      <c r="C3" s="80">
        <v>999999999</v>
      </c>
      <c r="D3" s="81" t="s">
        <v>160</v>
      </c>
      <c r="F3" s="219" t="s">
        <v>294</v>
      </c>
      <c r="G3" s="220"/>
    </row>
    <row r="4" spans="2:7" ht="18" thickBot="1">
      <c r="B4" s="92" t="s">
        <v>124</v>
      </c>
      <c r="C4" s="12">
        <v>503</v>
      </c>
      <c r="D4" s="13" t="s">
        <v>105</v>
      </c>
    </row>
    <row r="5" spans="2:7" ht="18" thickBot="1">
      <c r="B5" s="93" t="s">
        <v>83</v>
      </c>
      <c r="C5" s="75">
        <v>966</v>
      </c>
      <c r="D5" s="76" t="s">
        <v>95</v>
      </c>
      <c r="F5" s="221" t="s">
        <v>178</v>
      </c>
      <c r="G5" s="222"/>
    </row>
    <row r="6" spans="2:7" ht="18" thickBot="1">
      <c r="B6" s="94" t="s">
        <v>84</v>
      </c>
      <c r="C6" s="78">
        <v>1211</v>
      </c>
      <c r="D6" s="79" t="s">
        <v>95</v>
      </c>
    </row>
    <row r="7" spans="2:7" ht="18" thickBot="1">
      <c r="B7" s="95" t="s">
        <v>127</v>
      </c>
      <c r="C7" s="14">
        <v>482</v>
      </c>
      <c r="D7" s="15" t="s">
        <v>101</v>
      </c>
      <c r="F7" s="223" t="s">
        <v>292</v>
      </c>
      <c r="G7" s="224"/>
    </row>
    <row r="8" spans="2:7" ht="18" thickBot="1">
      <c r="B8" s="96" t="s">
        <v>66</v>
      </c>
      <c r="C8" s="16">
        <v>304</v>
      </c>
      <c r="D8" s="17" t="s">
        <v>96</v>
      </c>
    </row>
    <row r="9" spans="2:7" ht="18" thickBot="1">
      <c r="B9" s="95" t="s">
        <v>62</v>
      </c>
      <c r="C9" s="14">
        <v>141</v>
      </c>
      <c r="D9" s="15" t="s">
        <v>97</v>
      </c>
      <c r="F9" s="217" t="s">
        <v>291</v>
      </c>
      <c r="G9" s="218"/>
    </row>
    <row r="10" spans="2:7" ht="17.25">
      <c r="B10" s="96" t="s">
        <v>81</v>
      </c>
      <c r="C10" s="16">
        <v>993</v>
      </c>
      <c r="D10" s="17" t="s">
        <v>97</v>
      </c>
    </row>
    <row r="11" spans="2:7" ht="17.25">
      <c r="B11" s="95" t="s">
        <v>72</v>
      </c>
      <c r="C11" s="14">
        <v>399</v>
      </c>
      <c r="D11" s="18" t="s">
        <v>98</v>
      </c>
    </row>
    <row r="12" spans="2:7" ht="17.25">
      <c r="B12" s="96" t="s">
        <v>64</v>
      </c>
      <c r="C12" s="16">
        <v>336</v>
      </c>
      <c r="D12" s="17" t="s">
        <v>96</v>
      </c>
    </row>
    <row r="13" spans="2:7" ht="17.25">
      <c r="B13" s="95" t="s">
        <v>71</v>
      </c>
      <c r="C13" s="14">
        <v>191</v>
      </c>
      <c r="D13" s="15" t="s">
        <v>99</v>
      </c>
    </row>
    <row r="14" spans="2:7" ht="17.25">
      <c r="B14" s="94" t="s">
        <v>102</v>
      </c>
      <c r="C14" s="78">
        <v>835</v>
      </c>
      <c r="D14" s="79" t="s">
        <v>96</v>
      </c>
    </row>
    <row r="15" spans="2:7" ht="17.25">
      <c r="B15" s="95" t="s">
        <v>129</v>
      </c>
      <c r="C15" s="14">
        <v>476</v>
      </c>
      <c r="D15" s="15" t="s">
        <v>96</v>
      </c>
    </row>
    <row r="16" spans="2:7" ht="17.25">
      <c r="B16" s="96" t="s">
        <v>60</v>
      </c>
      <c r="C16" s="16">
        <v>358</v>
      </c>
      <c r="D16" s="17" t="s">
        <v>98</v>
      </c>
    </row>
    <row r="17" spans="2:4" ht="17.25">
      <c r="B17" s="95" t="s">
        <v>59</v>
      </c>
      <c r="C17" s="14">
        <v>141</v>
      </c>
      <c r="D17" s="15" t="s">
        <v>96</v>
      </c>
    </row>
    <row r="18" spans="2:4" ht="17.25">
      <c r="B18" s="96" t="s">
        <v>74</v>
      </c>
      <c r="C18" s="16">
        <v>231</v>
      </c>
      <c r="D18" s="17" t="s">
        <v>100</v>
      </c>
    </row>
    <row r="19" spans="2:4" ht="17.25">
      <c r="B19" s="95" t="s">
        <v>75</v>
      </c>
      <c r="C19" s="14">
        <v>318</v>
      </c>
      <c r="D19" s="15" t="s">
        <v>101</v>
      </c>
    </row>
    <row r="20" spans="2:4" ht="17.25">
      <c r="B20" s="96" t="s">
        <v>61</v>
      </c>
      <c r="C20" s="19">
        <v>658</v>
      </c>
      <c r="D20" s="17" t="s">
        <v>95</v>
      </c>
    </row>
    <row r="21" spans="2:4" ht="17.25">
      <c r="B21" s="95" t="s">
        <v>73</v>
      </c>
      <c r="C21" s="14">
        <v>172</v>
      </c>
      <c r="D21" s="15" t="s">
        <v>101</v>
      </c>
    </row>
    <row r="22" spans="2:4" ht="17.25">
      <c r="B22" s="96" t="s">
        <v>68</v>
      </c>
      <c r="C22" s="16">
        <v>327</v>
      </c>
      <c r="D22" s="17" t="s">
        <v>99</v>
      </c>
    </row>
    <row r="23" spans="2:4" ht="17.25">
      <c r="B23" s="95" t="s">
        <v>69</v>
      </c>
      <c r="C23" s="14">
        <v>227</v>
      </c>
      <c r="D23" s="15" t="s">
        <v>99</v>
      </c>
    </row>
    <row r="24" spans="2:4" ht="17.25">
      <c r="B24" s="96" t="s">
        <v>63</v>
      </c>
      <c r="C24" s="16">
        <v>240</v>
      </c>
      <c r="D24" s="17" t="s">
        <v>96</v>
      </c>
    </row>
    <row r="25" spans="2:4" ht="17.25">
      <c r="B25" s="95" t="s">
        <v>70</v>
      </c>
      <c r="C25" s="14">
        <v>272</v>
      </c>
      <c r="D25" s="15" t="s">
        <v>99</v>
      </c>
    </row>
    <row r="26" spans="2:4" ht="17.25">
      <c r="B26" s="96" t="s">
        <v>82</v>
      </c>
      <c r="C26" s="16">
        <v>1515</v>
      </c>
      <c r="D26" s="17" t="s">
        <v>97</v>
      </c>
    </row>
    <row r="27" spans="2:4" ht="17.25">
      <c r="B27" s="93" t="s">
        <v>82</v>
      </c>
      <c r="C27" s="75">
        <v>1515</v>
      </c>
      <c r="D27" s="76" t="s">
        <v>97</v>
      </c>
    </row>
    <row r="28" spans="2:4" ht="17.25">
      <c r="B28" s="94" t="s">
        <v>67</v>
      </c>
      <c r="C28" s="78">
        <v>154</v>
      </c>
      <c r="D28" s="79" t="s">
        <v>96</v>
      </c>
    </row>
    <row r="29" spans="2:4" ht="17.25">
      <c r="B29" s="93" t="s">
        <v>128</v>
      </c>
      <c r="C29" s="75">
        <v>617</v>
      </c>
      <c r="D29" s="76" t="s">
        <v>103</v>
      </c>
    </row>
    <row r="30" spans="2:4" ht="17.25">
      <c r="B30" s="96" t="s">
        <v>65</v>
      </c>
      <c r="C30" s="16">
        <v>145</v>
      </c>
      <c r="D30" s="17" t="s">
        <v>99</v>
      </c>
    </row>
    <row r="31" spans="2:4" ht="17.25">
      <c r="B31" s="95" t="s">
        <v>46</v>
      </c>
      <c r="C31" s="14">
        <v>599</v>
      </c>
      <c r="D31" s="15" t="s">
        <v>96</v>
      </c>
    </row>
    <row r="32" spans="2:4" ht="17.25">
      <c r="B32" s="96" t="s">
        <v>136</v>
      </c>
      <c r="C32" s="16">
        <v>630</v>
      </c>
      <c r="D32" s="17" t="s">
        <v>134</v>
      </c>
    </row>
    <row r="33" spans="2:4" ht="17.25">
      <c r="B33" s="93" t="s">
        <v>137</v>
      </c>
      <c r="C33" s="75">
        <v>1034</v>
      </c>
      <c r="D33" s="76" t="s">
        <v>103</v>
      </c>
    </row>
    <row r="34" spans="2:4" ht="17.25">
      <c r="B34" s="96" t="s">
        <v>130</v>
      </c>
      <c r="C34" s="16">
        <v>4035</v>
      </c>
      <c r="D34" s="17" t="s">
        <v>131</v>
      </c>
    </row>
    <row r="35" spans="2:4" ht="17.25">
      <c r="B35" s="95" t="s">
        <v>37</v>
      </c>
      <c r="C35" s="14">
        <v>1678</v>
      </c>
      <c r="D35" s="15" t="s">
        <v>104</v>
      </c>
    </row>
    <row r="36" spans="2:4" ht="17.25">
      <c r="B36" s="96" t="s">
        <v>47</v>
      </c>
      <c r="C36" s="16">
        <v>1728</v>
      </c>
      <c r="D36" s="17" t="s">
        <v>99</v>
      </c>
    </row>
    <row r="37" spans="2:4" ht="17.25">
      <c r="B37" s="95" t="s">
        <v>55</v>
      </c>
      <c r="C37" s="14">
        <v>2720</v>
      </c>
      <c r="D37" s="15" t="s">
        <v>95</v>
      </c>
    </row>
    <row r="38" spans="2:4" ht="17.25">
      <c r="B38" s="96" t="s">
        <v>77</v>
      </c>
      <c r="C38" s="16">
        <v>1088</v>
      </c>
      <c r="D38" s="17" t="s">
        <v>105</v>
      </c>
    </row>
    <row r="39" spans="2:4" ht="17.25">
      <c r="B39" s="95" t="s">
        <v>78</v>
      </c>
      <c r="C39" s="14">
        <v>1344</v>
      </c>
      <c r="D39" s="15" t="s">
        <v>105</v>
      </c>
    </row>
    <row r="40" spans="2:4" ht="17.25">
      <c r="B40" s="96" t="s">
        <v>76</v>
      </c>
      <c r="C40" s="16">
        <v>1102</v>
      </c>
      <c r="D40" s="17" t="s">
        <v>106</v>
      </c>
    </row>
    <row r="41" spans="2:4" ht="17.25">
      <c r="B41" s="95" t="s">
        <v>80</v>
      </c>
      <c r="C41" s="14">
        <v>1093</v>
      </c>
      <c r="D41" s="15" t="s">
        <v>105</v>
      </c>
    </row>
    <row r="42" spans="2:4" ht="17.25">
      <c r="B42" s="96" t="s">
        <v>138</v>
      </c>
      <c r="C42" s="16">
        <v>494</v>
      </c>
      <c r="D42" s="17" t="s">
        <v>107</v>
      </c>
    </row>
    <row r="43" spans="2:4" ht="17.25">
      <c r="B43" s="95" t="s">
        <v>79</v>
      </c>
      <c r="C43" s="14">
        <v>726</v>
      </c>
      <c r="D43" s="15" t="s">
        <v>105</v>
      </c>
    </row>
    <row r="44" spans="2:4" ht="21.95" customHeight="1">
      <c r="B44" s="96" t="s">
        <v>87</v>
      </c>
      <c r="C44" s="16">
        <v>1600</v>
      </c>
      <c r="D44" s="17" t="s">
        <v>108</v>
      </c>
    </row>
    <row r="45" spans="2:4" ht="17.25">
      <c r="B45" s="95" t="s">
        <v>85</v>
      </c>
      <c r="C45" s="14">
        <v>1840</v>
      </c>
      <c r="D45" s="15" t="s">
        <v>106</v>
      </c>
    </row>
    <row r="46" spans="2:4" ht="17.25">
      <c r="B46" s="96" t="s">
        <v>88</v>
      </c>
      <c r="C46" s="16">
        <v>1814</v>
      </c>
      <c r="D46" s="17" t="s">
        <v>101</v>
      </c>
    </row>
    <row r="47" spans="2:4" ht="17.25">
      <c r="B47" s="95" t="s">
        <v>86</v>
      </c>
      <c r="C47" s="14">
        <v>1984</v>
      </c>
      <c r="D47" s="15" t="s">
        <v>109</v>
      </c>
    </row>
    <row r="48" spans="2:4" ht="17.25">
      <c r="B48" s="96" t="s">
        <v>89</v>
      </c>
      <c r="C48" s="16">
        <v>1791</v>
      </c>
      <c r="D48" s="17" t="s">
        <v>104</v>
      </c>
    </row>
    <row r="49" spans="2:4" ht="17.25">
      <c r="B49" s="95" t="s">
        <v>139</v>
      </c>
      <c r="C49" s="14">
        <v>1379</v>
      </c>
      <c r="D49" s="15" t="s">
        <v>110</v>
      </c>
    </row>
    <row r="50" spans="2:4" ht="17.25">
      <c r="B50" s="96" t="s">
        <v>44</v>
      </c>
      <c r="C50" s="16">
        <v>9</v>
      </c>
      <c r="D50" s="17" t="s">
        <v>111</v>
      </c>
    </row>
    <row r="51" spans="2:4" ht="17.25">
      <c r="B51" s="93" t="s">
        <v>92</v>
      </c>
      <c r="C51" s="75">
        <v>1270</v>
      </c>
      <c r="D51" s="76" t="s">
        <v>95</v>
      </c>
    </row>
    <row r="52" spans="2:4" ht="17.25">
      <c r="B52" s="94" t="s">
        <v>91</v>
      </c>
      <c r="C52" s="78">
        <v>1020</v>
      </c>
      <c r="D52" s="79" t="s">
        <v>95</v>
      </c>
    </row>
    <row r="53" spans="2:4" ht="17.25">
      <c r="B53" s="93" t="s">
        <v>90</v>
      </c>
      <c r="C53" s="75">
        <v>1270</v>
      </c>
      <c r="D53" s="77" t="s">
        <v>113</v>
      </c>
    </row>
    <row r="54" spans="2:4" ht="17.25">
      <c r="B54" s="94" t="s">
        <v>56</v>
      </c>
      <c r="C54" s="78">
        <v>1860</v>
      </c>
      <c r="D54" s="79" t="s">
        <v>95</v>
      </c>
    </row>
    <row r="55" spans="2:4" ht="17.25">
      <c r="B55" s="93" t="s">
        <v>132</v>
      </c>
      <c r="C55" s="75">
        <v>120</v>
      </c>
      <c r="D55" s="76" t="s">
        <v>95</v>
      </c>
    </row>
    <row r="56" spans="2:4" ht="17.25">
      <c r="B56" s="96" t="s">
        <v>48</v>
      </c>
      <c r="C56" s="16">
        <v>1134</v>
      </c>
      <c r="D56" s="17" t="s">
        <v>108</v>
      </c>
    </row>
    <row r="57" spans="2:4" ht="17.25">
      <c r="B57" s="95" t="s">
        <v>38</v>
      </c>
      <c r="C57" s="14">
        <v>1179</v>
      </c>
      <c r="D57" s="15" t="s">
        <v>108</v>
      </c>
    </row>
    <row r="58" spans="2:4" ht="17.25">
      <c r="B58" s="96" t="s">
        <v>54</v>
      </c>
      <c r="C58" s="16">
        <v>1315</v>
      </c>
      <c r="D58" s="17" t="s">
        <v>114</v>
      </c>
    </row>
    <row r="59" spans="2:4" ht="17.25">
      <c r="B59" s="95" t="s">
        <v>31</v>
      </c>
      <c r="C59" s="14">
        <v>1700</v>
      </c>
      <c r="D59" s="15" t="s">
        <v>104</v>
      </c>
    </row>
    <row r="60" spans="2:4" ht="17.25">
      <c r="B60" s="96" t="s">
        <v>41</v>
      </c>
      <c r="C60" s="16">
        <v>1633</v>
      </c>
      <c r="D60" s="17" t="s">
        <v>104</v>
      </c>
    </row>
    <row r="61" spans="2:4" ht="17.25">
      <c r="B61" s="95" t="s">
        <v>32</v>
      </c>
      <c r="C61" s="14">
        <v>1685</v>
      </c>
      <c r="D61" s="15" t="s">
        <v>101</v>
      </c>
    </row>
    <row r="62" spans="2:4" ht="17.25">
      <c r="B62" s="96" t="s">
        <v>40</v>
      </c>
      <c r="C62" s="16">
        <v>2611</v>
      </c>
      <c r="D62" s="17" t="s">
        <v>115</v>
      </c>
    </row>
    <row r="63" spans="2:4" ht="17.25">
      <c r="B63" s="95" t="s">
        <v>52</v>
      </c>
      <c r="C63" s="14">
        <v>81</v>
      </c>
      <c r="D63" s="15" t="s">
        <v>101</v>
      </c>
    </row>
    <row r="64" spans="2:4" ht="17.25">
      <c r="B64" s="96" t="s">
        <v>12</v>
      </c>
      <c r="C64" s="16">
        <v>650</v>
      </c>
      <c r="D64" s="17" t="s">
        <v>116</v>
      </c>
    </row>
    <row r="65" spans="2:4" ht="17.25">
      <c r="B65" s="95" t="s">
        <v>49</v>
      </c>
      <c r="C65" s="14">
        <v>2267</v>
      </c>
      <c r="D65" s="15" t="s">
        <v>104</v>
      </c>
    </row>
    <row r="66" spans="2:4" ht="17.25">
      <c r="B66" s="96" t="s">
        <v>36</v>
      </c>
      <c r="C66" s="16">
        <v>1007</v>
      </c>
      <c r="D66" s="17" t="s">
        <v>117</v>
      </c>
    </row>
    <row r="67" spans="2:4" ht="17.25">
      <c r="B67" s="95" t="s">
        <v>39</v>
      </c>
      <c r="C67" s="14">
        <v>1600</v>
      </c>
      <c r="D67" s="15" t="s">
        <v>118</v>
      </c>
    </row>
    <row r="68" spans="2:4" ht="17.25">
      <c r="B68" s="96" t="s">
        <v>57</v>
      </c>
      <c r="C68" s="16">
        <v>1814</v>
      </c>
      <c r="D68" s="17" t="s">
        <v>114</v>
      </c>
    </row>
    <row r="69" spans="2:4" ht="17.25">
      <c r="B69" s="95" t="s">
        <v>50</v>
      </c>
      <c r="C69" s="14">
        <v>331</v>
      </c>
      <c r="D69" s="15" t="s">
        <v>119</v>
      </c>
    </row>
    <row r="70" spans="2:4" ht="17.25">
      <c r="B70" s="96" t="s">
        <v>35</v>
      </c>
      <c r="C70" s="16">
        <v>1633</v>
      </c>
      <c r="D70" s="17" t="s">
        <v>120</v>
      </c>
    </row>
    <row r="71" spans="2:4" ht="17.25">
      <c r="B71" s="93" t="s">
        <v>126</v>
      </c>
      <c r="C71" s="75">
        <v>2645</v>
      </c>
      <c r="D71" s="76" t="s">
        <v>121</v>
      </c>
    </row>
    <row r="72" spans="2:4" ht="17.25">
      <c r="B72" s="94" t="s">
        <v>45</v>
      </c>
      <c r="C72" s="78">
        <v>2004</v>
      </c>
      <c r="D72" s="79" t="s">
        <v>104</v>
      </c>
    </row>
    <row r="73" spans="2:4" ht="17.25">
      <c r="B73" s="93" t="s">
        <v>33</v>
      </c>
      <c r="C73" s="75">
        <v>0</v>
      </c>
      <c r="D73" s="76" t="s">
        <v>121</v>
      </c>
    </row>
    <row r="74" spans="2:4" ht="17.25">
      <c r="B74" s="94" t="s">
        <v>51</v>
      </c>
      <c r="C74" s="78">
        <v>198</v>
      </c>
      <c r="D74" s="79" t="s">
        <v>103</v>
      </c>
    </row>
    <row r="75" spans="2:4" ht="17.25">
      <c r="B75" s="93" t="s">
        <v>42</v>
      </c>
      <c r="C75" s="75">
        <v>132</v>
      </c>
      <c r="D75" s="76" t="s">
        <v>104</v>
      </c>
    </row>
    <row r="76" spans="2:4" ht="17.25">
      <c r="B76" s="94" t="s">
        <v>53</v>
      </c>
      <c r="C76" s="78">
        <v>1139</v>
      </c>
      <c r="D76" s="79" t="s">
        <v>103</v>
      </c>
    </row>
    <row r="77" spans="2:4" ht="17.25">
      <c r="B77" s="93" t="s">
        <v>34</v>
      </c>
      <c r="C77" s="75">
        <v>1755</v>
      </c>
      <c r="D77" s="76" t="s">
        <v>95</v>
      </c>
    </row>
    <row r="78" spans="2:4" ht="17.25">
      <c r="B78" s="94" t="s">
        <v>112</v>
      </c>
      <c r="C78" s="78">
        <v>1700</v>
      </c>
      <c r="D78" s="79" t="s">
        <v>95</v>
      </c>
    </row>
    <row r="79" spans="2:4" ht="17.25">
      <c r="B79" s="95" t="s">
        <v>43</v>
      </c>
      <c r="C79" s="14">
        <v>5</v>
      </c>
      <c r="D79" s="15" t="s">
        <v>99</v>
      </c>
    </row>
    <row r="80" spans="2:4" ht="17.25">
      <c r="B80" s="96" t="s">
        <v>122</v>
      </c>
      <c r="C80" s="16">
        <v>1306</v>
      </c>
      <c r="D80" s="17" t="s">
        <v>108</v>
      </c>
    </row>
    <row r="81" spans="2:4" ht="17.25">
      <c r="B81" s="95" t="s">
        <v>133</v>
      </c>
      <c r="C81" s="14">
        <v>496</v>
      </c>
      <c r="D81" s="15" t="s">
        <v>134</v>
      </c>
    </row>
    <row r="82" spans="2:4" ht="17.25">
      <c r="B82" s="94" t="s">
        <v>123</v>
      </c>
      <c r="C82" s="78">
        <v>82</v>
      </c>
      <c r="D82" s="79" t="s">
        <v>108</v>
      </c>
    </row>
    <row r="83" spans="2:4" ht="17.25">
      <c r="B83" s="95" t="s">
        <v>17</v>
      </c>
      <c r="C83" s="14">
        <v>590</v>
      </c>
      <c r="D83" s="15" t="s">
        <v>125</v>
      </c>
    </row>
    <row r="84" spans="2:4" ht="17.25">
      <c r="B84" s="97" t="s">
        <v>297</v>
      </c>
      <c r="C84" s="85">
        <v>10000</v>
      </c>
      <c r="D84" s="86" t="s">
        <v>298</v>
      </c>
    </row>
    <row r="85" spans="2:4" ht="17.25">
      <c r="B85" s="98" t="s">
        <v>300</v>
      </c>
      <c r="C85" s="87">
        <v>200</v>
      </c>
      <c r="D85" s="88"/>
    </row>
    <row r="86" spans="2:4" ht="17.25">
      <c r="B86" s="97" t="s">
        <v>189</v>
      </c>
      <c r="C86" s="85">
        <v>1</v>
      </c>
      <c r="D86" s="86"/>
    </row>
    <row r="87" spans="2:4" ht="17.25">
      <c r="B87" s="98" t="s">
        <v>189</v>
      </c>
      <c r="C87" s="87">
        <v>1</v>
      </c>
      <c r="D87" s="88"/>
    </row>
    <row r="88" spans="2:4" ht="17.25">
      <c r="B88" s="97" t="s">
        <v>189</v>
      </c>
      <c r="C88" s="85">
        <v>1</v>
      </c>
      <c r="D88" s="86"/>
    </row>
    <row r="89" spans="2:4" ht="17.25">
      <c r="B89" s="98" t="s">
        <v>189</v>
      </c>
      <c r="C89" s="87">
        <v>1</v>
      </c>
      <c r="D89" s="88"/>
    </row>
    <row r="90" spans="2:4" ht="17.25">
      <c r="B90" s="97" t="s">
        <v>189</v>
      </c>
      <c r="C90" s="85">
        <v>1</v>
      </c>
      <c r="D90" s="86"/>
    </row>
    <row r="91" spans="2:4" ht="17.25">
      <c r="B91" s="98" t="s">
        <v>189</v>
      </c>
      <c r="C91" s="87">
        <v>1</v>
      </c>
      <c r="D91" s="88"/>
    </row>
    <row r="92" spans="2:4" ht="17.25">
      <c r="B92" s="97" t="s">
        <v>189</v>
      </c>
      <c r="C92" s="85">
        <v>1</v>
      </c>
      <c r="D92" s="86"/>
    </row>
    <row r="93" spans="2:4" ht="17.25">
      <c r="B93" s="98" t="s">
        <v>189</v>
      </c>
      <c r="C93" s="87">
        <v>1</v>
      </c>
      <c r="D93" s="88"/>
    </row>
    <row r="94" spans="2:4" ht="17.25">
      <c r="B94" s="97" t="s">
        <v>189</v>
      </c>
      <c r="C94" s="85">
        <v>1</v>
      </c>
      <c r="D94" s="86"/>
    </row>
    <row r="95" spans="2:4" ht="17.25">
      <c r="B95" s="98" t="s">
        <v>189</v>
      </c>
      <c r="C95" s="87">
        <v>1</v>
      </c>
      <c r="D95" s="88"/>
    </row>
    <row r="96" spans="2:4" ht="17.25">
      <c r="B96" s="97" t="s">
        <v>189</v>
      </c>
      <c r="C96" s="85">
        <v>1</v>
      </c>
      <c r="D96" s="86"/>
    </row>
    <row r="97" spans="2:4" ht="17.25">
      <c r="B97" s="98" t="s">
        <v>189</v>
      </c>
      <c r="C97" s="87">
        <v>1</v>
      </c>
      <c r="D97" s="88"/>
    </row>
    <row r="98" spans="2:4" ht="17.25">
      <c r="B98" s="97" t="s">
        <v>189</v>
      </c>
      <c r="C98" s="85">
        <v>1</v>
      </c>
      <c r="D98" s="86"/>
    </row>
    <row r="99" spans="2:4" ht="17.25">
      <c r="B99" s="98" t="s">
        <v>189</v>
      </c>
      <c r="C99" s="87">
        <v>1</v>
      </c>
      <c r="D99" s="88"/>
    </row>
    <row r="100" spans="2:4" ht="17.25">
      <c r="B100" s="97" t="s">
        <v>189</v>
      </c>
      <c r="C100" s="85">
        <v>1</v>
      </c>
      <c r="D100" s="86"/>
    </row>
    <row r="101" spans="2:4" ht="17.25">
      <c r="B101" s="98" t="s">
        <v>189</v>
      </c>
      <c r="C101" s="87">
        <v>1</v>
      </c>
      <c r="D101" s="88"/>
    </row>
    <row r="102" spans="2:4" ht="17.25">
      <c r="B102" s="97" t="s">
        <v>189</v>
      </c>
      <c r="C102" s="85">
        <v>1</v>
      </c>
      <c r="D102" s="86"/>
    </row>
    <row r="103" spans="2:4" ht="17.25">
      <c r="B103" s="98" t="s">
        <v>189</v>
      </c>
      <c r="C103" s="87">
        <v>1</v>
      </c>
      <c r="D103" s="88"/>
    </row>
    <row r="104" spans="2:4" ht="17.25">
      <c r="B104" s="97" t="s">
        <v>189</v>
      </c>
      <c r="C104" s="85">
        <v>1</v>
      </c>
      <c r="D104" s="86"/>
    </row>
    <row r="105" spans="2:4" ht="17.25">
      <c r="B105" s="98" t="s">
        <v>189</v>
      </c>
      <c r="C105" s="87">
        <v>1</v>
      </c>
      <c r="D105" s="88"/>
    </row>
    <row r="106" spans="2:4" ht="17.25">
      <c r="B106" s="97" t="s">
        <v>189</v>
      </c>
      <c r="C106" s="85">
        <v>1</v>
      </c>
      <c r="D106" s="86"/>
    </row>
    <row r="107" spans="2:4" ht="17.25">
      <c r="B107" s="98" t="s">
        <v>189</v>
      </c>
      <c r="C107" s="87">
        <v>1</v>
      </c>
      <c r="D107" s="88"/>
    </row>
    <row r="108" spans="2:4" ht="17.25">
      <c r="B108" s="97" t="s">
        <v>189</v>
      </c>
      <c r="C108" s="85">
        <v>1</v>
      </c>
      <c r="D108" s="86"/>
    </row>
    <row r="109" spans="2:4" ht="17.25">
      <c r="B109" s="98" t="s">
        <v>189</v>
      </c>
      <c r="C109" s="87">
        <v>1</v>
      </c>
      <c r="D109" s="88"/>
    </row>
    <row r="110" spans="2:4" ht="17.25">
      <c r="B110" s="97" t="s">
        <v>189</v>
      </c>
      <c r="C110" s="85">
        <v>1</v>
      </c>
      <c r="D110" s="86"/>
    </row>
    <row r="111" spans="2:4" ht="17.25">
      <c r="B111" s="98" t="s">
        <v>189</v>
      </c>
      <c r="C111" s="87">
        <v>1</v>
      </c>
      <c r="D111" s="88"/>
    </row>
    <row r="112" spans="2:4" ht="17.25">
      <c r="B112" s="97" t="s">
        <v>189</v>
      </c>
      <c r="C112" s="85">
        <v>1</v>
      </c>
      <c r="D112" s="86"/>
    </row>
    <row r="113" spans="2:4" ht="17.25">
      <c r="B113" s="98" t="s">
        <v>189</v>
      </c>
      <c r="C113" s="87">
        <v>1</v>
      </c>
      <c r="D113" s="88"/>
    </row>
    <row r="114" spans="2:4" ht="17.25">
      <c r="B114" s="97" t="s">
        <v>189</v>
      </c>
      <c r="C114" s="85">
        <v>1</v>
      </c>
      <c r="D114" s="86"/>
    </row>
    <row r="115" spans="2:4" ht="17.25">
      <c r="B115" s="98" t="s">
        <v>189</v>
      </c>
      <c r="C115" s="87">
        <v>1</v>
      </c>
      <c r="D115" s="88"/>
    </row>
    <row r="116" spans="2:4" ht="17.25">
      <c r="B116" s="97" t="s">
        <v>189</v>
      </c>
      <c r="C116" s="85">
        <v>1</v>
      </c>
      <c r="D116" s="86"/>
    </row>
    <row r="117" spans="2:4" ht="17.25">
      <c r="B117" s="98" t="s">
        <v>189</v>
      </c>
      <c r="C117" s="87">
        <v>1</v>
      </c>
      <c r="D117" s="88"/>
    </row>
    <row r="118" spans="2:4" ht="17.25">
      <c r="B118" s="97" t="s">
        <v>189</v>
      </c>
      <c r="C118" s="85">
        <v>1</v>
      </c>
      <c r="D118" s="86"/>
    </row>
    <row r="119" spans="2:4" ht="17.25">
      <c r="B119" s="98" t="s">
        <v>189</v>
      </c>
      <c r="C119" s="87">
        <v>1</v>
      </c>
      <c r="D119" s="88"/>
    </row>
    <row r="120" spans="2:4" ht="17.25">
      <c r="B120" s="97" t="s">
        <v>189</v>
      </c>
      <c r="C120" s="85">
        <v>1</v>
      </c>
      <c r="D120" s="86"/>
    </row>
    <row r="121" spans="2:4" ht="17.25">
      <c r="B121" s="98" t="s">
        <v>189</v>
      </c>
      <c r="C121" s="87">
        <v>1</v>
      </c>
      <c r="D121" s="88"/>
    </row>
    <row r="122" spans="2:4" ht="17.25">
      <c r="B122" s="97" t="s">
        <v>189</v>
      </c>
      <c r="C122" s="85">
        <v>1</v>
      </c>
      <c r="D122" s="86"/>
    </row>
    <row r="123" spans="2:4" ht="17.25">
      <c r="B123" s="98" t="s">
        <v>189</v>
      </c>
      <c r="C123" s="87">
        <v>1</v>
      </c>
      <c r="D123" s="88"/>
    </row>
    <row r="124" spans="2:4" ht="17.25">
      <c r="B124" s="97" t="s">
        <v>189</v>
      </c>
      <c r="C124" s="85">
        <v>1</v>
      </c>
      <c r="D124" s="86"/>
    </row>
    <row r="125" spans="2:4" ht="17.25">
      <c r="B125" s="98" t="s">
        <v>189</v>
      </c>
      <c r="C125" s="87">
        <v>1</v>
      </c>
      <c r="D125" s="88"/>
    </row>
    <row r="126" spans="2:4" ht="17.25">
      <c r="B126" s="97" t="s">
        <v>189</v>
      </c>
      <c r="C126" s="85">
        <v>1</v>
      </c>
      <c r="D126" s="86"/>
    </row>
    <row r="127" spans="2:4" ht="17.25">
      <c r="B127" s="98" t="s">
        <v>189</v>
      </c>
      <c r="C127" s="87">
        <v>1</v>
      </c>
      <c r="D127" s="88"/>
    </row>
    <row r="128" spans="2:4" ht="17.25">
      <c r="B128" s="97" t="s">
        <v>189</v>
      </c>
      <c r="C128" s="85">
        <v>1</v>
      </c>
      <c r="D128" s="86"/>
    </row>
    <row r="129" spans="2:4" ht="17.25">
      <c r="B129" s="98" t="s">
        <v>189</v>
      </c>
      <c r="C129" s="87">
        <v>1</v>
      </c>
      <c r="D129" s="88"/>
    </row>
    <row r="130" spans="2:4" ht="18" thickBot="1">
      <c r="B130" s="99" t="s">
        <v>189</v>
      </c>
      <c r="C130" s="89">
        <v>1</v>
      </c>
      <c r="D130" s="90"/>
    </row>
  </sheetData>
  <sortState xmlns:xlrd2="http://schemas.microsoft.com/office/spreadsheetml/2017/richdata2" ref="B4:D83">
    <sortCondition ref="B2:B83"/>
  </sortState>
  <mergeCells count="4">
    <mergeCell ref="F9:G9"/>
    <mergeCell ref="F3:G3"/>
    <mergeCell ref="F5:G5"/>
    <mergeCell ref="F7:G7"/>
  </mergeCells>
  <hyperlinks>
    <hyperlink ref="F3:G3" location="'Food Storage Calculator'!A1" display="Food Store Calculator" xr:uid="{B11522A3-004D-394D-954F-21F0B781E1F8}"/>
    <hyperlink ref="F7:G7" location="'How to Use Caluclators'!A1" display="How to Use Calculator" xr:uid="{FDD6B547-04D3-DC4A-B034-F793D27C50CE}"/>
    <hyperlink ref="F5:G5" location="'My Food Storage Plan'!A1" display="Make Food Storage Plan" xr:uid="{C54D3B14-DAD0-A844-983F-F746ED80C010}"/>
    <hyperlink ref="F9:G9" location="Warning!A1" display="Warning" xr:uid="{81934A5D-E42F-9544-B7EC-822A52BB872E}"/>
  </hyperlinks>
  <pageMargins left="0.7" right="0.7" top="0.75" bottom="0.75" header="0.3" footer="0.3"/>
  <pageSetup scale="32"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45C09-2E4F-934C-B934-5481D553441F}">
  <sheetPr>
    <pageSetUpPr fitToPage="1"/>
  </sheetPr>
  <dimension ref="B2:I35"/>
  <sheetViews>
    <sheetView showGridLines="0" zoomScale="70" zoomScaleNormal="70" workbookViewId="0"/>
  </sheetViews>
  <sheetFormatPr defaultColWidth="11" defaultRowHeight="15.75"/>
  <cols>
    <col min="1" max="1" width="3.625" customWidth="1"/>
    <col min="2" max="2" width="18.125" style="9" bestFit="1" customWidth="1"/>
    <col min="3" max="3" width="22.875" style="9" bestFit="1" customWidth="1"/>
    <col min="4" max="4" width="24.375" style="9" customWidth="1"/>
    <col min="5" max="5" width="98.625" style="9" bestFit="1" customWidth="1"/>
    <col min="7" max="7" width="40.625" customWidth="1"/>
  </cols>
  <sheetData>
    <row r="2" spans="2:9" ht="57" customHeight="1">
      <c r="B2" s="226" t="s">
        <v>23</v>
      </c>
      <c r="C2" s="226"/>
      <c r="D2" s="226"/>
      <c r="E2" s="226"/>
      <c r="F2" s="8"/>
      <c r="G2" s="8"/>
      <c r="H2" s="8"/>
    </row>
    <row r="3" spans="2:9" ht="30">
      <c r="B3" s="227" t="s">
        <v>19</v>
      </c>
      <c r="C3" s="227"/>
      <c r="D3" s="227"/>
      <c r="E3" s="227"/>
      <c r="F3" s="8"/>
    </row>
    <row r="4" spans="2:9" ht="57">
      <c r="B4" s="36" t="s">
        <v>11</v>
      </c>
      <c r="C4" s="37" t="s">
        <v>162</v>
      </c>
      <c r="D4" s="37" t="s">
        <v>161</v>
      </c>
      <c r="E4" s="36" t="s">
        <v>20</v>
      </c>
    </row>
    <row r="5" spans="2:9" ht="30" customHeight="1" thickBot="1">
      <c r="B5" s="32" t="s">
        <v>17</v>
      </c>
      <c r="C5" s="32">
        <v>12</v>
      </c>
      <c r="D5" s="32" t="s">
        <v>21</v>
      </c>
      <c r="E5" s="33" t="s">
        <v>24</v>
      </c>
    </row>
    <row r="6" spans="2:9" ht="30" customHeight="1" thickBot="1">
      <c r="B6" s="34" t="s">
        <v>12</v>
      </c>
      <c r="C6" s="34">
        <v>12</v>
      </c>
      <c r="D6" s="34" t="s">
        <v>22</v>
      </c>
      <c r="E6" s="35" t="s">
        <v>25</v>
      </c>
      <c r="G6" s="228" t="s">
        <v>181</v>
      </c>
      <c r="H6" s="229"/>
    </row>
    <row r="7" spans="2:9" ht="30" customHeight="1" thickBot="1">
      <c r="B7" s="32" t="s">
        <v>11</v>
      </c>
      <c r="C7" s="32">
        <v>12</v>
      </c>
      <c r="D7" s="32" t="s">
        <v>22</v>
      </c>
      <c r="E7" s="33" t="s">
        <v>26</v>
      </c>
    </row>
    <row r="8" spans="2:9" ht="30" customHeight="1" thickBot="1">
      <c r="B8" s="34" t="s">
        <v>11</v>
      </c>
      <c r="C8" s="34">
        <v>12</v>
      </c>
      <c r="D8" s="34" t="s">
        <v>22</v>
      </c>
      <c r="E8" s="35"/>
      <c r="G8" s="172" t="s">
        <v>180</v>
      </c>
      <c r="H8" s="173"/>
    </row>
    <row r="9" spans="2:9" ht="30" customHeight="1" thickBot="1">
      <c r="B9" s="32" t="s">
        <v>11</v>
      </c>
      <c r="C9" s="32">
        <v>12</v>
      </c>
      <c r="D9" s="32" t="s">
        <v>22</v>
      </c>
      <c r="E9" s="33"/>
    </row>
    <row r="10" spans="2:9" ht="30" customHeight="1" thickBot="1">
      <c r="B10" s="34" t="s">
        <v>11</v>
      </c>
      <c r="C10" s="34">
        <v>12</v>
      </c>
      <c r="D10" s="34" t="s">
        <v>22</v>
      </c>
      <c r="E10" s="35"/>
      <c r="G10" s="190" t="s">
        <v>293</v>
      </c>
      <c r="H10" s="225"/>
      <c r="I10" s="191"/>
    </row>
    <row r="11" spans="2:9" ht="30" customHeight="1" thickBot="1">
      <c r="B11" s="32" t="s">
        <v>11</v>
      </c>
      <c r="C11" s="32">
        <v>12</v>
      </c>
      <c r="D11" s="32" t="s">
        <v>22</v>
      </c>
      <c r="E11" s="33"/>
    </row>
    <row r="12" spans="2:9" ht="30" customHeight="1" thickBot="1">
      <c r="B12" s="34" t="s">
        <v>11</v>
      </c>
      <c r="C12" s="34">
        <v>12</v>
      </c>
      <c r="D12" s="34" t="s">
        <v>22</v>
      </c>
      <c r="E12" s="35"/>
      <c r="G12" s="192" t="s">
        <v>291</v>
      </c>
      <c r="H12" s="193"/>
      <c r="I12" s="194"/>
    </row>
    <row r="13" spans="2:9" ht="30" customHeight="1">
      <c r="B13" s="32" t="s">
        <v>11</v>
      </c>
      <c r="C13" s="32">
        <v>12</v>
      </c>
      <c r="D13" s="32" t="s">
        <v>22</v>
      </c>
      <c r="E13" s="33" t="s">
        <v>27</v>
      </c>
    </row>
    <row r="14" spans="2:9" ht="30" customHeight="1">
      <c r="B14" s="34" t="s">
        <v>11</v>
      </c>
      <c r="C14" s="34">
        <v>12</v>
      </c>
      <c r="D14" s="34" t="s">
        <v>22</v>
      </c>
      <c r="E14" s="35"/>
    </row>
    <row r="15" spans="2:9" ht="30" customHeight="1">
      <c r="B15" s="32" t="s">
        <v>11</v>
      </c>
      <c r="C15" s="32">
        <v>12</v>
      </c>
      <c r="D15" s="32" t="s">
        <v>22</v>
      </c>
      <c r="E15" s="33"/>
    </row>
    <row r="16" spans="2:9" ht="30" customHeight="1">
      <c r="B16" s="34" t="s">
        <v>11</v>
      </c>
      <c r="C16" s="34">
        <v>12</v>
      </c>
      <c r="D16" s="34" t="s">
        <v>22</v>
      </c>
      <c r="E16" s="35"/>
    </row>
    <row r="17" spans="2:5" ht="30" customHeight="1">
      <c r="B17" s="32" t="s">
        <v>11</v>
      </c>
      <c r="C17" s="32">
        <v>12</v>
      </c>
      <c r="D17" s="32" t="s">
        <v>22</v>
      </c>
      <c r="E17" s="33"/>
    </row>
    <row r="18" spans="2:5" ht="30" customHeight="1">
      <c r="B18" s="34" t="s">
        <v>11</v>
      </c>
      <c r="C18" s="34">
        <v>12</v>
      </c>
      <c r="D18" s="34" t="s">
        <v>22</v>
      </c>
      <c r="E18" s="35" t="s">
        <v>28</v>
      </c>
    </row>
    <row r="19" spans="2:5" ht="30" customHeight="1">
      <c r="B19" s="32" t="s">
        <v>11</v>
      </c>
      <c r="C19" s="32">
        <v>12</v>
      </c>
      <c r="D19" s="32" t="s">
        <v>22</v>
      </c>
      <c r="E19" s="33"/>
    </row>
    <row r="20" spans="2:5" ht="30" customHeight="1">
      <c r="B20" s="34" t="s">
        <v>11</v>
      </c>
      <c r="C20" s="34">
        <v>12</v>
      </c>
      <c r="D20" s="34" t="s">
        <v>22</v>
      </c>
      <c r="E20" s="35"/>
    </row>
    <row r="21" spans="2:5" ht="30" customHeight="1">
      <c r="B21" s="32" t="s">
        <v>11</v>
      </c>
      <c r="C21" s="32">
        <v>12</v>
      </c>
      <c r="D21" s="32" t="s">
        <v>22</v>
      </c>
      <c r="E21" s="33"/>
    </row>
    <row r="22" spans="2:5" ht="30" customHeight="1">
      <c r="B22" s="34" t="s">
        <v>11</v>
      </c>
      <c r="C22" s="34">
        <v>12</v>
      </c>
      <c r="D22" s="34" t="s">
        <v>22</v>
      </c>
      <c r="E22" s="35" t="s">
        <v>30</v>
      </c>
    </row>
    <row r="23" spans="2:5" ht="30" customHeight="1">
      <c r="B23" s="32" t="s">
        <v>11</v>
      </c>
      <c r="C23" s="32">
        <v>12</v>
      </c>
      <c r="D23" s="32" t="s">
        <v>22</v>
      </c>
      <c r="E23" s="33"/>
    </row>
    <row r="24" spans="2:5" ht="30" customHeight="1">
      <c r="B24" s="34" t="s">
        <v>11</v>
      </c>
      <c r="C24" s="34">
        <v>12</v>
      </c>
      <c r="D24" s="34" t="s">
        <v>22</v>
      </c>
      <c r="E24" s="35"/>
    </row>
    <row r="25" spans="2:5" ht="30" customHeight="1">
      <c r="B25" s="32" t="s">
        <v>11</v>
      </c>
      <c r="C25" s="32">
        <v>12</v>
      </c>
      <c r="D25" s="32" t="s">
        <v>22</v>
      </c>
      <c r="E25" s="33"/>
    </row>
    <row r="26" spans="2:5" ht="30" customHeight="1">
      <c r="B26" s="34" t="s">
        <v>11</v>
      </c>
      <c r="C26" s="34">
        <v>12</v>
      </c>
      <c r="D26" s="34" t="s">
        <v>22</v>
      </c>
      <c r="E26" s="35" t="s">
        <v>29</v>
      </c>
    </row>
    <row r="27" spans="2:5" ht="30" customHeight="1">
      <c r="B27" s="32" t="s">
        <v>11</v>
      </c>
      <c r="C27" s="32">
        <v>12</v>
      </c>
      <c r="D27" s="32" t="s">
        <v>22</v>
      </c>
      <c r="E27" s="33"/>
    </row>
    <row r="28" spans="2:5" ht="30" customHeight="1">
      <c r="B28" s="34" t="s">
        <v>11</v>
      </c>
      <c r="C28" s="34">
        <v>12</v>
      </c>
      <c r="D28" s="34" t="s">
        <v>22</v>
      </c>
      <c r="E28" s="35"/>
    </row>
    <row r="29" spans="2:5" ht="30" customHeight="1">
      <c r="B29" s="32" t="s">
        <v>11</v>
      </c>
      <c r="C29" s="32">
        <v>12</v>
      </c>
      <c r="D29" s="32" t="s">
        <v>22</v>
      </c>
      <c r="E29" s="33"/>
    </row>
    <row r="30" spans="2:5" ht="30" customHeight="1">
      <c r="B30" s="34" t="s">
        <v>11</v>
      </c>
      <c r="C30" s="34">
        <v>12</v>
      </c>
      <c r="D30" s="34" t="s">
        <v>22</v>
      </c>
      <c r="E30" s="35"/>
    </row>
    <row r="31" spans="2:5" ht="30" customHeight="1">
      <c r="B31" s="32" t="s">
        <v>11</v>
      </c>
      <c r="C31" s="32">
        <v>12</v>
      </c>
      <c r="D31" s="32" t="s">
        <v>22</v>
      </c>
      <c r="E31" s="33"/>
    </row>
    <row r="32" spans="2:5" ht="30" customHeight="1">
      <c r="B32" s="34" t="s">
        <v>11</v>
      </c>
      <c r="C32" s="34">
        <v>12</v>
      </c>
      <c r="D32" s="34" t="s">
        <v>22</v>
      </c>
      <c r="E32" s="35"/>
    </row>
    <row r="33" spans="2:5" ht="30" customHeight="1">
      <c r="B33" s="32" t="s">
        <v>11</v>
      </c>
      <c r="C33" s="32">
        <v>12</v>
      </c>
      <c r="D33" s="32" t="s">
        <v>22</v>
      </c>
      <c r="E33" s="33"/>
    </row>
    <row r="34" spans="2:5" ht="30" customHeight="1">
      <c r="B34" s="34" t="s">
        <v>11</v>
      </c>
      <c r="C34" s="34">
        <v>12</v>
      </c>
      <c r="D34" s="34" t="s">
        <v>22</v>
      </c>
      <c r="E34" s="35"/>
    </row>
    <row r="35" spans="2:5" ht="30" customHeight="1">
      <c r="B35" s="32" t="s">
        <v>11</v>
      </c>
      <c r="C35" s="32">
        <v>12</v>
      </c>
      <c r="D35" s="32" t="s">
        <v>22</v>
      </c>
      <c r="E35" s="33"/>
    </row>
  </sheetData>
  <mergeCells count="6">
    <mergeCell ref="G10:I10"/>
    <mergeCell ref="G12:I12"/>
    <mergeCell ref="B2:E2"/>
    <mergeCell ref="B3:E3"/>
    <mergeCell ref="G6:H6"/>
    <mergeCell ref="G8:H8"/>
  </mergeCells>
  <hyperlinks>
    <hyperlink ref="G6:H6" location="'Food Storage Calculator'!A1" display="Food Storage Calculator" xr:uid="{E624146C-F3EC-F645-ACD1-9387F7DA0052}"/>
    <hyperlink ref="G8:H8" location="'How to Use Caluclators'!A1" display="How To Use Calulator " xr:uid="{4F8AD655-0B33-8D4D-A56D-DD9645BA4A56}"/>
    <hyperlink ref="G10:I10" location="'Calories Per Food '!A1" display="Calories Per Food / Food List" xr:uid="{59E868EA-199D-2B4C-9FB9-E0E673EB4C94}"/>
    <hyperlink ref="G12:I12" location="Warning!A1" display="Warning" xr:uid="{0A9B8BA9-A9AA-F94F-A37E-0550F3C167F6}"/>
  </hyperlinks>
  <pageMargins left="0.7" right="0.7" top="0.75" bottom="0.75" header="0.3" footer="0.3"/>
  <pageSetup scale="56"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B5ABA-45C6-5046-9E65-804D09805541}">
  <sheetPr>
    <pageSetUpPr fitToPage="1"/>
  </sheetPr>
  <dimension ref="B1:L41"/>
  <sheetViews>
    <sheetView showGridLines="0" showRowColHeaders="0" zoomScale="114" workbookViewId="0"/>
  </sheetViews>
  <sheetFormatPr defaultColWidth="11" defaultRowHeight="15.75"/>
  <cols>
    <col min="2" max="2" width="29.125" customWidth="1"/>
    <col min="3" max="3" width="38" customWidth="1"/>
    <col min="4" max="4" width="37.625" customWidth="1"/>
  </cols>
  <sheetData>
    <row r="1" spans="2:12" ht="63" customHeight="1">
      <c r="B1" s="233" t="s">
        <v>190</v>
      </c>
      <c r="C1" s="233"/>
      <c r="D1" s="233"/>
      <c r="E1" s="101"/>
      <c r="F1" s="101"/>
    </row>
    <row r="2" spans="2:12" ht="15.95" customHeight="1">
      <c r="B2" s="234" t="s">
        <v>288</v>
      </c>
      <c r="C2" s="235"/>
      <c r="D2" s="236"/>
      <c r="E2" s="246" t="s">
        <v>286</v>
      </c>
      <c r="F2" s="247"/>
      <c r="G2" s="248"/>
      <c r="H2" s="10"/>
      <c r="I2" s="10"/>
      <c r="J2" s="10"/>
      <c r="K2" s="10"/>
      <c r="L2" s="10"/>
    </row>
    <row r="3" spans="2:12" ht="15.95" customHeight="1">
      <c r="B3" s="237"/>
      <c r="C3" s="238"/>
      <c r="D3" s="239"/>
      <c r="E3" s="249"/>
      <c r="F3" s="250"/>
      <c r="G3" s="251"/>
      <c r="H3" s="10"/>
      <c r="I3" s="10"/>
      <c r="J3" s="10"/>
      <c r="K3" s="10"/>
      <c r="L3" s="10"/>
    </row>
    <row r="4" spans="2:12" ht="83.1" customHeight="1">
      <c r="B4" s="240"/>
      <c r="C4" s="241"/>
      <c r="D4" s="242"/>
      <c r="E4" s="243" t="s">
        <v>287</v>
      </c>
      <c r="F4" s="244"/>
      <c r="G4" s="245"/>
      <c r="H4" s="10"/>
      <c r="I4" s="10"/>
      <c r="J4" s="10"/>
      <c r="K4" s="10"/>
      <c r="L4" s="10"/>
    </row>
    <row r="5" spans="2:12">
      <c r="B5" s="10"/>
      <c r="C5" s="10"/>
      <c r="D5" s="10"/>
      <c r="E5" s="10"/>
      <c r="F5" s="10"/>
      <c r="G5" s="10"/>
      <c r="H5" s="10"/>
      <c r="I5" s="10"/>
      <c r="J5" s="10"/>
      <c r="K5" s="10"/>
      <c r="L5" s="10"/>
    </row>
    <row r="6" spans="2:12" ht="32.1" customHeight="1">
      <c r="B6" s="102" t="s">
        <v>191</v>
      </c>
      <c r="C6" s="102" t="s">
        <v>192</v>
      </c>
      <c r="D6" s="102" t="s">
        <v>193</v>
      </c>
      <c r="E6" s="10"/>
      <c r="F6" s="10"/>
      <c r="G6" s="10"/>
      <c r="H6" s="10"/>
      <c r="I6" s="10"/>
      <c r="J6" s="10"/>
      <c r="K6" s="10"/>
      <c r="L6" s="10"/>
    </row>
    <row r="7" spans="2:12" ht="18">
      <c r="B7" s="103" t="s">
        <v>194</v>
      </c>
      <c r="C7" s="103" t="s">
        <v>195</v>
      </c>
      <c r="D7" s="103" t="s">
        <v>195</v>
      </c>
      <c r="E7" s="10"/>
      <c r="F7" s="10"/>
      <c r="G7" s="10"/>
      <c r="H7" s="10"/>
      <c r="I7" s="10"/>
      <c r="J7" s="10"/>
      <c r="K7" s="10"/>
      <c r="L7" s="10"/>
    </row>
    <row r="8" spans="2:12" ht="18.75" thickBot="1">
      <c r="B8" s="103" t="s">
        <v>196</v>
      </c>
      <c r="C8" s="103" t="s">
        <v>197</v>
      </c>
      <c r="D8" s="103" t="s">
        <v>197</v>
      </c>
    </row>
    <row r="9" spans="2:12" ht="18.75" thickBot="1">
      <c r="B9" s="103" t="s">
        <v>198</v>
      </c>
      <c r="C9" s="103" t="s">
        <v>199</v>
      </c>
      <c r="D9" s="103" t="s">
        <v>199</v>
      </c>
      <c r="F9" s="219" t="s">
        <v>294</v>
      </c>
      <c r="G9" s="220"/>
    </row>
    <row r="10" spans="2:12" ht="18.75" thickBot="1">
      <c r="B10" s="103" t="s">
        <v>200</v>
      </c>
      <c r="C10" s="103" t="s">
        <v>201</v>
      </c>
      <c r="D10" s="103" t="s">
        <v>201</v>
      </c>
      <c r="F10" s="10"/>
    </row>
    <row r="11" spans="2:12" ht="18.75" thickBot="1">
      <c r="B11" s="103" t="s">
        <v>202</v>
      </c>
      <c r="C11" s="103" t="s">
        <v>203</v>
      </c>
      <c r="D11" s="103" t="s">
        <v>203</v>
      </c>
      <c r="F11" s="221" t="s">
        <v>178</v>
      </c>
      <c r="G11" s="222"/>
    </row>
    <row r="12" spans="2:12" ht="18.75" thickBot="1">
      <c r="B12" s="103" t="s">
        <v>204</v>
      </c>
      <c r="C12" s="103" t="s">
        <v>205</v>
      </c>
      <c r="D12" s="103" t="s">
        <v>206</v>
      </c>
      <c r="F12" s="10"/>
    </row>
    <row r="13" spans="2:12" ht="18.75" thickBot="1">
      <c r="B13" s="103" t="s">
        <v>207</v>
      </c>
      <c r="C13" s="103" t="s">
        <v>208</v>
      </c>
      <c r="D13" s="103" t="s">
        <v>209</v>
      </c>
      <c r="F13" s="223" t="s">
        <v>292</v>
      </c>
      <c r="G13" s="224"/>
    </row>
    <row r="14" spans="2:12" ht="18.75" thickBot="1">
      <c r="B14" s="103" t="s">
        <v>210</v>
      </c>
      <c r="C14" s="103" t="s">
        <v>211</v>
      </c>
      <c r="D14" s="103" t="s">
        <v>212</v>
      </c>
    </row>
    <row r="15" spans="2:12" ht="18.75" thickBot="1">
      <c r="B15" s="103" t="s">
        <v>213</v>
      </c>
      <c r="C15" s="103" t="s">
        <v>214</v>
      </c>
      <c r="D15" s="103" t="s">
        <v>215</v>
      </c>
      <c r="F15" s="230" t="s">
        <v>290</v>
      </c>
      <c r="G15" s="231"/>
      <c r="H15" s="232"/>
    </row>
    <row r="16" spans="2:12" ht="18">
      <c r="B16" s="103" t="s">
        <v>216</v>
      </c>
      <c r="C16" s="103" t="s">
        <v>217</v>
      </c>
      <c r="D16" s="103" t="s">
        <v>218</v>
      </c>
    </row>
    <row r="17" spans="2:4" ht="18">
      <c r="B17" s="103" t="s">
        <v>219</v>
      </c>
      <c r="C17" s="103" t="s">
        <v>220</v>
      </c>
      <c r="D17" s="103" t="s">
        <v>221</v>
      </c>
    </row>
    <row r="18" spans="2:4" ht="18">
      <c r="B18" s="103" t="s">
        <v>222</v>
      </c>
      <c r="C18" s="103" t="s">
        <v>223</v>
      </c>
      <c r="D18" s="104" t="s">
        <v>224</v>
      </c>
    </row>
    <row r="19" spans="2:4" ht="18">
      <c r="B19" s="103" t="s">
        <v>225</v>
      </c>
      <c r="C19" s="103" t="s">
        <v>226</v>
      </c>
      <c r="D19" s="103" t="s">
        <v>227</v>
      </c>
    </row>
    <row r="20" spans="2:4" ht="18">
      <c r="B20" s="103" t="s">
        <v>228</v>
      </c>
      <c r="C20" s="103" t="s">
        <v>229</v>
      </c>
      <c r="D20" s="103" t="s">
        <v>230</v>
      </c>
    </row>
    <row r="21" spans="2:4" ht="18">
      <c r="B21" s="103" t="s">
        <v>231</v>
      </c>
      <c r="C21" s="103" t="s">
        <v>232</v>
      </c>
      <c r="D21" s="103" t="s">
        <v>233</v>
      </c>
    </row>
    <row r="22" spans="2:4" ht="18">
      <c r="B22" s="103" t="s">
        <v>234</v>
      </c>
      <c r="C22" s="103" t="s">
        <v>235</v>
      </c>
      <c r="D22" s="103" t="s">
        <v>209</v>
      </c>
    </row>
    <row r="23" spans="2:4" ht="18">
      <c r="B23" s="103" t="s">
        <v>236</v>
      </c>
      <c r="C23" s="103" t="s">
        <v>237</v>
      </c>
      <c r="D23" s="103" t="s">
        <v>238</v>
      </c>
    </row>
    <row r="24" spans="2:4" ht="18">
      <c r="B24" s="103" t="s">
        <v>239</v>
      </c>
      <c r="C24" s="103" t="s">
        <v>240</v>
      </c>
      <c r="D24" s="103" t="s">
        <v>241</v>
      </c>
    </row>
    <row r="25" spans="2:4" ht="18">
      <c r="B25" s="103" t="s">
        <v>242</v>
      </c>
      <c r="C25" s="103" t="s">
        <v>243</v>
      </c>
      <c r="D25" s="104" t="s">
        <v>244</v>
      </c>
    </row>
    <row r="26" spans="2:4" ht="18">
      <c r="B26" s="103" t="s">
        <v>245</v>
      </c>
      <c r="C26" s="103" t="s">
        <v>214</v>
      </c>
      <c r="D26" s="103" t="s">
        <v>229</v>
      </c>
    </row>
    <row r="27" spans="2:4" ht="18">
      <c r="B27" s="103" t="s">
        <v>246</v>
      </c>
      <c r="C27" s="103" t="s">
        <v>247</v>
      </c>
      <c r="D27" s="103" t="s">
        <v>248</v>
      </c>
    </row>
    <row r="28" spans="2:4" ht="18">
      <c r="B28" s="103" t="s">
        <v>249</v>
      </c>
      <c r="C28" s="103" t="s">
        <v>250</v>
      </c>
      <c r="D28" s="103" t="s">
        <v>251</v>
      </c>
    </row>
    <row r="29" spans="2:4" ht="18">
      <c r="B29" s="103" t="s">
        <v>252</v>
      </c>
      <c r="C29" s="103" t="s">
        <v>253</v>
      </c>
      <c r="D29" s="103" t="s">
        <v>254</v>
      </c>
    </row>
    <row r="30" spans="2:4" ht="18">
      <c r="B30" s="103" t="s">
        <v>255</v>
      </c>
      <c r="C30" s="103" t="s">
        <v>256</v>
      </c>
      <c r="D30" s="103" t="s">
        <v>257</v>
      </c>
    </row>
    <row r="31" spans="2:4" ht="18">
      <c r="B31" s="103" t="s">
        <v>258</v>
      </c>
      <c r="C31" s="103" t="s">
        <v>259</v>
      </c>
      <c r="D31" s="103" t="s">
        <v>260</v>
      </c>
    </row>
    <row r="32" spans="2:4" ht="18">
      <c r="B32" s="103" t="s">
        <v>261</v>
      </c>
      <c r="C32" s="103" t="s">
        <v>262</v>
      </c>
      <c r="D32" s="103" t="s">
        <v>263</v>
      </c>
    </row>
    <row r="33" spans="2:4" ht="18">
      <c r="B33" s="103" t="s">
        <v>264</v>
      </c>
      <c r="C33" s="103" t="s">
        <v>265</v>
      </c>
      <c r="D33" s="103" t="s">
        <v>266</v>
      </c>
    </row>
    <row r="34" spans="2:4" ht="18">
      <c r="B34" s="103" t="s">
        <v>267</v>
      </c>
      <c r="C34" s="103" t="s">
        <v>214</v>
      </c>
      <c r="D34" s="103" t="s">
        <v>268</v>
      </c>
    </row>
    <row r="35" spans="2:4" ht="18">
      <c r="B35" s="103" t="s">
        <v>269</v>
      </c>
      <c r="C35" s="103" t="s">
        <v>256</v>
      </c>
      <c r="D35" s="103" t="s">
        <v>270</v>
      </c>
    </row>
    <row r="36" spans="2:4" ht="18">
      <c r="B36" s="103" t="s">
        <v>271</v>
      </c>
      <c r="C36" s="103" t="s">
        <v>272</v>
      </c>
      <c r="D36" s="103" t="s">
        <v>273</v>
      </c>
    </row>
    <row r="37" spans="2:4" ht="18">
      <c r="B37" s="103" t="s">
        <v>274</v>
      </c>
      <c r="C37" s="103" t="s">
        <v>275</v>
      </c>
      <c r="D37" s="103" t="s">
        <v>276</v>
      </c>
    </row>
    <row r="38" spans="2:4" ht="18">
      <c r="B38" s="103" t="s">
        <v>277</v>
      </c>
      <c r="C38" s="103" t="s">
        <v>278</v>
      </c>
      <c r="D38" s="104" t="s">
        <v>279</v>
      </c>
    </row>
    <row r="39" spans="2:4" ht="18">
      <c r="B39" s="103" t="s">
        <v>280</v>
      </c>
      <c r="C39" s="103" t="s">
        <v>281</v>
      </c>
      <c r="D39" s="103" t="s">
        <v>211</v>
      </c>
    </row>
    <row r="40" spans="2:4" ht="18">
      <c r="B40" s="103" t="s">
        <v>282</v>
      </c>
      <c r="C40" s="103" t="s">
        <v>283</v>
      </c>
      <c r="D40" s="103" t="s">
        <v>201</v>
      </c>
    </row>
    <row r="41" spans="2:4" ht="18">
      <c r="B41" s="103" t="s">
        <v>284</v>
      </c>
      <c r="C41" s="103" t="s">
        <v>283</v>
      </c>
      <c r="D41" s="103" t="s">
        <v>285</v>
      </c>
    </row>
  </sheetData>
  <mergeCells count="8">
    <mergeCell ref="F15:H15"/>
    <mergeCell ref="F9:G9"/>
    <mergeCell ref="F11:G11"/>
    <mergeCell ref="F13:G13"/>
    <mergeCell ref="B1:D1"/>
    <mergeCell ref="B2:D4"/>
    <mergeCell ref="E4:G4"/>
    <mergeCell ref="E2:G3"/>
  </mergeCells>
  <hyperlinks>
    <hyperlink ref="D18" r:id="rId1" location="1" display="https://www.fda.gov/food/new-nutrition-facts-label/daily-value-new-nutrition-and-supplement-facts-labels - 1" xr:uid="{D23E9903-A543-0541-9ADA-696548B295D7}"/>
    <hyperlink ref="D25" r:id="rId2" location="1" display="https://www.fda.gov/food/new-nutrition-facts-label/daily-value-new-nutrition-and-supplement-facts-labels - 1" xr:uid="{4C9F04FC-11DB-A940-A3B7-4381C5D7A326}"/>
    <hyperlink ref="D38" r:id="rId3" location="1" display="https://www.fda.gov/food/new-nutrition-facts-label/daily-value-new-nutrition-and-supplement-facts-labels - 1" xr:uid="{2FBD0402-104E-674F-B9EC-C1473A7017E6}"/>
    <hyperlink ref="E4" r:id="rId4" location="1" xr:uid="{25DA18C3-C259-1A41-8160-EC0FBC474845}"/>
    <hyperlink ref="F15:H15" location="'Calories Per Food '!A1" display="Calories Per Food / Food List" xr:uid="{EFE9EC35-F73E-854B-809F-5263F96FA564}"/>
    <hyperlink ref="F9:G9" location="'Food Storage Calculator'!A1" display="Food Store Calculator" xr:uid="{8B053203-4D0D-1D4B-AD19-CAC92FA18BE9}"/>
    <hyperlink ref="F13:G13" location="'How to Use Caluclators'!A1" display="How to Use Calculator" xr:uid="{CCACF58B-356A-314F-BE80-93A7E1A95E64}"/>
    <hyperlink ref="F11:G11" location="'My Food Storage Plan'!A1" display="Make Food Storage Plan" xr:uid="{E5EFA4BE-608B-5F48-8843-07CBB114FC02}"/>
  </hyperlinks>
  <pageMargins left="0.7" right="0.7" top="0.75" bottom="0.75" header="0.3" footer="0.3"/>
  <pageSetup scale="53"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How to Use Caluclators</vt:lpstr>
      <vt:lpstr>Food Storage Calculator</vt:lpstr>
      <vt:lpstr>Calories Per Food </vt:lpstr>
      <vt:lpstr>My Food Storage Plan</vt:lpstr>
      <vt:lpstr>Warning</vt:lpstr>
      <vt:lpstr>'Food Storage Calculator'!Print_Area</vt:lpstr>
      <vt:lpstr>'My Food Storage Plan'!Print_Area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Ultimate Food Storage Calculator</dc:title>
  <dc:subject/>
  <dc:creator>Bugout Channel</dc:creator>
  <cp:keywords>bugout channel, food calculator</cp:keywords>
  <dc:description>Https://www.bugoutchannel.com/calculator</dc:description>
  <cp:lastModifiedBy>Rowdy Meyer</cp:lastModifiedBy>
  <cp:lastPrinted>2021-05-16T03:47:43Z</cp:lastPrinted>
  <dcterms:created xsi:type="dcterms:W3CDTF">2020-04-19T21:01:02Z</dcterms:created>
  <dcterms:modified xsi:type="dcterms:W3CDTF">2022-03-29T23:18:28Z</dcterms:modified>
  <cp:category>Food Storage</cp:category>
</cp:coreProperties>
</file>