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rmeye\Desktop\"/>
    </mc:Choice>
  </mc:AlternateContent>
  <xr:revisionPtr revIDLastSave="0" documentId="13_ncr:1_{853D372C-DB72-40E2-BA4F-AD863C02D835}" xr6:coauthVersionLast="47" xr6:coauthVersionMax="47" xr10:uidLastSave="{00000000-0000-0000-0000-000000000000}"/>
  <bookViews>
    <workbookView xWindow="-120" yWindow="-120" windowWidth="29040" windowHeight="15840" activeTab="2" xr2:uid="{BBFFC055-F621-4F3E-8770-DECDA3D1EAFB}"/>
  </bookViews>
  <sheets>
    <sheet name="Introduction" sheetId="3" r:id="rId1"/>
    <sheet name="Areas of Focus" sheetId="2" r:id="rId2"/>
    <sheet name="Summary"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2" i="2" l="1"/>
  <c r="AE10" i="2"/>
  <c r="AE8" i="2"/>
  <c r="AE6" i="2"/>
  <c r="AE4" i="2"/>
  <c r="V37" i="2"/>
  <c r="V18" i="2"/>
  <c r="V1" i="2"/>
  <c r="M37" i="2"/>
  <c r="M18" i="2"/>
  <c r="M1" i="2"/>
  <c r="D37" i="2"/>
  <c r="D18" i="2"/>
  <c r="D1" i="2"/>
  <c r="AJ12" i="2"/>
  <c r="AJ10" i="2"/>
  <c r="AJ6" i="2"/>
  <c r="Q42" i="2"/>
  <c r="Q10" i="2"/>
  <c r="Q6" i="2"/>
  <c r="V44" i="2"/>
  <c r="D14" i="1"/>
  <c r="H48" i="2"/>
  <c r="D24" i="3"/>
  <c r="O52" i="2"/>
  <c r="F14" i="1" s="1"/>
  <c r="F52" i="2"/>
  <c r="F8" i="1" s="1"/>
  <c r="F35" i="2"/>
  <c r="F6" i="1" s="1"/>
  <c r="O16" i="2"/>
  <c r="F10" i="1" s="1"/>
  <c r="H22" i="1"/>
  <c r="B22" i="1"/>
  <c r="B20" i="1"/>
  <c r="X50" i="2"/>
  <c r="F20" i="1" s="1"/>
  <c r="X31" i="2"/>
  <c r="F18" i="1" s="1"/>
  <c r="O33" i="2"/>
  <c r="F12" i="1" s="1"/>
  <c r="AH14" i="2"/>
  <c r="F22" i="1" s="1"/>
  <c r="X14" i="2"/>
  <c r="F16" i="1" s="1"/>
  <c r="F14" i="2"/>
  <c r="F4" i="1" s="1"/>
  <c r="AJ8" i="2"/>
  <c r="H50" i="2" l="1"/>
  <c r="H10" i="2"/>
  <c r="Q4" i="2"/>
  <c r="Q48" i="2"/>
  <c r="V46" i="2"/>
  <c r="H12" i="2"/>
  <c r="H33" i="2"/>
  <c r="Q8" i="2"/>
  <c r="Q50" i="2"/>
  <c r="Z29" i="2"/>
  <c r="V48" i="2"/>
  <c r="H21" i="2"/>
  <c r="H40" i="2"/>
  <c r="M46" i="2"/>
  <c r="Q46" i="2" s="1"/>
  <c r="V23" i="2"/>
  <c r="H46" i="2"/>
  <c r="Q14" i="2"/>
  <c r="Q40" i="2"/>
  <c r="V40" i="2"/>
  <c r="V42" i="2"/>
  <c r="AJ14" i="2"/>
  <c r="AJ4" i="2"/>
  <c r="Z48" i="2"/>
  <c r="Z21" i="2"/>
  <c r="Q23" i="2"/>
  <c r="H23" i="2"/>
  <c r="H27" i="2"/>
  <c r="H25" i="2"/>
  <c r="D6" i="1"/>
  <c r="H6" i="1" s="1"/>
  <c r="H29" i="2"/>
  <c r="H31" i="2"/>
  <c r="Z42" i="2"/>
  <c r="Z40" i="2"/>
  <c r="Z44" i="2"/>
  <c r="Z46" i="2"/>
  <c r="Z23" i="2"/>
  <c r="Z27" i="2"/>
  <c r="D18" i="1"/>
  <c r="H18" i="1" s="1"/>
  <c r="Z25" i="2"/>
  <c r="Q44" i="2"/>
  <c r="Q31" i="2"/>
  <c r="Q25" i="2"/>
  <c r="Q27" i="2"/>
  <c r="Q21" i="2"/>
  <c r="D12" i="1"/>
  <c r="H12" i="1" s="1"/>
  <c r="Q29" i="2"/>
  <c r="D10" i="1"/>
  <c r="H10" i="1" s="1"/>
  <c r="Q12" i="2"/>
  <c r="H42" i="2"/>
  <c r="H44" i="2"/>
  <c r="H6" i="2"/>
  <c r="H8" i="2"/>
  <c r="H52" i="2"/>
  <c r="D8" i="1"/>
  <c r="H8" i="1" s="1"/>
  <c r="Z50" i="2"/>
  <c r="D20" i="1"/>
  <c r="H20" i="1" s="1"/>
  <c r="Z31" i="2"/>
  <c r="H14" i="1"/>
  <c r="Q33" i="2"/>
  <c r="F24" i="1"/>
  <c r="H35" i="2"/>
  <c r="Q52" i="2"/>
  <c r="Q16" i="2"/>
  <c r="H14" i="2"/>
  <c r="H4" i="2"/>
  <c r="D4" i="1" l="1"/>
  <c r="H4" i="1" l="1"/>
  <c r="D16" i="1"/>
  <c r="D24" i="1" s="1"/>
  <c r="H24" i="1" s="1"/>
  <c r="D26" i="1" s="1"/>
  <c r="Z14" i="2"/>
  <c r="Z12" i="2"/>
  <c r="Z6" i="2"/>
  <c r="Z8" i="2"/>
  <c r="Z4" i="2"/>
  <c r="Z10" i="2"/>
  <c r="H16" i="1" l="1"/>
</calcChain>
</file>

<file path=xl/sharedStrings.xml><?xml version="1.0" encoding="utf-8"?>
<sst xmlns="http://schemas.openxmlformats.org/spreadsheetml/2006/main" count="174" uniqueCount="103">
  <si>
    <t>Shelter</t>
  </si>
  <si>
    <t>Food</t>
  </si>
  <si>
    <t>Water</t>
  </si>
  <si>
    <t>Security</t>
  </si>
  <si>
    <t>Medical/Health</t>
  </si>
  <si>
    <t>Energy</t>
  </si>
  <si>
    <t>Financial</t>
  </si>
  <si>
    <t>Transportation</t>
  </si>
  <si>
    <t>Ungovernable Score</t>
  </si>
  <si>
    <t>Areas of Focus</t>
  </si>
  <si>
    <t>Total Points</t>
  </si>
  <si>
    <t>Total</t>
  </si>
  <si>
    <t>My Points</t>
  </si>
  <si>
    <t>Score</t>
  </si>
  <si>
    <t>Components</t>
  </si>
  <si>
    <t>Taxes</t>
  </si>
  <si>
    <t>Mortgage/Rent</t>
  </si>
  <si>
    <t>.</t>
  </si>
  <si>
    <t>What I produce</t>
  </si>
  <si>
    <t>What I cook</t>
  </si>
  <si>
    <t>What I forage</t>
  </si>
  <si>
    <t>How Healthy is my food?</t>
  </si>
  <si>
    <t>My own Spring/Well</t>
  </si>
  <si>
    <t>Rain Catchment</t>
  </si>
  <si>
    <t>Filters/Pumps</t>
  </si>
  <si>
    <t>Ponds</t>
  </si>
  <si>
    <t>Fence/Perimeter</t>
  </si>
  <si>
    <t>Alarms/Cameras</t>
  </si>
  <si>
    <t>Training</t>
  </si>
  <si>
    <t>Neighborhood Watch</t>
  </si>
  <si>
    <t>Fitness Level</t>
  </si>
  <si>
    <t>Medical Supplies</t>
  </si>
  <si>
    <t>First Aid/Medical Training</t>
  </si>
  <si>
    <t>Emergency Power</t>
  </si>
  <si>
    <t>Managing costs</t>
  </si>
  <si>
    <t>Energy Production</t>
  </si>
  <si>
    <t>Production Equipment</t>
  </si>
  <si>
    <t>Mint./Repair</t>
  </si>
  <si>
    <t>What  I source locally</t>
  </si>
  <si>
    <t>Overall usage</t>
  </si>
  <si>
    <t>Emergency Savings</t>
  </si>
  <si>
    <t>Assets</t>
  </si>
  <si>
    <t>Marketable Skills</t>
  </si>
  <si>
    <t>Independent Income</t>
  </si>
  <si>
    <t>Own my own Vehicle</t>
  </si>
  <si>
    <t>Can haul my own daily needs</t>
  </si>
  <si>
    <t>Can haul large items</t>
  </si>
  <si>
    <t>0 - 10</t>
  </si>
  <si>
    <t>20 - 30</t>
  </si>
  <si>
    <t>10 - 20</t>
  </si>
  <si>
    <t>30 - 40</t>
  </si>
  <si>
    <t>40 - 50</t>
  </si>
  <si>
    <t>50 - 60</t>
  </si>
  <si>
    <t>60 - 70</t>
  </si>
  <si>
    <t>70 - 80</t>
  </si>
  <si>
    <t>80 - 90</t>
  </si>
  <si>
    <t>90 - 100</t>
  </si>
  <si>
    <t>Score Groups</t>
  </si>
  <si>
    <t>Rank</t>
  </si>
  <si>
    <t>Your Rank</t>
  </si>
  <si>
    <t>Am I debt free?</t>
  </si>
  <si>
    <t>Community/Mutual Assist. Group</t>
  </si>
  <si>
    <t>Size of group</t>
  </si>
  <si>
    <t>Specialized Skills</t>
  </si>
  <si>
    <t>Firearms/Ammo</t>
  </si>
  <si>
    <t>Interaction with Other Groups</t>
  </si>
  <si>
    <t>Group Production</t>
  </si>
  <si>
    <t xml:space="preserve"> </t>
  </si>
  <si>
    <t>Other Water Storage</t>
  </si>
  <si>
    <t>Food Storage</t>
  </si>
  <si>
    <t>My Pts</t>
  </si>
  <si>
    <t>Chronic Illness</t>
  </si>
  <si>
    <t>Bad Habits</t>
  </si>
  <si>
    <t>Other Addictions</t>
  </si>
  <si>
    <t>Unresolved Mental Issues</t>
  </si>
  <si>
    <t>Negative Factors (Pts Deducted from Score)</t>
  </si>
  <si>
    <t>Proximity to work/resources</t>
  </si>
  <si>
    <t>Local Support Structure</t>
  </si>
  <si>
    <t>Tot. Pts.</t>
  </si>
  <si>
    <t>Off-Site Back-up Location</t>
  </si>
  <si>
    <t>Medicinal Herbal Resources</t>
  </si>
  <si>
    <t>Medical Manuals/How-to Books</t>
  </si>
  <si>
    <t>Community resources</t>
  </si>
  <si>
    <t>Community Security Resources</t>
  </si>
  <si>
    <t>Non-motorized transportation</t>
  </si>
  <si>
    <t>Community Resources</t>
  </si>
  <si>
    <t>Communications Setup</t>
  </si>
  <si>
    <t>Chemical Dependency</t>
  </si>
  <si>
    <t>UGS - UnGoveranble Score</t>
  </si>
  <si>
    <t>Total % Assigned</t>
  </si>
  <si>
    <t>Negative Factors</t>
  </si>
  <si>
    <t>There are some factors in our lives that can make us less free in several different ways. Please review the items below and assign  a percentage to represent how un-free you believe they make you.</t>
  </si>
  <si>
    <t xml:space="preserve">The UGS, UnGovernable Score, is a measure we use to see how free we are from the system and outside influences. It's also a way for us to see how far we have to go, and how far we have gone to be more free. Everyone's score will be different and change over time. This isn't the only way to measure our progress, but a tool to help us think about what we need to focus on next. As you review the categories below, please assign the percentages you think are most appropriate to your overall freedom.   </t>
  </si>
  <si>
    <t>1/2 FREE</t>
  </si>
  <si>
    <t>MASTER</t>
  </si>
  <si>
    <t>UNGOVERNABLE</t>
  </si>
  <si>
    <t>COMMUNITY LEADER</t>
  </si>
  <si>
    <t>MENTOR</t>
  </si>
  <si>
    <t>INDEPENDENT</t>
  </si>
  <si>
    <t>MAKING GROUND</t>
  </si>
  <si>
    <t>BETTER THEN SOME</t>
  </si>
  <si>
    <t>INDENTURED SERVENT</t>
  </si>
  <si>
    <t>SLAVE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</si>
</sst>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_);[Red]\(0\)"/>
    <numFmt numFmtId="166" formatCode="_(* #,##0.0_);_(* \(#,##0.0\);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34">
    <xf numFmtId="0" fontId="0" fillId="0" borderId="0" xfId="0"/>
    <xf numFmtId="0" fontId="0" fillId="2" borderId="0" xfId="0" applyFill="1"/>
    <xf numFmtId="0" fontId="2" fillId="2" borderId="0" xfId="0" applyFont="1" applyFill="1"/>
    <xf numFmtId="0" fontId="3" fillId="2" borderId="0" xfId="0" applyFont="1" applyFill="1"/>
    <xf numFmtId="0" fontId="4" fillId="2" borderId="0" xfId="0" applyFont="1" applyFill="1"/>
    <xf numFmtId="0" fontId="0" fillId="2" borderId="1" xfId="0" applyFill="1" applyBorder="1"/>
    <xf numFmtId="164" fontId="2" fillId="2" borderId="1" xfId="1" applyNumberFormat="1" applyFont="1" applyFill="1" applyBorder="1"/>
    <xf numFmtId="0" fontId="5" fillId="2" borderId="0" xfId="0" applyFont="1" applyFill="1"/>
    <xf numFmtId="0" fontId="4" fillId="2" borderId="1" xfId="0" applyFont="1" applyFill="1" applyBorder="1"/>
    <xf numFmtId="164" fontId="4" fillId="2" borderId="1" xfId="1" applyNumberFormat="1" applyFont="1" applyFill="1" applyBorder="1"/>
    <xf numFmtId="49" fontId="0" fillId="2" borderId="0" xfId="0" applyNumberFormat="1" applyFill="1"/>
    <xf numFmtId="0" fontId="0" fillId="2" borderId="0" xfId="0" applyFill="1" applyAlignment="1">
      <alignment wrapText="1"/>
    </xf>
    <xf numFmtId="164" fontId="2" fillId="2" borderId="0" xfId="1" applyNumberFormat="1" applyFont="1" applyFill="1" applyBorder="1"/>
    <xf numFmtId="0" fontId="4" fillId="0" borderId="0" xfId="0" applyFont="1"/>
    <xf numFmtId="165" fontId="0" fillId="2" borderId="1" xfId="0" applyNumberFormat="1" applyFill="1" applyBorder="1"/>
    <xf numFmtId="165" fontId="0" fillId="2" borderId="1" xfId="0" quotePrefix="1" applyNumberFormat="1" applyFill="1" applyBorder="1"/>
    <xf numFmtId="9" fontId="0" fillId="2" borderId="0" xfId="1" applyFont="1" applyFill="1"/>
    <xf numFmtId="166" fontId="0" fillId="2" borderId="1" xfId="2" applyNumberFormat="1" applyFont="1" applyFill="1" applyBorder="1"/>
    <xf numFmtId="166" fontId="0" fillId="2" borderId="0" xfId="0" applyNumberFormat="1" applyFill="1"/>
    <xf numFmtId="166" fontId="0" fillId="2" borderId="1" xfId="2" quotePrefix="1" applyNumberFormat="1" applyFont="1" applyFill="1" applyBorder="1"/>
    <xf numFmtId="166" fontId="0" fillId="2" borderId="0" xfId="2" applyNumberFormat="1" applyFont="1" applyFill="1"/>
    <xf numFmtId="166" fontId="2" fillId="2" borderId="0" xfId="0" applyNumberFormat="1" applyFont="1" applyFill="1"/>
    <xf numFmtId="166" fontId="2" fillId="2" borderId="0" xfId="2" applyNumberFormat="1" applyFont="1" applyFill="1"/>
    <xf numFmtId="166" fontId="2" fillId="2" borderId="1" xfId="2" applyNumberFormat="1" applyFont="1" applyFill="1" applyBorder="1"/>
    <xf numFmtId="9" fontId="0" fillId="2" borderId="2" xfId="1" applyFont="1" applyFill="1" applyBorder="1"/>
    <xf numFmtId="9" fontId="3" fillId="2" borderId="2" xfId="1" applyFont="1" applyFill="1" applyBorder="1"/>
    <xf numFmtId="9" fontId="4" fillId="2" borderId="0" xfId="0" applyNumberFormat="1" applyFont="1" applyFill="1"/>
    <xf numFmtId="9" fontId="2" fillId="2" borderId="0" xfId="0" applyNumberFormat="1" applyFont="1" applyFill="1"/>
    <xf numFmtId="0" fontId="0" fillId="2" borderId="0" xfId="0" applyFill="1" applyAlignment="1">
      <alignment vertical="top" wrapText="1"/>
    </xf>
    <xf numFmtId="0" fontId="4" fillId="2" borderId="0" xfId="0" applyFont="1" applyFill="1" applyAlignment="1">
      <alignment horizontal="left" vertical="top"/>
    </xf>
    <xf numFmtId="0" fontId="3" fillId="2" borderId="0" xfId="0" applyFont="1" applyFill="1" applyAlignment="1">
      <alignment horizontal="left"/>
    </xf>
    <xf numFmtId="0" fontId="0" fillId="2" borderId="0" xfId="0" applyFill="1" applyAlignment="1">
      <alignment horizontal="left" vertical="top"/>
    </xf>
    <xf numFmtId="0" fontId="4" fillId="2" borderId="0" xfId="0" applyFont="1" applyFill="1" applyAlignment="1">
      <alignment horizontal="left"/>
    </xf>
    <xf numFmtId="16" fontId="0" fillId="2" borderId="0" xfId="0" applyNumberFormat="1" applyFill="1"/>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142875</xdr:colOff>
      <xdr:row>5</xdr:row>
      <xdr:rowOff>104775</xdr:rowOff>
    </xdr:from>
    <xdr:to>
      <xdr:col>10</xdr:col>
      <xdr:colOff>241775</xdr:colOff>
      <xdr:row>24</xdr:row>
      <xdr:rowOff>9525</xdr:rowOff>
    </xdr:to>
    <xdr:pic>
      <xdr:nvPicPr>
        <xdr:cNvPr id="3" name="Picture 2">
          <a:extLst>
            <a:ext uri="{FF2B5EF4-FFF2-40B4-BE49-F238E27FC236}">
              <a16:creationId xmlns:a16="http://schemas.microsoft.com/office/drawing/2014/main" id="{7C9F064B-42A1-FE2F-E9A9-74C56C8AEF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57725" y="1114425"/>
          <a:ext cx="3146900" cy="2428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614796</xdr:colOff>
      <xdr:row>28</xdr:row>
      <xdr:rowOff>155863</xdr:rowOff>
    </xdr:from>
    <xdr:to>
      <xdr:col>9</xdr:col>
      <xdr:colOff>250609</xdr:colOff>
      <xdr:row>37</xdr:row>
      <xdr:rowOff>111812</xdr:rowOff>
    </xdr:to>
    <xdr:pic>
      <xdr:nvPicPr>
        <xdr:cNvPr id="3" name="Picture 2">
          <a:extLst>
            <a:ext uri="{FF2B5EF4-FFF2-40B4-BE49-F238E27FC236}">
              <a16:creationId xmlns:a16="http://schemas.microsoft.com/office/drawing/2014/main" id="{07BFA13B-62FC-B64F-029F-0B2E8921A5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19205" y="4268931"/>
          <a:ext cx="2164268" cy="16704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BCF94-EBE9-4F09-BB13-B22A310A0658}">
  <dimension ref="A1:Z38"/>
  <sheetViews>
    <sheetView workbookViewId="0">
      <pane ySplit="4" topLeftCell="A5" activePane="bottomLeft" state="frozen"/>
      <selection pane="bottomLeft" activeCell="I34" sqref="I34"/>
    </sheetView>
  </sheetViews>
  <sheetFormatPr defaultRowHeight="15" x14ac:dyDescent="0.25"/>
  <cols>
    <col min="1" max="1" width="9.140625" style="1"/>
    <col min="2" max="2" width="31.140625" style="1" bestFit="1" customWidth="1"/>
    <col min="3" max="16384" width="9.140625" style="1"/>
  </cols>
  <sheetData>
    <row r="1" spans="1:26" ht="18.75" x14ac:dyDescent="0.25">
      <c r="A1" s="29" t="s">
        <v>88</v>
      </c>
      <c r="B1" s="29"/>
      <c r="C1" s="29"/>
      <c r="D1" s="29"/>
    </row>
    <row r="2" spans="1:26" x14ac:dyDescent="0.25">
      <c r="A2" s="28" t="s">
        <v>92</v>
      </c>
      <c r="B2" s="28"/>
      <c r="C2" s="28"/>
      <c r="D2" s="28"/>
      <c r="E2" s="28"/>
      <c r="F2" s="28"/>
      <c r="G2" s="28"/>
      <c r="H2" s="28"/>
      <c r="I2" s="28"/>
      <c r="J2" s="28"/>
      <c r="K2" s="28"/>
      <c r="L2" s="28"/>
      <c r="M2" s="28"/>
      <c r="N2" s="28"/>
      <c r="O2" s="28"/>
      <c r="P2" s="28"/>
      <c r="Q2" s="28"/>
      <c r="R2" s="28"/>
      <c r="S2" s="28"/>
      <c r="T2" s="28"/>
      <c r="U2" s="28"/>
      <c r="V2" s="28"/>
      <c r="W2" s="28"/>
      <c r="X2" s="28"/>
      <c r="Y2" s="28"/>
      <c r="Z2" s="28"/>
    </row>
    <row r="3" spans="1:26" x14ac:dyDescent="0.25">
      <c r="A3" s="28"/>
      <c r="B3" s="28"/>
      <c r="C3" s="28"/>
      <c r="D3" s="28"/>
      <c r="E3" s="28"/>
      <c r="F3" s="28"/>
      <c r="G3" s="28"/>
      <c r="H3" s="28"/>
      <c r="I3" s="28"/>
      <c r="J3" s="28"/>
      <c r="K3" s="28"/>
      <c r="L3" s="28"/>
      <c r="M3" s="28"/>
      <c r="N3" s="28"/>
      <c r="O3" s="28"/>
      <c r="P3" s="28"/>
      <c r="Q3" s="28"/>
      <c r="R3" s="28"/>
      <c r="S3" s="28"/>
      <c r="T3" s="28"/>
      <c r="U3" s="28"/>
      <c r="V3" s="28"/>
      <c r="W3" s="28"/>
      <c r="X3" s="28"/>
      <c r="Y3" s="28"/>
      <c r="Z3" s="28"/>
    </row>
    <row r="4" spans="1:26" x14ac:dyDescent="0.25">
      <c r="A4" s="28"/>
      <c r="B4" s="28"/>
      <c r="C4" s="28"/>
      <c r="D4" s="28"/>
      <c r="E4" s="28"/>
      <c r="F4" s="28"/>
      <c r="G4" s="28"/>
      <c r="H4" s="28"/>
      <c r="I4" s="28"/>
      <c r="J4" s="28"/>
      <c r="K4" s="28"/>
      <c r="L4" s="28"/>
      <c r="M4" s="28"/>
      <c r="N4" s="28"/>
      <c r="O4" s="28"/>
      <c r="P4" s="28"/>
      <c r="Q4" s="28"/>
      <c r="R4" s="28"/>
      <c r="S4" s="28"/>
      <c r="T4" s="28"/>
      <c r="U4" s="28"/>
      <c r="V4" s="28"/>
      <c r="W4" s="28"/>
      <c r="X4" s="28"/>
      <c r="Y4" s="28"/>
      <c r="Z4" s="28"/>
    </row>
    <row r="5" spans="1:26" ht="15.75" thickBot="1" x14ac:dyDescent="0.3"/>
    <row r="6" spans="1:26" ht="15.75" thickBot="1" x14ac:dyDescent="0.3">
      <c r="B6" s="2" t="s">
        <v>0</v>
      </c>
      <c r="D6" s="24">
        <v>0.15</v>
      </c>
    </row>
    <row r="7" spans="1:26" ht="4.5" customHeight="1" thickBot="1" x14ac:dyDescent="0.3">
      <c r="B7" s="2"/>
    </row>
    <row r="8" spans="1:26" ht="15.75" thickBot="1" x14ac:dyDescent="0.3">
      <c r="B8" s="2" t="s">
        <v>1</v>
      </c>
      <c r="D8" s="24">
        <v>0.16</v>
      </c>
    </row>
    <row r="9" spans="1:26" ht="4.5" customHeight="1" thickBot="1" x14ac:dyDescent="0.3">
      <c r="B9" s="2"/>
    </row>
    <row r="10" spans="1:26" ht="15.75" thickBot="1" x14ac:dyDescent="0.3">
      <c r="B10" s="2" t="s">
        <v>2</v>
      </c>
      <c r="D10" s="24">
        <v>0.1</v>
      </c>
    </row>
    <row r="11" spans="1:26" ht="4.5" customHeight="1" thickBot="1" x14ac:dyDescent="0.3">
      <c r="B11" s="2"/>
    </row>
    <row r="12" spans="1:26" ht="15.75" thickBot="1" x14ac:dyDescent="0.3">
      <c r="B12" s="2" t="s">
        <v>3</v>
      </c>
      <c r="D12" s="24">
        <v>0.08</v>
      </c>
    </row>
    <row r="13" spans="1:26" ht="4.5" customHeight="1" thickBot="1" x14ac:dyDescent="0.3">
      <c r="B13" s="2"/>
    </row>
    <row r="14" spans="1:26" ht="15.75" thickBot="1" x14ac:dyDescent="0.3">
      <c r="B14" s="2" t="s">
        <v>4</v>
      </c>
      <c r="D14" s="24">
        <v>0.08</v>
      </c>
    </row>
    <row r="15" spans="1:26" ht="4.5" customHeight="1" thickBot="1" x14ac:dyDescent="0.3">
      <c r="B15" s="2"/>
    </row>
    <row r="16" spans="1:26" ht="15.75" thickBot="1" x14ac:dyDescent="0.3">
      <c r="B16" s="2" t="s">
        <v>5</v>
      </c>
      <c r="D16" s="24">
        <v>7.4999999999999997E-2</v>
      </c>
    </row>
    <row r="17" spans="1:18" ht="4.5" customHeight="1" thickBot="1" x14ac:dyDescent="0.3">
      <c r="B17" s="2"/>
    </row>
    <row r="18" spans="1:18" ht="15.75" thickBot="1" x14ac:dyDescent="0.3">
      <c r="B18" s="2" t="s">
        <v>6</v>
      </c>
      <c r="D18" s="24">
        <v>7.4999999999999997E-2</v>
      </c>
    </row>
    <row r="19" spans="1:18" ht="4.5" customHeight="1" thickBot="1" x14ac:dyDescent="0.3">
      <c r="B19" s="2"/>
    </row>
    <row r="20" spans="1:18" ht="15.75" thickBot="1" x14ac:dyDescent="0.3">
      <c r="B20" s="2" t="s">
        <v>7</v>
      </c>
      <c r="D20" s="24">
        <v>2.5000000000000001E-2</v>
      </c>
    </row>
    <row r="21" spans="1:18" ht="4.5" customHeight="1" thickBot="1" x14ac:dyDescent="0.3">
      <c r="B21" s="2"/>
    </row>
    <row r="22" spans="1:18" ht="15.75" thickBot="1" x14ac:dyDescent="0.3">
      <c r="B22" s="2" t="s">
        <v>61</v>
      </c>
      <c r="D22" s="24">
        <v>0.25</v>
      </c>
    </row>
    <row r="23" spans="1:18" ht="4.5" customHeight="1" thickBot="1" x14ac:dyDescent="0.3"/>
    <row r="24" spans="1:18" ht="16.5" thickBot="1" x14ac:dyDescent="0.3">
      <c r="B24" s="3" t="s">
        <v>89</v>
      </c>
      <c r="D24" s="25">
        <f>D6+D8+D10+D12+D14+D16+D18+D20+D22</f>
        <v>0.995</v>
      </c>
    </row>
    <row r="27" spans="1:18" ht="15.75" x14ac:dyDescent="0.25">
      <c r="A27" s="30" t="s">
        <v>90</v>
      </c>
      <c r="B27" s="30"/>
    </row>
    <row r="28" spans="1:18" x14ac:dyDescent="0.25">
      <c r="A28" s="31" t="s">
        <v>91</v>
      </c>
      <c r="B28" s="31"/>
      <c r="C28" s="31"/>
      <c r="D28" s="31"/>
      <c r="E28" s="31"/>
      <c r="F28" s="31"/>
      <c r="G28" s="31"/>
      <c r="H28" s="31"/>
      <c r="I28" s="31"/>
      <c r="J28" s="31"/>
      <c r="K28" s="31"/>
      <c r="L28" s="31"/>
      <c r="M28" s="31"/>
      <c r="N28" s="31"/>
      <c r="O28" s="31"/>
      <c r="P28" s="31"/>
      <c r="Q28" s="31"/>
      <c r="R28" s="31"/>
    </row>
    <row r="29" spans="1:18" ht="15.75" thickBot="1" x14ac:dyDescent="0.3"/>
    <row r="30" spans="1:18" ht="15.75" thickBot="1" x14ac:dyDescent="0.3">
      <c r="B30" s="2" t="s">
        <v>71</v>
      </c>
      <c r="D30" s="24">
        <v>0.25</v>
      </c>
    </row>
    <row r="31" spans="1:18" ht="4.5" customHeight="1" thickBot="1" x14ac:dyDescent="0.3"/>
    <row r="32" spans="1:18" ht="15.75" thickBot="1" x14ac:dyDescent="0.3">
      <c r="B32" s="2" t="s">
        <v>87</v>
      </c>
      <c r="D32" s="24">
        <v>0.05</v>
      </c>
    </row>
    <row r="33" spans="2:4" ht="4.5" customHeight="1" thickBot="1" x14ac:dyDescent="0.3"/>
    <row r="34" spans="2:4" ht="15.75" thickBot="1" x14ac:dyDescent="0.3">
      <c r="B34" s="2" t="s">
        <v>73</v>
      </c>
      <c r="D34" s="24">
        <v>0.05</v>
      </c>
    </row>
    <row r="35" spans="2:4" ht="4.5" customHeight="1" thickBot="1" x14ac:dyDescent="0.3"/>
    <row r="36" spans="2:4" ht="15.75" thickBot="1" x14ac:dyDescent="0.3">
      <c r="B36" s="2" t="s">
        <v>72</v>
      </c>
      <c r="D36" s="24">
        <v>0.05</v>
      </c>
    </row>
    <row r="37" spans="2:4" ht="4.5" customHeight="1" thickBot="1" x14ac:dyDescent="0.3"/>
    <row r="38" spans="2:4" ht="15.75" thickBot="1" x14ac:dyDescent="0.3">
      <c r="B38" s="2" t="s">
        <v>74</v>
      </c>
      <c r="D38" s="24">
        <v>0.25</v>
      </c>
    </row>
  </sheetData>
  <mergeCells count="4">
    <mergeCell ref="A2:Z4"/>
    <mergeCell ref="A1:D1"/>
    <mergeCell ref="A27:B27"/>
    <mergeCell ref="A28:R2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4BF65-3F97-4C11-AC8C-72E3F0434523}">
  <dimension ref="A1:AJ70"/>
  <sheetViews>
    <sheetView zoomScale="90" zoomScaleNormal="90" workbookViewId="0">
      <selection activeCell="AH12" sqref="AH12"/>
    </sheetView>
  </sheetViews>
  <sheetFormatPr defaultRowHeight="15" x14ac:dyDescent="0.25"/>
  <cols>
    <col min="1" max="1" width="2.85546875" style="1" customWidth="1"/>
    <col min="2" max="2" width="25.85546875" style="1" bestFit="1" customWidth="1"/>
    <col min="3" max="3" width="2.85546875" style="1" customWidth="1"/>
    <col min="4" max="4" width="9" style="1" customWidth="1"/>
    <col min="5" max="5" width="2.85546875" style="1" customWidth="1"/>
    <col min="6" max="6" width="7.7109375" style="1" bestFit="1" customWidth="1"/>
    <col min="7" max="7" width="2.85546875" style="1" customWidth="1"/>
    <col min="8" max="8" width="7.5703125" style="1" customWidth="1"/>
    <col min="9" max="10" width="2.85546875" style="1" customWidth="1"/>
    <col min="11" max="11" width="29" style="1" bestFit="1" customWidth="1"/>
    <col min="12" max="12" width="2.85546875" style="1" customWidth="1"/>
    <col min="13" max="13" width="9" style="1" bestFit="1" customWidth="1"/>
    <col min="14" max="14" width="2.85546875" style="1" customWidth="1"/>
    <col min="15" max="15" width="7.7109375" style="1" bestFit="1" customWidth="1"/>
    <col min="16" max="16" width="2.85546875" style="1" customWidth="1"/>
    <col min="17" max="17" width="8.140625" style="1" customWidth="1"/>
    <col min="18" max="19" width="2.85546875" style="1" customWidth="1"/>
    <col min="20" max="20" width="33.85546875" style="1" customWidth="1"/>
    <col min="21" max="21" width="2.85546875" style="1" customWidth="1"/>
    <col min="22" max="22" width="9" style="1" bestFit="1" customWidth="1"/>
    <col min="23" max="23" width="2.85546875" style="1" customWidth="1"/>
    <col min="24" max="24" width="7.7109375" style="1" bestFit="1" customWidth="1"/>
    <col min="25" max="25" width="2.85546875" style="1" customWidth="1"/>
    <col min="26" max="26" width="7.140625" style="1" bestFit="1" customWidth="1"/>
    <col min="27" max="27" width="4.5703125" style="1" bestFit="1" customWidth="1"/>
    <col min="28" max="28" width="2.85546875" style="1" customWidth="1"/>
    <col min="29" max="29" width="24.140625" style="1" bestFit="1" customWidth="1"/>
    <col min="30" max="30" width="2.85546875" style="1" customWidth="1"/>
    <col min="31" max="31" width="5.42578125" style="1" bestFit="1" customWidth="1"/>
    <col min="32" max="32" width="9" style="1" bestFit="1" customWidth="1"/>
    <col min="33" max="33" width="2.85546875" style="1" customWidth="1"/>
    <col min="34" max="34" width="10.85546875" style="1" bestFit="1" customWidth="1"/>
    <col min="35" max="35" width="2.85546875" style="1" customWidth="1"/>
    <col min="36" max="36" width="7.140625" style="1" bestFit="1" customWidth="1"/>
    <col min="37" max="16384" width="9.140625" style="1"/>
  </cols>
  <sheetData>
    <row r="1" spans="1:36" ht="18.75" x14ac:dyDescent="0.3">
      <c r="A1" s="4" t="s">
        <v>0</v>
      </c>
      <c r="B1" s="4"/>
      <c r="C1" s="4"/>
      <c r="D1" s="26">
        <f>Introduction!$D$6</f>
        <v>0.15</v>
      </c>
      <c r="E1" s="4"/>
      <c r="J1" s="32" t="s">
        <v>3</v>
      </c>
      <c r="K1" s="32"/>
      <c r="L1" s="4"/>
      <c r="M1" s="26">
        <f>Introduction!$D$12</f>
        <v>0.08</v>
      </c>
      <c r="N1" s="4"/>
      <c r="S1" s="32" t="s">
        <v>6</v>
      </c>
      <c r="T1" s="32"/>
      <c r="U1" s="4"/>
      <c r="V1" s="26">
        <f>Introduction!$D$18</f>
        <v>7.4999999999999997E-2</v>
      </c>
      <c r="W1" s="4"/>
      <c r="AB1" s="13" t="s">
        <v>75</v>
      </c>
      <c r="AC1" s="13"/>
      <c r="AD1" s="13"/>
      <c r="AE1" s="13"/>
      <c r="AF1" s="13"/>
      <c r="AG1" s="4"/>
    </row>
    <row r="2" spans="1:36" ht="18.75" x14ac:dyDescent="0.3">
      <c r="A2" s="4"/>
      <c r="B2" s="3" t="s">
        <v>14</v>
      </c>
      <c r="C2" s="3"/>
      <c r="D2" s="3" t="s">
        <v>78</v>
      </c>
      <c r="E2" s="3"/>
      <c r="F2" s="3" t="s">
        <v>70</v>
      </c>
      <c r="H2" s="3" t="s">
        <v>13</v>
      </c>
      <c r="J2" s="4"/>
      <c r="K2" s="3" t="s">
        <v>14</v>
      </c>
      <c r="L2" s="3"/>
      <c r="M2" s="3" t="s">
        <v>78</v>
      </c>
      <c r="N2" s="3"/>
      <c r="O2" s="3" t="s">
        <v>70</v>
      </c>
      <c r="Q2" s="3" t="s">
        <v>13</v>
      </c>
      <c r="S2" s="4"/>
      <c r="T2" s="3" t="s">
        <v>14</v>
      </c>
      <c r="U2" s="3"/>
      <c r="V2" s="3" t="s">
        <v>78</v>
      </c>
      <c r="W2" s="3"/>
      <c r="X2" s="3" t="s">
        <v>70</v>
      </c>
      <c r="Z2" s="3" t="s">
        <v>13</v>
      </c>
      <c r="AB2" s="4"/>
      <c r="AC2" s="3" t="s">
        <v>14</v>
      </c>
      <c r="AD2" s="3"/>
      <c r="AE2" s="3"/>
      <c r="AF2" s="3" t="s">
        <v>78</v>
      </c>
      <c r="AG2" s="3"/>
      <c r="AH2" s="3" t="s">
        <v>70</v>
      </c>
      <c r="AJ2" s="3" t="s">
        <v>13</v>
      </c>
    </row>
    <row r="3" spans="1:36" ht="4.5" customHeight="1" x14ac:dyDescent="0.3">
      <c r="A3" s="4"/>
      <c r="B3" s="3"/>
      <c r="C3" s="3"/>
      <c r="D3" s="3"/>
      <c r="E3" s="3"/>
      <c r="F3" s="3"/>
      <c r="J3" s="4"/>
      <c r="K3" s="3"/>
      <c r="L3" s="3"/>
      <c r="M3" s="3"/>
      <c r="N3" s="3"/>
      <c r="O3" s="3"/>
      <c r="S3" s="4"/>
      <c r="T3" s="3"/>
      <c r="U3" s="3"/>
      <c r="V3" s="3"/>
      <c r="W3" s="3"/>
      <c r="X3" s="3"/>
      <c r="AB3" s="4"/>
      <c r="AC3" s="3"/>
      <c r="AD3" s="3"/>
      <c r="AE3" s="3"/>
      <c r="AF3" s="3"/>
      <c r="AG3" s="3"/>
      <c r="AH3" s="3"/>
    </row>
    <row r="4" spans="1:36" x14ac:dyDescent="0.25">
      <c r="B4" s="1" t="s">
        <v>16</v>
      </c>
      <c r="D4" s="17">
        <v>70</v>
      </c>
      <c r="F4" s="19">
        <v>0</v>
      </c>
      <c r="H4" s="6">
        <f>IF(D4&gt;0,F4/D4,"")</f>
        <v>0</v>
      </c>
      <c r="I4" s="16"/>
      <c r="K4" s="1" t="s">
        <v>26</v>
      </c>
      <c r="M4" s="17">
        <v>10</v>
      </c>
      <c r="O4" s="19">
        <v>10</v>
      </c>
      <c r="Q4" s="6">
        <f>IF(M4&gt;0,O4/M4,"")</f>
        <v>1</v>
      </c>
      <c r="R4" s="16"/>
      <c r="T4" s="1" t="s">
        <v>60</v>
      </c>
      <c r="V4" s="17">
        <v>50</v>
      </c>
      <c r="X4" s="19">
        <v>50</v>
      </c>
      <c r="Z4" s="6">
        <f>IF(V4&gt;0,X4/V4,"")</f>
        <v>1</v>
      </c>
      <c r="AA4" s="16"/>
      <c r="AC4" s="1" t="s">
        <v>71</v>
      </c>
      <c r="AE4" s="27">
        <f>Introduction!$D$30*-1</f>
        <v>-0.25</v>
      </c>
      <c r="AF4" s="17">
        <v>20</v>
      </c>
      <c r="AG4" s="20"/>
      <c r="AH4" s="19">
        <v>10</v>
      </c>
      <c r="AJ4" s="6">
        <f>IF(AF4&gt;0,AH4/AF4,"")</f>
        <v>0.5</v>
      </c>
    </row>
    <row r="5" spans="1:36" ht="4.5" customHeight="1" x14ac:dyDescent="0.25">
      <c r="D5" s="18"/>
      <c r="F5" s="20"/>
      <c r="I5" s="16"/>
      <c r="O5" s="20"/>
      <c r="R5" s="16"/>
      <c r="V5" s="20"/>
      <c r="X5" s="20"/>
      <c r="AA5" s="16"/>
      <c r="AF5" s="20"/>
      <c r="AG5" s="20"/>
      <c r="AH5" s="20"/>
    </row>
    <row r="6" spans="1:36" x14ac:dyDescent="0.25">
      <c r="B6" s="1" t="s">
        <v>37</v>
      </c>
      <c r="D6" s="17">
        <v>5</v>
      </c>
      <c r="F6" s="19">
        <v>2</v>
      </c>
      <c r="H6" s="6">
        <f>IF(D6&gt;0,F6/D6,"")</f>
        <v>0.4</v>
      </c>
      <c r="I6" s="16"/>
      <c r="K6" s="1" t="s">
        <v>27</v>
      </c>
      <c r="M6" s="17">
        <v>20</v>
      </c>
      <c r="O6" s="19">
        <v>10</v>
      </c>
      <c r="Q6" s="6">
        <f>IF(M6&gt;0,O6/M6,"")</f>
        <v>0.5</v>
      </c>
      <c r="R6" s="16"/>
      <c r="T6" s="1" t="s">
        <v>40</v>
      </c>
      <c r="V6" s="17">
        <v>10</v>
      </c>
      <c r="X6" s="19">
        <v>5</v>
      </c>
      <c r="Z6" s="6">
        <f>IF(V6&gt;0,X6/V6,"")</f>
        <v>0.5</v>
      </c>
      <c r="AA6" s="16"/>
      <c r="AC6" s="1" t="s">
        <v>87</v>
      </c>
      <c r="AE6" s="27">
        <f>Introduction!$D$32*-1</f>
        <v>-0.05</v>
      </c>
      <c r="AF6" s="17">
        <v>20</v>
      </c>
      <c r="AG6" s="20"/>
      <c r="AH6" s="19">
        <v>0</v>
      </c>
      <c r="AJ6" s="6">
        <f>IF(AF6&gt;0,AH6/AF6,"")</f>
        <v>0</v>
      </c>
    </row>
    <row r="7" spans="1:36" ht="4.5" customHeight="1" x14ac:dyDescent="0.25">
      <c r="D7" s="18"/>
      <c r="F7" s="20"/>
      <c r="I7" s="16"/>
      <c r="O7" s="20"/>
      <c r="R7" s="16"/>
      <c r="V7" s="20"/>
      <c r="X7" s="20"/>
      <c r="AA7" s="16"/>
      <c r="AF7" s="20"/>
      <c r="AG7" s="20"/>
      <c r="AH7" s="20"/>
    </row>
    <row r="8" spans="1:36" x14ac:dyDescent="0.25">
      <c r="B8" s="1" t="s">
        <v>15</v>
      </c>
      <c r="D8" s="17">
        <v>10</v>
      </c>
      <c r="F8" s="19">
        <v>0</v>
      </c>
      <c r="H8" s="6">
        <f>IF(D8&gt;0,F8/D8,"")</f>
        <v>0</v>
      </c>
      <c r="I8" s="16"/>
      <c r="K8" s="1" t="s">
        <v>64</v>
      </c>
      <c r="M8" s="17">
        <v>20</v>
      </c>
      <c r="O8" s="19">
        <v>10</v>
      </c>
      <c r="Q8" s="6">
        <f>IF(M8&gt;0,O8/M8,"")</f>
        <v>0.5</v>
      </c>
      <c r="R8" s="16"/>
      <c r="T8" s="1" t="s">
        <v>41</v>
      </c>
      <c r="V8" s="17">
        <v>20</v>
      </c>
      <c r="X8" s="19">
        <v>10</v>
      </c>
      <c r="Z8" s="6">
        <f>IF(V8&gt;0,X8/V8,"")</f>
        <v>0.5</v>
      </c>
      <c r="AA8" s="16"/>
      <c r="AC8" s="1" t="s">
        <v>73</v>
      </c>
      <c r="AE8" s="27">
        <f>Introduction!$D$34*-1</f>
        <v>-0.05</v>
      </c>
      <c r="AF8" s="17">
        <v>20</v>
      </c>
      <c r="AG8" s="20"/>
      <c r="AH8" s="19">
        <v>0</v>
      </c>
      <c r="AJ8" s="6">
        <f>IF(AF8&gt;0,AH8/AF8,"")</f>
        <v>0</v>
      </c>
    </row>
    <row r="9" spans="1:36" ht="4.5" customHeight="1" x14ac:dyDescent="0.25">
      <c r="D9" s="18"/>
      <c r="F9" s="20"/>
      <c r="I9" s="16"/>
      <c r="O9" s="20"/>
      <c r="R9" s="16"/>
      <c r="V9" s="20"/>
      <c r="X9" s="20"/>
      <c r="AA9" s="16"/>
      <c r="AF9" s="20"/>
      <c r="AG9" s="20"/>
      <c r="AH9" s="20"/>
    </row>
    <row r="10" spans="1:36" x14ac:dyDescent="0.25">
      <c r="B10" s="1" t="s">
        <v>82</v>
      </c>
      <c r="D10" s="17">
        <v>5</v>
      </c>
      <c r="F10" s="17">
        <v>2</v>
      </c>
      <c r="H10" s="6">
        <f>IF(D10&gt;0,F10/D10,"")</f>
        <v>0.4</v>
      </c>
      <c r="I10" s="16"/>
      <c r="K10" s="1" t="s">
        <v>28</v>
      </c>
      <c r="M10" s="17">
        <v>20</v>
      </c>
      <c r="O10" s="17">
        <v>0</v>
      </c>
      <c r="Q10" s="6">
        <f>IF(M10&gt;0,O10/M10,"")</f>
        <v>0</v>
      </c>
      <c r="R10" s="16"/>
      <c r="T10" s="1" t="s">
        <v>42</v>
      </c>
      <c r="V10" s="17">
        <v>10</v>
      </c>
      <c r="X10" s="17">
        <v>5</v>
      </c>
      <c r="Z10" s="6">
        <f>IF(V10&gt;0,X10/V10,"")</f>
        <v>0.5</v>
      </c>
      <c r="AA10" s="16"/>
      <c r="AC10" s="1" t="s">
        <v>72</v>
      </c>
      <c r="AE10" s="27">
        <f>Introduction!$D$36*-1</f>
        <v>-0.05</v>
      </c>
      <c r="AF10" s="17">
        <v>20</v>
      </c>
      <c r="AG10" s="20"/>
      <c r="AH10" s="17">
        <v>0</v>
      </c>
      <c r="AJ10" s="6">
        <f>IF(AF10&gt;0,AH10/AF10,"")</f>
        <v>0</v>
      </c>
    </row>
    <row r="11" spans="1:36" ht="4.5" customHeight="1" x14ac:dyDescent="0.25">
      <c r="D11" s="18"/>
      <c r="F11" s="20"/>
      <c r="I11" s="16"/>
      <c r="O11" s="20"/>
      <c r="R11" s="16"/>
      <c r="V11" s="20"/>
      <c r="X11" s="20"/>
      <c r="AA11" s="16"/>
      <c r="AF11" s="20"/>
      <c r="AG11" s="20"/>
      <c r="AH11" s="20"/>
    </row>
    <row r="12" spans="1:36" x14ac:dyDescent="0.25">
      <c r="B12" s="1" t="s">
        <v>79</v>
      </c>
      <c r="D12" s="17">
        <v>10</v>
      </c>
      <c r="F12" s="17">
        <v>10</v>
      </c>
      <c r="H12" s="6">
        <f>IF(D12&gt;0,F12/D12,"")</f>
        <v>1</v>
      </c>
      <c r="I12" s="16"/>
      <c r="K12" s="1" t="s">
        <v>29</v>
      </c>
      <c r="M12" s="17">
        <v>15</v>
      </c>
      <c r="O12" s="17">
        <v>5</v>
      </c>
      <c r="Q12" s="6">
        <f>IF(M12&gt;0,O12/M12,"")</f>
        <v>0.33333333333333331</v>
      </c>
      <c r="R12" s="16"/>
      <c r="T12" s="1" t="s">
        <v>43</v>
      </c>
      <c r="V12" s="17">
        <v>10</v>
      </c>
      <c r="X12" s="17">
        <v>5</v>
      </c>
      <c r="Z12" s="6">
        <f>IF(V12&gt;0,X12/V12,"")</f>
        <v>0.5</v>
      </c>
      <c r="AA12" s="16"/>
      <c r="AC12" s="1" t="s">
        <v>74</v>
      </c>
      <c r="AE12" s="27">
        <f>Introduction!$D$38*-1</f>
        <v>-0.25</v>
      </c>
      <c r="AF12" s="17">
        <v>20</v>
      </c>
      <c r="AG12" s="20"/>
      <c r="AH12" s="17">
        <v>0</v>
      </c>
      <c r="AJ12" s="6">
        <f>IF(AF12&gt;0,AH12/AF12,"")</f>
        <v>0</v>
      </c>
    </row>
    <row r="13" spans="1:36" ht="4.5" customHeight="1" x14ac:dyDescent="0.25">
      <c r="O13" s="20"/>
      <c r="R13" s="16"/>
      <c r="V13" s="20"/>
      <c r="X13" s="20"/>
      <c r="AF13" s="20"/>
      <c r="AG13" s="20"/>
      <c r="AH13" s="20"/>
    </row>
    <row r="14" spans="1:36" x14ac:dyDescent="0.25">
      <c r="B14" s="2" t="s">
        <v>11</v>
      </c>
      <c r="D14" s="23">
        <v>100</v>
      </c>
      <c r="E14" s="22"/>
      <c r="F14" s="23">
        <f>F4+F6+F8+F10+F12</f>
        <v>14</v>
      </c>
      <c r="G14" s="2"/>
      <c r="H14" s="6">
        <f>IF(D14&gt;0,F14/D14,"")</f>
        <v>0.14000000000000001</v>
      </c>
      <c r="K14" s="1" t="s">
        <v>83</v>
      </c>
      <c r="M14" s="17">
        <v>15</v>
      </c>
      <c r="O14" s="17">
        <v>5</v>
      </c>
      <c r="Q14" s="6">
        <f>IF(M14&gt;0,O14/M14,"")</f>
        <v>0.33333333333333331</v>
      </c>
      <c r="R14" s="16"/>
      <c r="T14" s="2" t="s">
        <v>11</v>
      </c>
      <c r="V14" s="23">
        <v>100</v>
      </c>
      <c r="W14" s="2"/>
      <c r="X14" s="23">
        <f>X4+X6+X8+X10+X12</f>
        <v>75</v>
      </c>
      <c r="Y14" s="2"/>
      <c r="Z14" s="6">
        <f>IF(V14&gt;0,X14/V14,"")</f>
        <v>0.75</v>
      </c>
      <c r="AC14" s="2" t="s">
        <v>11</v>
      </c>
      <c r="AF14" s="23">
        <v>100</v>
      </c>
      <c r="AG14" s="22"/>
      <c r="AH14" s="23">
        <f>AH4+AH6+AH8+AH10+AH12</f>
        <v>10</v>
      </c>
      <c r="AI14" s="2"/>
      <c r="AJ14" s="6">
        <f>IF(AF14&gt;0,AH14/AF14,"")</f>
        <v>0.1</v>
      </c>
    </row>
    <row r="15" spans="1:36" ht="4.5" customHeight="1" x14ac:dyDescent="0.25">
      <c r="O15" s="20"/>
    </row>
    <row r="16" spans="1:36" x14ac:dyDescent="0.25">
      <c r="K16" s="2" t="s">
        <v>11</v>
      </c>
      <c r="M16" s="23">
        <v>100</v>
      </c>
      <c r="N16" s="2"/>
      <c r="O16" s="23">
        <f>O4+O6+O8+O10+O12+O14</f>
        <v>40</v>
      </c>
      <c r="P16" s="2"/>
      <c r="Q16" s="6">
        <f>IF(M16&gt;0,O16/M16,"")</f>
        <v>0.4</v>
      </c>
    </row>
    <row r="18" spans="1:27" ht="18.75" x14ac:dyDescent="0.3">
      <c r="A18" s="4" t="s">
        <v>1</v>
      </c>
      <c r="B18" s="4"/>
      <c r="C18" s="4"/>
      <c r="D18" s="26">
        <f>Introduction!$D$8</f>
        <v>0.16</v>
      </c>
      <c r="E18" s="4"/>
      <c r="J18" s="4" t="s">
        <v>4</v>
      </c>
      <c r="K18" s="4"/>
      <c r="L18" s="4"/>
      <c r="M18" s="26">
        <f>Introduction!$D$14</f>
        <v>0.08</v>
      </c>
      <c r="N18" s="4"/>
      <c r="S18" s="32" t="s">
        <v>7</v>
      </c>
      <c r="T18" s="32"/>
      <c r="U18" s="4"/>
      <c r="V18" s="26">
        <f>Introduction!$D$20</f>
        <v>2.5000000000000001E-2</v>
      </c>
      <c r="W18" s="4"/>
    </row>
    <row r="19" spans="1:27" ht="18.75" x14ac:dyDescent="0.3">
      <c r="A19" s="4"/>
      <c r="B19" s="3" t="s">
        <v>14</v>
      </c>
      <c r="C19" s="3"/>
      <c r="D19" s="3" t="s">
        <v>78</v>
      </c>
      <c r="E19" s="3"/>
      <c r="F19" s="3" t="s">
        <v>70</v>
      </c>
      <c r="H19" s="3" t="s">
        <v>13</v>
      </c>
      <c r="J19" s="4"/>
      <c r="K19" s="3" t="s">
        <v>14</v>
      </c>
      <c r="L19" s="3"/>
      <c r="M19" s="3" t="s">
        <v>78</v>
      </c>
      <c r="N19" s="3"/>
      <c r="O19" s="3" t="s">
        <v>70</v>
      </c>
      <c r="Q19" s="3" t="s">
        <v>13</v>
      </c>
      <c r="S19" s="4"/>
      <c r="T19" s="3" t="s">
        <v>14</v>
      </c>
      <c r="U19" s="3"/>
      <c r="V19" s="3" t="s">
        <v>78</v>
      </c>
      <c r="W19" s="3"/>
      <c r="X19" s="3" t="s">
        <v>70</v>
      </c>
      <c r="Z19" s="3" t="s">
        <v>13</v>
      </c>
    </row>
    <row r="20" spans="1:27" ht="4.5" customHeight="1" x14ac:dyDescent="0.3">
      <c r="A20" s="4"/>
      <c r="B20" s="3"/>
      <c r="C20" s="3"/>
      <c r="D20" s="3"/>
      <c r="E20" s="3"/>
      <c r="F20" s="3"/>
      <c r="J20" s="4"/>
      <c r="K20" s="3"/>
      <c r="L20" s="3"/>
      <c r="M20" s="3"/>
      <c r="N20" s="3"/>
      <c r="O20" s="3"/>
      <c r="S20" s="4"/>
      <c r="T20" s="3"/>
      <c r="U20" s="3"/>
      <c r="V20" s="3"/>
      <c r="W20" s="3"/>
      <c r="X20" s="3"/>
    </row>
    <row r="21" spans="1:27" x14ac:dyDescent="0.25">
      <c r="B21" s="1" t="s">
        <v>18</v>
      </c>
      <c r="D21" s="17">
        <v>40</v>
      </c>
      <c r="F21" s="19">
        <v>20</v>
      </c>
      <c r="H21" s="6">
        <f>IF(D21&gt;0,F21/D21,"")</f>
        <v>0.5</v>
      </c>
      <c r="I21" s="16"/>
      <c r="K21" s="1" t="s">
        <v>30</v>
      </c>
      <c r="M21" s="17">
        <v>40</v>
      </c>
      <c r="O21" s="19">
        <v>20</v>
      </c>
      <c r="Q21" s="6">
        <f>IF(M21&gt;0,O21/M21,"")</f>
        <v>0.5</v>
      </c>
      <c r="R21" s="16"/>
      <c r="T21" s="1" t="s">
        <v>44</v>
      </c>
      <c r="V21" s="17">
        <v>40</v>
      </c>
      <c r="X21" s="19">
        <v>40</v>
      </c>
      <c r="Z21" s="6">
        <f>IF(V21&gt;0,X21/V21,"")</f>
        <v>1</v>
      </c>
      <c r="AA21" s="16">
        <v>0.2</v>
      </c>
    </row>
    <row r="22" spans="1:27" ht="4.5" customHeight="1" x14ac:dyDescent="0.25">
      <c r="D22" s="18"/>
      <c r="F22" s="20"/>
      <c r="I22" s="16"/>
      <c r="O22" s="20"/>
      <c r="R22" s="16"/>
      <c r="X22" s="20"/>
      <c r="AA22" s="16"/>
    </row>
    <row r="23" spans="1:27" x14ac:dyDescent="0.25">
      <c r="B23" s="1" t="s">
        <v>20</v>
      </c>
      <c r="D23" s="17">
        <v>15</v>
      </c>
      <c r="F23" s="19">
        <v>5</v>
      </c>
      <c r="H23" s="6">
        <f>IF(D23&gt;0,F23/D23,"")</f>
        <v>0.33333333333333331</v>
      </c>
      <c r="I23" s="16"/>
      <c r="K23" s="1" t="s">
        <v>77</v>
      </c>
      <c r="M23" s="17">
        <v>15</v>
      </c>
      <c r="O23" s="19">
        <v>5</v>
      </c>
      <c r="Q23" s="6">
        <f>IF(M23&gt;0,O23/M23,"")</f>
        <v>0.33333333333333331</v>
      </c>
      <c r="R23" s="16"/>
      <c r="T23" s="11" t="s">
        <v>76</v>
      </c>
      <c r="V23" s="17">
        <f>$V$31*0.1</f>
        <v>10</v>
      </c>
      <c r="X23" s="19">
        <v>5</v>
      </c>
      <c r="Z23" s="6">
        <f>IF(V23&gt;0,X23/V23,"")</f>
        <v>0.5</v>
      </c>
      <c r="AA23" s="16">
        <v>0.1</v>
      </c>
    </row>
    <row r="24" spans="1:27" ht="4.5" customHeight="1" x14ac:dyDescent="0.25">
      <c r="D24" s="18"/>
      <c r="F24" s="20"/>
      <c r="I24" s="16"/>
      <c r="O24" s="20"/>
      <c r="R24" s="16"/>
      <c r="X24" s="20"/>
      <c r="AA24" s="16"/>
    </row>
    <row r="25" spans="1:27" x14ac:dyDescent="0.25">
      <c r="B25" s="1" t="s">
        <v>19</v>
      </c>
      <c r="D25" s="17">
        <v>5</v>
      </c>
      <c r="F25" s="19">
        <v>5</v>
      </c>
      <c r="H25" s="6">
        <f>IF(D25&gt;0,F25/D25,"")</f>
        <v>1</v>
      </c>
      <c r="I25" s="16"/>
      <c r="K25" s="1" t="s">
        <v>80</v>
      </c>
      <c r="M25" s="17">
        <v>10</v>
      </c>
      <c r="O25" s="19">
        <v>10</v>
      </c>
      <c r="Q25" s="6">
        <f>IF(M25&gt;0,O25/M25,"")</f>
        <v>1</v>
      </c>
      <c r="R25" s="16"/>
      <c r="T25" s="11" t="s">
        <v>84</v>
      </c>
      <c r="V25" s="17">
        <v>20</v>
      </c>
      <c r="X25" s="19">
        <v>0</v>
      </c>
      <c r="Z25" s="6">
        <f>IF(V25&gt;0,X25/V25,"")</f>
        <v>0</v>
      </c>
      <c r="AA25" s="16">
        <v>0.1</v>
      </c>
    </row>
    <row r="26" spans="1:27" ht="4.5" customHeight="1" x14ac:dyDescent="0.25">
      <c r="D26" s="18"/>
      <c r="F26" s="20"/>
      <c r="I26" s="16"/>
      <c r="O26" s="20"/>
      <c r="R26" s="16"/>
      <c r="X26" s="20"/>
      <c r="AA26" s="16"/>
    </row>
    <row r="27" spans="1:27" x14ac:dyDescent="0.25">
      <c r="B27" s="1" t="s">
        <v>38</v>
      </c>
      <c r="D27" s="17">
        <v>10</v>
      </c>
      <c r="F27" s="17">
        <v>5</v>
      </c>
      <c r="H27" s="6">
        <f>IF(D27&gt;0,F27/D27,"")</f>
        <v>0.5</v>
      </c>
      <c r="I27" s="16"/>
      <c r="K27" s="1" t="s">
        <v>31</v>
      </c>
      <c r="M27" s="17">
        <v>10</v>
      </c>
      <c r="O27" s="17">
        <v>5</v>
      </c>
      <c r="Q27" s="6">
        <f>IF(M27&gt;0,O27/M27,"")</f>
        <v>0.5</v>
      </c>
      <c r="R27" s="16"/>
      <c r="T27" s="1" t="s">
        <v>45</v>
      </c>
      <c r="V27" s="17">
        <v>20</v>
      </c>
      <c r="X27" s="17">
        <v>10</v>
      </c>
      <c r="Z27" s="6">
        <f>IF(V27&gt;0,X27/V27,"")</f>
        <v>0.5</v>
      </c>
      <c r="AA27" s="16">
        <v>0.4</v>
      </c>
    </row>
    <row r="28" spans="1:27" ht="4.5" customHeight="1" x14ac:dyDescent="0.25">
      <c r="D28" s="18"/>
      <c r="F28" s="20" t="s">
        <v>67</v>
      </c>
      <c r="I28" s="16"/>
      <c r="O28" s="20"/>
      <c r="R28" s="16"/>
      <c r="X28" s="20"/>
      <c r="AA28" s="16"/>
    </row>
    <row r="29" spans="1:27" x14ac:dyDescent="0.25">
      <c r="B29" s="1" t="s">
        <v>21</v>
      </c>
      <c r="D29" s="17">
        <v>10</v>
      </c>
      <c r="F29" s="17">
        <v>10</v>
      </c>
      <c r="H29" s="6">
        <f>IF(D29&gt;0,F29/D29,"")</f>
        <v>1</v>
      </c>
      <c r="I29" s="16"/>
      <c r="K29" s="1" t="s">
        <v>32</v>
      </c>
      <c r="M29" s="17">
        <v>15</v>
      </c>
      <c r="O29" s="17">
        <v>5</v>
      </c>
      <c r="Q29" s="6">
        <f>IF(M29&gt;0,O29/M29,"")</f>
        <v>0.33333333333333331</v>
      </c>
      <c r="R29" s="16"/>
      <c r="T29" s="1" t="s">
        <v>46</v>
      </c>
      <c r="V29" s="17">
        <v>10</v>
      </c>
      <c r="X29" s="17">
        <v>5</v>
      </c>
      <c r="Z29" s="6">
        <f>IF(V29&gt;0,X29/V29,"")</f>
        <v>0.5</v>
      </c>
      <c r="AA29" s="16">
        <v>0.2</v>
      </c>
    </row>
    <row r="30" spans="1:27" ht="4.5" customHeight="1" x14ac:dyDescent="0.25">
      <c r="D30" s="18"/>
      <c r="F30" s="20"/>
      <c r="I30" s="16"/>
      <c r="O30" s="20"/>
      <c r="R30" s="16"/>
      <c r="X30" s="20"/>
    </row>
    <row r="31" spans="1:27" x14ac:dyDescent="0.25">
      <c r="B31" s="1" t="s">
        <v>69</v>
      </c>
      <c r="D31" s="17">
        <v>10</v>
      </c>
      <c r="F31" s="17">
        <v>10</v>
      </c>
      <c r="H31" s="6">
        <f>IF(D31&gt;0,F31/D31,"")</f>
        <v>1</v>
      </c>
      <c r="I31" s="16"/>
      <c r="K31" s="1" t="s">
        <v>81</v>
      </c>
      <c r="M31" s="17">
        <v>10</v>
      </c>
      <c r="O31" s="17">
        <v>5</v>
      </c>
      <c r="Q31" s="6">
        <f>IF(M31&gt;0,O31/M31,"")</f>
        <v>0.5</v>
      </c>
      <c r="R31" s="16"/>
      <c r="T31" s="2" t="s">
        <v>11</v>
      </c>
      <c r="V31" s="23">
        <v>100</v>
      </c>
      <c r="W31" s="2"/>
      <c r="X31" s="23">
        <f>X21+X23+X25+X27+X29</f>
        <v>60</v>
      </c>
      <c r="Y31" s="2"/>
      <c r="Z31" s="6">
        <f>IF(V31&gt;0,X31/V31,"")</f>
        <v>0.6</v>
      </c>
    </row>
    <row r="32" spans="1:27" ht="4.5" customHeight="1" x14ac:dyDescent="0.25">
      <c r="B32" s="2"/>
      <c r="D32" s="21"/>
      <c r="E32" s="2"/>
      <c r="F32" s="22"/>
      <c r="G32" s="2"/>
      <c r="H32" s="12"/>
      <c r="I32" s="16"/>
      <c r="K32" s="2"/>
      <c r="M32" s="2"/>
      <c r="N32" s="2"/>
      <c r="O32" s="22"/>
      <c r="P32" s="2"/>
      <c r="Q32" s="12"/>
      <c r="T32" s="2"/>
      <c r="V32" s="2"/>
      <c r="W32" s="2"/>
      <c r="X32" s="2"/>
      <c r="Y32" s="2"/>
      <c r="Z32" s="12"/>
    </row>
    <row r="33" spans="1:27" x14ac:dyDescent="0.25">
      <c r="B33" s="1" t="s">
        <v>85</v>
      </c>
      <c r="D33" s="17">
        <v>10</v>
      </c>
      <c r="F33" s="17">
        <v>8</v>
      </c>
      <c r="H33" s="6">
        <f>IF(D33&gt;0,F33/D33,"")</f>
        <v>0.8</v>
      </c>
      <c r="I33" s="16"/>
      <c r="K33" s="2" t="s">
        <v>11</v>
      </c>
      <c r="M33" s="23">
        <v>100</v>
      </c>
      <c r="N33" s="2"/>
      <c r="O33" s="23">
        <f>O21+O23+O25+O27+O29</f>
        <v>45</v>
      </c>
      <c r="P33" s="2"/>
      <c r="Q33" s="6">
        <f>IF(M33&gt;0,O33/M33,"")</f>
        <v>0.45</v>
      </c>
      <c r="T33" s="2"/>
      <c r="V33" s="2"/>
      <c r="W33" s="2"/>
      <c r="X33" s="2"/>
      <c r="Y33" s="2"/>
      <c r="Z33" s="12"/>
    </row>
    <row r="34" spans="1:27" ht="4.5" customHeight="1" x14ac:dyDescent="0.25">
      <c r="B34" s="2"/>
      <c r="D34" s="2"/>
      <c r="E34" s="2"/>
      <c r="F34" s="22"/>
      <c r="G34" s="2"/>
      <c r="H34" s="12"/>
      <c r="K34" s="2"/>
      <c r="M34" s="2"/>
      <c r="N34" s="2"/>
      <c r="O34" s="2"/>
      <c r="P34" s="2"/>
      <c r="Q34" s="12"/>
      <c r="T34" s="2"/>
      <c r="V34" s="2"/>
      <c r="W34" s="2"/>
      <c r="X34" s="2"/>
      <c r="Y34" s="2"/>
      <c r="Z34" s="12"/>
    </row>
    <row r="35" spans="1:27" x14ac:dyDescent="0.25">
      <c r="B35" s="2" t="s">
        <v>11</v>
      </c>
      <c r="D35" s="23">
        <v>100</v>
      </c>
      <c r="E35" s="2"/>
      <c r="F35" s="23">
        <f>F21+F23+F25+F27+F29+F31+F33</f>
        <v>63</v>
      </c>
      <c r="G35" s="2"/>
      <c r="H35" s="6">
        <f>IF(D35&gt;0,F35/D35,"")</f>
        <v>0.63</v>
      </c>
    </row>
    <row r="37" spans="1:27" ht="18.75" x14ac:dyDescent="0.3">
      <c r="A37" s="4" t="s">
        <v>2</v>
      </c>
      <c r="B37" s="4"/>
      <c r="C37" s="4"/>
      <c r="D37" s="26">
        <f>Introduction!$D$10</f>
        <v>0.1</v>
      </c>
      <c r="E37" s="4"/>
      <c r="J37" s="4" t="s">
        <v>5</v>
      </c>
      <c r="K37" s="4"/>
      <c r="L37" s="4"/>
      <c r="M37" s="26">
        <f>Introduction!$D$16</f>
        <v>7.4999999999999997E-2</v>
      </c>
      <c r="N37" s="4"/>
      <c r="S37" s="13" t="s">
        <v>61</v>
      </c>
      <c r="T37" s="13"/>
      <c r="U37" s="4"/>
      <c r="V37" s="26">
        <f>Introduction!$D$22</f>
        <v>0.25</v>
      </c>
      <c r="W37" s="4"/>
    </row>
    <row r="38" spans="1:27" ht="18.75" x14ac:dyDescent="0.3">
      <c r="A38" s="4"/>
      <c r="B38" s="3" t="s">
        <v>14</v>
      </c>
      <c r="C38" s="3"/>
      <c r="D38" s="3" t="s">
        <v>78</v>
      </c>
      <c r="E38" s="3"/>
      <c r="F38" s="3" t="s">
        <v>70</v>
      </c>
      <c r="H38" s="3" t="s">
        <v>13</v>
      </c>
      <c r="J38" s="4"/>
      <c r="K38" s="3" t="s">
        <v>14</v>
      </c>
      <c r="L38" s="3"/>
      <c r="M38" s="3" t="s">
        <v>78</v>
      </c>
      <c r="N38" s="3"/>
      <c r="O38" s="3" t="s">
        <v>70</v>
      </c>
      <c r="Q38" s="3" t="s">
        <v>13</v>
      </c>
      <c r="S38" s="4"/>
      <c r="T38" s="3" t="s">
        <v>14</v>
      </c>
      <c r="U38" s="3"/>
      <c r="V38" s="3" t="s">
        <v>78</v>
      </c>
      <c r="W38" s="3"/>
      <c r="X38" s="3" t="s">
        <v>70</v>
      </c>
      <c r="Z38" s="3" t="s">
        <v>13</v>
      </c>
    </row>
    <row r="39" spans="1:27" ht="4.5" customHeight="1" x14ac:dyDescent="0.3">
      <c r="A39" s="4"/>
      <c r="B39" s="3"/>
      <c r="C39" s="3"/>
      <c r="D39" s="3"/>
      <c r="E39" s="3"/>
      <c r="F39" s="3"/>
      <c r="J39" s="4"/>
      <c r="K39" s="3"/>
      <c r="L39" s="3"/>
      <c r="M39" s="3"/>
      <c r="N39" s="3"/>
      <c r="O39" s="3"/>
      <c r="S39" s="4"/>
      <c r="T39" s="3"/>
      <c r="U39" s="3"/>
      <c r="V39" s="3"/>
      <c r="W39" s="3"/>
      <c r="X39" s="3"/>
    </row>
    <row r="40" spans="1:27" x14ac:dyDescent="0.25">
      <c r="B40" s="1" t="s">
        <v>22</v>
      </c>
      <c r="D40" s="17">
        <v>30</v>
      </c>
      <c r="F40" s="19">
        <v>0</v>
      </c>
      <c r="H40" s="6">
        <f>IF(D40&gt;0,F40/D40,"")</f>
        <v>0</v>
      </c>
      <c r="I40" s="16"/>
      <c r="K40" s="1" t="s">
        <v>39</v>
      </c>
      <c r="M40" s="17">
        <v>20</v>
      </c>
      <c r="O40" s="19">
        <v>10</v>
      </c>
      <c r="Q40" s="6">
        <f>IF(M40&gt;0,O40/M40,"")</f>
        <v>0.5</v>
      </c>
      <c r="R40" s="16">
        <v>0.27272727272727271</v>
      </c>
      <c r="T40" s="1" t="s">
        <v>62</v>
      </c>
      <c r="V40" s="17">
        <f>$V$50*0.2</f>
        <v>20</v>
      </c>
      <c r="X40" s="19">
        <v>7</v>
      </c>
      <c r="Z40" s="6">
        <f>IF(V40&gt;0,X40/V40,"")</f>
        <v>0.35</v>
      </c>
      <c r="AA40" s="16">
        <v>0.2</v>
      </c>
    </row>
    <row r="41" spans="1:27" ht="4.5" customHeight="1" x14ac:dyDescent="0.25">
      <c r="F41" s="20"/>
      <c r="I41" s="16"/>
      <c r="O41" s="20"/>
      <c r="R41" s="16"/>
      <c r="X41" s="20"/>
      <c r="AA41" s="16"/>
    </row>
    <row r="42" spans="1:27" x14ac:dyDescent="0.25">
      <c r="B42" s="1" t="s">
        <v>23</v>
      </c>
      <c r="D42" s="17">
        <v>20</v>
      </c>
      <c r="F42" s="17">
        <v>20</v>
      </c>
      <c r="H42" s="6">
        <f>IF(D42&gt;0,F42/D42,"")</f>
        <v>1</v>
      </c>
      <c r="I42" s="16"/>
      <c r="K42" s="1" t="s">
        <v>34</v>
      </c>
      <c r="M42" s="17">
        <v>10</v>
      </c>
      <c r="O42" s="17">
        <v>5</v>
      </c>
      <c r="Q42" s="6">
        <f>IF(M42&gt;0,O42/M42,"")</f>
        <v>0.5</v>
      </c>
      <c r="R42" s="16">
        <v>0.18181818181818182</v>
      </c>
      <c r="T42" s="1" t="s">
        <v>66</v>
      </c>
      <c r="V42" s="17">
        <f>$V$50*0.2</f>
        <v>20</v>
      </c>
      <c r="X42" s="17">
        <v>10</v>
      </c>
      <c r="Z42" s="6">
        <f>IF(V42&gt;0,X42/V42,"")</f>
        <v>0.5</v>
      </c>
      <c r="AA42" s="16">
        <v>0.2</v>
      </c>
    </row>
    <row r="43" spans="1:27" ht="4.5" customHeight="1" x14ac:dyDescent="0.25">
      <c r="F43" s="20"/>
      <c r="I43" s="16"/>
      <c r="O43" s="20"/>
      <c r="R43" s="16"/>
      <c r="X43" s="20"/>
      <c r="AA43" s="16"/>
    </row>
    <row r="44" spans="1:27" x14ac:dyDescent="0.25">
      <c r="B44" s="1" t="s">
        <v>24</v>
      </c>
      <c r="D44" s="17">
        <v>15</v>
      </c>
      <c r="F44" s="17">
        <v>15</v>
      </c>
      <c r="H44" s="6">
        <f>IF(D44&gt;0,F44/D44,"")</f>
        <v>1</v>
      </c>
      <c r="I44" s="16"/>
      <c r="K44" s="1" t="s">
        <v>35</v>
      </c>
      <c r="M44" s="17">
        <v>40</v>
      </c>
      <c r="O44" s="17">
        <v>0</v>
      </c>
      <c r="Q44" s="6">
        <f>IF(M44&gt;0,O44/M44,"")</f>
        <v>0</v>
      </c>
      <c r="R44" s="16">
        <v>0.27272727272727271</v>
      </c>
      <c r="T44" s="1" t="s">
        <v>63</v>
      </c>
      <c r="V44" s="17">
        <f>$V$50*0.2</f>
        <v>20</v>
      </c>
      <c r="X44" s="17">
        <v>10</v>
      </c>
      <c r="Z44" s="6">
        <f>IF(V44&gt;0,X44/V44,"")</f>
        <v>0.5</v>
      </c>
      <c r="AA44" s="16">
        <v>0.2</v>
      </c>
    </row>
    <row r="45" spans="1:27" ht="4.5" customHeight="1" x14ac:dyDescent="0.25">
      <c r="F45" s="20"/>
      <c r="I45" s="16"/>
      <c r="O45" s="20"/>
      <c r="R45" s="16"/>
      <c r="X45" s="20"/>
      <c r="AA45" s="16"/>
    </row>
    <row r="46" spans="1:27" x14ac:dyDescent="0.25">
      <c r="B46" s="1" t="s">
        <v>25</v>
      </c>
      <c r="D46" s="17">
        <v>20</v>
      </c>
      <c r="F46" s="17">
        <v>0</v>
      </c>
      <c r="H46" s="6">
        <f>IF(D46&gt;0,F46/D46,"")</f>
        <v>0</v>
      </c>
      <c r="I46" s="16"/>
      <c r="K46" s="1" t="s">
        <v>36</v>
      </c>
      <c r="M46" s="17">
        <f>$M$52*0.1</f>
        <v>10</v>
      </c>
      <c r="O46" s="17">
        <v>2</v>
      </c>
      <c r="Q46" s="6">
        <f>IF(M46&gt;0,O46/M46,"")</f>
        <v>0.2</v>
      </c>
      <c r="R46" s="16">
        <v>9.0909090909090912E-2</v>
      </c>
      <c r="T46" s="1" t="s">
        <v>86</v>
      </c>
      <c r="V46" s="17">
        <f>$V$50*0.2</f>
        <v>20</v>
      </c>
      <c r="X46" s="17">
        <v>20</v>
      </c>
      <c r="Z46" s="6">
        <f>IF(V46&gt;0,X46/V46,"")</f>
        <v>1</v>
      </c>
      <c r="AA46" s="16">
        <v>0.2</v>
      </c>
    </row>
    <row r="47" spans="1:27" ht="4.5" customHeight="1" x14ac:dyDescent="0.25">
      <c r="F47" s="20"/>
      <c r="I47" s="16"/>
      <c r="O47" s="20"/>
      <c r="R47" s="16"/>
      <c r="X47" s="20"/>
      <c r="AA47" s="16"/>
    </row>
    <row r="48" spans="1:27" x14ac:dyDescent="0.25">
      <c r="B48" s="1" t="s">
        <v>68</v>
      </c>
      <c r="D48" s="17">
        <v>7.5</v>
      </c>
      <c r="F48" s="17">
        <v>2</v>
      </c>
      <c r="H48" s="6">
        <f>IF(D48&gt;0,F48/D48,"")</f>
        <v>0.26666666666666666</v>
      </c>
      <c r="I48" s="16"/>
      <c r="K48" s="1" t="s">
        <v>33</v>
      </c>
      <c r="M48" s="17">
        <v>10</v>
      </c>
      <c r="O48" s="17">
        <v>5</v>
      </c>
      <c r="Q48" s="6">
        <f>IF(M48&gt;0,O48/M48,"")</f>
        <v>0.5</v>
      </c>
      <c r="R48" s="16">
        <v>9.0909090909090912E-2</v>
      </c>
      <c r="T48" s="1" t="s">
        <v>65</v>
      </c>
      <c r="V48" s="17">
        <f>$V$50*0.2</f>
        <v>20</v>
      </c>
      <c r="X48" s="17">
        <v>0</v>
      </c>
      <c r="Z48" s="6">
        <f>IF(V48&gt;0,X48/V48,"")</f>
        <v>0</v>
      </c>
      <c r="AA48" s="16">
        <v>0.2</v>
      </c>
    </row>
    <row r="49" spans="1:26" ht="4.5" customHeight="1" x14ac:dyDescent="0.25">
      <c r="F49" s="20"/>
      <c r="H49" s="12"/>
      <c r="I49" s="16"/>
      <c r="O49" s="20"/>
      <c r="Q49" s="12"/>
      <c r="R49" s="16"/>
      <c r="X49" s="20"/>
      <c r="Z49" s="12"/>
    </row>
    <row r="50" spans="1:26" x14ac:dyDescent="0.25">
      <c r="B50" s="1" t="s">
        <v>85</v>
      </c>
      <c r="D50" s="17">
        <v>7.5</v>
      </c>
      <c r="F50" s="17">
        <v>5</v>
      </c>
      <c r="H50" s="6">
        <f>IF(D50&gt;0,F50/D50,"")</f>
        <v>0.66666666666666663</v>
      </c>
      <c r="I50" s="16"/>
      <c r="K50" s="1" t="s">
        <v>85</v>
      </c>
      <c r="M50" s="17">
        <v>10</v>
      </c>
      <c r="O50" s="17">
        <v>5</v>
      </c>
      <c r="Q50" s="6">
        <f>IF(M50&gt;0,O50/M50,"")</f>
        <v>0.5</v>
      </c>
      <c r="R50" s="16">
        <v>9.0909090909090912E-2</v>
      </c>
      <c r="T50" s="2" t="s">
        <v>11</v>
      </c>
      <c r="V50" s="23">
        <v>100</v>
      </c>
      <c r="W50" s="2"/>
      <c r="X50" s="23">
        <f>X40+X42+X44+X46+X48</f>
        <v>47</v>
      </c>
      <c r="Y50" s="2"/>
      <c r="Z50" s="6">
        <f>IF(V50&gt;0,X50/V50,"")</f>
        <v>0.47</v>
      </c>
    </row>
    <row r="51" spans="1:26" ht="4.5" customHeight="1" x14ac:dyDescent="0.25">
      <c r="F51" s="20"/>
      <c r="O51" s="20"/>
    </row>
    <row r="52" spans="1:26" x14ac:dyDescent="0.25">
      <c r="B52" s="2" t="s">
        <v>11</v>
      </c>
      <c r="D52" s="23">
        <v>100</v>
      </c>
      <c r="E52" s="2"/>
      <c r="F52" s="23">
        <f>F40+F42+F44+F46+F48+F50</f>
        <v>42</v>
      </c>
      <c r="G52" s="2"/>
      <c r="H52" s="6">
        <f>IF(D52&gt;0,F52/D52,"")</f>
        <v>0.42</v>
      </c>
      <c r="K52" s="2" t="s">
        <v>11</v>
      </c>
      <c r="M52" s="23">
        <v>100</v>
      </c>
      <c r="N52" s="2"/>
      <c r="O52" s="23">
        <f>O40+O42+O44+O46+O48+O50</f>
        <v>27</v>
      </c>
      <c r="P52" s="2"/>
      <c r="Q52" s="6">
        <f>IF(M52&gt;0,O52/M52,"")</f>
        <v>0.27</v>
      </c>
    </row>
    <row r="54" spans="1:26" ht="18.75" x14ac:dyDescent="0.3">
      <c r="A54" s="4"/>
      <c r="B54" s="4"/>
      <c r="C54" s="4"/>
      <c r="D54" s="4"/>
      <c r="E54" s="4"/>
      <c r="J54" s="4"/>
      <c r="K54" s="4"/>
      <c r="L54" s="4"/>
      <c r="M54" s="4"/>
      <c r="N54" s="4"/>
    </row>
    <row r="55" spans="1:26" ht="18.75" x14ac:dyDescent="0.3">
      <c r="A55" s="4"/>
      <c r="B55" s="3"/>
      <c r="C55" s="4"/>
      <c r="D55" s="4"/>
      <c r="E55" s="4"/>
      <c r="F55" s="4"/>
      <c r="G55" s="4"/>
      <c r="H55" s="4"/>
      <c r="I55" s="4"/>
      <c r="J55" s="4"/>
    </row>
    <row r="56" spans="1:26" ht="18.75" x14ac:dyDescent="0.3">
      <c r="A56" s="4"/>
      <c r="B56" s="3"/>
      <c r="C56" s="4"/>
      <c r="D56" s="4"/>
      <c r="E56" s="4"/>
      <c r="F56" s="4"/>
      <c r="G56" s="4"/>
      <c r="H56" s="4"/>
      <c r="I56" s="4"/>
      <c r="J56" s="4"/>
    </row>
    <row r="57" spans="1:26" ht="18.75" x14ac:dyDescent="0.3">
      <c r="C57" s="4"/>
      <c r="D57" s="4"/>
      <c r="E57" s="4"/>
      <c r="F57" s="4"/>
      <c r="G57" s="4"/>
      <c r="H57" s="4"/>
      <c r="I57" s="4"/>
    </row>
    <row r="58" spans="1:26" ht="18.75" x14ac:dyDescent="0.3">
      <c r="C58" s="4"/>
      <c r="D58" s="4"/>
      <c r="E58" s="4"/>
      <c r="F58" s="4"/>
      <c r="G58" s="4"/>
      <c r="H58" s="4"/>
      <c r="I58" s="4"/>
    </row>
    <row r="59" spans="1:26" ht="18.75" x14ac:dyDescent="0.3">
      <c r="C59" s="4"/>
      <c r="D59" s="4"/>
      <c r="E59" s="4"/>
      <c r="F59" s="4"/>
      <c r="G59" s="4"/>
      <c r="H59" s="4"/>
      <c r="I59" s="4"/>
    </row>
    <row r="60" spans="1:26" ht="18.75" x14ac:dyDescent="0.3">
      <c r="C60" s="4"/>
      <c r="D60" s="4"/>
      <c r="E60" s="4"/>
      <c r="F60" s="4"/>
      <c r="G60" s="4"/>
      <c r="H60" s="4"/>
      <c r="I60" s="4"/>
    </row>
    <row r="61" spans="1:26" ht="18.75" x14ac:dyDescent="0.3">
      <c r="C61" s="4"/>
      <c r="D61" s="4"/>
      <c r="E61" s="4"/>
      <c r="F61" s="4"/>
      <c r="G61" s="4"/>
      <c r="H61" s="4"/>
      <c r="I61" s="4"/>
    </row>
    <row r="62" spans="1:26" ht="18.75" x14ac:dyDescent="0.3">
      <c r="C62" s="4"/>
      <c r="D62" s="4"/>
      <c r="E62" s="4"/>
      <c r="F62" s="4"/>
      <c r="G62" s="4"/>
      <c r="H62" s="4"/>
      <c r="I62" s="4"/>
    </row>
    <row r="63" spans="1:26" ht="18.75" x14ac:dyDescent="0.3">
      <c r="C63" s="4"/>
      <c r="D63" s="4"/>
      <c r="E63" s="4"/>
      <c r="F63" s="4"/>
      <c r="G63" s="4"/>
      <c r="H63" s="4"/>
      <c r="I63" s="4"/>
    </row>
    <row r="64" spans="1:26" ht="18.75" x14ac:dyDescent="0.3">
      <c r="C64" s="4"/>
      <c r="D64" s="4"/>
      <c r="E64" s="4"/>
      <c r="F64" s="4"/>
      <c r="G64" s="4"/>
      <c r="H64" s="4"/>
      <c r="I64" s="4"/>
    </row>
    <row r="65" spans="2:9" ht="18.75" x14ac:dyDescent="0.3">
      <c r="C65" s="4"/>
      <c r="D65" s="4"/>
      <c r="E65" s="4"/>
      <c r="F65" s="4"/>
      <c r="G65" s="4"/>
      <c r="H65" s="4"/>
      <c r="I65" s="4"/>
    </row>
    <row r="66" spans="2:9" ht="18.75" x14ac:dyDescent="0.3">
      <c r="C66" s="4"/>
      <c r="D66" s="4"/>
      <c r="E66" s="4"/>
      <c r="F66" s="4"/>
      <c r="G66" s="4"/>
      <c r="H66" s="4"/>
      <c r="I66" s="4"/>
    </row>
    <row r="67" spans="2:9" ht="18.75" x14ac:dyDescent="0.3">
      <c r="B67" s="2"/>
      <c r="C67" s="4"/>
      <c r="D67" s="4"/>
      <c r="E67" s="4"/>
      <c r="F67" s="4"/>
      <c r="G67" s="4"/>
      <c r="H67" s="4"/>
      <c r="I67" s="4"/>
    </row>
    <row r="68" spans="2:9" ht="18.75" x14ac:dyDescent="0.3">
      <c r="C68" s="4"/>
      <c r="D68" s="4"/>
      <c r="E68" s="4"/>
      <c r="F68" s="4"/>
      <c r="G68" s="4"/>
      <c r="H68" s="4"/>
      <c r="I68" s="4"/>
    </row>
    <row r="69" spans="2:9" ht="18.75" x14ac:dyDescent="0.3">
      <c r="C69" s="4"/>
      <c r="D69" s="4"/>
      <c r="E69" s="4"/>
      <c r="F69" s="4"/>
      <c r="G69" s="4"/>
      <c r="H69" s="4"/>
      <c r="I69" s="4"/>
    </row>
    <row r="70" spans="2:9" ht="18.75" x14ac:dyDescent="0.3">
      <c r="C70" s="4"/>
      <c r="D70" s="4"/>
      <c r="E70" s="4"/>
      <c r="F70" s="4"/>
      <c r="G70" s="4"/>
      <c r="H70" s="4"/>
      <c r="I70" s="4"/>
    </row>
  </sheetData>
  <mergeCells count="3">
    <mergeCell ref="J1:K1"/>
    <mergeCell ref="S1:T1"/>
    <mergeCell ref="S18:T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D1EF9-9F8F-40D6-8665-A8D358D50833}">
  <dimension ref="A1:I39"/>
  <sheetViews>
    <sheetView tabSelected="1" zoomScale="110" zoomScaleNormal="110" workbookViewId="0">
      <selection activeCell="F27" sqref="F27"/>
    </sheetView>
  </sheetViews>
  <sheetFormatPr defaultRowHeight="15" x14ac:dyDescent="0.25"/>
  <cols>
    <col min="1" max="1" width="2.85546875" style="1" customWidth="1"/>
    <col min="2" max="2" width="40.28515625" style="1" bestFit="1" customWidth="1"/>
    <col min="3" max="3" width="2.85546875" style="1" customWidth="1"/>
    <col min="4" max="4" width="12.7109375" style="1" bestFit="1" customWidth="1"/>
    <col min="5" max="5" width="2.85546875" style="1" customWidth="1"/>
    <col min="6" max="6" width="10.42578125" style="1" bestFit="1" customWidth="1"/>
    <col min="7" max="7" width="2.85546875" style="1" customWidth="1"/>
    <col min="8" max="8" width="15.5703125" style="1" customWidth="1"/>
    <col min="9" max="16384" width="9.140625" style="1"/>
  </cols>
  <sheetData>
    <row r="1" spans="1:9" ht="18.75" x14ac:dyDescent="0.3">
      <c r="A1" s="4" t="s">
        <v>8</v>
      </c>
      <c r="B1" s="4"/>
      <c r="C1" s="4"/>
      <c r="D1" s="4"/>
      <c r="E1" s="4"/>
    </row>
    <row r="2" spans="1:9" ht="18.75" x14ac:dyDescent="0.3">
      <c r="A2" s="4"/>
      <c r="B2" s="3" t="s">
        <v>9</v>
      </c>
      <c r="C2" s="3"/>
      <c r="D2" s="3" t="s">
        <v>10</v>
      </c>
      <c r="E2" s="3"/>
      <c r="F2" s="3" t="s">
        <v>12</v>
      </c>
      <c r="H2" s="3" t="s">
        <v>13</v>
      </c>
    </row>
    <row r="3" spans="1:9" ht="4.5" customHeight="1" x14ac:dyDescent="0.3">
      <c r="A3" s="4"/>
      <c r="B3" s="3"/>
      <c r="C3" s="3"/>
      <c r="D3" s="3"/>
      <c r="E3" s="3"/>
      <c r="F3" s="3"/>
    </row>
    <row r="4" spans="1:9" x14ac:dyDescent="0.25">
      <c r="B4" s="1" t="s">
        <v>0</v>
      </c>
      <c r="D4" s="5">
        <f>'Areas of Focus'!$D$14</f>
        <v>100</v>
      </c>
      <c r="F4" s="15">
        <f>'Areas of Focus'!$F$14</f>
        <v>14</v>
      </c>
      <c r="H4" s="6">
        <f>IF(D4&gt;0,F4/D4,"")</f>
        <v>0.14000000000000001</v>
      </c>
    </row>
    <row r="5" spans="1:9" ht="4.5" customHeight="1" x14ac:dyDescent="0.25"/>
    <row r="6" spans="1:9" x14ac:dyDescent="0.25">
      <c r="B6" s="1" t="s">
        <v>1</v>
      </c>
      <c r="D6" s="5">
        <f>'Areas of Focus'!$D$35</f>
        <v>100</v>
      </c>
      <c r="F6" s="14">
        <f>'Areas of Focus'!$F$35</f>
        <v>63</v>
      </c>
      <c r="H6" s="6">
        <f>IF(D6&gt;0,F6/D6,"")</f>
        <v>0.63</v>
      </c>
    </row>
    <row r="7" spans="1:9" ht="4.5" customHeight="1" x14ac:dyDescent="0.25"/>
    <row r="8" spans="1:9" x14ac:dyDescent="0.25">
      <c r="B8" s="1" t="s">
        <v>2</v>
      </c>
      <c r="D8" s="5">
        <f>'Areas of Focus'!$D$52</f>
        <v>100</v>
      </c>
      <c r="F8" s="14">
        <f>'Areas of Focus'!$F$52</f>
        <v>42</v>
      </c>
      <c r="H8" s="6">
        <f>IF(D8&gt;0,F8/D8,"")</f>
        <v>0.42</v>
      </c>
    </row>
    <row r="9" spans="1:9" ht="4.5" customHeight="1" x14ac:dyDescent="0.25"/>
    <row r="10" spans="1:9" x14ac:dyDescent="0.25">
      <c r="B10" s="1" t="s">
        <v>3</v>
      </c>
      <c r="D10" s="5">
        <f>'Areas of Focus'!$M$16</f>
        <v>100</v>
      </c>
      <c r="F10" s="14">
        <f>'Areas of Focus'!$O$16</f>
        <v>40</v>
      </c>
      <c r="H10" s="6">
        <f>IF(D10&gt;0,F10/D10,"")</f>
        <v>0.4</v>
      </c>
    </row>
    <row r="11" spans="1:9" ht="4.5" customHeight="1" x14ac:dyDescent="0.25"/>
    <row r="12" spans="1:9" x14ac:dyDescent="0.25">
      <c r="B12" s="1" t="s">
        <v>4</v>
      </c>
      <c r="D12" s="5">
        <f>'Areas of Focus'!$M$33</f>
        <v>100</v>
      </c>
      <c r="F12" s="14">
        <f>'Areas of Focus'!$O$33</f>
        <v>45</v>
      </c>
      <c r="H12" s="6">
        <f>IF(D12&gt;0,F12/D12,"")</f>
        <v>0.45</v>
      </c>
      <c r="I12" s="1" t="s">
        <v>17</v>
      </c>
    </row>
    <row r="13" spans="1:9" ht="4.5" customHeight="1" x14ac:dyDescent="0.25"/>
    <row r="14" spans="1:9" x14ac:dyDescent="0.25">
      <c r="B14" s="1" t="s">
        <v>5</v>
      </c>
      <c r="D14" s="5">
        <f>'Areas of Focus'!$M$52</f>
        <v>100</v>
      </c>
      <c r="F14" s="14">
        <f>'Areas of Focus'!$O$52</f>
        <v>27</v>
      </c>
      <c r="H14" s="6">
        <f>IF(D14&gt;0,F14/D14,"")</f>
        <v>0.27</v>
      </c>
    </row>
    <row r="15" spans="1:9" ht="4.5" customHeight="1" x14ac:dyDescent="0.25"/>
    <row r="16" spans="1:9" x14ac:dyDescent="0.25">
      <c r="B16" s="1" t="s">
        <v>6</v>
      </c>
      <c r="D16" s="5">
        <f>'Areas of Focus'!$V$14</f>
        <v>100</v>
      </c>
      <c r="F16" s="14">
        <f>'Areas of Focus'!$X$14</f>
        <v>75</v>
      </c>
      <c r="H16" s="6">
        <f>IF(D16&gt;0,F16/D16,"")</f>
        <v>0.75</v>
      </c>
    </row>
    <row r="17" spans="2:8" ht="4.5" customHeight="1" x14ac:dyDescent="0.25"/>
    <row r="18" spans="2:8" x14ac:dyDescent="0.25">
      <c r="B18" s="1" t="s">
        <v>7</v>
      </c>
      <c r="D18" s="5">
        <f>'Areas of Focus'!$V$31</f>
        <v>100</v>
      </c>
      <c r="F18" s="14">
        <f>'Areas of Focus'!$X$31</f>
        <v>60</v>
      </c>
      <c r="H18" s="6">
        <f>IF(D18&gt;0,F18/D18,"")</f>
        <v>0.6</v>
      </c>
    </row>
    <row r="19" spans="2:8" ht="4.5" customHeight="1" x14ac:dyDescent="0.25"/>
    <row r="20" spans="2:8" x14ac:dyDescent="0.25">
      <c r="B20" s="1" t="str">
        <f>'Areas of Focus'!$S$37</f>
        <v>Community/Mutual Assist. Group</v>
      </c>
      <c r="D20" s="5">
        <f>'Areas of Focus'!$V$50</f>
        <v>100</v>
      </c>
      <c r="F20" s="14">
        <f>'Areas of Focus'!$X$50</f>
        <v>47</v>
      </c>
      <c r="H20" s="6">
        <f>IF(D20&gt;0,F20/D20,"")</f>
        <v>0.47</v>
      </c>
    </row>
    <row r="21" spans="2:8" ht="4.5" customHeight="1" x14ac:dyDescent="0.25"/>
    <row r="22" spans="2:8" x14ac:dyDescent="0.25">
      <c r="B22" s="1" t="str">
        <f>'Areas of Focus'!$AB$1</f>
        <v>Negative Factors (Pts Deducted from Score)</v>
      </c>
      <c r="D22" s="5">
        <v>100</v>
      </c>
      <c r="F22" s="14">
        <f>-'Areas of Focus'!$AH$14</f>
        <v>-10</v>
      </c>
      <c r="H22" s="6">
        <f>IF(D22&gt;0,F22/D22,"")</f>
        <v>-0.1</v>
      </c>
    </row>
    <row r="23" spans="2:8" ht="4.5" customHeight="1" x14ac:dyDescent="0.25"/>
    <row r="24" spans="2:8" ht="18.75" x14ac:dyDescent="0.3">
      <c r="B24" s="4" t="s">
        <v>11</v>
      </c>
      <c r="C24" s="7"/>
      <c r="D24" s="8">
        <f>D4+D6+D8+D10+D12+D14+D16+D18+D20+D22</f>
        <v>1000</v>
      </c>
      <c r="E24" s="4"/>
      <c r="F24" s="8">
        <f>F4+F6+F8+F10+F12+F14+F16+F18+F20+F22</f>
        <v>403</v>
      </c>
      <c r="G24" s="4"/>
      <c r="H24" s="9">
        <f>IF(D24&gt;0,F24/D24,"")</f>
        <v>0.40300000000000002</v>
      </c>
    </row>
    <row r="26" spans="2:8" ht="18.75" x14ac:dyDescent="0.3">
      <c r="B26" s="4" t="s">
        <v>59</v>
      </c>
      <c r="D26" s="4" t="str">
        <f>IF(H24&lt;10%,$D$30,IF(AND(H24&gt;10%,H24&lt;20%),$D$31,IF(AND(H24&gt;20%,H24&lt;30%),$D$32,IF(AND(H24&gt;30%,H24&lt;40%),$D$33,IF(AND(H24&gt;40%,H24&lt;50%),$D$34,IF(AND(H24&gt;50%,H24&lt;60%),$D$35,IF(AND(H24&gt;60%,H24&lt;70%),$D$36,IF(AND(H24&gt;70%,H24&lt;80%),$D$37,IF(AND(H24&gt;80%,H24&lt;90%),$D$38,IF(AND(H24&gt;90%,H24&lt;=100%),$D$39,""))))))))))</f>
        <v>INDEPENDENT</v>
      </c>
    </row>
    <row r="29" spans="2:8" x14ac:dyDescent="0.25">
      <c r="B29" s="2" t="s">
        <v>57</v>
      </c>
      <c r="D29" s="2" t="s">
        <v>58</v>
      </c>
    </row>
    <row r="30" spans="2:8" x14ac:dyDescent="0.25">
      <c r="B30" s="10" t="s">
        <v>47</v>
      </c>
      <c r="D30" s="1" t="s">
        <v>102</v>
      </c>
    </row>
    <row r="31" spans="2:8" x14ac:dyDescent="0.25">
      <c r="B31" s="10" t="s">
        <v>49</v>
      </c>
      <c r="D31" s="1" t="s">
        <v>101</v>
      </c>
    </row>
    <row r="32" spans="2:8" x14ac:dyDescent="0.25">
      <c r="B32" s="10" t="s">
        <v>48</v>
      </c>
      <c r="D32" s="1" t="s">
        <v>100</v>
      </c>
    </row>
    <row r="33" spans="2:4" x14ac:dyDescent="0.25">
      <c r="B33" s="10" t="s">
        <v>50</v>
      </c>
      <c r="D33" s="1" t="s">
        <v>99</v>
      </c>
    </row>
    <row r="34" spans="2:4" x14ac:dyDescent="0.25">
      <c r="B34" s="10" t="s">
        <v>51</v>
      </c>
      <c r="D34" s="1" t="s">
        <v>98</v>
      </c>
    </row>
    <row r="35" spans="2:4" x14ac:dyDescent="0.25">
      <c r="B35" s="10" t="s">
        <v>52</v>
      </c>
      <c r="D35" s="33" t="s">
        <v>93</v>
      </c>
    </row>
    <row r="36" spans="2:4" x14ac:dyDescent="0.25">
      <c r="B36" s="10" t="s">
        <v>53</v>
      </c>
      <c r="D36" s="1" t="s">
        <v>97</v>
      </c>
    </row>
    <row r="37" spans="2:4" x14ac:dyDescent="0.25">
      <c r="B37" s="10" t="s">
        <v>54</v>
      </c>
      <c r="D37" s="1" t="s">
        <v>96</v>
      </c>
    </row>
    <row r="38" spans="2:4" x14ac:dyDescent="0.25">
      <c r="B38" s="10" t="s">
        <v>55</v>
      </c>
      <c r="D38" s="1" t="s">
        <v>94</v>
      </c>
    </row>
    <row r="39" spans="2:4" x14ac:dyDescent="0.25">
      <c r="B39" s="10" t="s">
        <v>56</v>
      </c>
      <c r="D39" s="1" t="s">
        <v>95</v>
      </c>
    </row>
  </sheetData>
  <conditionalFormatting sqref="H4 H6 H8 H10 H12 H14 H16 H18 H20 H22">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Areas of Focus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Marshall</dc:creator>
  <cp:lastModifiedBy>Rowdy Meyer</cp:lastModifiedBy>
  <dcterms:created xsi:type="dcterms:W3CDTF">2022-11-28T21:41:10Z</dcterms:created>
  <dcterms:modified xsi:type="dcterms:W3CDTF">2023-01-23T23:21:23Z</dcterms:modified>
</cp:coreProperties>
</file>