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a99f81886292ca9/Documents/"/>
    </mc:Choice>
  </mc:AlternateContent>
  <xr:revisionPtr revIDLastSave="359" documentId="14_{EC4CDBEC-42E5-4BBC-8D82-1D3508BAA1B2}" xr6:coauthVersionLast="47" xr6:coauthVersionMax="47" xr10:uidLastSave="{0830C02A-6B97-4FC0-B1C2-3D7F5A752D95}"/>
  <bookViews>
    <workbookView xWindow="-103" yWindow="-103" windowWidth="22149" windowHeight="13200" xr2:uid="{A1FBDA74-C1C5-4FF0-9767-61E3AC0526C6}"/>
  </bookViews>
  <sheets>
    <sheet name="Sheet1" sheetId="1" r:id="rId1"/>
    <sheet name="Sheet2" sheetId="2" r:id="rId2"/>
    <sheet name="Deman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A10" i="1"/>
  <c r="K34" i="1"/>
  <c r="K33" i="1"/>
  <c r="K32" i="1"/>
  <c r="K31" i="1"/>
  <c r="K30" i="1"/>
  <c r="K29" i="1"/>
  <c r="K28" i="1"/>
  <c r="K27" i="1"/>
  <c r="K26" i="1"/>
  <c r="K25" i="1"/>
  <c r="K24" i="1"/>
  <c r="K23" i="1"/>
  <c r="H34" i="1"/>
  <c r="H33" i="1"/>
  <c r="H32" i="1"/>
  <c r="H31" i="1"/>
  <c r="H30" i="1"/>
  <c r="H29" i="1"/>
  <c r="H28" i="1"/>
  <c r="H27" i="1"/>
  <c r="H26" i="1"/>
  <c r="H25" i="1"/>
  <c r="H24" i="1"/>
  <c r="H23" i="1"/>
  <c r="E34" i="1"/>
  <c r="E33" i="1"/>
  <c r="E32" i="1"/>
  <c r="E31" i="1"/>
  <c r="E30" i="1"/>
  <c r="E29" i="1"/>
  <c r="E28" i="1"/>
  <c r="E27" i="1"/>
  <c r="E26" i="1"/>
  <c r="E25" i="1"/>
  <c r="E24" i="1"/>
  <c r="E23" i="1"/>
  <c r="D3" i="1"/>
  <c r="G3" i="1" s="1"/>
  <c r="L30" i="3"/>
  <c r="L29" i="3"/>
  <c r="L28" i="3"/>
  <c r="L27" i="3"/>
  <c r="L26" i="3"/>
  <c r="L25" i="3"/>
  <c r="L24" i="3"/>
  <c r="L23" i="3"/>
  <c r="L22" i="3"/>
  <c r="L21" i="3"/>
  <c r="E41" i="2"/>
  <c r="E40" i="2"/>
  <c r="E39" i="2"/>
  <c r="E38" i="2"/>
  <c r="E37" i="2"/>
  <c r="E36" i="2"/>
  <c r="E35" i="2"/>
  <c r="E34" i="2"/>
  <c r="E33" i="2"/>
  <c r="E32" i="2"/>
  <c r="E31" i="2"/>
  <c r="E30" i="2"/>
  <c r="D23" i="1"/>
  <c r="D24" i="1"/>
  <c r="D25" i="1"/>
  <c r="D26" i="1"/>
  <c r="D27" i="1"/>
  <c r="D28" i="1"/>
  <c r="D29" i="1"/>
  <c r="D30" i="1"/>
  <c r="D31" i="1"/>
  <c r="D32" i="1"/>
  <c r="D33" i="1"/>
  <c r="D34" i="1"/>
  <c r="A32" i="1"/>
  <c r="H15" i="2"/>
  <c r="H14" i="2"/>
  <c r="H13" i="2"/>
  <c r="H12" i="2"/>
  <c r="H11" i="2"/>
  <c r="H10" i="2"/>
  <c r="H9" i="2"/>
  <c r="H8" i="2"/>
  <c r="H7" i="2"/>
  <c r="H6" i="2"/>
  <c r="H5" i="2"/>
  <c r="G15" i="2"/>
  <c r="G14" i="2"/>
  <c r="G13" i="2"/>
  <c r="G12" i="2"/>
  <c r="G11" i="2"/>
  <c r="G10" i="2"/>
  <c r="G9" i="2"/>
  <c r="G8" i="2"/>
  <c r="G7" i="2"/>
  <c r="G6" i="2"/>
  <c r="G5" i="2"/>
  <c r="H4" i="2"/>
  <c r="G4" i="2"/>
  <c r="L5" i="1" l="1"/>
  <c r="D18" i="2"/>
  <c r="E15" i="1"/>
  <c r="D14" i="1"/>
  <c r="F14" i="1" l="1"/>
  <c r="G14" i="1"/>
  <c r="D4" i="1"/>
  <c r="G4" i="1" s="1"/>
  <c r="D5" i="1"/>
  <c r="G5" i="1" s="1"/>
  <c r="D6" i="1"/>
  <c r="D7" i="1"/>
  <c r="D8" i="1"/>
  <c r="D9" i="1"/>
  <c r="D10" i="1"/>
  <c r="D11" i="1"/>
  <c r="D12" i="1"/>
  <c r="D13" i="1"/>
  <c r="F13" i="1" l="1"/>
  <c r="G13" i="1"/>
  <c r="F12" i="1"/>
  <c r="G12" i="1"/>
  <c r="F11" i="1"/>
  <c r="G11" i="1"/>
  <c r="F10" i="1"/>
  <c r="G10" i="1"/>
  <c r="F9" i="1"/>
  <c r="G9" i="1"/>
  <c r="F8" i="1"/>
  <c r="G8" i="1"/>
  <c r="F7" i="1"/>
  <c r="G7" i="1"/>
  <c r="F6" i="1"/>
  <c r="G6" i="1"/>
  <c r="F5" i="1"/>
  <c r="F4" i="1"/>
  <c r="F3" i="1"/>
  <c r="D16" i="1"/>
  <c r="F16" i="1" l="1"/>
</calcChain>
</file>

<file path=xl/sharedStrings.xml><?xml version="1.0" encoding="utf-8"?>
<sst xmlns="http://schemas.openxmlformats.org/spreadsheetml/2006/main" count="33" uniqueCount="32">
  <si>
    <t>Average kWH</t>
  </si>
  <si>
    <t>Jan</t>
  </si>
  <si>
    <t>Feb</t>
  </si>
  <si>
    <t>Mar</t>
  </si>
  <si>
    <t>Apr</t>
  </si>
  <si>
    <t>May</t>
  </si>
  <si>
    <t>Jun</t>
  </si>
  <si>
    <t>Jul</t>
  </si>
  <si>
    <t>Aaug</t>
  </si>
  <si>
    <t>Sep</t>
  </si>
  <si>
    <t>Oct</t>
  </si>
  <si>
    <t>Nov</t>
  </si>
  <si>
    <t>Dec</t>
  </si>
  <si>
    <t>Multiplier</t>
  </si>
  <si>
    <t>kWH</t>
  </si>
  <si>
    <t>Electric Cost</t>
  </si>
  <si>
    <t>avg bill input</t>
  </si>
  <si>
    <t>average kwh</t>
  </si>
  <si>
    <t xml:space="preserve">elevtric vehicle </t>
  </si>
  <si>
    <t xml:space="preserve">miles </t>
  </si>
  <si>
    <t>70kwh</t>
  </si>
  <si>
    <t>demand</t>
  </si>
  <si>
    <t>Input</t>
  </si>
  <si>
    <t>KWH</t>
  </si>
  <si>
    <t>Demand</t>
  </si>
  <si>
    <t>on</t>
  </si>
  <si>
    <t>off</t>
  </si>
  <si>
    <t>max</t>
  </si>
  <si>
    <t>on demand</t>
  </si>
  <si>
    <t>Max Demand Rate</t>
  </si>
  <si>
    <t>Annual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</si>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</sst>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vertical="center" wrapText="1"/>
    </xf>
    <xf numFmtId="0" fontId="3" fillId="0" borderId="0" xfId="0" applyFont="1"/>
    <xf numFmtId="0" fontId="2" fillId="3" borderId="0" xfId="0" applyFont="1" applyFill="1"/>
    <xf numFmtId="44" fontId="2" fillId="3" borderId="0" xfId="1" applyFont="1" applyFill="1"/>
    <xf numFmtId="44" fontId="2" fillId="3" borderId="0" xfId="0" applyNumberFormat="1" applyFont="1" applyFill="1"/>
    <xf numFmtId="44" fontId="2" fillId="2" borderId="0" xfId="1" applyFont="1" applyFill="1"/>
    <xf numFmtId="2" fontId="2" fillId="4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13</xdr:col>
      <xdr:colOff>590651</xdr:colOff>
      <xdr:row>16</xdr:row>
      <xdr:rowOff>140200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61C2D-8D5F-7F26-5D82-1597E45C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5143" y="1480457"/>
          <a:ext cx="3853644" cy="16274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BA7E-C353-42BC-8058-125AEEBB2499}">
  <dimension ref="A1:M36"/>
  <sheetViews>
    <sheetView tabSelected="1" workbookViewId="0">
      <selection activeCell="D3" sqref="D3:D14"/>
    </sheetView>
  </sheetViews>
  <sheetFormatPr defaultColWidth="8.69140625" defaultRowHeight="20.6" x14ac:dyDescent="0.55000000000000004"/>
  <cols>
    <col min="1" max="1" width="17.53515625" style="1" customWidth="1"/>
    <col min="2" max="3" width="8.69140625" style="1"/>
    <col min="4" max="4" width="14" style="1" customWidth="1"/>
    <col min="5" max="5" width="15.3828125" style="1" customWidth="1"/>
    <col min="6" max="6" width="17.07421875" style="1" customWidth="1"/>
    <col min="7" max="7" width="12.15234375" style="1" customWidth="1"/>
    <col min="8" max="9" width="8.69140625" style="1"/>
    <col min="10" max="10" width="19.84375" style="1" customWidth="1"/>
    <col min="11" max="11" width="12.84375" style="1" customWidth="1"/>
    <col min="12" max="13" width="8.69140625" style="1"/>
    <col min="14" max="14" width="11" style="1" bestFit="1" customWidth="1"/>
    <col min="15" max="16384" width="8.69140625" style="1"/>
  </cols>
  <sheetData>
    <row r="1" spans="1:13" x14ac:dyDescent="0.55000000000000004">
      <c r="A1" s="5" t="s">
        <v>0</v>
      </c>
      <c r="B1" s="5"/>
      <c r="C1" s="5"/>
      <c r="D1" s="5"/>
      <c r="E1" s="5"/>
      <c r="F1" s="5"/>
      <c r="G1" s="5"/>
      <c r="H1" s="5"/>
    </row>
    <row r="2" spans="1:13" x14ac:dyDescent="0.55000000000000004">
      <c r="A2" s="2">
        <v>2700</v>
      </c>
      <c r="B2" s="5"/>
      <c r="C2" s="5"/>
      <c r="D2" s="5" t="s">
        <v>14</v>
      </c>
      <c r="E2" s="5" t="s">
        <v>13</v>
      </c>
      <c r="F2" s="5" t="s">
        <v>15</v>
      </c>
      <c r="G2" s="5" t="s">
        <v>29</v>
      </c>
      <c r="H2" s="5"/>
    </row>
    <row r="3" spans="1:13" x14ac:dyDescent="0.55000000000000004">
      <c r="A3" s="5"/>
      <c r="B3" s="5"/>
      <c r="C3" s="5" t="s">
        <v>1</v>
      </c>
      <c r="D3" s="5">
        <f>A2*E3</f>
        <v>2403</v>
      </c>
      <c r="E3" s="5">
        <v>0.89</v>
      </c>
      <c r="F3" s="6">
        <f t="shared" ref="F3:F14" si="0">D3*0.137</f>
        <v>329.21100000000001</v>
      </c>
      <c r="G3" s="5">
        <f t="shared" ref="G3:G14" si="1">D3*0.0039</f>
        <v>9.3716999999999988</v>
      </c>
      <c r="H3" s="5"/>
    </row>
    <row r="4" spans="1:13" x14ac:dyDescent="0.55000000000000004">
      <c r="A4" s="5"/>
      <c r="B4" s="5"/>
      <c r="C4" s="5" t="s">
        <v>2</v>
      </c>
      <c r="D4" s="5">
        <f>A2*E4</f>
        <v>2376</v>
      </c>
      <c r="E4" s="5">
        <v>0.88</v>
      </c>
      <c r="F4" s="6">
        <f t="shared" si="0"/>
        <v>325.512</v>
      </c>
      <c r="G4" s="5">
        <f t="shared" si="1"/>
        <v>9.2663999999999991</v>
      </c>
      <c r="H4" s="5"/>
      <c r="J4" s="1" t="s">
        <v>18</v>
      </c>
    </row>
    <row r="5" spans="1:13" x14ac:dyDescent="0.55000000000000004">
      <c r="A5" s="5"/>
      <c r="B5" s="5"/>
      <c r="C5" s="5" t="s">
        <v>3</v>
      </c>
      <c r="D5" s="5">
        <f>A2*E5</f>
        <v>2524.5</v>
      </c>
      <c r="E5" s="5">
        <v>0.93500000000000005</v>
      </c>
      <c r="F5" s="6">
        <f t="shared" si="0"/>
        <v>345.85650000000004</v>
      </c>
      <c r="G5" s="5">
        <f t="shared" si="1"/>
        <v>9.8455499999999994</v>
      </c>
      <c r="H5" s="5"/>
      <c r="J5" s="1" t="s">
        <v>19</v>
      </c>
      <c r="K5" s="1">
        <v>200</v>
      </c>
      <c r="L5" s="1">
        <f>K5</f>
        <v>200</v>
      </c>
      <c r="M5" s="1" t="s">
        <v>20</v>
      </c>
    </row>
    <row r="6" spans="1:13" x14ac:dyDescent="0.55000000000000004">
      <c r="A6" s="5"/>
      <c r="B6" s="5"/>
      <c r="C6" s="5" t="s">
        <v>4</v>
      </c>
      <c r="D6" s="5">
        <f>A2*E6</f>
        <v>2551.5</v>
      </c>
      <c r="E6" s="5">
        <v>0.94499999999999995</v>
      </c>
      <c r="F6" s="6">
        <f t="shared" si="0"/>
        <v>349.55550000000005</v>
      </c>
      <c r="G6" s="5">
        <f t="shared" si="1"/>
        <v>9.9508499999999991</v>
      </c>
      <c r="H6" s="5"/>
    </row>
    <row r="7" spans="1:13" x14ac:dyDescent="0.55000000000000004">
      <c r="A7" s="5" t="s">
        <v>16</v>
      </c>
      <c r="B7" s="5"/>
      <c r="C7" s="5" t="s">
        <v>5</v>
      </c>
      <c r="D7" s="5">
        <f>A2*E7</f>
        <v>2619</v>
      </c>
      <c r="E7" s="5">
        <v>0.97</v>
      </c>
      <c r="F7" s="6">
        <f t="shared" si="0"/>
        <v>358.80300000000005</v>
      </c>
      <c r="G7" s="5">
        <f t="shared" si="1"/>
        <v>10.2141</v>
      </c>
      <c r="H7" s="5"/>
    </row>
    <row r="8" spans="1:13" x14ac:dyDescent="0.55000000000000004">
      <c r="A8" s="8">
        <v>350</v>
      </c>
      <c r="B8" s="5"/>
      <c r="C8" s="5" t="s">
        <v>6</v>
      </c>
      <c r="D8" s="5">
        <f>A2*E8</f>
        <v>2686.5</v>
      </c>
      <c r="E8" s="5">
        <v>0.995</v>
      </c>
      <c r="F8" s="6">
        <f t="shared" si="0"/>
        <v>368.05050000000006</v>
      </c>
      <c r="G8" s="5">
        <f t="shared" si="1"/>
        <v>10.477349999999999</v>
      </c>
      <c r="H8" s="5"/>
    </row>
    <row r="9" spans="1:13" x14ac:dyDescent="0.55000000000000004">
      <c r="A9" s="5" t="s">
        <v>17</v>
      </c>
      <c r="B9" s="5"/>
      <c r="C9" s="5" t="s">
        <v>7</v>
      </c>
      <c r="D9" s="5">
        <f>A2*E9</f>
        <v>3118.5</v>
      </c>
      <c r="E9" s="5">
        <v>1.155</v>
      </c>
      <c r="F9" s="6">
        <f t="shared" si="0"/>
        <v>427.23450000000003</v>
      </c>
      <c r="G9" s="5">
        <f t="shared" si="1"/>
        <v>12.162149999999999</v>
      </c>
      <c r="H9" s="5"/>
    </row>
    <row r="10" spans="1:13" x14ac:dyDescent="0.55000000000000004">
      <c r="A10" s="9">
        <f>(A8-25)/0.12</f>
        <v>2708.3333333333335</v>
      </c>
      <c r="B10" s="5"/>
      <c r="C10" s="5" t="s">
        <v>8</v>
      </c>
      <c r="D10" s="5">
        <f>A2*E10</f>
        <v>3132</v>
      </c>
      <c r="E10" s="5">
        <v>1.1599999999999999</v>
      </c>
      <c r="F10" s="6">
        <f t="shared" si="0"/>
        <v>429.08400000000006</v>
      </c>
      <c r="G10" s="5">
        <f t="shared" si="1"/>
        <v>12.2148</v>
      </c>
      <c r="H10" s="5"/>
    </row>
    <row r="11" spans="1:13" x14ac:dyDescent="0.55000000000000004">
      <c r="A11" s="5"/>
      <c r="B11" s="5"/>
      <c r="C11" s="5" t="s">
        <v>9</v>
      </c>
      <c r="D11" s="5">
        <f>A2*E11</f>
        <v>2889</v>
      </c>
      <c r="E11" s="5">
        <v>1.07</v>
      </c>
      <c r="F11" s="6">
        <f t="shared" si="0"/>
        <v>395.79300000000001</v>
      </c>
      <c r="G11" s="5">
        <f t="shared" si="1"/>
        <v>11.267099999999999</v>
      </c>
      <c r="H11" s="5"/>
    </row>
    <row r="12" spans="1:13" x14ac:dyDescent="0.55000000000000004">
      <c r="A12" s="5"/>
      <c r="B12" s="5"/>
      <c r="C12" s="5" t="s">
        <v>10</v>
      </c>
      <c r="D12" s="5">
        <f>A2*E12</f>
        <v>2754</v>
      </c>
      <c r="E12" s="5">
        <v>1.02</v>
      </c>
      <c r="F12" s="6">
        <f t="shared" si="0"/>
        <v>377.298</v>
      </c>
      <c r="G12" s="5">
        <f t="shared" si="1"/>
        <v>10.740599999999999</v>
      </c>
      <c r="H12" s="5"/>
    </row>
    <row r="13" spans="1:13" x14ac:dyDescent="0.55000000000000004">
      <c r="A13" s="5"/>
      <c r="B13" s="5"/>
      <c r="C13" s="5" t="s">
        <v>11</v>
      </c>
      <c r="D13" s="5">
        <f>A2*E13</f>
        <v>2700</v>
      </c>
      <c r="E13" s="5">
        <v>1</v>
      </c>
      <c r="F13" s="6">
        <f t="shared" si="0"/>
        <v>369.90000000000003</v>
      </c>
      <c r="G13" s="5">
        <f t="shared" si="1"/>
        <v>10.53</v>
      </c>
      <c r="H13" s="5"/>
      <c r="L13" s="1">
        <v>2100</v>
      </c>
    </row>
    <row r="14" spans="1:13" x14ac:dyDescent="0.55000000000000004">
      <c r="A14" s="5"/>
      <c r="B14" s="5"/>
      <c r="C14" s="5" t="s">
        <v>12</v>
      </c>
      <c r="D14" s="5">
        <f>A2*E14</f>
        <v>2673</v>
      </c>
      <c r="E14" s="5">
        <v>0.99</v>
      </c>
      <c r="F14" s="6">
        <f t="shared" si="0"/>
        <v>366.20100000000002</v>
      </c>
      <c r="G14" s="5">
        <f t="shared" si="1"/>
        <v>10.4247</v>
      </c>
      <c r="H14" s="5"/>
      <c r="L14" s="1">
        <v>750</v>
      </c>
    </row>
    <row r="15" spans="1:13" x14ac:dyDescent="0.55000000000000004">
      <c r="A15" s="5"/>
      <c r="B15" s="5"/>
      <c r="C15" s="5"/>
      <c r="D15" s="5"/>
      <c r="E15" s="5">
        <f>AVERAGE(E3:E14)</f>
        <v>1.0008333333333332</v>
      </c>
      <c r="F15" s="5"/>
      <c r="G15" s="5"/>
      <c r="H15" s="5"/>
      <c r="L15" s="1">
        <v>15336</v>
      </c>
    </row>
    <row r="16" spans="1:13" x14ac:dyDescent="0.55000000000000004">
      <c r="A16" s="5"/>
      <c r="B16" s="5"/>
      <c r="C16" s="5" t="s">
        <v>30</v>
      </c>
      <c r="D16" s="5">
        <f>SUM(D3:D15)</f>
        <v>32427</v>
      </c>
      <c r="E16" s="5"/>
      <c r="F16" s="7">
        <f>AVERAGE(F3:F15)</f>
        <v>370.20825000000013</v>
      </c>
      <c r="G16" s="5"/>
      <c r="H16" s="5"/>
    </row>
    <row r="17" spans="1:11" x14ac:dyDescent="0.55000000000000004">
      <c r="A17" s="5"/>
      <c r="B17" s="5"/>
      <c r="C17" s="5" t="s">
        <v>31</v>
      </c>
      <c r="D17" s="5"/>
      <c r="E17" s="5"/>
      <c r="F17" s="5"/>
      <c r="G17" s="5"/>
      <c r="H17" s="5"/>
    </row>
    <row r="23" spans="1:11" x14ac:dyDescent="0.55000000000000004">
      <c r="A23" s="1" t="s">
        <v>21</v>
      </c>
      <c r="C23" s="3">
        <v>4400</v>
      </c>
      <c r="D23" s="1">
        <f>C23*A32</f>
        <v>9.7203579418344521</v>
      </c>
      <c r="E23" s="1">
        <f>C23*0.00299</f>
        <v>13.156000000000001</v>
      </c>
      <c r="G23" s="1">
        <v>39160</v>
      </c>
      <c r="H23" s="1">
        <f>G23*0.00299</f>
        <v>117.08840000000001</v>
      </c>
      <c r="J23" s="1">
        <v>3200</v>
      </c>
      <c r="K23" s="1">
        <f>J23*0.0039</f>
        <v>12.479999999999999</v>
      </c>
    </row>
    <row r="24" spans="1:11" x14ac:dyDescent="0.55000000000000004">
      <c r="C24" s="3">
        <v>4299</v>
      </c>
      <c r="D24" s="1">
        <f>C24*A32</f>
        <v>9.4972315436241601</v>
      </c>
      <c r="E24" s="1">
        <f t="shared" ref="E24:E34" si="2">C24*0.00299</f>
        <v>12.854010000000001</v>
      </c>
      <c r="G24" s="1">
        <v>38720</v>
      </c>
      <c r="H24" s="1">
        <f t="shared" ref="H24:H34" si="3">G24*0.00299</f>
        <v>115.7728</v>
      </c>
      <c r="J24" s="1">
        <v>2900</v>
      </c>
      <c r="K24" s="1">
        <f t="shared" ref="K24:K34" si="4">J24*0.0039</f>
        <v>11.309999999999999</v>
      </c>
    </row>
    <row r="25" spans="1:11" x14ac:dyDescent="0.55000000000000004">
      <c r="C25" s="3">
        <v>4756</v>
      </c>
      <c r="D25" s="1">
        <f>C25*A32</f>
        <v>10.506823266219239</v>
      </c>
      <c r="E25" s="1">
        <f t="shared" si="2"/>
        <v>14.22044</v>
      </c>
      <c r="G25" s="1">
        <v>41140</v>
      </c>
      <c r="H25" s="1">
        <f t="shared" si="3"/>
        <v>123.0086</v>
      </c>
      <c r="J25" s="1">
        <v>3500</v>
      </c>
      <c r="K25" s="1">
        <f t="shared" si="4"/>
        <v>13.649999999999999</v>
      </c>
    </row>
    <row r="26" spans="1:11" x14ac:dyDescent="0.55000000000000004">
      <c r="A26" s="1" t="s">
        <v>22</v>
      </c>
      <c r="C26" s="3">
        <v>5875</v>
      </c>
      <c r="D26" s="1">
        <f>C26*A32</f>
        <v>12.9788870246085</v>
      </c>
      <c r="E26" s="1">
        <f t="shared" si="2"/>
        <v>17.56625</v>
      </c>
      <c r="G26" s="1">
        <v>41580</v>
      </c>
      <c r="H26" s="1">
        <f t="shared" si="3"/>
        <v>124.3242</v>
      </c>
      <c r="J26" s="1">
        <v>4400</v>
      </c>
      <c r="K26" s="1">
        <f t="shared" si="4"/>
        <v>17.16</v>
      </c>
    </row>
    <row r="27" spans="1:11" x14ac:dyDescent="0.55000000000000004">
      <c r="A27" s="1" t="s">
        <v>23</v>
      </c>
      <c r="C27" s="3">
        <v>7397</v>
      </c>
      <c r="D27" s="1">
        <f>C27*A32</f>
        <v>16.341247203579417</v>
      </c>
      <c r="E27" s="1">
        <f t="shared" si="2"/>
        <v>22.11703</v>
      </c>
      <c r="G27" s="1">
        <v>42680</v>
      </c>
      <c r="H27" s="1">
        <f t="shared" si="3"/>
        <v>127.61320000000001</v>
      </c>
      <c r="J27" s="1">
        <v>5500</v>
      </c>
      <c r="K27" s="1">
        <f t="shared" si="4"/>
        <v>21.45</v>
      </c>
    </row>
    <row r="28" spans="1:11" x14ac:dyDescent="0.55000000000000004">
      <c r="A28" s="1">
        <v>35760</v>
      </c>
      <c r="C28" s="3">
        <v>7800</v>
      </c>
      <c r="D28" s="1">
        <f>C28*A32</f>
        <v>17.231543624161073</v>
      </c>
      <c r="E28" s="1">
        <f t="shared" si="2"/>
        <v>23.321999999999999</v>
      </c>
      <c r="G28" s="1">
        <v>43780</v>
      </c>
      <c r="H28" s="1">
        <f t="shared" si="3"/>
        <v>130.90219999999999</v>
      </c>
      <c r="J28" s="1">
        <v>6200</v>
      </c>
      <c r="K28" s="1">
        <f t="shared" si="4"/>
        <v>24.18</v>
      </c>
    </row>
    <row r="29" spans="1:11" x14ac:dyDescent="0.55000000000000004">
      <c r="A29" s="1" t="s">
        <v>24</v>
      </c>
      <c r="C29" s="3">
        <v>8400</v>
      </c>
      <c r="D29" s="1">
        <f>C29*A32</f>
        <v>18.55704697986577</v>
      </c>
      <c r="E29" s="1">
        <f t="shared" si="2"/>
        <v>25.116</v>
      </c>
      <c r="G29" s="1">
        <v>57000</v>
      </c>
      <c r="H29" s="1">
        <f t="shared" si="3"/>
        <v>170.43</v>
      </c>
      <c r="J29" s="1">
        <v>6400</v>
      </c>
      <c r="K29" s="1">
        <f t="shared" si="4"/>
        <v>24.959999999999997</v>
      </c>
    </row>
    <row r="30" spans="1:11" x14ac:dyDescent="0.55000000000000004">
      <c r="A30" s="1">
        <v>79</v>
      </c>
      <c r="C30" s="3">
        <v>8800</v>
      </c>
      <c r="D30" s="1">
        <f>C30*A32</f>
        <v>19.440715883668904</v>
      </c>
      <c r="E30" s="1">
        <f t="shared" si="2"/>
        <v>26.312000000000001</v>
      </c>
      <c r="G30" s="1">
        <v>55000</v>
      </c>
      <c r="H30" s="1">
        <f t="shared" si="3"/>
        <v>164.45</v>
      </c>
      <c r="J30" s="1">
        <v>5900</v>
      </c>
      <c r="K30" s="1">
        <f t="shared" si="4"/>
        <v>23.009999999999998</v>
      </c>
    </row>
    <row r="31" spans="1:11" x14ac:dyDescent="0.55000000000000004">
      <c r="A31" s="1" t="s">
        <v>13</v>
      </c>
      <c r="C31" s="3">
        <v>9000</v>
      </c>
      <c r="D31" s="1">
        <f>C31*A32</f>
        <v>19.882550335570468</v>
      </c>
      <c r="E31" s="1">
        <f t="shared" si="2"/>
        <v>26.91</v>
      </c>
      <c r="G31" s="1">
        <v>47000</v>
      </c>
      <c r="H31" s="1">
        <f t="shared" si="3"/>
        <v>140.53</v>
      </c>
      <c r="J31" s="1">
        <v>4850</v>
      </c>
      <c r="K31" s="1">
        <f t="shared" si="4"/>
        <v>18.914999999999999</v>
      </c>
    </row>
    <row r="32" spans="1:11" x14ac:dyDescent="0.55000000000000004">
      <c r="A32" s="1">
        <f>A30/A28</f>
        <v>2.2091722595078299E-3</v>
      </c>
      <c r="C32" s="3">
        <v>7200</v>
      </c>
      <c r="D32" s="1">
        <f>C32*A32</f>
        <v>15.906040268456374</v>
      </c>
      <c r="E32" s="1">
        <f t="shared" si="2"/>
        <v>21.527999999999999</v>
      </c>
      <c r="G32" s="1">
        <v>53500</v>
      </c>
      <c r="H32" s="1">
        <f t="shared" si="3"/>
        <v>159.965</v>
      </c>
      <c r="J32" s="1">
        <v>4650</v>
      </c>
      <c r="K32" s="1">
        <f t="shared" si="4"/>
        <v>18.134999999999998</v>
      </c>
    </row>
    <row r="33" spans="3:11" x14ac:dyDescent="0.55000000000000004">
      <c r="C33" s="3">
        <v>5000</v>
      </c>
      <c r="D33" s="1">
        <f>C33*A32</f>
        <v>11.045861297539149</v>
      </c>
      <c r="E33" s="1">
        <f t="shared" si="2"/>
        <v>14.950000000000001</v>
      </c>
      <c r="G33" s="1">
        <v>41500</v>
      </c>
      <c r="H33" s="1">
        <f t="shared" si="3"/>
        <v>124.08500000000001</v>
      </c>
      <c r="J33" s="1">
        <v>3850</v>
      </c>
      <c r="K33" s="1">
        <f t="shared" si="4"/>
        <v>15.014999999999999</v>
      </c>
    </row>
    <row r="34" spans="3:11" x14ac:dyDescent="0.55000000000000004">
      <c r="C34" s="3">
        <v>4750</v>
      </c>
      <c r="D34" s="1">
        <f>C34*A32</f>
        <v>10.493568232662192</v>
      </c>
      <c r="E34" s="1">
        <f t="shared" si="2"/>
        <v>14.202500000000001</v>
      </c>
      <c r="G34" s="1">
        <v>44000</v>
      </c>
      <c r="H34" s="1">
        <f t="shared" si="3"/>
        <v>131.56</v>
      </c>
      <c r="J34" s="1">
        <v>3450</v>
      </c>
      <c r="K34" s="1">
        <f t="shared" si="4"/>
        <v>13.455</v>
      </c>
    </row>
    <row r="36" spans="3:11" x14ac:dyDescent="0.55000000000000004">
      <c r="C36" s="1">
        <f>SUM(C23:C35)</f>
        <v>77677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60A0-33BD-4E2A-9870-FC5283F4982D}">
  <dimension ref="D4:H41"/>
  <sheetViews>
    <sheetView workbookViewId="0">
      <selection activeCell="G22" sqref="G22"/>
    </sheetView>
  </sheetViews>
  <sheetFormatPr defaultRowHeight="14.6" x14ac:dyDescent="0.4"/>
  <sheetData>
    <row r="4" spans="4:8" x14ac:dyDescent="0.4">
      <c r="D4">
        <v>1797</v>
      </c>
      <c r="F4">
        <v>52200</v>
      </c>
      <c r="G4">
        <f>F4*0.284</f>
        <v>14824.8</v>
      </c>
      <c r="H4">
        <f>F4-G4</f>
        <v>37375.199999999997</v>
      </c>
    </row>
    <row r="5" spans="4:8" x14ac:dyDescent="0.4">
      <c r="D5">
        <v>2917</v>
      </c>
      <c r="F5">
        <v>59760</v>
      </c>
      <c r="G5">
        <f t="shared" ref="G5:G15" si="0">F5*0.284</f>
        <v>16971.84</v>
      </c>
      <c r="H5">
        <f t="shared" ref="H5:H15" si="1">F5-G5</f>
        <v>42788.160000000003</v>
      </c>
    </row>
    <row r="6" spans="4:8" x14ac:dyDescent="0.4">
      <c r="D6">
        <v>2441</v>
      </c>
      <c r="F6">
        <v>59880</v>
      </c>
      <c r="G6">
        <f t="shared" si="0"/>
        <v>17005.919999999998</v>
      </c>
      <c r="H6">
        <f t="shared" si="1"/>
        <v>42874.080000000002</v>
      </c>
    </row>
    <row r="7" spans="4:8" x14ac:dyDescent="0.4">
      <c r="D7">
        <v>2697</v>
      </c>
      <c r="F7">
        <v>61800</v>
      </c>
      <c r="G7">
        <f t="shared" si="0"/>
        <v>17551.199999999997</v>
      </c>
      <c r="H7">
        <f t="shared" si="1"/>
        <v>44248.800000000003</v>
      </c>
    </row>
    <row r="8" spans="4:8" x14ac:dyDescent="0.4">
      <c r="D8">
        <v>2865</v>
      </c>
      <c r="F8">
        <v>67290</v>
      </c>
      <c r="G8">
        <f t="shared" si="0"/>
        <v>19110.359999999997</v>
      </c>
      <c r="H8">
        <f t="shared" si="1"/>
        <v>48179.64</v>
      </c>
    </row>
    <row r="9" spans="4:8" x14ac:dyDescent="0.4">
      <c r="D9">
        <v>1733</v>
      </c>
      <c r="F9">
        <v>70200</v>
      </c>
      <c r="G9">
        <f t="shared" si="0"/>
        <v>19936.8</v>
      </c>
      <c r="H9">
        <f t="shared" si="1"/>
        <v>50263.199999999997</v>
      </c>
    </row>
    <row r="10" spans="4:8" x14ac:dyDescent="0.4">
      <c r="D10">
        <v>2942</v>
      </c>
      <c r="F10">
        <v>80760</v>
      </c>
      <c r="G10">
        <f t="shared" si="0"/>
        <v>22935.839999999997</v>
      </c>
      <c r="H10">
        <f t="shared" si="1"/>
        <v>57824.160000000003</v>
      </c>
    </row>
    <row r="11" spans="4:8" x14ac:dyDescent="0.4">
      <c r="D11">
        <v>3193</v>
      </c>
      <c r="F11">
        <v>93240</v>
      </c>
      <c r="G11">
        <f t="shared" si="0"/>
        <v>26480.159999999996</v>
      </c>
      <c r="H11">
        <f t="shared" si="1"/>
        <v>66759.839999999997</v>
      </c>
    </row>
    <row r="12" spans="4:8" x14ac:dyDescent="0.4">
      <c r="D12">
        <v>2220</v>
      </c>
      <c r="F12">
        <v>78760</v>
      </c>
      <c r="G12">
        <f t="shared" si="0"/>
        <v>22367.839999999997</v>
      </c>
      <c r="H12">
        <f t="shared" si="1"/>
        <v>56392.160000000003</v>
      </c>
    </row>
    <row r="13" spans="4:8" x14ac:dyDescent="0.4">
      <c r="D13">
        <v>2305</v>
      </c>
      <c r="F13">
        <v>68760</v>
      </c>
      <c r="G13">
        <f t="shared" si="0"/>
        <v>19527.839999999997</v>
      </c>
      <c r="H13">
        <f t="shared" si="1"/>
        <v>49232.160000000003</v>
      </c>
    </row>
    <row r="14" spans="4:8" x14ac:dyDescent="0.4">
      <c r="D14">
        <v>2921</v>
      </c>
      <c r="F14">
        <v>69600</v>
      </c>
      <c r="G14">
        <f t="shared" si="0"/>
        <v>19766.399999999998</v>
      </c>
      <c r="H14">
        <f t="shared" si="1"/>
        <v>49833.600000000006</v>
      </c>
    </row>
    <row r="15" spans="4:8" x14ac:dyDescent="0.4">
      <c r="D15">
        <v>2780</v>
      </c>
      <c r="F15">
        <v>61400</v>
      </c>
      <c r="G15">
        <f t="shared" si="0"/>
        <v>17437.599999999999</v>
      </c>
      <c r="H15">
        <f t="shared" si="1"/>
        <v>43962.400000000001</v>
      </c>
    </row>
    <row r="18" spans="4:5" x14ac:dyDescent="0.4">
      <c r="D18">
        <f>SUM(D4:D17)</f>
        <v>30811</v>
      </c>
    </row>
    <row r="30" spans="4:5" x14ac:dyDescent="0.4">
      <c r="D30">
        <v>4900</v>
      </c>
      <c r="E30">
        <f>D30*0.00233</f>
        <v>11.417</v>
      </c>
    </row>
    <row r="31" spans="4:5" x14ac:dyDescent="0.4">
      <c r="D31">
        <v>5300</v>
      </c>
      <c r="E31">
        <f t="shared" ref="E31:E41" si="2">D31*0.00233</f>
        <v>12.349</v>
      </c>
    </row>
    <row r="32" spans="4:5" x14ac:dyDescent="0.4">
      <c r="D32">
        <v>4800</v>
      </c>
      <c r="E32">
        <f t="shared" si="2"/>
        <v>11.184000000000001</v>
      </c>
    </row>
    <row r="33" spans="4:6" x14ac:dyDescent="0.4">
      <c r="D33">
        <v>5600</v>
      </c>
      <c r="E33">
        <f t="shared" si="2"/>
        <v>13.048</v>
      </c>
    </row>
    <row r="34" spans="4:6" x14ac:dyDescent="0.4">
      <c r="D34">
        <v>5550</v>
      </c>
      <c r="E34">
        <f t="shared" si="2"/>
        <v>12.9315</v>
      </c>
    </row>
    <row r="35" spans="4:6" x14ac:dyDescent="0.4">
      <c r="D35">
        <v>6633</v>
      </c>
      <c r="E35">
        <f t="shared" si="2"/>
        <v>15.454890000000001</v>
      </c>
      <c r="F35">
        <v>14.85</v>
      </c>
    </row>
    <row r="36" spans="4:6" x14ac:dyDescent="0.4">
      <c r="D36">
        <v>7580</v>
      </c>
      <c r="E36">
        <f t="shared" si="2"/>
        <v>17.6614</v>
      </c>
    </row>
    <row r="37" spans="4:6" x14ac:dyDescent="0.4">
      <c r="D37">
        <v>6654</v>
      </c>
      <c r="E37">
        <f t="shared" si="2"/>
        <v>15.503820000000001</v>
      </c>
    </row>
    <row r="38" spans="4:6" x14ac:dyDescent="0.4">
      <c r="D38">
        <v>7256</v>
      </c>
      <c r="E38">
        <f t="shared" si="2"/>
        <v>16.906480000000002</v>
      </c>
    </row>
    <row r="39" spans="4:6" x14ac:dyDescent="0.4">
      <c r="D39">
        <v>5450</v>
      </c>
      <c r="E39">
        <f t="shared" si="2"/>
        <v>12.698500000000001</v>
      </c>
    </row>
    <row r="40" spans="4:6" x14ac:dyDescent="0.4">
      <c r="D40">
        <v>4856</v>
      </c>
      <c r="E40">
        <f t="shared" si="2"/>
        <v>11.31448</v>
      </c>
    </row>
    <row r="41" spans="4:6" x14ac:dyDescent="0.4">
      <c r="D41">
        <v>4738</v>
      </c>
      <c r="E41">
        <f t="shared" si="2"/>
        <v>11.039540000000001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E682-8A5C-4FC1-B40E-41B769FBE014}">
  <dimension ref="A13:L32"/>
  <sheetViews>
    <sheetView topLeftCell="A10" workbookViewId="0">
      <selection activeCell="L26" sqref="L26"/>
    </sheetView>
  </sheetViews>
  <sheetFormatPr defaultRowHeight="14.6" x14ac:dyDescent="0.4"/>
  <sheetData>
    <row r="13" spans="1:4" x14ac:dyDescent="0.4">
      <c r="A13" t="s">
        <v>25</v>
      </c>
      <c r="B13" t="s">
        <v>26</v>
      </c>
      <c r="C13" t="s">
        <v>27</v>
      </c>
      <c r="D13" t="s">
        <v>28</v>
      </c>
    </row>
    <row r="14" spans="1:4" x14ac:dyDescent="0.4">
      <c r="A14">
        <v>1920</v>
      </c>
      <c r="B14">
        <v>8640</v>
      </c>
      <c r="C14">
        <v>101</v>
      </c>
      <c r="D14">
        <v>98</v>
      </c>
    </row>
    <row r="15" spans="1:4" x14ac:dyDescent="0.4">
      <c r="A15">
        <v>2640</v>
      </c>
      <c r="B15">
        <v>6960</v>
      </c>
      <c r="C15">
        <v>118</v>
      </c>
      <c r="D15">
        <v>103</v>
      </c>
    </row>
    <row r="16" spans="1:4" x14ac:dyDescent="0.4">
      <c r="A16">
        <v>3600</v>
      </c>
      <c r="B16">
        <v>9600</v>
      </c>
      <c r="C16">
        <v>125</v>
      </c>
      <c r="D16">
        <v>120</v>
      </c>
    </row>
    <row r="17" spans="1:12" x14ac:dyDescent="0.4">
      <c r="A17">
        <v>4080</v>
      </c>
      <c r="B17">
        <v>11280</v>
      </c>
      <c r="C17">
        <v>110</v>
      </c>
      <c r="D17">
        <v>106</v>
      </c>
    </row>
    <row r="18" spans="1:12" x14ac:dyDescent="0.4">
      <c r="A18">
        <v>5520</v>
      </c>
      <c r="B18">
        <v>8880</v>
      </c>
      <c r="C18">
        <v>122</v>
      </c>
      <c r="D18">
        <v>122</v>
      </c>
    </row>
    <row r="19" spans="1:12" x14ac:dyDescent="0.4">
      <c r="A19">
        <v>4320</v>
      </c>
      <c r="B19">
        <v>10080</v>
      </c>
      <c r="C19">
        <v>91</v>
      </c>
      <c r="D19">
        <v>77</v>
      </c>
    </row>
    <row r="20" spans="1:12" x14ac:dyDescent="0.4">
      <c r="A20">
        <v>8160</v>
      </c>
      <c r="B20">
        <v>16320</v>
      </c>
      <c r="C20">
        <v>118</v>
      </c>
      <c r="D20">
        <v>118</v>
      </c>
    </row>
    <row r="21" spans="1:12" x14ac:dyDescent="0.4">
      <c r="A21">
        <v>5520</v>
      </c>
      <c r="B21">
        <v>11520</v>
      </c>
      <c r="C21">
        <v>67</v>
      </c>
      <c r="D21">
        <v>67</v>
      </c>
      <c r="K21" s="4">
        <v>15760</v>
      </c>
      <c r="L21">
        <f>K21*0.002</f>
        <v>31.52</v>
      </c>
    </row>
    <row r="22" spans="1:12" x14ac:dyDescent="0.4">
      <c r="A22">
        <v>13680</v>
      </c>
      <c r="B22">
        <v>27600</v>
      </c>
      <c r="C22">
        <v>197</v>
      </c>
      <c r="D22">
        <v>197</v>
      </c>
      <c r="K22" s="3">
        <v>18100</v>
      </c>
      <c r="L22">
        <f t="shared" ref="L22:L30" si="0">K22*0.002</f>
        <v>36.200000000000003</v>
      </c>
    </row>
    <row r="23" spans="1:12" x14ac:dyDescent="0.4">
      <c r="A23">
        <v>10800</v>
      </c>
      <c r="B23">
        <v>22800</v>
      </c>
      <c r="C23">
        <v>178</v>
      </c>
      <c r="D23">
        <v>168</v>
      </c>
      <c r="K23" s="3">
        <v>25600</v>
      </c>
      <c r="L23">
        <f t="shared" si="0"/>
        <v>51.2</v>
      </c>
    </row>
    <row r="24" spans="1:12" x14ac:dyDescent="0.4">
      <c r="A24">
        <v>5040</v>
      </c>
      <c r="B24">
        <v>9840</v>
      </c>
      <c r="C24">
        <v>127</v>
      </c>
      <c r="D24">
        <v>113</v>
      </c>
      <c r="K24" s="3">
        <v>12160</v>
      </c>
      <c r="L24">
        <f t="shared" si="0"/>
        <v>24.32</v>
      </c>
    </row>
    <row r="25" spans="1:12" x14ac:dyDescent="0.4">
      <c r="A25">
        <v>2400</v>
      </c>
      <c r="B25">
        <v>9840</v>
      </c>
      <c r="C25">
        <v>125</v>
      </c>
      <c r="D25">
        <v>108</v>
      </c>
      <c r="K25" s="3">
        <v>10880</v>
      </c>
      <c r="L25">
        <f t="shared" si="0"/>
        <v>21.76</v>
      </c>
    </row>
    <row r="26" spans="1:12" x14ac:dyDescent="0.4">
      <c r="K26" s="3">
        <v>12720</v>
      </c>
      <c r="L26">
        <f t="shared" si="0"/>
        <v>25.44</v>
      </c>
    </row>
    <row r="27" spans="1:12" x14ac:dyDescent="0.4">
      <c r="K27" s="3">
        <v>14480</v>
      </c>
      <c r="L27">
        <f t="shared" si="0"/>
        <v>28.96</v>
      </c>
    </row>
    <row r="28" spans="1:12" x14ac:dyDescent="0.4">
      <c r="K28" s="3">
        <v>13920</v>
      </c>
      <c r="L28">
        <f t="shared" si="0"/>
        <v>27.84</v>
      </c>
    </row>
    <row r="29" spans="1:12" x14ac:dyDescent="0.4">
      <c r="K29" s="3">
        <v>12640</v>
      </c>
      <c r="L29">
        <f t="shared" si="0"/>
        <v>25.28</v>
      </c>
    </row>
    <row r="30" spans="1:12" x14ac:dyDescent="0.4">
      <c r="K30" s="3">
        <v>12080</v>
      </c>
      <c r="L30">
        <f t="shared" si="0"/>
        <v>24.16</v>
      </c>
    </row>
    <row r="31" spans="1:12" x14ac:dyDescent="0.4">
      <c r="K31">
        <v>10080</v>
      </c>
    </row>
    <row r="32" spans="1:12" x14ac:dyDescent="0.4">
      <c r="K32">
        <v>8640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Antheil</dc:creator>
  <cp:lastModifiedBy>Mike Antheil</cp:lastModifiedBy>
  <dcterms:created xsi:type="dcterms:W3CDTF">2023-06-02T01:24:39Z</dcterms:created>
  <dcterms:modified xsi:type="dcterms:W3CDTF">2024-07-29T21:39:20Z</dcterms:modified>
</cp:coreProperties>
</file>