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lenn\Documents\Banded Calculations\"/>
    </mc:Choice>
  </mc:AlternateContent>
  <xr:revisionPtr revIDLastSave="0" documentId="13_ncr:1_{BC5CC8C0-BA44-4A3E-AD90-0E2A902118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ratify" sheetId="1" r:id="rId1"/>
  </sheets>
  <definedNames>
    <definedName name="CO2Level">Stratify!$E$3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E13" i="1"/>
  <c r="E14" i="1"/>
  <c r="E15" i="1"/>
  <c r="E12" i="1"/>
  <c r="C13" i="1"/>
  <c r="C14" i="1"/>
  <c r="C15" i="1"/>
  <c r="C12" i="1"/>
  <c r="E3" i="1" l="1"/>
  <c r="E4" i="1" s="1" a="1"/>
  <c r="E4" i="1" s="1"/>
  <c r="F4" i="1"/>
  <c r="F3" i="1"/>
  <c r="G12" i="1" l="1" a="1"/>
  <c r="G14" i="1" s="1"/>
  <c r="D12" i="1" a="1"/>
  <c r="D12" i="1" s="1"/>
  <c r="F12" i="1" s="1"/>
  <c r="H12" i="1" a="1"/>
  <c r="H13" i="1" s="1"/>
  <c r="K12" i="1"/>
  <c r="J12" i="1"/>
  <c r="J15" i="1"/>
  <c r="K13" i="1"/>
  <c r="J13" i="1"/>
  <c r="K14" i="1"/>
  <c r="J14" i="1"/>
  <c r="K15" i="1"/>
  <c r="H15" i="1" l="1"/>
  <c r="D14" i="1"/>
  <c r="F14" i="1" s="1"/>
  <c r="D15" i="1"/>
  <c r="F15" i="1" s="1"/>
  <c r="D13" i="1"/>
  <c r="F13" i="1" s="1"/>
  <c r="F16" i="1" s="1"/>
  <c r="I14" i="1"/>
  <c r="G12" i="1"/>
  <c r="G15" i="1"/>
  <c r="I15" i="1" s="1"/>
  <c r="G13" i="1"/>
  <c r="I13" i="1" s="1"/>
  <c r="H12" i="1"/>
  <c r="H14" i="1"/>
  <c r="I12" i="1" l="1"/>
</calcChain>
</file>

<file path=xl/sharedStrings.xml><?xml version="1.0" encoding="utf-8"?>
<sst xmlns="http://schemas.openxmlformats.org/spreadsheetml/2006/main" count="21" uniqueCount="21">
  <si>
    <t>Total</t>
  </si>
  <si>
    <t>non array version of second part of array</t>
  </si>
  <si>
    <t>non array version of first part of array</t>
  </si>
  <si>
    <t>summed</t>
  </si>
  <si>
    <t>+IF(CO2Level&gt;A3:A6,A3:A6,CO2Level)</t>
  </si>
  <si>
    <t>Euro to pay</t>
  </si>
  <si>
    <t>&lt;--- the CO2 level will be charged at 120 if  below 120, so we adjust it if that is the case</t>
  </si>
  <si>
    <t>CO2Level</t>
  </si>
  <si>
    <t>Input CO2</t>
  </si>
  <si>
    <t>Euro/CO2</t>
  </si>
  <si>
    <t>CO2 bands</t>
  </si>
  <si>
    <t>Below is an explanation of how the result is arrived at</t>
  </si>
  <si>
    <t>-IF( A2:A5 &gt; CO2Level, CO2Level, A2:A5)</t>
  </si>
  <si>
    <t>The "Euro to pay" formula is an array-formula, entered using Ctrl+Shift+Enter</t>
  </si>
  <si>
    <t>&lt;--- The input is typed here.</t>
  </si>
  <si>
    <r>
      <t xml:space="preserve">array part * B3:B6 : gives </t>
    </r>
    <r>
      <rPr>
        <b/>
        <sz val="11"/>
        <color theme="1"/>
        <rFont val="Calibri"/>
        <family val="2"/>
      </rPr>
      <t>Euro to pay</t>
    </r>
  </si>
  <si>
    <r>
      <t>array part (</t>
    </r>
    <r>
      <rPr>
        <b/>
        <sz val="11"/>
        <color rgb="FF7030A0"/>
        <rFont val="Calibri"/>
        <family val="2"/>
        <scheme val="minor"/>
      </rPr>
      <t>in the SUM function</t>
    </r>
    <r>
      <rPr>
        <sz val="11"/>
        <color theme="1"/>
        <rFont val="Calibri"/>
        <family val="2"/>
        <scheme val="minor"/>
      </rPr>
      <t>)</t>
    </r>
  </si>
  <si>
    <t>from Col B (B3 down)</t>
  </si>
  <si>
    <t>from Col A (A2 down)</t>
  </si>
  <si>
    <t>array part breakdown ( still array formulas ) - and sum</t>
  </si>
  <si>
    <t>The formula to calculate the banded/stratified amount is bordered in 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</si>
</sst>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92D050"/>
      </left>
      <right style="thick">
        <color rgb="FF92D050"/>
      </right>
      <top style="thick">
        <color rgb="FF92D050"/>
      </top>
      <bottom/>
      <diagonal/>
    </border>
    <border>
      <left style="thick">
        <color rgb="FF92D050"/>
      </left>
      <right style="thick">
        <color rgb="FF92D050"/>
      </right>
      <top/>
      <bottom/>
      <diagonal/>
    </border>
    <border>
      <left style="thick">
        <color rgb="FF92D050"/>
      </left>
      <right style="thick">
        <color rgb="FF92D050"/>
      </right>
      <top/>
      <bottom style="thick">
        <color rgb="FF92D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/>
    <xf numFmtId="0" fontId="1" fillId="0" borderId="2" xfId="0" applyFont="1" applyBorder="1"/>
    <xf numFmtId="0" fontId="0" fillId="0" borderId="3" xfId="0" applyBorder="1"/>
    <xf numFmtId="0" fontId="0" fillId="3" borderId="4" xfId="0" applyFill="1" applyBorder="1"/>
    <xf numFmtId="0" fontId="0" fillId="3" borderId="5" xfId="0" applyFill="1" applyBorder="1"/>
    <xf numFmtId="0" fontId="1" fillId="4" borderId="4" xfId="0" applyFont="1" applyFill="1" applyBorder="1"/>
    <xf numFmtId="0" fontId="0" fillId="2" borderId="0" xfId="0" applyFill="1"/>
    <xf numFmtId="0" fontId="0" fillId="3" borderId="6" xfId="0" applyFill="1" applyBorder="1"/>
    <xf numFmtId="0" fontId="0" fillId="3" borderId="7" xfId="0" applyFill="1" applyBorder="1"/>
    <xf numFmtId="0" fontId="1" fillId="4" borderId="6" xfId="0" applyFont="1" applyFill="1" applyBorder="1"/>
    <xf numFmtId="0" fontId="2" fillId="0" borderId="0" xfId="0" quotePrefix="1" applyFont="1"/>
    <xf numFmtId="0" fontId="1" fillId="0" borderId="3" xfId="0" applyFont="1" applyBorder="1" applyAlignment="1">
      <alignment horizontal="right"/>
    </xf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5" borderId="9" xfId="0" quotePrefix="1" applyFill="1" applyBorder="1" applyAlignment="1">
      <alignment vertical="top" wrapText="1"/>
    </xf>
    <xf numFmtId="0" fontId="0" fillId="5" borderId="10" xfId="0" quotePrefix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0" fillId="3" borderId="9" xfId="0" applyFill="1" applyBorder="1" applyAlignment="1">
      <alignment horizontal="right" vertical="top" wrapText="1"/>
    </xf>
    <xf numFmtId="0" fontId="0" fillId="3" borderId="8" xfId="0" applyFill="1" applyBorder="1" applyAlignment="1">
      <alignment horizontal="right" vertical="top" wrapText="1"/>
    </xf>
    <xf numFmtId="0" fontId="4" fillId="0" borderId="0" xfId="0" applyFont="1"/>
    <xf numFmtId="0" fontId="0" fillId="0" borderId="2" xfId="0" applyBorder="1"/>
    <xf numFmtId="0" fontId="0" fillId="0" borderId="1" xfId="0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6" fillId="0" borderId="2" xfId="0" applyFont="1" applyBorder="1"/>
    <xf numFmtId="0" fontId="5" fillId="0" borderId="1" xfId="0" applyFont="1" applyBorder="1"/>
    <xf numFmtId="0" fontId="0" fillId="0" borderId="0" xfId="0" applyAlignment="1">
      <alignment horizontal="center" vertical="top" wrapText="1"/>
    </xf>
    <xf numFmtId="0" fontId="2" fillId="7" borderId="0" xfId="0" applyFont="1" applyFill="1"/>
    <xf numFmtId="0" fontId="0" fillId="7" borderId="0" xfId="0" applyFill="1"/>
    <xf numFmtId="0" fontId="6" fillId="0" borderId="9" xfId="0" applyFont="1" applyBorder="1"/>
    <xf numFmtId="0" fontId="0" fillId="0" borderId="8" xfId="0" applyBorder="1"/>
    <xf numFmtId="0" fontId="4" fillId="0" borderId="17" xfId="0" applyFont="1" applyBorder="1"/>
    <xf numFmtId="0" fontId="9" fillId="0" borderId="18" xfId="0" applyFont="1" applyBorder="1"/>
    <xf numFmtId="0" fontId="10" fillId="0" borderId="0" xfId="0" applyFont="1" applyBorder="1"/>
    <xf numFmtId="0" fontId="1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1238250</xdr:colOff>
      <xdr:row>18</xdr:row>
      <xdr:rowOff>57150</xdr:rowOff>
    </xdr:from>
    <xdr:to>
      <xdr:col>6</xdr:col>
      <xdr:colOff>1047750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38550" y="4019550"/>
          <a:ext cx="2981325" cy="895350"/>
        </a:xfrm>
        <a:prstGeom prst="rect">
          <a:avLst/>
        </a:prstGeom>
        <a:solidFill>
          <a:schemeClr val="lt1"/>
        </a:solidFill>
        <a:ln w="38100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These area are array-formulas. Instead of being in a single cell, feeding into a function,</a:t>
          </a:r>
          <a:r>
            <a:rPr lang="en-GB" sz="1100" baseline="0"/>
            <a:t> they have been entered into a range, to allow the different parts of the array to be viewed.</a:t>
          </a:r>
          <a:endParaRPr lang="en-GB" sz="1100"/>
        </a:p>
      </xdr:txBody>
    </xdr:sp>
    <xdr:clientData/>
  </xdr:twoCellAnchor>
  <xdr:twoCellAnchor>
    <xdr:from>
      <xdr:col>3</xdr:col>
      <xdr:colOff>771525</xdr:colOff>
      <xdr:row>14</xdr:row>
      <xdr:rowOff>190500</xdr:rowOff>
    </xdr:from>
    <xdr:to>
      <xdr:col>4</xdr:col>
      <xdr:colOff>457200</xdr:colOff>
      <xdr:row>18</xdr:row>
      <xdr:rowOff>66675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171825" y="3371850"/>
          <a:ext cx="981075" cy="657225"/>
        </a:xfrm>
        <a:prstGeom prst="line">
          <a:avLst/>
        </a:prstGeom>
        <a:ln w="3810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15</xdr:row>
      <xdr:rowOff>0</xdr:rowOff>
    </xdr:from>
    <xdr:to>
      <xdr:col>6</xdr:col>
      <xdr:colOff>676275</xdr:colOff>
      <xdr:row>18</xdr:row>
      <xdr:rowOff>47625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5648325" y="3381375"/>
          <a:ext cx="600075" cy="628650"/>
        </a:xfrm>
        <a:prstGeom prst="line">
          <a:avLst/>
        </a:prstGeom>
        <a:ln w="3810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14</xdr:row>
      <xdr:rowOff>190500</xdr:rowOff>
    </xdr:from>
    <xdr:to>
      <xdr:col>7</xdr:col>
      <xdr:colOff>333375</xdr:colOff>
      <xdr:row>18</xdr:row>
      <xdr:rowOff>28575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5953125" y="3371850"/>
          <a:ext cx="1314450" cy="619125"/>
        </a:xfrm>
        <a:prstGeom prst="line">
          <a:avLst/>
        </a:prstGeom>
        <a:ln w="3810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1171575</xdr:colOff>
      <xdr:row>10</xdr:row>
      <xdr:rowOff>238125</xdr:rowOff>
    </xdr:from>
    <xdr:to>
      <xdr:col>8</xdr:col>
      <xdr:colOff>123825</xdr:colOff>
      <xdr:row>10</xdr:row>
      <xdr:rowOff>238125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105775" y="2390775"/>
          <a:ext cx="266700" cy="0"/>
        </a:xfrm>
        <a:prstGeom prst="straightConnector1">
          <a:avLst/>
        </a:prstGeom>
        <a:ln>
          <a:solidFill>
            <a:schemeClr val="accent2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1143000</xdr:colOff>
      <xdr:row>10</xdr:row>
      <xdr:rowOff>381000</xdr:rowOff>
    </xdr:from>
    <xdr:to>
      <xdr:col>8</xdr:col>
      <xdr:colOff>114300</xdr:colOff>
      <xdr:row>10</xdr:row>
      <xdr:rowOff>390525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6715125" y="2533650"/>
          <a:ext cx="1647825" cy="9525"/>
        </a:xfrm>
        <a:prstGeom prst="straightConnector1">
          <a:avLst/>
        </a:prstGeom>
        <a:ln>
          <a:solidFill>
            <a:schemeClr val="accent2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3</xdr:row>
      <xdr:rowOff>123825</xdr:rowOff>
    </xdr:from>
    <xdr:to>
      <xdr:col>5</xdr:col>
      <xdr:colOff>819150</xdr:colOff>
      <xdr:row>15</xdr:row>
      <xdr:rowOff>76200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4162425" y="695325"/>
          <a:ext cx="1104900" cy="2762250"/>
        </a:xfrm>
        <a:prstGeom prst="straightConnector1">
          <a:avLst/>
        </a:prstGeom>
        <a:ln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504824</xdr:colOff>
      <xdr:row>4</xdr:row>
      <xdr:rowOff>19049</xdr:rowOff>
    </xdr:from>
    <xdr:to>
      <xdr:col>9</xdr:col>
      <xdr:colOff>438152</xdr:colOff>
      <xdr:row>6</xdr:row>
      <xdr:rowOff>61912</xdr:rowOff>
    </xdr:to>
    <xdr:sp macro="" textlink="">
      <xdr:nvSpPr>
        <xdr:cNvPr id="16" name="Left Brac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16200000">
          <a:off x="6846094" y="-464346"/>
          <a:ext cx="709613" cy="4343403"/>
        </a:xfrm>
        <a:prstGeom prst="leftBrace">
          <a:avLst/>
        </a:prstGeom>
        <a:ln w="158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1123952</xdr:colOff>
      <xdr:row>6</xdr:row>
      <xdr:rowOff>61912</xdr:rowOff>
    </xdr:from>
    <xdr:to>
      <xdr:col>7</xdr:col>
      <xdr:colOff>190501</xdr:colOff>
      <xdr:row>10</xdr:row>
      <xdr:rowOff>247650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stCxn id="16" idx="1"/>
        </xdr:cNvCxnSpPr>
      </xdr:nvCxnSpPr>
      <xdr:spPr>
        <a:xfrm flipH="1">
          <a:off x="3552827" y="2062162"/>
          <a:ext cx="3648074" cy="1185863"/>
        </a:xfrm>
        <a:prstGeom prst="straightConnector1">
          <a:avLst/>
        </a:prstGeom>
        <a:ln w="15875">
          <a:solidFill>
            <a:srgbClr val="7030A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6</xdr:row>
      <xdr:rowOff>76200</xdr:rowOff>
    </xdr:from>
    <xdr:to>
      <xdr:col>1</xdr:col>
      <xdr:colOff>809625</xdr:colOff>
      <xdr:row>15</xdr:row>
      <xdr:rowOff>19050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050" y="1266825"/>
          <a:ext cx="1628775" cy="2171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/>
            <a:t>The calculation is that the first</a:t>
          </a:r>
          <a:r>
            <a:rPr lang="en-GB" sz="1200" baseline="0"/>
            <a:t> 120 (or, if below 120, charge as if 120) is charged at 0.5 per unit, then the next 30 are charged at 3 per unit, and the next 30 are charged at 5 per unit, and any units above 180 are charged at 10 per unit.</a:t>
          </a:r>
          <a:endParaRPr lang="en-GB" sz="1200"/>
        </a:p>
      </xdr:txBody>
    </xdr:sp>
    <xdr:clientData/>
  </xdr:twoCellAnchor>
  <xdr:twoCellAnchor>
    <xdr:from>
      <xdr:col>6</xdr:col>
      <xdr:colOff>47628</xdr:colOff>
      <xdr:row>15</xdr:row>
      <xdr:rowOff>85724</xdr:rowOff>
    </xdr:from>
    <xdr:to>
      <xdr:col>8</xdr:col>
      <xdr:colOff>581028</xdr:colOff>
      <xdr:row>17</xdr:row>
      <xdr:rowOff>100013</xdr:rowOff>
    </xdr:to>
    <xdr:sp macro="" textlink="">
      <xdr:nvSpPr>
        <xdr:cNvPr id="21" name="Left Brac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16200000">
          <a:off x="7069934" y="2064543"/>
          <a:ext cx="404814" cy="3209925"/>
        </a:xfrm>
        <a:prstGeom prst="leftBrace">
          <a:avLst/>
        </a:prstGeom>
        <a:ln w="158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1133475</xdr:colOff>
      <xdr:row>18</xdr:row>
      <xdr:rowOff>19049</xdr:rowOff>
    </xdr:from>
    <xdr:to>
      <xdr:col>8</xdr:col>
      <xdr:colOff>257175</xdr:colOff>
      <xdr:row>22</xdr:row>
      <xdr:rowOff>180974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753225" y="3981449"/>
          <a:ext cx="1800225" cy="923925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In effect, this is splitting</a:t>
          </a:r>
          <a:r>
            <a:rPr lang="en-GB" sz="1100" baseline="0"/>
            <a:t> the 174 entry into the buckets for CO2 bands.</a:t>
          </a:r>
          <a:endParaRPr lang="en-GB" sz="1100"/>
        </a:p>
      </xdr:txBody>
    </xdr:sp>
    <xdr:clientData/>
  </xdr:twoCellAnchor>
  <xdr:twoCellAnchor>
    <xdr:from>
      <xdr:col>3</xdr:col>
      <xdr:colOff>1047750</xdr:colOff>
      <xdr:row>15</xdr:row>
      <xdr:rowOff>0</xdr:rowOff>
    </xdr:from>
    <xdr:to>
      <xdr:col>7</xdr:col>
      <xdr:colOff>247650</xdr:colOff>
      <xdr:row>18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65D3E50-E013-47C6-B59F-EDD98448AD42}"/>
            </a:ext>
          </a:extLst>
        </xdr:cNvPr>
        <xdr:cNvCxnSpPr/>
      </xdr:nvCxnSpPr>
      <xdr:spPr>
        <a:xfrm>
          <a:off x="3476625" y="3419475"/>
          <a:ext cx="3781425" cy="590550"/>
        </a:xfrm>
        <a:prstGeom prst="line">
          <a:avLst/>
        </a:prstGeom>
        <a:ln>
          <a:solidFill>
            <a:schemeClr val="accent2">
              <a:lumMod val="75000"/>
            </a:schemeClr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0</xdr:row>
      <xdr:rowOff>209550</xdr:rowOff>
    </xdr:from>
    <xdr:to>
      <xdr:col>2</xdr:col>
      <xdr:colOff>714375</xdr:colOff>
      <xdr:row>3</xdr:row>
      <xdr:rowOff>285750</xdr:rowOff>
    </xdr:to>
    <xdr:sp macro="" textlink="">
      <xdr:nvSpPr>
        <xdr:cNvPr id="32" name="Arrow: Curved Right 31">
          <a:extLst>
            <a:ext uri="{FF2B5EF4-FFF2-40B4-BE49-F238E27FC236}">
              <a16:creationId xmlns:a16="http://schemas.microsoft.com/office/drawing/2014/main" id="{83E90A1C-1AFC-4F46-A75F-6331DC2E9CE2}"/>
            </a:ext>
          </a:extLst>
        </xdr:cNvPr>
        <xdr:cNvSpPr/>
      </xdr:nvSpPr>
      <xdr:spPr>
        <a:xfrm>
          <a:off x="1962150" y="209550"/>
          <a:ext cx="428625" cy="1076325"/>
        </a:xfrm>
        <a:prstGeom prst="curved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K16"/>
  <sheetViews>
    <sheetView tabSelected="1" workbookViewId="0">
      <selection activeCell="M6" sqref="M6"/>
    </sheetView>
  </sheetViews>
  <sheetFormatPr defaultRowHeight="15" x14ac:dyDescent="0.25"/>
  <cols>
    <col min="1" max="2" width="12.5703125" customWidth="1"/>
    <col min="3" max="3" width="11.28515625" customWidth="1"/>
    <col min="4" max="4" width="19.42578125" customWidth="1"/>
    <col min="5" max="5" width="12" customWidth="1"/>
    <col min="6" max="6" width="16.85546875" customWidth="1"/>
    <col min="7" max="7" width="20.42578125" customWidth="1"/>
    <col min="8" max="8" width="19.7109375" customWidth="1"/>
    <col min="10" max="11" width="19" customWidth="1"/>
  </cols>
  <sheetData>
    <row r="1" spans="1:11" ht="26.25" customHeight="1" x14ac:dyDescent="0.35">
      <c r="A1" s="12" t="s">
        <v>10</v>
      </c>
      <c r="B1" s="12" t="s">
        <v>9</v>
      </c>
      <c r="D1" s="40" t="s">
        <v>20</v>
      </c>
      <c r="E1" s="39"/>
      <c r="F1" s="39"/>
      <c r="G1" s="39"/>
    </row>
    <row r="2" spans="1:11" ht="26.25" customHeight="1" x14ac:dyDescent="0.25">
      <c r="A2" s="3">
        <v>0</v>
      </c>
      <c r="B2" s="3">
        <v>0</v>
      </c>
      <c r="D2" s="30" t="s">
        <v>8</v>
      </c>
      <c r="E2" s="31">
        <v>174</v>
      </c>
      <c r="F2" s="11" t="s">
        <v>14</v>
      </c>
    </row>
    <row r="3" spans="1:11" ht="26.25" customHeight="1" thickBot="1" x14ac:dyDescent="0.3">
      <c r="A3" s="3">
        <v>120</v>
      </c>
      <c r="B3" s="3">
        <v>0.5</v>
      </c>
      <c r="D3" s="35" t="s">
        <v>7</v>
      </c>
      <c r="E3" s="36">
        <f>MAX(120,E2)</f>
        <v>174</v>
      </c>
      <c r="F3" t="str">
        <f ca="1">_xlfn.FORMULATEXT(CO2Level)</f>
        <v>=MAX(120,E2)</v>
      </c>
      <c r="G3" s="11" t="s">
        <v>6</v>
      </c>
    </row>
    <row r="4" spans="1:11" ht="26.25" customHeight="1" thickBot="1" x14ac:dyDescent="0.3">
      <c r="A4" s="3">
        <v>150</v>
      </c>
      <c r="B4" s="3">
        <v>3</v>
      </c>
      <c r="D4" s="37" t="s">
        <v>5</v>
      </c>
      <c r="E4" s="38">
        <f t="array" ref="E4">SUM((-IF(A2:A5&gt;CO2Level,CO2Level,A2:A5)+IF(CO2Level&gt;A3:A6,A3:A6,CO2Level))*B3:B6)</f>
        <v>270</v>
      </c>
      <c r="F4" t="str">
        <f ca="1">_xlfn.FORMULATEXT(E4)</f>
        <v>{=SUM((-IF(A2:A5&gt;CO2Level,CO2Level,A2:A5)+IF(CO2Level&gt;A3:A6,A3:A6,CO2Level))*B3:B6)}</v>
      </c>
    </row>
    <row r="5" spans="1:11" ht="26.25" customHeight="1" x14ac:dyDescent="0.25">
      <c r="A5" s="3">
        <v>180</v>
      </c>
      <c r="B5" s="3">
        <v>5</v>
      </c>
      <c r="D5" s="21" t="s">
        <v>13</v>
      </c>
    </row>
    <row r="6" spans="1:11" ht="26.25" customHeight="1" x14ac:dyDescent="0.25">
      <c r="A6" s="3">
        <v>9999</v>
      </c>
      <c r="B6" s="3">
        <v>10</v>
      </c>
    </row>
    <row r="8" spans="1:11" ht="33.75" x14ac:dyDescent="0.5">
      <c r="C8" s="13" t="s">
        <v>11</v>
      </c>
    </row>
    <row r="10" spans="1:11" x14ac:dyDescent="0.25">
      <c r="G10" s="33" t="s">
        <v>19</v>
      </c>
      <c r="H10" s="34"/>
      <c r="I10" s="34"/>
    </row>
    <row r="11" spans="1:11" s="14" customFormat="1" ht="35.25" customHeight="1" thickBot="1" x14ac:dyDescent="0.3">
      <c r="C11" s="32" t="s">
        <v>18</v>
      </c>
      <c r="D11" s="32" t="s">
        <v>16</v>
      </c>
      <c r="E11" s="32" t="s">
        <v>17</v>
      </c>
      <c r="F11" s="15" t="s">
        <v>15</v>
      </c>
      <c r="G11" s="16" t="s">
        <v>12</v>
      </c>
      <c r="H11" s="17" t="s">
        <v>4</v>
      </c>
      <c r="I11" s="18" t="s">
        <v>3</v>
      </c>
      <c r="J11" s="19" t="s">
        <v>2</v>
      </c>
      <c r="K11" s="20" t="s">
        <v>1</v>
      </c>
    </row>
    <row r="12" spans="1:11" ht="15.75" thickTop="1" x14ac:dyDescent="0.25">
      <c r="C12" s="22">
        <f>A2</f>
        <v>0</v>
      </c>
      <c r="D12" s="24">
        <f t="array" ref="D12:D15">-IF(A2:A5&gt;CO2Level,CO2Level,A2:A5)+IF(CO2Level&gt;A3:A6,A3:A6,CO2Level)</f>
        <v>120</v>
      </c>
      <c r="E12" s="23">
        <f>B3</f>
        <v>0.5</v>
      </c>
      <c r="F12" s="7">
        <f>E12*D12</f>
        <v>60</v>
      </c>
      <c r="G12" s="27">
        <f t="array" ref="G12:G15">-IF(A2:A5&gt;CO2Level,CO2Level,A2:A5)</f>
        <v>0</v>
      </c>
      <c r="H12" s="27">
        <f t="array" ref="H12:H15">+IF(CO2Level&gt;A3:A6,A3:A6,CO2Level)</f>
        <v>120</v>
      </c>
      <c r="I12" s="10">
        <f>SUM(G12:H12)</f>
        <v>120</v>
      </c>
      <c r="J12" s="9">
        <f>-IF(A2&gt;CO2Level,CO2Level,A2)</f>
        <v>0</v>
      </c>
      <c r="K12" s="8">
        <f>+IF(CO2Level&gt;A3,A3,CO2Level)</f>
        <v>120</v>
      </c>
    </row>
    <row r="13" spans="1:11" x14ac:dyDescent="0.25">
      <c r="C13" s="22">
        <f t="shared" ref="C13:C16" si="0">A3</f>
        <v>120</v>
      </c>
      <c r="D13" s="25">
        <v>30</v>
      </c>
      <c r="E13" s="23">
        <f t="shared" ref="E13:E15" si="1">B4</f>
        <v>3</v>
      </c>
      <c r="F13" s="7">
        <f>E13*D13</f>
        <v>90</v>
      </c>
      <c r="G13" s="28">
        <v>-120</v>
      </c>
      <c r="H13" s="28">
        <v>150</v>
      </c>
      <c r="I13" s="10">
        <f>SUM(G13:H13)</f>
        <v>30</v>
      </c>
      <c r="J13" s="9">
        <f>-IF(A3&gt;CO2Level,CO2Level,A3)</f>
        <v>-120</v>
      </c>
      <c r="K13" s="8">
        <f>+IF(CO2Level&gt;A4,A4,CO2Level)</f>
        <v>150</v>
      </c>
    </row>
    <row r="14" spans="1:11" x14ac:dyDescent="0.25">
      <c r="C14" s="22">
        <f t="shared" si="0"/>
        <v>150</v>
      </c>
      <c r="D14" s="25">
        <v>24</v>
      </c>
      <c r="E14" s="23">
        <f t="shared" si="1"/>
        <v>5</v>
      </c>
      <c r="F14" s="7">
        <f>E14*D14</f>
        <v>120</v>
      </c>
      <c r="G14" s="28">
        <v>-150</v>
      </c>
      <c r="H14" s="28">
        <v>174</v>
      </c>
      <c r="I14" s="10">
        <f>SUM(G14:H14)</f>
        <v>24</v>
      </c>
      <c r="J14" s="9">
        <f>-IF(A4&gt;CO2Level,CO2Level,A4)</f>
        <v>-150</v>
      </c>
      <c r="K14" s="8">
        <f>+IF(CO2Level&gt;A5,A5,CO2Level)</f>
        <v>174</v>
      </c>
    </row>
    <row r="15" spans="1:11" ht="15.75" thickBot="1" x14ac:dyDescent="0.3">
      <c r="C15" s="22">
        <f t="shared" si="0"/>
        <v>180</v>
      </c>
      <c r="D15" s="26">
        <v>0</v>
      </c>
      <c r="E15" s="23">
        <f t="shared" si="1"/>
        <v>10</v>
      </c>
      <c r="F15" s="7">
        <f>E15*D15</f>
        <v>0</v>
      </c>
      <c r="G15" s="29">
        <v>-174</v>
      </c>
      <c r="H15" s="29">
        <v>174</v>
      </c>
      <c r="I15" s="6">
        <f>SUM(G15:H15)</f>
        <v>0</v>
      </c>
      <c r="J15" s="5">
        <f>-IF(A5&gt;CO2Level,CO2Level,A5)</f>
        <v>-174</v>
      </c>
      <c r="K15" s="4">
        <f>+IF(CO2Level&gt;A6,A6,CO2Level)</f>
        <v>174</v>
      </c>
    </row>
    <row r="16" spans="1:11" ht="15.75" thickTop="1" x14ac:dyDescent="0.25">
      <c r="C16" s="3">
        <f t="shared" si="0"/>
        <v>9999</v>
      </c>
      <c r="E16" s="2" t="s">
        <v>0</v>
      </c>
      <c r="F16" s="1">
        <f>SUM(F12:F15)</f>
        <v>270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Stratify</vt:lpstr>
      <vt:lpstr>CO2Level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Bamford</dc:creator>
  <cp:lastModifiedBy>Glenn Bamford</cp:lastModifiedBy>
  <dcterms:created xsi:type="dcterms:W3CDTF">2020-05-30T10:25:29Z</dcterms:created>
  <dcterms:modified xsi:type="dcterms:W3CDTF">2020-06-07T07:13:31Z</dcterms:modified>
</cp:coreProperties>
</file>