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codeName="ThisWorkbook" autoCompressPictures="0"/>
  <bookViews>
    <workbookView xWindow="6120" yWindow="620" windowWidth="25600" windowHeight="16060" tabRatio="500" firstSheet="10" activeTab="10"/>
  </bookViews>
  <sheets>
    <sheet name="20°C 0% RH" sheetId="7" r:id="rId1"/>
    <sheet name="20°C 40% RH" sheetId="16" r:id="rId2"/>
    <sheet name="20°C 80% RH" sheetId="17" r:id="rId3"/>
    <sheet name="30°C 0%RH" sheetId="18" r:id="rId4"/>
    <sheet name="30°C 40%RH" sheetId="19" r:id="rId5"/>
    <sheet name="30°C 80%RH" sheetId="20" r:id="rId6"/>
    <sheet name="40°C 0%RH" sheetId="21" r:id="rId7"/>
    <sheet name="40°C 40%RH" sheetId="22" r:id="rId8"/>
    <sheet name="40°C 80% RH" sheetId="15" r:id="rId9"/>
    <sheet name="DROP 0%RH" sheetId="23" r:id="rId10"/>
    <sheet name="Brookfield" sheetId="28" r:id="rId11"/>
    <sheet name="Sheet1" sheetId="29" r:id="rId1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1" i="28" l="1"/>
  <c r="L6" i="28"/>
  <c r="J6" i="28"/>
  <c r="C11" i="28"/>
  <c r="I6" i="28"/>
  <c r="K6" i="28"/>
  <c r="W162" i="28"/>
  <c r="J7" i="28"/>
  <c r="I7" i="28"/>
  <c r="K7" i="28"/>
  <c r="W163" i="28"/>
  <c r="J8" i="28"/>
  <c r="I8" i="28"/>
  <c r="K8" i="28"/>
  <c r="W164" i="28"/>
  <c r="J9" i="28"/>
  <c r="I9" i="28"/>
  <c r="K9" i="28"/>
  <c r="W165" i="28"/>
  <c r="X168" i="28"/>
  <c r="U2" i="28"/>
  <c r="S59" i="28"/>
  <c r="S60" i="28"/>
  <c r="S61" i="28"/>
  <c r="S62" i="28"/>
  <c r="S63" i="28"/>
  <c r="S64" i="28"/>
  <c r="S65" i="28"/>
  <c r="S66" i="28"/>
  <c r="S67" i="28"/>
  <c r="S68" i="28"/>
  <c r="S69" i="28"/>
  <c r="S70" i="28"/>
  <c r="S71" i="28"/>
  <c r="S72" i="28"/>
  <c r="S73" i="28"/>
  <c r="S74" i="28"/>
  <c r="S75" i="28"/>
  <c r="S76" i="28"/>
  <c r="S77" i="28"/>
  <c r="S78" i="28"/>
  <c r="S79" i="28"/>
  <c r="S80" i="28"/>
  <c r="S81" i="28"/>
  <c r="S82" i="28"/>
  <c r="S83" i="28"/>
  <c r="S84" i="28"/>
  <c r="S85" i="28"/>
  <c r="S86" i="28"/>
  <c r="S87" i="28"/>
  <c r="S88" i="28"/>
  <c r="S89" i="28"/>
  <c r="S90" i="28"/>
  <c r="S91" i="28"/>
  <c r="S92" i="28"/>
  <c r="S93" i="28"/>
  <c r="S94" i="28"/>
  <c r="S95" i="28"/>
  <c r="S96" i="28"/>
  <c r="S97" i="28"/>
  <c r="S98" i="28"/>
  <c r="S99" i="28"/>
  <c r="S100" i="28"/>
  <c r="S101" i="28"/>
  <c r="S102" i="28"/>
  <c r="S103" i="28"/>
  <c r="S104" i="28"/>
  <c r="S105" i="28"/>
  <c r="S106" i="28"/>
  <c r="S107" i="28"/>
  <c r="S108" i="28"/>
  <c r="H6" i="28"/>
  <c r="S162" i="28"/>
  <c r="H7" i="28"/>
  <c r="S163" i="28"/>
  <c r="H8" i="28"/>
  <c r="S164" i="28"/>
  <c r="H9" i="28"/>
  <c r="S165" i="28"/>
  <c r="S168" i="28"/>
  <c r="I33" i="17"/>
  <c r="I27" i="17"/>
  <c r="K16" i="17"/>
  <c r="K17" i="17"/>
  <c r="K18" i="17"/>
  <c r="N16" i="17"/>
  <c r="N17" i="17"/>
  <c r="N18" i="17"/>
  <c r="F17" i="23"/>
  <c r="I23" i="23"/>
  <c r="AC231" i="23"/>
  <c r="X229" i="23"/>
  <c r="S229" i="23"/>
  <c r="X228" i="23"/>
  <c r="S228" i="23"/>
  <c r="L18" i="23"/>
  <c r="N11" i="23"/>
  <c r="M18" i="23"/>
  <c r="N18" i="23"/>
  <c r="X227" i="23"/>
  <c r="AK227" i="23"/>
  <c r="K18" i="23"/>
  <c r="S227" i="23"/>
  <c r="AC227" i="23"/>
  <c r="L17" i="23"/>
  <c r="M17" i="23"/>
  <c r="N17" i="23"/>
  <c r="X226" i="23"/>
  <c r="AK226" i="23"/>
  <c r="K17" i="23"/>
  <c r="S226" i="23"/>
  <c r="AC226" i="23"/>
  <c r="L16" i="23"/>
  <c r="M16" i="23"/>
  <c r="N16" i="23"/>
  <c r="X225" i="23"/>
  <c r="AK225" i="23"/>
  <c r="K16" i="23"/>
  <c r="S225" i="23"/>
  <c r="AC225" i="23"/>
  <c r="AJ223" i="23"/>
  <c r="L26" i="23"/>
  <c r="AC173" i="23"/>
  <c r="AC170" i="23"/>
  <c r="E12" i="23"/>
  <c r="Y168" i="23"/>
  <c r="AH168" i="23"/>
  <c r="S168" i="23"/>
  <c r="AC168" i="23"/>
  <c r="C21" i="23"/>
  <c r="D21" i="23"/>
  <c r="E21" i="23"/>
  <c r="W166" i="23"/>
  <c r="AF166" i="23"/>
  <c r="B21" i="23"/>
  <c r="S166" i="23"/>
  <c r="AC166" i="23"/>
  <c r="C20" i="23"/>
  <c r="D20" i="23"/>
  <c r="E20" i="23"/>
  <c r="W165" i="23"/>
  <c r="AF165" i="23"/>
  <c r="B20" i="23"/>
  <c r="S165" i="23"/>
  <c r="AC165" i="23"/>
  <c r="C19" i="23"/>
  <c r="D19" i="23"/>
  <c r="E19" i="23"/>
  <c r="W164" i="23"/>
  <c r="AF164" i="23"/>
  <c r="B19" i="23"/>
  <c r="S164" i="23"/>
  <c r="AC164" i="23"/>
  <c r="C18" i="23"/>
  <c r="D18" i="23"/>
  <c r="E18" i="23"/>
  <c r="W163" i="23"/>
  <c r="AF163" i="23"/>
  <c r="B18" i="23"/>
  <c r="S163" i="23"/>
  <c r="AC163" i="23"/>
  <c r="C17" i="23"/>
  <c r="D17" i="23"/>
  <c r="E17" i="23"/>
  <c r="W162" i="23"/>
  <c r="AF162" i="23"/>
  <c r="B17" i="23"/>
  <c r="S162" i="23"/>
  <c r="AC162" i="23"/>
  <c r="AD160" i="23"/>
  <c r="AC110" i="23"/>
  <c r="U2" i="23"/>
  <c r="S59" i="23"/>
  <c r="S60" i="23"/>
  <c r="S61" i="23"/>
  <c r="S62" i="23"/>
  <c r="S63" i="23"/>
  <c r="S64" i="23"/>
  <c r="S65" i="23"/>
  <c r="S66" i="23"/>
  <c r="S67" i="23"/>
  <c r="S68" i="23"/>
  <c r="S69" i="23"/>
  <c r="S70" i="23"/>
  <c r="S71" i="23"/>
  <c r="S72" i="23"/>
  <c r="S73" i="23"/>
  <c r="S74" i="23"/>
  <c r="S75" i="23"/>
  <c r="S76" i="23"/>
  <c r="S77" i="23"/>
  <c r="S78" i="23"/>
  <c r="S79" i="23"/>
  <c r="S80" i="23"/>
  <c r="S81" i="23"/>
  <c r="S82" i="23"/>
  <c r="S83" i="23"/>
  <c r="S84" i="23"/>
  <c r="S85" i="23"/>
  <c r="S86" i="23"/>
  <c r="S87" i="23"/>
  <c r="S88" i="23"/>
  <c r="S89" i="23"/>
  <c r="S90" i="23"/>
  <c r="S91" i="23"/>
  <c r="S92" i="23"/>
  <c r="S93" i="23"/>
  <c r="S94" i="23"/>
  <c r="S95" i="23"/>
  <c r="S96" i="23"/>
  <c r="S97" i="23"/>
  <c r="S98" i="23"/>
  <c r="S99" i="23"/>
  <c r="S100" i="23"/>
  <c r="S101" i="23"/>
  <c r="S102" i="23"/>
  <c r="S103" i="23"/>
  <c r="S104" i="23"/>
  <c r="S105" i="23"/>
  <c r="S106" i="23"/>
  <c r="S107" i="23"/>
  <c r="S108" i="23"/>
  <c r="AC108" i="23"/>
  <c r="AC107" i="23"/>
  <c r="AC106" i="23"/>
  <c r="AC105" i="23"/>
  <c r="AC104" i="23"/>
  <c r="AC103" i="23"/>
  <c r="AC102" i="23"/>
  <c r="AC101" i="23"/>
  <c r="AC100" i="23"/>
  <c r="AC99" i="23"/>
  <c r="AC98" i="23"/>
  <c r="AC97" i="23"/>
  <c r="AC96" i="23"/>
  <c r="AC95" i="23"/>
  <c r="AC94" i="23"/>
  <c r="AC93" i="23"/>
  <c r="AC92" i="23"/>
  <c r="AC91" i="23"/>
  <c r="AC90" i="23"/>
  <c r="AC89" i="23"/>
  <c r="AC88" i="23"/>
  <c r="AC87" i="23"/>
  <c r="AC86" i="23"/>
  <c r="AC85" i="23"/>
  <c r="AC84" i="23"/>
  <c r="AC83" i="23"/>
  <c r="AC82" i="23"/>
  <c r="AC81" i="23"/>
  <c r="AC80" i="23"/>
  <c r="AC79" i="23"/>
  <c r="AC78" i="23"/>
  <c r="AC77" i="23"/>
  <c r="AC76" i="23"/>
  <c r="AC75" i="23"/>
  <c r="AC74" i="23"/>
  <c r="AC73" i="23"/>
  <c r="AC72" i="23"/>
  <c r="AC71" i="23"/>
  <c r="AC70" i="23"/>
  <c r="AC69" i="23"/>
  <c r="AC68" i="23"/>
  <c r="AC67" i="23"/>
  <c r="AC66" i="23"/>
  <c r="AC65" i="23"/>
  <c r="AC64" i="23"/>
  <c r="AC63" i="23"/>
  <c r="AC62" i="23"/>
  <c r="AC61" i="23"/>
  <c r="AC60" i="23"/>
  <c r="AC59" i="23"/>
  <c r="C27" i="23"/>
  <c r="C22" i="23"/>
  <c r="D22" i="23"/>
  <c r="E22" i="23"/>
  <c r="B22" i="23"/>
  <c r="O16" i="23"/>
  <c r="AK4" i="23"/>
  <c r="AJ4" i="23"/>
  <c r="AI4" i="23"/>
  <c r="AG4" i="23"/>
  <c r="AF4" i="23"/>
  <c r="AD4" i="23"/>
  <c r="F17" i="22"/>
  <c r="I23" i="22"/>
  <c r="AC231" i="22"/>
  <c r="X229" i="22"/>
  <c r="S229" i="22"/>
  <c r="X228" i="22"/>
  <c r="S228" i="22"/>
  <c r="L18" i="22"/>
  <c r="N11" i="22"/>
  <c r="M18" i="22"/>
  <c r="N18" i="22"/>
  <c r="X227" i="22"/>
  <c r="AK227" i="22"/>
  <c r="K18" i="22"/>
  <c r="S227" i="22"/>
  <c r="AC227" i="22"/>
  <c r="L17" i="22"/>
  <c r="M17" i="22"/>
  <c r="N17" i="22"/>
  <c r="X226" i="22"/>
  <c r="AK226" i="22"/>
  <c r="K17" i="22"/>
  <c r="S226" i="22"/>
  <c r="AC226" i="22"/>
  <c r="L16" i="22"/>
  <c r="M16" i="22"/>
  <c r="N16" i="22"/>
  <c r="X225" i="22"/>
  <c r="AK225" i="22"/>
  <c r="K16" i="22"/>
  <c r="S225" i="22"/>
  <c r="AC225" i="22"/>
  <c r="AJ223" i="22"/>
  <c r="L26" i="22"/>
  <c r="AC173" i="22"/>
  <c r="AC170" i="22"/>
  <c r="E12" i="22"/>
  <c r="Y168" i="22"/>
  <c r="AH168" i="22"/>
  <c r="S168" i="22"/>
  <c r="AC168" i="22"/>
  <c r="C21" i="22"/>
  <c r="D21" i="22"/>
  <c r="E21" i="22"/>
  <c r="W166" i="22"/>
  <c r="AF166" i="22"/>
  <c r="B21" i="22"/>
  <c r="S166" i="22"/>
  <c r="AC166" i="22"/>
  <c r="C20" i="22"/>
  <c r="D20" i="22"/>
  <c r="E20" i="22"/>
  <c r="W165" i="22"/>
  <c r="AF165" i="22"/>
  <c r="B20" i="22"/>
  <c r="S165" i="22"/>
  <c r="AC165" i="22"/>
  <c r="C19" i="22"/>
  <c r="D19" i="22"/>
  <c r="E19" i="22"/>
  <c r="W164" i="22"/>
  <c r="AF164" i="22"/>
  <c r="B19" i="22"/>
  <c r="S164" i="22"/>
  <c r="AC164" i="22"/>
  <c r="C18" i="22"/>
  <c r="D18" i="22"/>
  <c r="E18" i="22"/>
  <c r="W163" i="22"/>
  <c r="AF163" i="22"/>
  <c r="B18" i="22"/>
  <c r="S163" i="22"/>
  <c r="AC163" i="22"/>
  <c r="C17" i="22"/>
  <c r="D17" i="22"/>
  <c r="E17" i="22"/>
  <c r="W162" i="22"/>
  <c r="AF162" i="22"/>
  <c r="B17" i="22"/>
  <c r="S162" i="22"/>
  <c r="AC162" i="22"/>
  <c r="AD160" i="22"/>
  <c r="AC110" i="22"/>
  <c r="U2" i="22"/>
  <c r="S59" i="22"/>
  <c r="S60" i="22"/>
  <c r="S61" i="22"/>
  <c r="S62" i="22"/>
  <c r="S63" i="22"/>
  <c r="S64" i="22"/>
  <c r="S65" i="22"/>
  <c r="S66" i="22"/>
  <c r="S67" i="22"/>
  <c r="S68" i="22"/>
  <c r="S69" i="22"/>
  <c r="S70" i="22"/>
  <c r="S71" i="22"/>
  <c r="S72" i="22"/>
  <c r="S73" i="22"/>
  <c r="S74" i="22"/>
  <c r="S75" i="22"/>
  <c r="S76" i="22"/>
  <c r="S77" i="22"/>
  <c r="S78" i="22"/>
  <c r="S79" i="22"/>
  <c r="S80" i="22"/>
  <c r="S81" i="22"/>
  <c r="S82" i="22"/>
  <c r="S83" i="22"/>
  <c r="S84" i="22"/>
  <c r="S85" i="22"/>
  <c r="S86" i="22"/>
  <c r="S87" i="22"/>
  <c r="S88" i="22"/>
  <c r="S89" i="22"/>
  <c r="S90" i="22"/>
  <c r="S91" i="22"/>
  <c r="S92" i="22"/>
  <c r="S93" i="22"/>
  <c r="S94" i="22"/>
  <c r="S95" i="22"/>
  <c r="S96" i="22"/>
  <c r="S97" i="22"/>
  <c r="S98" i="22"/>
  <c r="S99" i="22"/>
  <c r="S100" i="22"/>
  <c r="S101" i="22"/>
  <c r="S102" i="22"/>
  <c r="S103" i="22"/>
  <c r="S104" i="22"/>
  <c r="S105" i="22"/>
  <c r="S106" i="22"/>
  <c r="S107" i="22"/>
  <c r="S108" i="22"/>
  <c r="AC108" i="22"/>
  <c r="AC107" i="22"/>
  <c r="AC106" i="22"/>
  <c r="AC105" i="22"/>
  <c r="AC104" i="22"/>
  <c r="AC103" i="22"/>
  <c r="AC102" i="22"/>
  <c r="AC101" i="22"/>
  <c r="AC100" i="22"/>
  <c r="AC99" i="22"/>
  <c r="AC98" i="22"/>
  <c r="AC97" i="22"/>
  <c r="AC96" i="22"/>
  <c r="AC95" i="22"/>
  <c r="AC94" i="22"/>
  <c r="AC93" i="22"/>
  <c r="AC92" i="22"/>
  <c r="AC91" i="22"/>
  <c r="AC90" i="22"/>
  <c r="AC89" i="22"/>
  <c r="AC88" i="22"/>
  <c r="AC87" i="22"/>
  <c r="AC86" i="22"/>
  <c r="AC85" i="22"/>
  <c r="AC84" i="22"/>
  <c r="AC83" i="22"/>
  <c r="AC82" i="22"/>
  <c r="AC81" i="22"/>
  <c r="AC80" i="22"/>
  <c r="AC79" i="22"/>
  <c r="AC78" i="22"/>
  <c r="AC77" i="22"/>
  <c r="AC76" i="22"/>
  <c r="AC75" i="22"/>
  <c r="AC74" i="22"/>
  <c r="AC73" i="22"/>
  <c r="AC72" i="22"/>
  <c r="AC71" i="22"/>
  <c r="AC70" i="22"/>
  <c r="AC69" i="22"/>
  <c r="AC68" i="22"/>
  <c r="AC67" i="22"/>
  <c r="AC66" i="22"/>
  <c r="AC65" i="22"/>
  <c r="AC64" i="22"/>
  <c r="AC63" i="22"/>
  <c r="AC62" i="22"/>
  <c r="AC61" i="22"/>
  <c r="AC60" i="22"/>
  <c r="AC59" i="22"/>
  <c r="C27" i="22"/>
  <c r="C22" i="22"/>
  <c r="D22" i="22"/>
  <c r="E22" i="22"/>
  <c r="B22" i="22"/>
  <c r="O16" i="22"/>
  <c r="AK4" i="22"/>
  <c r="AJ4" i="22"/>
  <c r="AI4" i="22"/>
  <c r="AG4" i="22"/>
  <c r="AF4" i="22"/>
  <c r="AD4" i="22"/>
  <c r="F17" i="21"/>
  <c r="I23" i="21"/>
  <c r="AC231" i="21"/>
  <c r="X229" i="21"/>
  <c r="S229" i="21"/>
  <c r="X228" i="21"/>
  <c r="S228" i="21"/>
  <c r="L18" i="21"/>
  <c r="N11" i="21"/>
  <c r="M18" i="21"/>
  <c r="N18" i="21"/>
  <c r="X227" i="21"/>
  <c r="AK227" i="21"/>
  <c r="K18" i="21"/>
  <c r="S227" i="21"/>
  <c r="AC227" i="21"/>
  <c r="L17" i="21"/>
  <c r="M17" i="21"/>
  <c r="N17" i="21"/>
  <c r="X226" i="21"/>
  <c r="AK226" i="21"/>
  <c r="K17" i="21"/>
  <c r="S226" i="21"/>
  <c r="AC226" i="21"/>
  <c r="L16" i="21"/>
  <c r="M16" i="21"/>
  <c r="N16" i="21"/>
  <c r="X225" i="21"/>
  <c r="AK225" i="21"/>
  <c r="K16" i="21"/>
  <c r="S225" i="21"/>
  <c r="AC225" i="21"/>
  <c r="AJ223" i="21"/>
  <c r="L26" i="21"/>
  <c r="AC173" i="21"/>
  <c r="AC170" i="21"/>
  <c r="E12" i="21"/>
  <c r="Y168" i="21"/>
  <c r="AH168" i="21"/>
  <c r="S168" i="21"/>
  <c r="AC168" i="21"/>
  <c r="C21" i="21"/>
  <c r="D21" i="21"/>
  <c r="E21" i="21"/>
  <c r="W166" i="21"/>
  <c r="AF166" i="21"/>
  <c r="B21" i="21"/>
  <c r="S166" i="21"/>
  <c r="AC166" i="21"/>
  <c r="C20" i="21"/>
  <c r="D20" i="21"/>
  <c r="E20" i="21"/>
  <c r="W165" i="21"/>
  <c r="AF165" i="21"/>
  <c r="B20" i="21"/>
  <c r="S165" i="21"/>
  <c r="AC165" i="21"/>
  <c r="C19" i="21"/>
  <c r="D19" i="21"/>
  <c r="E19" i="21"/>
  <c r="W164" i="21"/>
  <c r="AF164" i="21"/>
  <c r="B19" i="21"/>
  <c r="S164" i="21"/>
  <c r="AC164" i="21"/>
  <c r="C18" i="21"/>
  <c r="D18" i="21"/>
  <c r="E18" i="21"/>
  <c r="W163" i="21"/>
  <c r="AF163" i="21"/>
  <c r="B18" i="21"/>
  <c r="S163" i="21"/>
  <c r="AC163" i="21"/>
  <c r="C17" i="21"/>
  <c r="D17" i="21"/>
  <c r="E17" i="21"/>
  <c r="W162" i="21"/>
  <c r="AF162" i="21"/>
  <c r="B17" i="21"/>
  <c r="S162" i="21"/>
  <c r="AC162" i="21"/>
  <c r="AD160" i="21"/>
  <c r="AC110" i="21"/>
  <c r="U2" i="21"/>
  <c r="S59" i="21"/>
  <c r="S60" i="21"/>
  <c r="S61" i="21"/>
  <c r="S62" i="21"/>
  <c r="S63" i="21"/>
  <c r="S64" i="21"/>
  <c r="S65" i="21"/>
  <c r="S66" i="21"/>
  <c r="S67" i="21"/>
  <c r="S68" i="21"/>
  <c r="S69" i="21"/>
  <c r="S70" i="21"/>
  <c r="S71" i="21"/>
  <c r="S72" i="21"/>
  <c r="S73" i="21"/>
  <c r="S74" i="21"/>
  <c r="S75" i="21"/>
  <c r="S76" i="21"/>
  <c r="S77" i="21"/>
  <c r="S78" i="21"/>
  <c r="S79" i="21"/>
  <c r="S80" i="21"/>
  <c r="S81" i="21"/>
  <c r="S82" i="21"/>
  <c r="S83" i="21"/>
  <c r="S84" i="21"/>
  <c r="S85" i="21"/>
  <c r="S86" i="21"/>
  <c r="S87" i="21"/>
  <c r="S88" i="21"/>
  <c r="S89" i="21"/>
  <c r="S90" i="21"/>
  <c r="S91" i="21"/>
  <c r="S92" i="21"/>
  <c r="S93" i="21"/>
  <c r="S94" i="21"/>
  <c r="S95" i="21"/>
  <c r="S96" i="21"/>
  <c r="S97" i="21"/>
  <c r="S98" i="21"/>
  <c r="S99" i="21"/>
  <c r="S100" i="21"/>
  <c r="S101" i="21"/>
  <c r="S102" i="21"/>
  <c r="S103" i="21"/>
  <c r="S104" i="21"/>
  <c r="S105" i="21"/>
  <c r="S106" i="21"/>
  <c r="S107" i="21"/>
  <c r="S108" i="21"/>
  <c r="AC108" i="21"/>
  <c r="AC107" i="21"/>
  <c r="AC106" i="21"/>
  <c r="AC105" i="21"/>
  <c r="AC104" i="21"/>
  <c r="AC103" i="21"/>
  <c r="AC102" i="21"/>
  <c r="AC101" i="21"/>
  <c r="AC100" i="21"/>
  <c r="AC99" i="21"/>
  <c r="AC98" i="21"/>
  <c r="AC97" i="21"/>
  <c r="AC96" i="21"/>
  <c r="AC95" i="21"/>
  <c r="AC94" i="21"/>
  <c r="AC93" i="21"/>
  <c r="AC92" i="21"/>
  <c r="AC91" i="21"/>
  <c r="AC90" i="21"/>
  <c r="AC89" i="21"/>
  <c r="AC88" i="21"/>
  <c r="AC87" i="21"/>
  <c r="AC86" i="21"/>
  <c r="AC85" i="21"/>
  <c r="AC84" i="21"/>
  <c r="AC83" i="21"/>
  <c r="AC82" i="21"/>
  <c r="AC81" i="21"/>
  <c r="AC80" i="21"/>
  <c r="AC79" i="21"/>
  <c r="AC78" i="21"/>
  <c r="AC77" i="21"/>
  <c r="AC76" i="21"/>
  <c r="AC75" i="21"/>
  <c r="AC74" i="21"/>
  <c r="AC73" i="21"/>
  <c r="AC72" i="21"/>
  <c r="AC71" i="21"/>
  <c r="AC70" i="21"/>
  <c r="AC69" i="21"/>
  <c r="AC68" i="21"/>
  <c r="AC67" i="21"/>
  <c r="AC66" i="21"/>
  <c r="AC65" i="21"/>
  <c r="AC64" i="21"/>
  <c r="AC63" i="21"/>
  <c r="AC62" i="21"/>
  <c r="AC61" i="21"/>
  <c r="AC60" i="21"/>
  <c r="AC59" i="21"/>
  <c r="C27" i="21"/>
  <c r="C22" i="21"/>
  <c r="D22" i="21"/>
  <c r="E22" i="21"/>
  <c r="B22" i="21"/>
  <c r="O16" i="21"/>
  <c r="AK4" i="21"/>
  <c r="AJ4" i="21"/>
  <c r="AI4" i="21"/>
  <c r="AG4" i="21"/>
  <c r="AF4" i="21"/>
  <c r="AD4" i="21"/>
  <c r="F17" i="20"/>
  <c r="I23" i="20"/>
  <c r="AC231" i="20"/>
  <c r="X229" i="20"/>
  <c r="S229" i="20"/>
  <c r="X228" i="20"/>
  <c r="S228" i="20"/>
  <c r="L18" i="20"/>
  <c r="N11" i="20"/>
  <c r="M18" i="20"/>
  <c r="N18" i="20"/>
  <c r="X227" i="20"/>
  <c r="AK227" i="20"/>
  <c r="K18" i="20"/>
  <c r="S227" i="20"/>
  <c r="AC227" i="20"/>
  <c r="L17" i="20"/>
  <c r="M17" i="20"/>
  <c r="N17" i="20"/>
  <c r="X226" i="20"/>
  <c r="AK226" i="20"/>
  <c r="K17" i="20"/>
  <c r="S226" i="20"/>
  <c r="AC226" i="20"/>
  <c r="L16" i="20"/>
  <c r="M16" i="20"/>
  <c r="N16" i="20"/>
  <c r="X225" i="20"/>
  <c r="AK225" i="20"/>
  <c r="K16" i="20"/>
  <c r="S225" i="20"/>
  <c r="AC225" i="20"/>
  <c r="AJ223" i="20"/>
  <c r="L26" i="20"/>
  <c r="AC173" i="20"/>
  <c r="AC170" i="20"/>
  <c r="E12" i="20"/>
  <c r="Y168" i="20"/>
  <c r="AH168" i="20"/>
  <c r="S168" i="20"/>
  <c r="AC168" i="20"/>
  <c r="C21" i="20"/>
  <c r="D21" i="20"/>
  <c r="E21" i="20"/>
  <c r="W166" i="20"/>
  <c r="AF166" i="20"/>
  <c r="B21" i="20"/>
  <c r="S166" i="20"/>
  <c r="AC166" i="20"/>
  <c r="C20" i="20"/>
  <c r="D20" i="20"/>
  <c r="E20" i="20"/>
  <c r="W165" i="20"/>
  <c r="AF165" i="20"/>
  <c r="B20" i="20"/>
  <c r="S165" i="20"/>
  <c r="AC165" i="20"/>
  <c r="C19" i="20"/>
  <c r="D19" i="20"/>
  <c r="E19" i="20"/>
  <c r="W164" i="20"/>
  <c r="AF164" i="20"/>
  <c r="B19" i="20"/>
  <c r="S164" i="20"/>
  <c r="AC164" i="20"/>
  <c r="C18" i="20"/>
  <c r="D18" i="20"/>
  <c r="E18" i="20"/>
  <c r="W163" i="20"/>
  <c r="AF163" i="20"/>
  <c r="B18" i="20"/>
  <c r="S163" i="20"/>
  <c r="AC163" i="20"/>
  <c r="C17" i="20"/>
  <c r="D17" i="20"/>
  <c r="E17" i="20"/>
  <c r="W162" i="20"/>
  <c r="AF162" i="20"/>
  <c r="B17" i="20"/>
  <c r="S162" i="20"/>
  <c r="AC162" i="20"/>
  <c r="AD160" i="20"/>
  <c r="AC110" i="20"/>
  <c r="U2" i="20"/>
  <c r="S59" i="20"/>
  <c r="S60" i="20"/>
  <c r="S61" i="20"/>
  <c r="S62" i="20"/>
  <c r="S63" i="20"/>
  <c r="S64" i="20"/>
  <c r="S65" i="20"/>
  <c r="S66" i="20"/>
  <c r="S67" i="20"/>
  <c r="S68" i="20"/>
  <c r="S69" i="20"/>
  <c r="S70" i="20"/>
  <c r="S71" i="20"/>
  <c r="S72" i="20"/>
  <c r="S73" i="20"/>
  <c r="S74" i="20"/>
  <c r="S75" i="20"/>
  <c r="S76" i="20"/>
  <c r="S77" i="20"/>
  <c r="S78" i="20"/>
  <c r="S79" i="20"/>
  <c r="S80" i="20"/>
  <c r="S81" i="20"/>
  <c r="S82" i="20"/>
  <c r="S83" i="20"/>
  <c r="S84" i="20"/>
  <c r="S85" i="20"/>
  <c r="S86" i="20"/>
  <c r="S87" i="20"/>
  <c r="S88" i="20"/>
  <c r="S89" i="20"/>
  <c r="S90" i="20"/>
  <c r="S91" i="20"/>
  <c r="S92" i="20"/>
  <c r="S93" i="20"/>
  <c r="S94" i="20"/>
  <c r="S95" i="20"/>
  <c r="S96" i="20"/>
  <c r="S97" i="20"/>
  <c r="S98" i="20"/>
  <c r="S99" i="20"/>
  <c r="S100" i="20"/>
  <c r="S101" i="20"/>
  <c r="S102" i="20"/>
  <c r="S103" i="20"/>
  <c r="S104" i="20"/>
  <c r="S105" i="20"/>
  <c r="S106" i="20"/>
  <c r="S107" i="20"/>
  <c r="S108" i="20"/>
  <c r="AC108" i="20"/>
  <c r="AC107" i="20"/>
  <c r="AC106" i="20"/>
  <c r="AC105" i="20"/>
  <c r="AC104" i="20"/>
  <c r="AC103" i="20"/>
  <c r="AC102" i="20"/>
  <c r="AC101" i="20"/>
  <c r="AC100" i="20"/>
  <c r="AC99" i="20"/>
  <c r="AC98" i="20"/>
  <c r="AC97" i="20"/>
  <c r="AC96" i="20"/>
  <c r="AC95" i="20"/>
  <c r="AC94" i="20"/>
  <c r="AC93" i="20"/>
  <c r="AC92" i="20"/>
  <c r="AC91" i="20"/>
  <c r="AC90" i="20"/>
  <c r="AC89" i="20"/>
  <c r="AC88" i="20"/>
  <c r="AC87" i="20"/>
  <c r="AC86" i="20"/>
  <c r="AC85" i="20"/>
  <c r="AC84" i="20"/>
  <c r="AC83" i="20"/>
  <c r="AC82" i="20"/>
  <c r="AC81" i="20"/>
  <c r="AC80" i="20"/>
  <c r="AC79" i="20"/>
  <c r="AC78" i="20"/>
  <c r="AC77" i="20"/>
  <c r="AC76" i="20"/>
  <c r="AC75" i="20"/>
  <c r="AC74" i="20"/>
  <c r="AC73" i="20"/>
  <c r="AC72" i="20"/>
  <c r="AC71" i="20"/>
  <c r="AC70" i="20"/>
  <c r="AC69" i="20"/>
  <c r="AC68" i="20"/>
  <c r="AC67" i="20"/>
  <c r="AC66" i="20"/>
  <c r="AC65" i="20"/>
  <c r="AC64" i="20"/>
  <c r="AC63" i="20"/>
  <c r="AC62" i="20"/>
  <c r="AC61" i="20"/>
  <c r="AC60" i="20"/>
  <c r="AC59" i="20"/>
  <c r="C27" i="20"/>
  <c r="C22" i="20"/>
  <c r="D22" i="20"/>
  <c r="E22" i="20"/>
  <c r="B22" i="20"/>
  <c r="O16" i="20"/>
  <c r="AK4" i="20"/>
  <c r="AJ4" i="20"/>
  <c r="AI4" i="20"/>
  <c r="AG4" i="20"/>
  <c r="AF4" i="20"/>
  <c r="AD4" i="20"/>
  <c r="F17" i="19"/>
  <c r="I23" i="19"/>
  <c r="AC231" i="19"/>
  <c r="X229" i="19"/>
  <c r="S229" i="19"/>
  <c r="X228" i="19"/>
  <c r="S228" i="19"/>
  <c r="L18" i="19"/>
  <c r="N11" i="19"/>
  <c r="M18" i="19"/>
  <c r="N18" i="19"/>
  <c r="X227" i="19"/>
  <c r="AK227" i="19"/>
  <c r="K18" i="19"/>
  <c r="S227" i="19"/>
  <c r="AC227" i="19"/>
  <c r="L17" i="19"/>
  <c r="M17" i="19"/>
  <c r="N17" i="19"/>
  <c r="X226" i="19"/>
  <c r="AK226" i="19"/>
  <c r="K17" i="19"/>
  <c r="S226" i="19"/>
  <c r="AC226" i="19"/>
  <c r="L16" i="19"/>
  <c r="M16" i="19"/>
  <c r="N16" i="19"/>
  <c r="X225" i="19"/>
  <c r="AK225" i="19"/>
  <c r="K16" i="19"/>
  <c r="S225" i="19"/>
  <c r="AC225" i="19"/>
  <c r="AJ223" i="19"/>
  <c r="L26" i="19"/>
  <c r="AC173" i="19"/>
  <c r="AC170" i="19"/>
  <c r="E12" i="19"/>
  <c r="Y168" i="19"/>
  <c r="AH168" i="19"/>
  <c r="S168" i="19"/>
  <c r="AC168" i="19"/>
  <c r="C21" i="19"/>
  <c r="D21" i="19"/>
  <c r="E21" i="19"/>
  <c r="W166" i="19"/>
  <c r="AF166" i="19"/>
  <c r="B21" i="19"/>
  <c r="S166" i="19"/>
  <c r="AC166" i="19"/>
  <c r="C20" i="19"/>
  <c r="D20" i="19"/>
  <c r="E20" i="19"/>
  <c r="W165" i="19"/>
  <c r="AF165" i="19"/>
  <c r="B20" i="19"/>
  <c r="S165" i="19"/>
  <c r="AC165" i="19"/>
  <c r="C19" i="19"/>
  <c r="D19" i="19"/>
  <c r="E19" i="19"/>
  <c r="W164" i="19"/>
  <c r="AF164" i="19"/>
  <c r="B19" i="19"/>
  <c r="S164" i="19"/>
  <c r="AC164" i="19"/>
  <c r="C18" i="19"/>
  <c r="D18" i="19"/>
  <c r="E18" i="19"/>
  <c r="W163" i="19"/>
  <c r="AF163" i="19"/>
  <c r="B18" i="19"/>
  <c r="S163" i="19"/>
  <c r="AC163" i="19"/>
  <c r="C17" i="19"/>
  <c r="D17" i="19"/>
  <c r="E17" i="19"/>
  <c r="W162" i="19"/>
  <c r="AF162" i="19"/>
  <c r="B17" i="19"/>
  <c r="S162" i="19"/>
  <c r="AC162" i="19"/>
  <c r="AD160" i="19"/>
  <c r="AC110" i="19"/>
  <c r="U2" i="19"/>
  <c r="S59" i="19"/>
  <c r="S60" i="19"/>
  <c r="S61" i="19"/>
  <c r="S62" i="19"/>
  <c r="S63" i="19"/>
  <c r="S64" i="19"/>
  <c r="S65" i="19"/>
  <c r="S66" i="19"/>
  <c r="S67" i="19"/>
  <c r="S68" i="19"/>
  <c r="S69" i="19"/>
  <c r="S70" i="19"/>
  <c r="S71" i="19"/>
  <c r="S72" i="19"/>
  <c r="S73" i="19"/>
  <c r="S74" i="19"/>
  <c r="S75" i="19"/>
  <c r="S76" i="19"/>
  <c r="S77" i="19"/>
  <c r="S78" i="19"/>
  <c r="S79" i="19"/>
  <c r="S80" i="19"/>
  <c r="S81" i="19"/>
  <c r="S82" i="19"/>
  <c r="S83" i="19"/>
  <c r="S84" i="19"/>
  <c r="S85" i="19"/>
  <c r="S86" i="19"/>
  <c r="S87" i="19"/>
  <c r="S88" i="19"/>
  <c r="S89" i="19"/>
  <c r="S90" i="19"/>
  <c r="S91" i="19"/>
  <c r="S92" i="19"/>
  <c r="S93" i="19"/>
  <c r="S94" i="19"/>
  <c r="S95" i="19"/>
  <c r="S96" i="19"/>
  <c r="S97" i="19"/>
  <c r="S98" i="19"/>
  <c r="S99" i="19"/>
  <c r="S100" i="19"/>
  <c r="S101" i="19"/>
  <c r="S102" i="19"/>
  <c r="S103" i="19"/>
  <c r="S104" i="19"/>
  <c r="S105" i="19"/>
  <c r="S106" i="19"/>
  <c r="S107" i="19"/>
  <c r="S108" i="19"/>
  <c r="AC108" i="19"/>
  <c r="AC107" i="19"/>
  <c r="AC106" i="19"/>
  <c r="AC105" i="19"/>
  <c r="AC104" i="19"/>
  <c r="AC103" i="19"/>
  <c r="AC102" i="19"/>
  <c r="AC101" i="19"/>
  <c r="AC100" i="19"/>
  <c r="AC99" i="19"/>
  <c r="AC98" i="19"/>
  <c r="AC97" i="19"/>
  <c r="AC96" i="19"/>
  <c r="AC95" i="19"/>
  <c r="AC94" i="19"/>
  <c r="AC93" i="19"/>
  <c r="AC92" i="19"/>
  <c r="AC91" i="19"/>
  <c r="AC90" i="19"/>
  <c r="AC89" i="19"/>
  <c r="AC88" i="19"/>
  <c r="AC87" i="19"/>
  <c r="AC86" i="19"/>
  <c r="AC85" i="19"/>
  <c r="AC84" i="19"/>
  <c r="AC83" i="19"/>
  <c r="AC82" i="19"/>
  <c r="AC81" i="19"/>
  <c r="AC80" i="19"/>
  <c r="AC79" i="19"/>
  <c r="AC78" i="19"/>
  <c r="AC77" i="19"/>
  <c r="AC76" i="19"/>
  <c r="AC75" i="19"/>
  <c r="AC74" i="19"/>
  <c r="AC73" i="19"/>
  <c r="AC72" i="19"/>
  <c r="AC71" i="19"/>
  <c r="AC70" i="19"/>
  <c r="AC69" i="19"/>
  <c r="AC68" i="19"/>
  <c r="AC67" i="19"/>
  <c r="AC66" i="19"/>
  <c r="AC65" i="19"/>
  <c r="AC64" i="19"/>
  <c r="AC63" i="19"/>
  <c r="AC62" i="19"/>
  <c r="AC61" i="19"/>
  <c r="AC60" i="19"/>
  <c r="AC59" i="19"/>
  <c r="C27" i="19"/>
  <c r="C22" i="19"/>
  <c r="D22" i="19"/>
  <c r="E22" i="19"/>
  <c r="B22" i="19"/>
  <c r="O16" i="19"/>
  <c r="AK4" i="19"/>
  <c r="AJ4" i="19"/>
  <c r="AI4" i="19"/>
  <c r="AG4" i="19"/>
  <c r="AF4" i="19"/>
  <c r="AD4" i="19"/>
  <c r="F17" i="18"/>
  <c r="I23" i="18"/>
  <c r="AC231" i="18"/>
  <c r="X229" i="18"/>
  <c r="S229" i="18"/>
  <c r="X228" i="18"/>
  <c r="S228" i="18"/>
  <c r="L18" i="18"/>
  <c r="N11" i="18"/>
  <c r="M18" i="18"/>
  <c r="N18" i="18"/>
  <c r="X227" i="18"/>
  <c r="AK227" i="18"/>
  <c r="K18" i="18"/>
  <c r="S227" i="18"/>
  <c r="AC227" i="18"/>
  <c r="L17" i="18"/>
  <c r="M17" i="18"/>
  <c r="N17" i="18"/>
  <c r="X226" i="18"/>
  <c r="AK226" i="18"/>
  <c r="K17" i="18"/>
  <c r="S226" i="18"/>
  <c r="AC226" i="18"/>
  <c r="L16" i="18"/>
  <c r="M16" i="18"/>
  <c r="N16" i="18"/>
  <c r="X225" i="18"/>
  <c r="AK225" i="18"/>
  <c r="K16" i="18"/>
  <c r="S225" i="18"/>
  <c r="AC225" i="18"/>
  <c r="AJ223" i="18"/>
  <c r="L26" i="18"/>
  <c r="AC173" i="18"/>
  <c r="AC170" i="18"/>
  <c r="E12" i="18"/>
  <c r="Y168" i="18"/>
  <c r="AH168" i="18"/>
  <c r="S168" i="18"/>
  <c r="AC168" i="18"/>
  <c r="C21" i="18"/>
  <c r="D21" i="18"/>
  <c r="E21" i="18"/>
  <c r="W166" i="18"/>
  <c r="AF166" i="18"/>
  <c r="B21" i="18"/>
  <c r="S166" i="18"/>
  <c r="AC166" i="18"/>
  <c r="C20" i="18"/>
  <c r="D20" i="18"/>
  <c r="E20" i="18"/>
  <c r="W165" i="18"/>
  <c r="AF165" i="18"/>
  <c r="B20" i="18"/>
  <c r="S165" i="18"/>
  <c r="AC165" i="18"/>
  <c r="C19" i="18"/>
  <c r="D19" i="18"/>
  <c r="E19" i="18"/>
  <c r="W164" i="18"/>
  <c r="AF164" i="18"/>
  <c r="B19" i="18"/>
  <c r="S164" i="18"/>
  <c r="AC164" i="18"/>
  <c r="C18" i="18"/>
  <c r="D18" i="18"/>
  <c r="E18" i="18"/>
  <c r="W163" i="18"/>
  <c r="AF163" i="18"/>
  <c r="B18" i="18"/>
  <c r="S163" i="18"/>
  <c r="AC163" i="18"/>
  <c r="C17" i="18"/>
  <c r="D17" i="18"/>
  <c r="E17" i="18"/>
  <c r="W162" i="18"/>
  <c r="AF162" i="18"/>
  <c r="B17" i="18"/>
  <c r="S162" i="18"/>
  <c r="AC162" i="18"/>
  <c r="AD160" i="18"/>
  <c r="AC110" i="18"/>
  <c r="U2" i="18"/>
  <c r="S59" i="18"/>
  <c r="S60" i="18"/>
  <c r="S61" i="18"/>
  <c r="S62" i="18"/>
  <c r="S63" i="18"/>
  <c r="S64" i="18"/>
  <c r="S65" i="18"/>
  <c r="S66" i="18"/>
  <c r="S67" i="18"/>
  <c r="S68" i="18"/>
  <c r="S69" i="18"/>
  <c r="S70" i="18"/>
  <c r="S71" i="18"/>
  <c r="S72" i="18"/>
  <c r="S73" i="18"/>
  <c r="S74" i="18"/>
  <c r="S75" i="18"/>
  <c r="S76" i="18"/>
  <c r="S77" i="18"/>
  <c r="S78" i="18"/>
  <c r="S79" i="18"/>
  <c r="S80" i="18"/>
  <c r="S81" i="18"/>
  <c r="S82" i="18"/>
  <c r="S83" i="18"/>
  <c r="S84" i="18"/>
  <c r="S85" i="18"/>
  <c r="S86" i="18"/>
  <c r="S87" i="18"/>
  <c r="S88" i="18"/>
  <c r="S89" i="18"/>
  <c r="S90" i="18"/>
  <c r="S91" i="18"/>
  <c r="S92" i="18"/>
  <c r="S93" i="18"/>
  <c r="S94" i="18"/>
  <c r="S95" i="18"/>
  <c r="S96" i="18"/>
  <c r="S97" i="18"/>
  <c r="S98" i="18"/>
  <c r="S99" i="18"/>
  <c r="S100" i="18"/>
  <c r="S101" i="18"/>
  <c r="S102" i="18"/>
  <c r="S103" i="18"/>
  <c r="S104" i="18"/>
  <c r="S105" i="18"/>
  <c r="S106" i="18"/>
  <c r="S107" i="18"/>
  <c r="S108" i="18"/>
  <c r="AC108" i="18"/>
  <c r="AC107" i="18"/>
  <c r="AC106" i="18"/>
  <c r="AC105" i="18"/>
  <c r="AC104" i="18"/>
  <c r="AC103" i="18"/>
  <c r="AC102" i="18"/>
  <c r="AC101" i="18"/>
  <c r="AC100" i="18"/>
  <c r="AC99" i="18"/>
  <c r="AC98" i="18"/>
  <c r="AC97" i="18"/>
  <c r="AC96" i="18"/>
  <c r="AC95" i="18"/>
  <c r="AC94" i="18"/>
  <c r="AC93" i="18"/>
  <c r="AC92" i="18"/>
  <c r="AC91" i="18"/>
  <c r="AC90" i="18"/>
  <c r="AC89" i="18"/>
  <c r="AC88" i="18"/>
  <c r="AC87" i="18"/>
  <c r="AC86" i="18"/>
  <c r="AC85" i="18"/>
  <c r="AC84" i="18"/>
  <c r="AC83" i="18"/>
  <c r="AC82" i="18"/>
  <c r="AC81" i="18"/>
  <c r="AC80" i="18"/>
  <c r="AC79" i="18"/>
  <c r="AC78" i="18"/>
  <c r="AC77" i="18"/>
  <c r="AC76" i="18"/>
  <c r="AC75" i="18"/>
  <c r="AC74" i="18"/>
  <c r="AC73" i="18"/>
  <c r="AC72" i="18"/>
  <c r="AC71" i="18"/>
  <c r="AC70" i="18"/>
  <c r="AC69" i="18"/>
  <c r="AC68" i="18"/>
  <c r="AC67" i="18"/>
  <c r="AC66" i="18"/>
  <c r="AC65" i="18"/>
  <c r="AC64" i="18"/>
  <c r="AC63" i="18"/>
  <c r="AC62" i="18"/>
  <c r="AC61" i="18"/>
  <c r="AC60" i="18"/>
  <c r="AC59" i="18"/>
  <c r="C27" i="18"/>
  <c r="C22" i="18"/>
  <c r="D22" i="18"/>
  <c r="E22" i="18"/>
  <c r="B22" i="18"/>
  <c r="O16" i="18"/>
  <c r="AK4" i="18"/>
  <c r="AJ4" i="18"/>
  <c r="AI4" i="18"/>
  <c r="AG4" i="18"/>
  <c r="AF4" i="18"/>
  <c r="AD4" i="18"/>
  <c r="F17" i="17"/>
  <c r="I23" i="17"/>
  <c r="AC231" i="17"/>
  <c r="X229" i="17"/>
  <c r="AK229" i="17"/>
  <c r="S229" i="17"/>
  <c r="AC229" i="17"/>
  <c r="X228" i="17"/>
  <c r="AK228" i="17"/>
  <c r="S228" i="17"/>
  <c r="AC228" i="17"/>
  <c r="L18" i="17"/>
  <c r="N11" i="17"/>
  <c r="M18" i="17"/>
  <c r="X227" i="17"/>
  <c r="AK227" i="17"/>
  <c r="S227" i="17"/>
  <c r="AC227" i="17"/>
  <c r="L17" i="17"/>
  <c r="M17" i="17"/>
  <c r="X226" i="17"/>
  <c r="AK226" i="17"/>
  <c r="S226" i="17"/>
  <c r="AC226" i="17"/>
  <c r="L16" i="17"/>
  <c r="M16" i="17"/>
  <c r="X225" i="17"/>
  <c r="AK225" i="17"/>
  <c r="S225" i="17"/>
  <c r="AC225" i="17"/>
  <c r="AJ223" i="17"/>
  <c r="L26" i="17"/>
  <c r="AC173" i="17"/>
  <c r="AC170" i="17"/>
  <c r="E12" i="17"/>
  <c r="Y168" i="17"/>
  <c r="AH168" i="17"/>
  <c r="S168" i="17"/>
  <c r="AC168" i="17"/>
  <c r="C21" i="17"/>
  <c r="D21" i="17"/>
  <c r="E21" i="17"/>
  <c r="W166" i="17"/>
  <c r="AF166" i="17"/>
  <c r="B21" i="17"/>
  <c r="S166" i="17"/>
  <c r="AC166" i="17"/>
  <c r="C20" i="17"/>
  <c r="D20" i="17"/>
  <c r="E20" i="17"/>
  <c r="W165" i="17"/>
  <c r="AF165" i="17"/>
  <c r="B20" i="17"/>
  <c r="S165" i="17"/>
  <c r="AC165" i="17"/>
  <c r="C19" i="17"/>
  <c r="D19" i="17"/>
  <c r="E19" i="17"/>
  <c r="W164" i="17"/>
  <c r="AF164" i="17"/>
  <c r="B19" i="17"/>
  <c r="S164" i="17"/>
  <c r="AC164" i="17"/>
  <c r="C18" i="17"/>
  <c r="D18" i="17"/>
  <c r="E18" i="17"/>
  <c r="W163" i="17"/>
  <c r="AF163" i="17"/>
  <c r="B18" i="17"/>
  <c r="S163" i="17"/>
  <c r="AC163" i="17"/>
  <c r="C17" i="17"/>
  <c r="D17" i="17"/>
  <c r="E17" i="17"/>
  <c r="W162" i="17"/>
  <c r="AF162" i="17"/>
  <c r="B17" i="17"/>
  <c r="S162" i="17"/>
  <c r="AC162" i="17"/>
  <c r="AD160" i="17"/>
  <c r="AC110" i="17"/>
  <c r="AC109" i="17"/>
  <c r="U2" i="17"/>
  <c r="S59" i="17"/>
  <c r="S60" i="17"/>
  <c r="S61" i="17"/>
  <c r="S62" i="17"/>
  <c r="S63" i="17"/>
  <c r="S64" i="17"/>
  <c r="S65" i="17"/>
  <c r="S66" i="17"/>
  <c r="S67" i="17"/>
  <c r="S68" i="17"/>
  <c r="S69" i="17"/>
  <c r="S70" i="17"/>
  <c r="S71" i="17"/>
  <c r="S72" i="17"/>
  <c r="S73" i="17"/>
  <c r="S74" i="17"/>
  <c r="S75" i="17"/>
  <c r="S76" i="17"/>
  <c r="S77" i="17"/>
  <c r="S78" i="17"/>
  <c r="S79" i="17"/>
  <c r="S80" i="17"/>
  <c r="S81" i="17"/>
  <c r="S82" i="17"/>
  <c r="S83" i="17"/>
  <c r="S84" i="17"/>
  <c r="S85" i="17"/>
  <c r="S86" i="17"/>
  <c r="S87" i="17"/>
  <c r="S88" i="17"/>
  <c r="S89" i="17"/>
  <c r="S90" i="17"/>
  <c r="S91" i="17"/>
  <c r="S92" i="17"/>
  <c r="S93" i="17"/>
  <c r="S94" i="17"/>
  <c r="S95" i="17"/>
  <c r="S96" i="17"/>
  <c r="S97" i="17"/>
  <c r="S98" i="17"/>
  <c r="S99" i="17"/>
  <c r="S100" i="17"/>
  <c r="S101" i="17"/>
  <c r="S102" i="17"/>
  <c r="S103" i="17"/>
  <c r="S104" i="17"/>
  <c r="S105" i="17"/>
  <c r="S106" i="17"/>
  <c r="S107" i="17"/>
  <c r="S108" i="17"/>
  <c r="AC108" i="17"/>
  <c r="AC107" i="17"/>
  <c r="AC106" i="17"/>
  <c r="AC105" i="17"/>
  <c r="AC104" i="17"/>
  <c r="AC103" i="17"/>
  <c r="AC102" i="17"/>
  <c r="AC101" i="17"/>
  <c r="AC100" i="17"/>
  <c r="AC99" i="17"/>
  <c r="AC98" i="17"/>
  <c r="AC97" i="17"/>
  <c r="AC96" i="17"/>
  <c r="AC95" i="17"/>
  <c r="AC94" i="17"/>
  <c r="AC93" i="17"/>
  <c r="AC92" i="17"/>
  <c r="AC91" i="17"/>
  <c r="AC90" i="17"/>
  <c r="AC89" i="17"/>
  <c r="AC88" i="17"/>
  <c r="AC87" i="17"/>
  <c r="AC86" i="17"/>
  <c r="AC85" i="17"/>
  <c r="AC84" i="17"/>
  <c r="AC83" i="17"/>
  <c r="AC82" i="17"/>
  <c r="AC81" i="17"/>
  <c r="AC80" i="17"/>
  <c r="AC79" i="17"/>
  <c r="AC78" i="17"/>
  <c r="AC77" i="17"/>
  <c r="AC76" i="17"/>
  <c r="AC75" i="17"/>
  <c r="AC74" i="17"/>
  <c r="AC73" i="17"/>
  <c r="AC72" i="17"/>
  <c r="AC71" i="17"/>
  <c r="AC70" i="17"/>
  <c r="AC69" i="17"/>
  <c r="AC68" i="17"/>
  <c r="AC67" i="17"/>
  <c r="AC66" i="17"/>
  <c r="AC65" i="17"/>
  <c r="AC64" i="17"/>
  <c r="AC63" i="17"/>
  <c r="AC62" i="17"/>
  <c r="AC61" i="17"/>
  <c r="AC60" i="17"/>
  <c r="AC59" i="17"/>
  <c r="C27" i="17"/>
  <c r="C22" i="17"/>
  <c r="D22" i="17"/>
  <c r="E22" i="17"/>
  <c r="B22" i="17"/>
  <c r="O16" i="17"/>
  <c r="AK4" i="17"/>
  <c r="AJ4" i="17"/>
  <c r="AI4" i="17"/>
  <c r="AG4" i="17"/>
  <c r="AF4" i="17"/>
  <c r="AD4" i="17"/>
  <c r="F17" i="16"/>
  <c r="I23" i="16"/>
  <c r="AC231" i="16"/>
  <c r="X229" i="16"/>
  <c r="S229" i="16"/>
  <c r="X228" i="16"/>
  <c r="S228" i="16"/>
  <c r="L18" i="16"/>
  <c r="N11" i="16"/>
  <c r="M18" i="16"/>
  <c r="N18" i="16"/>
  <c r="X227" i="16"/>
  <c r="AK227" i="16"/>
  <c r="K18" i="16"/>
  <c r="S227" i="16"/>
  <c r="AC227" i="16"/>
  <c r="L17" i="16"/>
  <c r="M17" i="16"/>
  <c r="N17" i="16"/>
  <c r="X226" i="16"/>
  <c r="AK226" i="16"/>
  <c r="K17" i="16"/>
  <c r="S226" i="16"/>
  <c r="AC226" i="16"/>
  <c r="L16" i="16"/>
  <c r="M16" i="16"/>
  <c r="N16" i="16"/>
  <c r="X225" i="16"/>
  <c r="AK225" i="16"/>
  <c r="K16" i="16"/>
  <c r="S225" i="16"/>
  <c r="AC225" i="16"/>
  <c r="AJ223" i="16"/>
  <c r="L26" i="16"/>
  <c r="AC173" i="16"/>
  <c r="AC170" i="16"/>
  <c r="E12" i="16"/>
  <c r="Y168" i="16"/>
  <c r="AH168" i="16"/>
  <c r="S168" i="16"/>
  <c r="AC168" i="16"/>
  <c r="C21" i="16"/>
  <c r="D21" i="16"/>
  <c r="E21" i="16"/>
  <c r="W166" i="16"/>
  <c r="AF166" i="16"/>
  <c r="B21" i="16"/>
  <c r="S166" i="16"/>
  <c r="AC166" i="16"/>
  <c r="C20" i="16"/>
  <c r="D20" i="16"/>
  <c r="E20" i="16"/>
  <c r="W165" i="16"/>
  <c r="AF165" i="16"/>
  <c r="B20" i="16"/>
  <c r="S165" i="16"/>
  <c r="AC165" i="16"/>
  <c r="C19" i="16"/>
  <c r="D19" i="16"/>
  <c r="E19" i="16"/>
  <c r="W164" i="16"/>
  <c r="AF164" i="16"/>
  <c r="B19" i="16"/>
  <c r="S164" i="16"/>
  <c r="AC164" i="16"/>
  <c r="C18" i="16"/>
  <c r="D18" i="16"/>
  <c r="E18" i="16"/>
  <c r="W163" i="16"/>
  <c r="AF163" i="16"/>
  <c r="B18" i="16"/>
  <c r="S163" i="16"/>
  <c r="AC163" i="16"/>
  <c r="C17" i="16"/>
  <c r="D17" i="16"/>
  <c r="E17" i="16"/>
  <c r="W162" i="16"/>
  <c r="AF162" i="16"/>
  <c r="B17" i="16"/>
  <c r="S162" i="16"/>
  <c r="AC162" i="16"/>
  <c r="AD160" i="16"/>
  <c r="AC110" i="16"/>
  <c r="AC109" i="16"/>
  <c r="U2" i="16"/>
  <c r="S59" i="16"/>
  <c r="S60" i="16"/>
  <c r="S61" i="16"/>
  <c r="S62" i="16"/>
  <c r="S63" i="16"/>
  <c r="S64" i="16"/>
  <c r="S65" i="16"/>
  <c r="S66" i="16"/>
  <c r="S67" i="16"/>
  <c r="S68" i="16"/>
  <c r="S69" i="16"/>
  <c r="S70" i="16"/>
  <c r="S71" i="16"/>
  <c r="S72" i="16"/>
  <c r="S73" i="16"/>
  <c r="S74" i="16"/>
  <c r="S75" i="16"/>
  <c r="S76" i="16"/>
  <c r="S77" i="16"/>
  <c r="S78" i="16"/>
  <c r="S79" i="16"/>
  <c r="S80" i="16"/>
  <c r="S81" i="16"/>
  <c r="S82" i="16"/>
  <c r="S83" i="16"/>
  <c r="S84" i="16"/>
  <c r="S85" i="16"/>
  <c r="S86" i="16"/>
  <c r="S87" i="16"/>
  <c r="S88" i="16"/>
  <c r="S89" i="16"/>
  <c r="S90" i="16"/>
  <c r="S91" i="16"/>
  <c r="S92" i="16"/>
  <c r="S93" i="16"/>
  <c r="S94" i="16"/>
  <c r="S95" i="16"/>
  <c r="S96" i="16"/>
  <c r="S97" i="16"/>
  <c r="S98" i="16"/>
  <c r="S99" i="16"/>
  <c r="S100" i="16"/>
  <c r="S101" i="16"/>
  <c r="S102" i="16"/>
  <c r="S103" i="16"/>
  <c r="S104" i="16"/>
  <c r="S105" i="16"/>
  <c r="S106" i="16"/>
  <c r="S107" i="16"/>
  <c r="S108" i="16"/>
  <c r="AC108" i="16"/>
  <c r="AC107" i="16"/>
  <c r="AC106" i="16"/>
  <c r="AC105" i="16"/>
  <c r="AC104" i="16"/>
  <c r="AC103" i="16"/>
  <c r="AC102" i="16"/>
  <c r="AC101" i="16"/>
  <c r="AC100" i="16"/>
  <c r="AC99" i="16"/>
  <c r="AC98" i="16"/>
  <c r="AC97" i="16"/>
  <c r="AC96" i="16"/>
  <c r="AC95" i="16"/>
  <c r="AC94" i="16"/>
  <c r="AC93" i="16"/>
  <c r="AC92" i="16"/>
  <c r="AC91" i="16"/>
  <c r="AC90" i="16"/>
  <c r="AC89" i="16"/>
  <c r="AC88" i="16"/>
  <c r="AC87" i="16"/>
  <c r="AC86" i="16"/>
  <c r="AC85" i="16"/>
  <c r="AC84" i="16"/>
  <c r="AC83" i="16"/>
  <c r="AC82" i="16"/>
  <c r="AC81" i="16"/>
  <c r="AC80" i="16"/>
  <c r="AC79" i="16"/>
  <c r="AC78" i="16"/>
  <c r="AC77" i="16"/>
  <c r="AC76" i="16"/>
  <c r="AC75" i="16"/>
  <c r="AC74" i="16"/>
  <c r="AC73" i="16"/>
  <c r="AC72" i="16"/>
  <c r="AC71" i="16"/>
  <c r="AC70" i="16"/>
  <c r="AC69" i="16"/>
  <c r="AC68" i="16"/>
  <c r="AC67" i="16"/>
  <c r="AC66" i="16"/>
  <c r="AC65" i="16"/>
  <c r="AC64" i="16"/>
  <c r="AC63" i="16"/>
  <c r="AC62" i="16"/>
  <c r="AC61" i="16"/>
  <c r="AC60" i="16"/>
  <c r="AC59" i="16"/>
  <c r="C27" i="16"/>
  <c r="C22" i="16"/>
  <c r="D22" i="16"/>
  <c r="E22" i="16"/>
  <c r="B22" i="16"/>
  <c r="O16" i="16"/>
  <c r="AK4" i="16"/>
  <c r="AJ4" i="16"/>
  <c r="AI4" i="16"/>
  <c r="AG4" i="16"/>
  <c r="AF4" i="16"/>
  <c r="AD4" i="16"/>
  <c r="F17" i="15"/>
  <c r="I23" i="15"/>
  <c r="AC231" i="15"/>
  <c r="X229" i="15"/>
  <c r="AK229" i="15"/>
  <c r="S229" i="15"/>
  <c r="AC229" i="15"/>
  <c r="X228" i="15"/>
  <c r="AK228" i="15"/>
  <c r="S228" i="15"/>
  <c r="AC228" i="15"/>
  <c r="L18" i="15"/>
  <c r="N11" i="15"/>
  <c r="M18" i="15"/>
  <c r="N18" i="15"/>
  <c r="X227" i="15"/>
  <c r="AK227" i="15"/>
  <c r="K18" i="15"/>
  <c r="S227" i="15"/>
  <c r="AC227" i="15"/>
  <c r="L17" i="15"/>
  <c r="M17" i="15"/>
  <c r="N17" i="15"/>
  <c r="X226" i="15"/>
  <c r="AK226" i="15"/>
  <c r="K17" i="15"/>
  <c r="S226" i="15"/>
  <c r="AC226" i="15"/>
  <c r="L16" i="15"/>
  <c r="M16" i="15"/>
  <c r="N16" i="15"/>
  <c r="X225" i="15"/>
  <c r="AK225" i="15"/>
  <c r="K16" i="15"/>
  <c r="S225" i="15"/>
  <c r="AC225" i="15"/>
  <c r="AJ223" i="15"/>
  <c r="L26" i="15"/>
  <c r="AC173" i="15"/>
  <c r="AC170" i="15"/>
  <c r="E12" i="15"/>
  <c r="Y168" i="15"/>
  <c r="AH168" i="15"/>
  <c r="S168" i="15"/>
  <c r="AC168" i="15"/>
  <c r="C21" i="15"/>
  <c r="D21" i="15"/>
  <c r="E21" i="15"/>
  <c r="W166" i="15"/>
  <c r="AF166" i="15"/>
  <c r="B21" i="15"/>
  <c r="S166" i="15"/>
  <c r="AC166" i="15"/>
  <c r="C20" i="15"/>
  <c r="D20" i="15"/>
  <c r="E20" i="15"/>
  <c r="W165" i="15"/>
  <c r="AF165" i="15"/>
  <c r="B20" i="15"/>
  <c r="S165" i="15"/>
  <c r="AC165" i="15"/>
  <c r="C19" i="15"/>
  <c r="D19" i="15"/>
  <c r="E19" i="15"/>
  <c r="W164" i="15"/>
  <c r="AF164" i="15"/>
  <c r="B19" i="15"/>
  <c r="S164" i="15"/>
  <c r="AC164" i="15"/>
  <c r="C18" i="15"/>
  <c r="D18" i="15"/>
  <c r="E18" i="15"/>
  <c r="W163" i="15"/>
  <c r="AF163" i="15"/>
  <c r="B18" i="15"/>
  <c r="S163" i="15"/>
  <c r="AC163" i="15"/>
  <c r="C17" i="15"/>
  <c r="D17" i="15"/>
  <c r="E17" i="15"/>
  <c r="W162" i="15"/>
  <c r="AF162" i="15"/>
  <c r="B17" i="15"/>
  <c r="S162" i="15"/>
  <c r="AC162" i="15"/>
  <c r="AD160" i="15"/>
  <c r="AC110" i="15"/>
  <c r="AC109" i="15"/>
  <c r="U2" i="15"/>
  <c r="S59" i="15"/>
  <c r="S60" i="15"/>
  <c r="S61" i="15"/>
  <c r="S62" i="15"/>
  <c r="S63" i="15"/>
  <c r="S64" i="15"/>
  <c r="S65" i="15"/>
  <c r="S66" i="15"/>
  <c r="S67" i="15"/>
  <c r="S68" i="15"/>
  <c r="S69" i="15"/>
  <c r="S70" i="15"/>
  <c r="S71" i="15"/>
  <c r="S72" i="15"/>
  <c r="S73" i="15"/>
  <c r="S74" i="15"/>
  <c r="S75" i="15"/>
  <c r="S76" i="15"/>
  <c r="S77" i="15"/>
  <c r="S78" i="15"/>
  <c r="S79" i="15"/>
  <c r="S80" i="15"/>
  <c r="S81" i="15"/>
  <c r="S82" i="15"/>
  <c r="S83" i="15"/>
  <c r="S84" i="15"/>
  <c r="S85" i="15"/>
  <c r="S86" i="15"/>
  <c r="S87" i="15"/>
  <c r="S88" i="15"/>
  <c r="S89" i="15"/>
  <c r="S90" i="15"/>
  <c r="S91" i="15"/>
  <c r="S92" i="15"/>
  <c r="S93" i="15"/>
  <c r="S94" i="15"/>
  <c r="S95" i="15"/>
  <c r="S96" i="15"/>
  <c r="S97" i="15"/>
  <c r="S98" i="15"/>
  <c r="S99" i="15"/>
  <c r="S100" i="15"/>
  <c r="S101" i="15"/>
  <c r="S102" i="15"/>
  <c r="S103" i="15"/>
  <c r="S104" i="15"/>
  <c r="S105" i="15"/>
  <c r="S106" i="15"/>
  <c r="S107" i="15"/>
  <c r="S108" i="15"/>
  <c r="AC108" i="15"/>
  <c r="AC107" i="15"/>
  <c r="AC106" i="15"/>
  <c r="AC105" i="15"/>
  <c r="AC104" i="15"/>
  <c r="AC103" i="15"/>
  <c r="AC102" i="15"/>
  <c r="AC101" i="15"/>
  <c r="AC100" i="15"/>
  <c r="AC99" i="15"/>
  <c r="AC98" i="15"/>
  <c r="AC97" i="15"/>
  <c r="AC96" i="15"/>
  <c r="AC95" i="15"/>
  <c r="AC94" i="15"/>
  <c r="AC93" i="15"/>
  <c r="AC92" i="15"/>
  <c r="AC91" i="15"/>
  <c r="AC90" i="15"/>
  <c r="AC89" i="15"/>
  <c r="AC88" i="15"/>
  <c r="AC87" i="15"/>
  <c r="AC86" i="15"/>
  <c r="AC85" i="15"/>
  <c r="AC84" i="15"/>
  <c r="AC83" i="15"/>
  <c r="AC82" i="15"/>
  <c r="AC81" i="15"/>
  <c r="AC80" i="15"/>
  <c r="AC79" i="15"/>
  <c r="AC78" i="15"/>
  <c r="AC77" i="15"/>
  <c r="AC76" i="15"/>
  <c r="AC75" i="15"/>
  <c r="AC74" i="15"/>
  <c r="AC73" i="15"/>
  <c r="AC72" i="15"/>
  <c r="AC71" i="15"/>
  <c r="AC70" i="15"/>
  <c r="AC69" i="15"/>
  <c r="AC68" i="15"/>
  <c r="AC67" i="15"/>
  <c r="AC66" i="15"/>
  <c r="AC65" i="15"/>
  <c r="AC64" i="15"/>
  <c r="AC63" i="15"/>
  <c r="AC62" i="15"/>
  <c r="AC61" i="15"/>
  <c r="AC60" i="15"/>
  <c r="AC59" i="15"/>
  <c r="C27" i="15"/>
  <c r="C22" i="15"/>
  <c r="D22" i="15"/>
  <c r="E22" i="15"/>
  <c r="B22" i="15"/>
  <c r="O16" i="15"/>
  <c r="AK4" i="15"/>
  <c r="AJ4" i="15"/>
  <c r="AI4" i="15"/>
  <c r="AG4" i="15"/>
  <c r="AF4" i="15"/>
  <c r="AD4" i="15"/>
  <c r="B17" i="7"/>
  <c r="B18" i="7"/>
  <c r="B19" i="7"/>
  <c r="B20" i="7"/>
  <c r="B21" i="7"/>
  <c r="B22" i="7"/>
  <c r="F17" i="7"/>
  <c r="I23" i="7"/>
  <c r="AC231" i="7"/>
  <c r="X229" i="7"/>
  <c r="AK229" i="7"/>
  <c r="S229" i="7"/>
  <c r="AC229" i="7"/>
  <c r="X228" i="7"/>
  <c r="AK228" i="7"/>
  <c r="S228" i="7"/>
  <c r="AC228" i="7"/>
  <c r="L18" i="7"/>
  <c r="N11" i="7"/>
  <c r="M18" i="7"/>
  <c r="N18" i="7"/>
  <c r="X227" i="7"/>
  <c r="AK227" i="7"/>
  <c r="K18" i="7"/>
  <c r="S227" i="7"/>
  <c r="AC227" i="7"/>
  <c r="L17" i="7"/>
  <c r="M17" i="7"/>
  <c r="N17" i="7"/>
  <c r="X226" i="7"/>
  <c r="AK226" i="7"/>
  <c r="K17" i="7"/>
  <c r="S226" i="7"/>
  <c r="AC226" i="7"/>
  <c r="L16" i="7"/>
  <c r="M16" i="7"/>
  <c r="N16" i="7"/>
  <c r="X225" i="7"/>
  <c r="AK225" i="7"/>
  <c r="K16" i="7"/>
  <c r="S225" i="7"/>
  <c r="AC225" i="7"/>
  <c r="AJ223" i="7"/>
  <c r="L26" i="7"/>
  <c r="AC173" i="7"/>
  <c r="AC170" i="7"/>
  <c r="E12" i="7"/>
  <c r="Y168" i="7"/>
  <c r="AH168" i="7"/>
  <c r="S168" i="7"/>
  <c r="AC168" i="7"/>
  <c r="C21" i="7"/>
  <c r="D21" i="7"/>
  <c r="E21" i="7"/>
  <c r="W166" i="7"/>
  <c r="AF166" i="7"/>
  <c r="S166" i="7"/>
  <c r="AC166" i="7"/>
  <c r="C20" i="7"/>
  <c r="D20" i="7"/>
  <c r="E20" i="7"/>
  <c r="W165" i="7"/>
  <c r="AF165" i="7"/>
  <c r="S165" i="7"/>
  <c r="AC165" i="7"/>
  <c r="C19" i="7"/>
  <c r="D19" i="7"/>
  <c r="E19" i="7"/>
  <c r="W164" i="7"/>
  <c r="AF164" i="7"/>
  <c r="S164" i="7"/>
  <c r="AC164" i="7"/>
  <c r="C18" i="7"/>
  <c r="D18" i="7"/>
  <c r="E18" i="7"/>
  <c r="W163" i="7"/>
  <c r="AF163" i="7"/>
  <c r="S163" i="7"/>
  <c r="AC163" i="7"/>
  <c r="C17" i="7"/>
  <c r="D17" i="7"/>
  <c r="E17" i="7"/>
  <c r="W162" i="7"/>
  <c r="AF162" i="7"/>
  <c r="S162" i="7"/>
  <c r="AC162" i="7"/>
  <c r="AD160" i="7"/>
  <c r="AC110" i="7"/>
  <c r="AC109" i="7"/>
  <c r="U2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AC108" i="7"/>
  <c r="AC107" i="7"/>
  <c r="AC106" i="7"/>
  <c r="AC105" i="7"/>
  <c r="AC104" i="7"/>
  <c r="AC103" i="7"/>
  <c r="AC102" i="7"/>
  <c r="AC101" i="7"/>
  <c r="AC100" i="7"/>
  <c r="AC99" i="7"/>
  <c r="AC98" i="7"/>
  <c r="AC97" i="7"/>
  <c r="AC96" i="7"/>
  <c r="AC95" i="7"/>
  <c r="AC94" i="7"/>
  <c r="AC93" i="7"/>
  <c r="AC92" i="7"/>
  <c r="AC91" i="7"/>
  <c r="AC90" i="7"/>
  <c r="AC89" i="7"/>
  <c r="AC88" i="7"/>
  <c r="AC87" i="7"/>
  <c r="AC86" i="7"/>
  <c r="AC85" i="7"/>
  <c r="AC84" i="7"/>
  <c r="AC83" i="7"/>
  <c r="AC82" i="7"/>
  <c r="AC81" i="7"/>
  <c r="AC80" i="7"/>
  <c r="AC79" i="7"/>
  <c r="AC78" i="7"/>
  <c r="AC77" i="7"/>
  <c r="AC76" i="7"/>
  <c r="AC75" i="7"/>
  <c r="AC74" i="7"/>
  <c r="AC73" i="7"/>
  <c r="AC72" i="7"/>
  <c r="AC71" i="7"/>
  <c r="AC70" i="7"/>
  <c r="AC69" i="7"/>
  <c r="AC68" i="7"/>
  <c r="AC67" i="7"/>
  <c r="AC66" i="7"/>
  <c r="AC65" i="7"/>
  <c r="AC64" i="7"/>
  <c r="AC63" i="7"/>
  <c r="AC62" i="7"/>
  <c r="AC61" i="7"/>
  <c r="AC60" i="7"/>
  <c r="AC59" i="7"/>
  <c r="C27" i="7"/>
  <c r="C22" i="7"/>
  <c r="D22" i="7"/>
  <c r="E22" i="7"/>
  <c r="O16" i="7"/>
  <c r="AK4" i="7"/>
  <c r="AJ4" i="7"/>
  <c r="AI4" i="7"/>
  <c r="AG4" i="7"/>
  <c r="AF4" i="7"/>
  <c r="AD4" i="7"/>
  <c r="L24" i="7"/>
  <c r="L25" i="7"/>
  <c r="L28" i="7"/>
  <c r="L35" i="7"/>
  <c r="M35" i="7"/>
  <c r="L27" i="7"/>
  <c r="L29" i="7"/>
  <c r="L37" i="7"/>
  <c r="M37" i="7"/>
  <c r="V173" i="7"/>
  <c r="AJ173" i="7"/>
  <c r="V2" i="7"/>
  <c r="S174" i="7"/>
  <c r="AC174" i="7"/>
  <c r="V174" i="7"/>
  <c r="AJ174" i="7"/>
  <c r="S175" i="7"/>
  <c r="AC175" i="7"/>
  <c r="V175" i="7"/>
  <c r="AJ175" i="7"/>
  <c r="S176" i="7"/>
  <c r="AC176" i="7"/>
  <c r="V176" i="7"/>
  <c r="AJ176" i="7"/>
  <c r="S177" i="7"/>
  <c r="AC177" i="7"/>
  <c r="V177" i="7"/>
  <c r="AJ177" i="7"/>
  <c r="S178" i="7"/>
  <c r="AC178" i="7"/>
  <c r="V178" i="7"/>
  <c r="AJ178" i="7"/>
  <c r="S179" i="7"/>
  <c r="AC179" i="7"/>
  <c r="V179" i="7"/>
  <c r="AJ179" i="7"/>
  <c r="S180" i="7"/>
  <c r="AC180" i="7"/>
  <c r="V180" i="7"/>
  <c r="AJ180" i="7"/>
  <c r="S181" i="7"/>
  <c r="AC181" i="7"/>
  <c r="V181" i="7"/>
  <c r="AJ181" i="7"/>
  <c r="S182" i="7"/>
  <c r="AC182" i="7"/>
  <c r="V182" i="7"/>
  <c r="AJ182" i="7"/>
  <c r="S183" i="7"/>
  <c r="AC183" i="7"/>
  <c r="V183" i="7"/>
  <c r="AJ183" i="7"/>
  <c r="S184" i="7"/>
  <c r="AC184" i="7"/>
  <c r="V184" i="7"/>
  <c r="AJ184" i="7"/>
  <c r="S185" i="7"/>
  <c r="AC185" i="7"/>
  <c r="V185" i="7"/>
  <c r="AJ185" i="7"/>
  <c r="S186" i="7"/>
  <c r="AC186" i="7"/>
  <c r="V186" i="7"/>
  <c r="AJ186" i="7"/>
  <c r="S187" i="7"/>
  <c r="AC187" i="7"/>
  <c r="V187" i="7"/>
  <c r="AJ187" i="7"/>
  <c r="S188" i="7"/>
  <c r="AC188" i="7"/>
  <c r="V188" i="7"/>
  <c r="AJ188" i="7"/>
  <c r="S189" i="7"/>
  <c r="AC189" i="7"/>
  <c r="V189" i="7"/>
  <c r="AJ189" i="7"/>
  <c r="S190" i="7"/>
  <c r="AC190" i="7"/>
  <c r="V190" i="7"/>
  <c r="AJ190" i="7"/>
  <c r="S191" i="7"/>
  <c r="AC191" i="7"/>
  <c r="V191" i="7"/>
  <c r="AJ191" i="7"/>
  <c r="S192" i="7"/>
  <c r="AC192" i="7"/>
  <c r="V192" i="7"/>
  <c r="AJ192" i="7"/>
  <c r="S193" i="7"/>
  <c r="AC193" i="7"/>
  <c r="V193" i="7"/>
  <c r="AJ193" i="7"/>
  <c r="S194" i="7"/>
  <c r="AC194" i="7"/>
  <c r="V194" i="7"/>
  <c r="AJ194" i="7"/>
  <c r="S195" i="7"/>
  <c r="AC195" i="7"/>
  <c r="V195" i="7"/>
  <c r="AJ195" i="7"/>
  <c r="S196" i="7"/>
  <c r="AC196" i="7"/>
  <c r="V196" i="7"/>
  <c r="AJ196" i="7"/>
  <c r="S197" i="7"/>
  <c r="AC197" i="7"/>
  <c r="V197" i="7"/>
  <c r="AJ197" i="7"/>
  <c r="S198" i="7"/>
  <c r="AC198" i="7"/>
  <c r="V198" i="7"/>
  <c r="AJ198" i="7"/>
  <c r="S199" i="7"/>
  <c r="AC199" i="7"/>
  <c r="V199" i="7"/>
  <c r="AJ199" i="7"/>
  <c r="S200" i="7"/>
  <c r="AC200" i="7"/>
  <c r="V200" i="7"/>
  <c r="AJ200" i="7"/>
  <c r="S201" i="7"/>
  <c r="AC201" i="7"/>
  <c r="V201" i="7"/>
  <c r="AJ201" i="7"/>
  <c r="S202" i="7"/>
  <c r="AC202" i="7"/>
  <c r="V202" i="7"/>
  <c r="AJ202" i="7"/>
  <c r="S203" i="7"/>
  <c r="AC203" i="7"/>
  <c r="V203" i="7"/>
  <c r="AJ203" i="7"/>
  <c r="S204" i="7"/>
  <c r="AC204" i="7"/>
  <c r="V204" i="7"/>
  <c r="AJ204" i="7"/>
  <c r="S205" i="7"/>
  <c r="AC205" i="7"/>
  <c r="V205" i="7"/>
  <c r="AJ205" i="7"/>
  <c r="S206" i="7"/>
  <c r="AC206" i="7"/>
  <c r="V206" i="7"/>
  <c r="AJ206" i="7"/>
  <c r="S207" i="7"/>
  <c r="AC207" i="7"/>
  <c r="V207" i="7"/>
  <c r="AJ207" i="7"/>
  <c r="S208" i="7"/>
  <c r="AC208" i="7"/>
  <c r="V208" i="7"/>
  <c r="AJ208" i="7"/>
  <c r="S209" i="7"/>
  <c r="AC209" i="7"/>
  <c r="V209" i="7"/>
  <c r="AJ209" i="7"/>
  <c r="S210" i="7"/>
  <c r="AC210" i="7"/>
  <c r="V210" i="7"/>
  <c r="AJ210" i="7"/>
  <c r="S211" i="7"/>
  <c r="AC211" i="7"/>
  <c r="V211" i="7"/>
  <c r="AJ211" i="7"/>
  <c r="S212" i="7"/>
  <c r="AC212" i="7"/>
  <c r="V212" i="7"/>
  <c r="AJ212" i="7"/>
  <c r="S213" i="7"/>
  <c r="AC213" i="7"/>
  <c r="V213" i="7"/>
  <c r="AJ213" i="7"/>
  <c r="S214" i="7"/>
  <c r="AC214" i="7"/>
  <c r="V214" i="7"/>
  <c r="AJ214" i="7"/>
  <c r="S215" i="7"/>
  <c r="AC215" i="7"/>
  <c r="V215" i="7"/>
  <c r="AJ215" i="7"/>
  <c r="S216" i="7"/>
  <c r="AC216" i="7"/>
  <c r="V216" i="7"/>
  <c r="AJ216" i="7"/>
  <c r="S217" i="7"/>
  <c r="AC217" i="7"/>
  <c r="V217" i="7"/>
  <c r="AJ217" i="7"/>
  <c r="S218" i="7"/>
  <c r="AC218" i="7"/>
  <c r="V218" i="7"/>
  <c r="AJ218" i="7"/>
  <c r="S219" i="7"/>
  <c r="AC219" i="7"/>
  <c r="V219" i="7"/>
  <c r="AJ219" i="7"/>
  <c r="S220" i="7"/>
  <c r="AC220" i="7"/>
  <c r="V220" i="7"/>
  <c r="AJ220" i="7"/>
  <c r="S221" i="7"/>
  <c r="AC221" i="7"/>
  <c r="V221" i="7"/>
  <c r="AJ221" i="7"/>
  <c r="S222" i="7"/>
  <c r="AC222" i="7"/>
  <c r="V222" i="7"/>
  <c r="AJ222" i="7"/>
  <c r="S223" i="7"/>
  <c r="AC223" i="7"/>
  <c r="AA231" i="7"/>
  <c r="AI231" i="7"/>
  <c r="I24" i="7"/>
  <c r="I25" i="7"/>
  <c r="I27" i="7"/>
  <c r="I32" i="7"/>
  <c r="I26" i="7"/>
  <c r="I29" i="7"/>
  <c r="I34" i="7"/>
  <c r="I36" i="7"/>
  <c r="I28" i="7"/>
  <c r="I35" i="7"/>
  <c r="I39" i="7"/>
  <c r="I41" i="7"/>
  <c r="S232" i="7"/>
  <c r="AA232" i="7"/>
  <c r="AI232" i="7"/>
  <c r="S171" i="7"/>
  <c r="Z171" i="7"/>
  <c r="AG171" i="7"/>
  <c r="AC171" i="7"/>
  <c r="Z170" i="7"/>
  <c r="AG170" i="7"/>
  <c r="I33" i="7"/>
  <c r="T2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S151" i="7"/>
  <c r="S152" i="7"/>
  <c r="S153" i="7"/>
  <c r="S154" i="7"/>
  <c r="S155" i="7"/>
  <c r="S156" i="7"/>
  <c r="S157" i="7"/>
  <c r="S158" i="7"/>
  <c r="S159" i="7"/>
  <c r="S160" i="7"/>
  <c r="AC160" i="7"/>
  <c r="T159" i="7"/>
  <c r="AD159" i="7"/>
  <c r="AC159" i="7"/>
  <c r="T158" i="7"/>
  <c r="AD158" i="7"/>
  <c r="AC158" i="7"/>
  <c r="T157" i="7"/>
  <c r="AD157" i="7"/>
  <c r="AC157" i="7"/>
  <c r="T156" i="7"/>
  <c r="AD156" i="7"/>
  <c r="AC156" i="7"/>
  <c r="T155" i="7"/>
  <c r="AD155" i="7"/>
  <c r="AC155" i="7"/>
  <c r="T154" i="7"/>
  <c r="AD154" i="7"/>
  <c r="AC154" i="7"/>
  <c r="T153" i="7"/>
  <c r="AD153" i="7"/>
  <c r="AC153" i="7"/>
  <c r="T152" i="7"/>
  <c r="AD152" i="7"/>
  <c r="AC152" i="7"/>
  <c r="T151" i="7"/>
  <c r="AD151" i="7"/>
  <c r="AC151" i="7"/>
  <c r="T150" i="7"/>
  <c r="AD150" i="7"/>
  <c r="AC150" i="7"/>
  <c r="T149" i="7"/>
  <c r="AD149" i="7"/>
  <c r="AC149" i="7"/>
  <c r="T148" i="7"/>
  <c r="AD148" i="7"/>
  <c r="AC148" i="7"/>
  <c r="T147" i="7"/>
  <c r="AD147" i="7"/>
  <c r="AC147" i="7"/>
  <c r="T146" i="7"/>
  <c r="AD146" i="7"/>
  <c r="AC146" i="7"/>
  <c r="T145" i="7"/>
  <c r="AD145" i="7"/>
  <c r="AC145" i="7"/>
  <c r="T144" i="7"/>
  <c r="AD144" i="7"/>
  <c r="AC144" i="7"/>
  <c r="T143" i="7"/>
  <c r="AD143" i="7"/>
  <c r="AC143" i="7"/>
  <c r="T142" i="7"/>
  <c r="AD142" i="7"/>
  <c r="AC142" i="7"/>
  <c r="T141" i="7"/>
  <c r="AD141" i="7"/>
  <c r="AC141" i="7"/>
  <c r="T140" i="7"/>
  <c r="AD140" i="7"/>
  <c r="AC140" i="7"/>
  <c r="T139" i="7"/>
  <c r="AD139" i="7"/>
  <c r="AC139" i="7"/>
  <c r="T138" i="7"/>
  <c r="AD138" i="7"/>
  <c r="AC138" i="7"/>
  <c r="T137" i="7"/>
  <c r="AD137" i="7"/>
  <c r="AC137" i="7"/>
  <c r="T136" i="7"/>
  <c r="AD136" i="7"/>
  <c r="AC136" i="7"/>
  <c r="T135" i="7"/>
  <c r="AD135" i="7"/>
  <c r="AC135" i="7"/>
  <c r="T134" i="7"/>
  <c r="AD134" i="7"/>
  <c r="AC134" i="7"/>
  <c r="T133" i="7"/>
  <c r="AD133" i="7"/>
  <c r="AC133" i="7"/>
  <c r="T132" i="7"/>
  <c r="AD132" i="7"/>
  <c r="AC132" i="7"/>
  <c r="T131" i="7"/>
  <c r="AD131" i="7"/>
  <c r="AC131" i="7"/>
  <c r="T130" i="7"/>
  <c r="AD130" i="7"/>
  <c r="AC130" i="7"/>
  <c r="T129" i="7"/>
  <c r="AD129" i="7"/>
  <c r="AC129" i="7"/>
  <c r="T128" i="7"/>
  <c r="AD128" i="7"/>
  <c r="AC128" i="7"/>
  <c r="T127" i="7"/>
  <c r="AD127" i="7"/>
  <c r="AC127" i="7"/>
  <c r="T126" i="7"/>
  <c r="AD126" i="7"/>
  <c r="AC126" i="7"/>
  <c r="T125" i="7"/>
  <c r="AD125" i="7"/>
  <c r="AC125" i="7"/>
  <c r="T124" i="7"/>
  <c r="AD124" i="7"/>
  <c r="AC124" i="7"/>
  <c r="T123" i="7"/>
  <c r="AD123" i="7"/>
  <c r="AC123" i="7"/>
  <c r="T122" i="7"/>
  <c r="AD122" i="7"/>
  <c r="AC122" i="7"/>
  <c r="T121" i="7"/>
  <c r="AD121" i="7"/>
  <c r="AC121" i="7"/>
  <c r="T120" i="7"/>
  <c r="AD120" i="7"/>
  <c r="AC120" i="7"/>
  <c r="T119" i="7"/>
  <c r="AD119" i="7"/>
  <c r="AC119" i="7"/>
  <c r="T118" i="7"/>
  <c r="AD118" i="7"/>
  <c r="AC118" i="7"/>
  <c r="T117" i="7"/>
  <c r="AD117" i="7"/>
  <c r="AC117" i="7"/>
  <c r="T116" i="7"/>
  <c r="AD116" i="7"/>
  <c r="AC116" i="7"/>
  <c r="T115" i="7"/>
  <c r="AD115" i="7"/>
  <c r="AC115" i="7"/>
  <c r="T114" i="7"/>
  <c r="AD114" i="7"/>
  <c r="AC114" i="7"/>
  <c r="T113" i="7"/>
  <c r="AD113" i="7"/>
  <c r="AC113" i="7"/>
  <c r="T112" i="7"/>
  <c r="AD112" i="7"/>
  <c r="AC112" i="7"/>
  <c r="T111" i="7"/>
  <c r="AD111" i="7"/>
  <c r="AC111" i="7"/>
  <c r="T110" i="7"/>
  <c r="AD110" i="7"/>
  <c r="I38" i="7"/>
  <c r="S6" i="7"/>
  <c r="I37" i="7"/>
  <c r="S2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AC56" i="7"/>
  <c r="U56" i="7"/>
  <c r="U55" i="7"/>
  <c r="AE55" i="7"/>
  <c r="AC55" i="7"/>
  <c r="U54" i="7"/>
  <c r="AE54" i="7"/>
  <c r="AC54" i="7"/>
  <c r="U53" i="7"/>
  <c r="AE53" i="7"/>
  <c r="AC53" i="7"/>
  <c r="U52" i="7"/>
  <c r="AE52" i="7"/>
  <c r="AC52" i="7"/>
  <c r="U51" i="7"/>
  <c r="AE51" i="7"/>
  <c r="AC51" i="7"/>
  <c r="U50" i="7"/>
  <c r="AE50" i="7"/>
  <c r="AC50" i="7"/>
  <c r="U49" i="7"/>
  <c r="AE49" i="7"/>
  <c r="AC49" i="7"/>
  <c r="U48" i="7"/>
  <c r="AE48" i="7"/>
  <c r="AC48" i="7"/>
  <c r="U47" i="7"/>
  <c r="AE47" i="7"/>
  <c r="AC47" i="7"/>
  <c r="U46" i="7"/>
  <c r="AE46" i="7"/>
  <c r="AC46" i="7"/>
  <c r="U45" i="7"/>
  <c r="AE45" i="7"/>
  <c r="AC45" i="7"/>
  <c r="U44" i="7"/>
  <c r="AE44" i="7"/>
  <c r="AC44" i="7"/>
  <c r="U43" i="7"/>
  <c r="AE43" i="7"/>
  <c r="AC43" i="7"/>
  <c r="U42" i="7"/>
  <c r="AE42" i="7"/>
  <c r="AC42" i="7"/>
  <c r="U41" i="7"/>
  <c r="AE41" i="7"/>
  <c r="AC41" i="7"/>
  <c r="U40" i="7"/>
  <c r="AE40" i="7"/>
  <c r="AC40" i="7"/>
  <c r="I40" i="7"/>
  <c r="U39" i="7"/>
  <c r="AE39" i="7"/>
  <c r="AC39" i="7"/>
  <c r="U38" i="7"/>
  <c r="AE38" i="7"/>
  <c r="AC38" i="7"/>
  <c r="U37" i="7"/>
  <c r="AE37" i="7"/>
  <c r="AC37" i="7"/>
  <c r="U36" i="7"/>
  <c r="AE36" i="7"/>
  <c r="AC36" i="7"/>
  <c r="L36" i="7"/>
  <c r="M36" i="7"/>
  <c r="U35" i="7"/>
  <c r="AE35" i="7"/>
  <c r="AC35" i="7"/>
  <c r="U34" i="7"/>
  <c r="AE34" i="7"/>
  <c r="AC34" i="7"/>
  <c r="L34" i="7"/>
  <c r="M34" i="7"/>
  <c r="U33" i="7"/>
  <c r="AE33" i="7"/>
  <c r="AC33" i="7"/>
  <c r="L33" i="7"/>
  <c r="M33" i="7"/>
  <c r="U32" i="7"/>
  <c r="AE32" i="7"/>
  <c r="AC32" i="7"/>
  <c r="L32" i="7"/>
  <c r="M32" i="7"/>
  <c r="U31" i="7"/>
  <c r="AE31" i="7"/>
  <c r="AC31" i="7"/>
  <c r="U30" i="7"/>
  <c r="AE30" i="7"/>
  <c r="AC30" i="7"/>
  <c r="I30" i="7"/>
  <c r="U29" i="7"/>
  <c r="AE29" i="7"/>
  <c r="AC29" i="7"/>
  <c r="U28" i="7"/>
  <c r="AE28" i="7"/>
  <c r="AC28" i="7"/>
  <c r="U27" i="7"/>
  <c r="AE27" i="7"/>
  <c r="AC27" i="7"/>
  <c r="U26" i="7"/>
  <c r="AE26" i="7"/>
  <c r="AC26" i="7"/>
  <c r="U25" i="7"/>
  <c r="AE25" i="7"/>
  <c r="AC25" i="7"/>
  <c r="U24" i="7"/>
  <c r="AE24" i="7"/>
  <c r="AC24" i="7"/>
  <c r="U23" i="7"/>
  <c r="AE23" i="7"/>
  <c r="AC23" i="7"/>
  <c r="U22" i="7"/>
  <c r="AE22" i="7"/>
  <c r="AC22" i="7"/>
  <c r="U21" i="7"/>
  <c r="AE21" i="7"/>
  <c r="AC21" i="7"/>
  <c r="U20" i="7"/>
  <c r="AE20" i="7"/>
  <c r="AC20" i="7"/>
  <c r="U19" i="7"/>
  <c r="AE19" i="7"/>
  <c r="AC19" i="7"/>
  <c r="U18" i="7"/>
  <c r="AE18" i="7"/>
  <c r="AC18" i="7"/>
  <c r="U17" i="7"/>
  <c r="AE17" i="7"/>
  <c r="AC17" i="7"/>
  <c r="U16" i="7"/>
  <c r="AE16" i="7"/>
  <c r="AC16" i="7"/>
  <c r="U15" i="7"/>
  <c r="AE15" i="7"/>
  <c r="AC15" i="7"/>
  <c r="U14" i="7"/>
  <c r="AE14" i="7"/>
  <c r="AC14" i="7"/>
  <c r="U13" i="7"/>
  <c r="AE13" i="7"/>
  <c r="AC13" i="7"/>
  <c r="U12" i="7"/>
  <c r="AE12" i="7"/>
  <c r="AC12" i="7"/>
  <c r="U11" i="7"/>
  <c r="AE11" i="7"/>
  <c r="AC11" i="7"/>
  <c r="U10" i="7"/>
  <c r="AE10" i="7"/>
  <c r="AC10" i="7"/>
  <c r="U9" i="7"/>
  <c r="AE9" i="7"/>
  <c r="AC9" i="7"/>
  <c r="U8" i="7"/>
  <c r="AE8" i="7"/>
  <c r="AC8" i="7"/>
  <c r="U7" i="7"/>
  <c r="AE7" i="7"/>
  <c r="AC7" i="7"/>
  <c r="U6" i="7"/>
  <c r="AE6" i="7"/>
  <c r="AC6" i="7"/>
  <c r="AC232" i="7"/>
  <c r="I24" i="15"/>
  <c r="I25" i="15"/>
  <c r="I27" i="15"/>
  <c r="I32" i="15"/>
  <c r="I26" i="15"/>
  <c r="I29" i="15"/>
  <c r="I34" i="15"/>
  <c r="I36" i="15"/>
  <c r="I28" i="15"/>
  <c r="I35" i="15"/>
  <c r="I37" i="15"/>
  <c r="I38" i="15"/>
  <c r="S2" i="15"/>
  <c r="S6" i="15"/>
  <c r="AC6" i="15"/>
  <c r="U6" i="15"/>
  <c r="AE6" i="15"/>
  <c r="S7" i="15"/>
  <c r="AC7" i="15"/>
  <c r="U7" i="15"/>
  <c r="AE7" i="15"/>
  <c r="S8" i="15"/>
  <c r="AC8" i="15"/>
  <c r="U8" i="15"/>
  <c r="AE8" i="15"/>
  <c r="S9" i="15"/>
  <c r="AC9" i="15"/>
  <c r="U9" i="15"/>
  <c r="AE9" i="15"/>
  <c r="S10" i="15"/>
  <c r="AC10" i="15"/>
  <c r="U10" i="15"/>
  <c r="AE10" i="15"/>
  <c r="S11" i="15"/>
  <c r="AC11" i="15"/>
  <c r="U11" i="15"/>
  <c r="AE11" i="15"/>
  <c r="S12" i="15"/>
  <c r="AC12" i="15"/>
  <c r="U12" i="15"/>
  <c r="AE12" i="15"/>
  <c r="S13" i="15"/>
  <c r="AC13" i="15"/>
  <c r="U13" i="15"/>
  <c r="AE13" i="15"/>
  <c r="S14" i="15"/>
  <c r="AC14" i="15"/>
  <c r="U14" i="15"/>
  <c r="AE14" i="15"/>
  <c r="S15" i="15"/>
  <c r="AC15" i="15"/>
  <c r="U15" i="15"/>
  <c r="AE15" i="15"/>
  <c r="S16" i="15"/>
  <c r="AC16" i="15"/>
  <c r="U16" i="15"/>
  <c r="AE16" i="15"/>
  <c r="S17" i="15"/>
  <c r="AC17" i="15"/>
  <c r="U17" i="15"/>
  <c r="AE17" i="15"/>
  <c r="S18" i="15"/>
  <c r="AC18" i="15"/>
  <c r="U18" i="15"/>
  <c r="AE18" i="15"/>
  <c r="S19" i="15"/>
  <c r="AC19" i="15"/>
  <c r="U19" i="15"/>
  <c r="AE19" i="15"/>
  <c r="S20" i="15"/>
  <c r="AC20" i="15"/>
  <c r="U20" i="15"/>
  <c r="AE20" i="15"/>
  <c r="S21" i="15"/>
  <c r="AC21" i="15"/>
  <c r="U21" i="15"/>
  <c r="AE21" i="15"/>
  <c r="S22" i="15"/>
  <c r="AC22" i="15"/>
  <c r="U22" i="15"/>
  <c r="AE22" i="15"/>
  <c r="S23" i="15"/>
  <c r="AC23" i="15"/>
  <c r="U23" i="15"/>
  <c r="AE23" i="15"/>
  <c r="S24" i="15"/>
  <c r="AC24" i="15"/>
  <c r="U24" i="15"/>
  <c r="AE24" i="15"/>
  <c r="S25" i="15"/>
  <c r="AC25" i="15"/>
  <c r="U25" i="15"/>
  <c r="AE25" i="15"/>
  <c r="S26" i="15"/>
  <c r="AC26" i="15"/>
  <c r="U26" i="15"/>
  <c r="AE26" i="15"/>
  <c r="S27" i="15"/>
  <c r="AC27" i="15"/>
  <c r="U27" i="15"/>
  <c r="AE27" i="15"/>
  <c r="L24" i="15"/>
  <c r="L25" i="15"/>
  <c r="L28" i="15"/>
  <c r="S28" i="15"/>
  <c r="AC28" i="15"/>
  <c r="U28" i="15"/>
  <c r="AE28" i="15"/>
  <c r="S29" i="15"/>
  <c r="AC29" i="15"/>
  <c r="U29" i="15"/>
  <c r="AE29" i="15"/>
  <c r="I30" i="15"/>
  <c r="S30" i="15"/>
  <c r="AC30" i="15"/>
  <c r="U30" i="15"/>
  <c r="AE30" i="15"/>
  <c r="S31" i="15"/>
  <c r="AC31" i="15"/>
  <c r="U31" i="15"/>
  <c r="AE31" i="15"/>
  <c r="L32" i="15"/>
  <c r="M32" i="15"/>
  <c r="S32" i="15"/>
  <c r="AC32" i="15"/>
  <c r="U32" i="15"/>
  <c r="AE32" i="15"/>
  <c r="I39" i="15"/>
  <c r="L33" i="15"/>
  <c r="M33" i="15"/>
  <c r="S33" i="15"/>
  <c r="AC33" i="15"/>
  <c r="U33" i="15"/>
  <c r="AE33" i="15"/>
  <c r="L34" i="15"/>
  <c r="M34" i="15"/>
  <c r="S34" i="15"/>
  <c r="AC34" i="15"/>
  <c r="U34" i="15"/>
  <c r="AE34" i="15"/>
  <c r="L35" i="15"/>
  <c r="M35" i="15"/>
  <c r="S35" i="15"/>
  <c r="AC35" i="15"/>
  <c r="U35" i="15"/>
  <c r="AE35" i="15"/>
  <c r="I33" i="15"/>
  <c r="L36" i="15"/>
  <c r="M36" i="15"/>
  <c r="S36" i="15"/>
  <c r="AC36" i="15"/>
  <c r="U36" i="15"/>
  <c r="AE36" i="15"/>
  <c r="L27" i="15"/>
  <c r="L29" i="15"/>
  <c r="L37" i="15"/>
  <c r="M37" i="15"/>
  <c r="S37" i="15"/>
  <c r="AC37" i="15"/>
  <c r="U37" i="15"/>
  <c r="AE37" i="15"/>
  <c r="S38" i="15"/>
  <c r="AC38" i="15"/>
  <c r="U38" i="15"/>
  <c r="AE38" i="15"/>
  <c r="S39" i="15"/>
  <c r="AC39" i="15"/>
  <c r="U39" i="15"/>
  <c r="AE39" i="15"/>
  <c r="I40" i="15"/>
  <c r="S40" i="15"/>
  <c r="AC40" i="15"/>
  <c r="U40" i="15"/>
  <c r="AE40" i="15"/>
  <c r="S41" i="15"/>
  <c r="AC41" i="15"/>
  <c r="U41" i="15"/>
  <c r="AE41" i="15"/>
  <c r="S42" i="15"/>
  <c r="AC42" i="15"/>
  <c r="U42" i="15"/>
  <c r="AE42" i="15"/>
  <c r="S43" i="15"/>
  <c r="AC43" i="15"/>
  <c r="U43" i="15"/>
  <c r="AE43" i="15"/>
  <c r="S44" i="15"/>
  <c r="AC44" i="15"/>
  <c r="U44" i="15"/>
  <c r="AE44" i="15"/>
  <c r="S45" i="15"/>
  <c r="AC45" i="15"/>
  <c r="U45" i="15"/>
  <c r="AE45" i="15"/>
  <c r="S46" i="15"/>
  <c r="AC46" i="15"/>
  <c r="U46" i="15"/>
  <c r="AE46" i="15"/>
  <c r="S47" i="15"/>
  <c r="AC47" i="15"/>
  <c r="U47" i="15"/>
  <c r="AE47" i="15"/>
  <c r="S48" i="15"/>
  <c r="AC48" i="15"/>
  <c r="U48" i="15"/>
  <c r="AE48" i="15"/>
  <c r="S49" i="15"/>
  <c r="AC49" i="15"/>
  <c r="U49" i="15"/>
  <c r="AE49" i="15"/>
  <c r="S50" i="15"/>
  <c r="AC50" i="15"/>
  <c r="U50" i="15"/>
  <c r="AE50" i="15"/>
  <c r="S51" i="15"/>
  <c r="AC51" i="15"/>
  <c r="U51" i="15"/>
  <c r="AE51" i="15"/>
  <c r="S52" i="15"/>
  <c r="AC52" i="15"/>
  <c r="U52" i="15"/>
  <c r="AE52" i="15"/>
  <c r="S53" i="15"/>
  <c r="AC53" i="15"/>
  <c r="U53" i="15"/>
  <c r="AE53" i="15"/>
  <c r="S54" i="15"/>
  <c r="AC54" i="15"/>
  <c r="U54" i="15"/>
  <c r="AE54" i="15"/>
  <c r="S55" i="15"/>
  <c r="AC55" i="15"/>
  <c r="U55" i="15"/>
  <c r="AE55" i="15"/>
  <c r="S56" i="15"/>
  <c r="U56" i="15"/>
  <c r="AC56" i="15"/>
  <c r="T110" i="15"/>
  <c r="AD110" i="15"/>
  <c r="T2" i="15"/>
  <c r="S111" i="15"/>
  <c r="AC111" i="15"/>
  <c r="T111" i="15"/>
  <c r="AD111" i="15"/>
  <c r="S112" i="15"/>
  <c r="AC112" i="15"/>
  <c r="T112" i="15"/>
  <c r="AD112" i="15"/>
  <c r="S113" i="15"/>
  <c r="AC113" i="15"/>
  <c r="T113" i="15"/>
  <c r="AD113" i="15"/>
  <c r="S114" i="15"/>
  <c r="AC114" i="15"/>
  <c r="T114" i="15"/>
  <c r="AD114" i="15"/>
  <c r="S115" i="15"/>
  <c r="AC115" i="15"/>
  <c r="T115" i="15"/>
  <c r="AD115" i="15"/>
  <c r="S116" i="15"/>
  <c r="AC116" i="15"/>
  <c r="T116" i="15"/>
  <c r="AD116" i="15"/>
  <c r="S117" i="15"/>
  <c r="AC117" i="15"/>
  <c r="T117" i="15"/>
  <c r="AD117" i="15"/>
  <c r="S118" i="15"/>
  <c r="AC118" i="15"/>
  <c r="T118" i="15"/>
  <c r="AD118" i="15"/>
  <c r="S119" i="15"/>
  <c r="AC119" i="15"/>
  <c r="T119" i="15"/>
  <c r="AD119" i="15"/>
  <c r="S120" i="15"/>
  <c r="AC120" i="15"/>
  <c r="T120" i="15"/>
  <c r="AD120" i="15"/>
  <c r="S121" i="15"/>
  <c r="AC121" i="15"/>
  <c r="T121" i="15"/>
  <c r="AD121" i="15"/>
  <c r="S122" i="15"/>
  <c r="AC122" i="15"/>
  <c r="T122" i="15"/>
  <c r="AD122" i="15"/>
  <c r="S123" i="15"/>
  <c r="AC123" i="15"/>
  <c r="T123" i="15"/>
  <c r="AD123" i="15"/>
  <c r="S124" i="15"/>
  <c r="AC124" i="15"/>
  <c r="T124" i="15"/>
  <c r="AD124" i="15"/>
  <c r="S125" i="15"/>
  <c r="AC125" i="15"/>
  <c r="T125" i="15"/>
  <c r="AD125" i="15"/>
  <c r="S126" i="15"/>
  <c r="AC126" i="15"/>
  <c r="T126" i="15"/>
  <c r="AD126" i="15"/>
  <c r="S127" i="15"/>
  <c r="AC127" i="15"/>
  <c r="T127" i="15"/>
  <c r="AD127" i="15"/>
  <c r="S128" i="15"/>
  <c r="AC128" i="15"/>
  <c r="T128" i="15"/>
  <c r="AD128" i="15"/>
  <c r="S129" i="15"/>
  <c r="AC129" i="15"/>
  <c r="T129" i="15"/>
  <c r="AD129" i="15"/>
  <c r="S130" i="15"/>
  <c r="AC130" i="15"/>
  <c r="T130" i="15"/>
  <c r="AD130" i="15"/>
  <c r="S131" i="15"/>
  <c r="AC131" i="15"/>
  <c r="T131" i="15"/>
  <c r="AD131" i="15"/>
  <c r="S132" i="15"/>
  <c r="AC132" i="15"/>
  <c r="T132" i="15"/>
  <c r="AD132" i="15"/>
  <c r="S133" i="15"/>
  <c r="AC133" i="15"/>
  <c r="T133" i="15"/>
  <c r="AD133" i="15"/>
  <c r="S134" i="15"/>
  <c r="AC134" i="15"/>
  <c r="T134" i="15"/>
  <c r="AD134" i="15"/>
  <c r="S135" i="15"/>
  <c r="AC135" i="15"/>
  <c r="T135" i="15"/>
  <c r="AD135" i="15"/>
  <c r="S136" i="15"/>
  <c r="AC136" i="15"/>
  <c r="T136" i="15"/>
  <c r="AD136" i="15"/>
  <c r="S137" i="15"/>
  <c r="AC137" i="15"/>
  <c r="T137" i="15"/>
  <c r="AD137" i="15"/>
  <c r="S138" i="15"/>
  <c r="AC138" i="15"/>
  <c r="T138" i="15"/>
  <c r="AD138" i="15"/>
  <c r="S139" i="15"/>
  <c r="AC139" i="15"/>
  <c r="T139" i="15"/>
  <c r="AD139" i="15"/>
  <c r="S140" i="15"/>
  <c r="AC140" i="15"/>
  <c r="T140" i="15"/>
  <c r="AD140" i="15"/>
  <c r="S141" i="15"/>
  <c r="AC141" i="15"/>
  <c r="T141" i="15"/>
  <c r="AD141" i="15"/>
  <c r="S142" i="15"/>
  <c r="AC142" i="15"/>
  <c r="T142" i="15"/>
  <c r="AD142" i="15"/>
  <c r="S143" i="15"/>
  <c r="AC143" i="15"/>
  <c r="T143" i="15"/>
  <c r="AD143" i="15"/>
  <c r="S144" i="15"/>
  <c r="AC144" i="15"/>
  <c r="T144" i="15"/>
  <c r="AD144" i="15"/>
  <c r="S145" i="15"/>
  <c r="AC145" i="15"/>
  <c r="T145" i="15"/>
  <c r="AD145" i="15"/>
  <c r="S146" i="15"/>
  <c r="AC146" i="15"/>
  <c r="T146" i="15"/>
  <c r="AD146" i="15"/>
  <c r="S147" i="15"/>
  <c r="AC147" i="15"/>
  <c r="T147" i="15"/>
  <c r="AD147" i="15"/>
  <c r="S148" i="15"/>
  <c r="AC148" i="15"/>
  <c r="T148" i="15"/>
  <c r="AD148" i="15"/>
  <c r="S149" i="15"/>
  <c r="AC149" i="15"/>
  <c r="T149" i="15"/>
  <c r="AD149" i="15"/>
  <c r="S150" i="15"/>
  <c r="AC150" i="15"/>
  <c r="T150" i="15"/>
  <c r="AD150" i="15"/>
  <c r="S151" i="15"/>
  <c r="AC151" i="15"/>
  <c r="T151" i="15"/>
  <c r="AD151" i="15"/>
  <c r="S152" i="15"/>
  <c r="AC152" i="15"/>
  <c r="T152" i="15"/>
  <c r="AD152" i="15"/>
  <c r="S153" i="15"/>
  <c r="AC153" i="15"/>
  <c r="T153" i="15"/>
  <c r="AD153" i="15"/>
  <c r="S154" i="15"/>
  <c r="AC154" i="15"/>
  <c r="T154" i="15"/>
  <c r="AD154" i="15"/>
  <c r="S155" i="15"/>
  <c r="AC155" i="15"/>
  <c r="T155" i="15"/>
  <c r="AD155" i="15"/>
  <c r="S156" i="15"/>
  <c r="AC156" i="15"/>
  <c r="T156" i="15"/>
  <c r="AD156" i="15"/>
  <c r="S157" i="15"/>
  <c r="AC157" i="15"/>
  <c r="T157" i="15"/>
  <c r="AD157" i="15"/>
  <c r="S158" i="15"/>
  <c r="AC158" i="15"/>
  <c r="T158" i="15"/>
  <c r="AD158" i="15"/>
  <c r="S159" i="15"/>
  <c r="AC159" i="15"/>
  <c r="T159" i="15"/>
  <c r="AD159" i="15"/>
  <c r="S160" i="15"/>
  <c r="AC160" i="15"/>
  <c r="Z170" i="15"/>
  <c r="AG170" i="15"/>
  <c r="I41" i="15"/>
  <c r="S171" i="15"/>
  <c r="AC171" i="15"/>
  <c r="Z171" i="15"/>
  <c r="AG171" i="15"/>
  <c r="V173" i="15"/>
  <c r="AJ173" i="15"/>
  <c r="V2" i="15"/>
  <c r="S174" i="15"/>
  <c r="AC174" i="15"/>
  <c r="V174" i="15"/>
  <c r="AJ174" i="15"/>
  <c r="S175" i="15"/>
  <c r="AC175" i="15"/>
  <c r="V175" i="15"/>
  <c r="AJ175" i="15"/>
  <c r="S176" i="15"/>
  <c r="AC176" i="15"/>
  <c r="V176" i="15"/>
  <c r="AJ176" i="15"/>
  <c r="S177" i="15"/>
  <c r="AC177" i="15"/>
  <c r="V177" i="15"/>
  <c r="AJ177" i="15"/>
  <c r="S178" i="15"/>
  <c r="AC178" i="15"/>
  <c r="V178" i="15"/>
  <c r="AJ178" i="15"/>
  <c r="S179" i="15"/>
  <c r="AC179" i="15"/>
  <c r="V179" i="15"/>
  <c r="AJ179" i="15"/>
  <c r="S180" i="15"/>
  <c r="AC180" i="15"/>
  <c r="V180" i="15"/>
  <c r="AJ180" i="15"/>
  <c r="S181" i="15"/>
  <c r="AC181" i="15"/>
  <c r="V181" i="15"/>
  <c r="AJ181" i="15"/>
  <c r="S182" i="15"/>
  <c r="AC182" i="15"/>
  <c r="V182" i="15"/>
  <c r="AJ182" i="15"/>
  <c r="S183" i="15"/>
  <c r="AC183" i="15"/>
  <c r="V183" i="15"/>
  <c r="AJ183" i="15"/>
  <c r="S184" i="15"/>
  <c r="AC184" i="15"/>
  <c r="V184" i="15"/>
  <c r="AJ184" i="15"/>
  <c r="S185" i="15"/>
  <c r="AC185" i="15"/>
  <c r="V185" i="15"/>
  <c r="AJ185" i="15"/>
  <c r="S186" i="15"/>
  <c r="AC186" i="15"/>
  <c r="V186" i="15"/>
  <c r="AJ186" i="15"/>
  <c r="S187" i="15"/>
  <c r="AC187" i="15"/>
  <c r="V187" i="15"/>
  <c r="AJ187" i="15"/>
  <c r="S188" i="15"/>
  <c r="AC188" i="15"/>
  <c r="V188" i="15"/>
  <c r="AJ188" i="15"/>
  <c r="S189" i="15"/>
  <c r="AC189" i="15"/>
  <c r="V189" i="15"/>
  <c r="AJ189" i="15"/>
  <c r="S190" i="15"/>
  <c r="AC190" i="15"/>
  <c r="V190" i="15"/>
  <c r="AJ190" i="15"/>
  <c r="S191" i="15"/>
  <c r="AC191" i="15"/>
  <c r="V191" i="15"/>
  <c r="AJ191" i="15"/>
  <c r="S192" i="15"/>
  <c r="AC192" i="15"/>
  <c r="V192" i="15"/>
  <c r="AJ192" i="15"/>
  <c r="S193" i="15"/>
  <c r="AC193" i="15"/>
  <c r="V193" i="15"/>
  <c r="AJ193" i="15"/>
  <c r="S194" i="15"/>
  <c r="AC194" i="15"/>
  <c r="V194" i="15"/>
  <c r="AJ194" i="15"/>
  <c r="S195" i="15"/>
  <c r="AC195" i="15"/>
  <c r="V195" i="15"/>
  <c r="AJ195" i="15"/>
  <c r="S196" i="15"/>
  <c r="AC196" i="15"/>
  <c r="V196" i="15"/>
  <c r="AJ196" i="15"/>
  <c r="S197" i="15"/>
  <c r="AC197" i="15"/>
  <c r="V197" i="15"/>
  <c r="AJ197" i="15"/>
  <c r="S198" i="15"/>
  <c r="AC198" i="15"/>
  <c r="V198" i="15"/>
  <c r="AJ198" i="15"/>
  <c r="S199" i="15"/>
  <c r="AC199" i="15"/>
  <c r="V199" i="15"/>
  <c r="AJ199" i="15"/>
  <c r="S200" i="15"/>
  <c r="AC200" i="15"/>
  <c r="V200" i="15"/>
  <c r="AJ200" i="15"/>
  <c r="S201" i="15"/>
  <c r="AC201" i="15"/>
  <c r="V201" i="15"/>
  <c r="AJ201" i="15"/>
  <c r="S202" i="15"/>
  <c r="AC202" i="15"/>
  <c r="V202" i="15"/>
  <c r="AJ202" i="15"/>
  <c r="S203" i="15"/>
  <c r="AC203" i="15"/>
  <c r="V203" i="15"/>
  <c r="AJ203" i="15"/>
  <c r="S204" i="15"/>
  <c r="AC204" i="15"/>
  <c r="V204" i="15"/>
  <c r="AJ204" i="15"/>
  <c r="S205" i="15"/>
  <c r="AC205" i="15"/>
  <c r="V205" i="15"/>
  <c r="AJ205" i="15"/>
  <c r="S206" i="15"/>
  <c r="AC206" i="15"/>
  <c r="V206" i="15"/>
  <c r="AJ206" i="15"/>
  <c r="S207" i="15"/>
  <c r="AC207" i="15"/>
  <c r="V207" i="15"/>
  <c r="AJ207" i="15"/>
  <c r="S208" i="15"/>
  <c r="AC208" i="15"/>
  <c r="V208" i="15"/>
  <c r="AJ208" i="15"/>
  <c r="S209" i="15"/>
  <c r="AC209" i="15"/>
  <c r="V209" i="15"/>
  <c r="AJ209" i="15"/>
  <c r="S210" i="15"/>
  <c r="AC210" i="15"/>
  <c r="V210" i="15"/>
  <c r="AJ210" i="15"/>
  <c r="S211" i="15"/>
  <c r="AC211" i="15"/>
  <c r="V211" i="15"/>
  <c r="AJ211" i="15"/>
  <c r="S212" i="15"/>
  <c r="AC212" i="15"/>
  <c r="V212" i="15"/>
  <c r="AJ212" i="15"/>
  <c r="S213" i="15"/>
  <c r="AC213" i="15"/>
  <c r="V213" i="15"/>
  <c r="AJ213" i="15"/>
  <c r="S214" i="15"/>
  <c r="AC214" i="15"/>
  <c r="V214" i="15"/>
  <c r="AJ214" i="15"/>
  <c r="S215" i="15"/>
  <c r="AC215" i="15"/>
  <c r="V215" i="15"/>
  <c r="AJ215" i="15"/>
  <c r="S216" i="15"/>
  <c r="AC216" i="15"/>
  <c r="V216" i="15"/>
  <c r="AJ216" i="15"/>
  <c r="S217" i="15"/>
  <c r="AC217" i="15"/>
  <c r="V217" i="15"/>
  <c r="AJ217" i="15"/>
  <c r="S218" i="15"/>
  <c r="AC218" i="15"/>
  <c r="V218" i="15"/>
  <c r="AJ218" i="15"/>
  <c r="S219" i="15"/>
  <c r="AC219" i="15"/>
  <c r="V219" i="15"/>
  <c r="AJ219" i="15"/>
  <c r="S220" i="15"/>
  <c r="AC220" i="15"/>
  <c r="V220" i="15"/>
  <c r="AJ220" i="15"/>
  <c r="S221" i="15"/>
  <c r="AC221" i="15"/>
  <c r="V221" i="15"/>
  <c r="AJ221" i="15"/>
  <c r="S222" i="15"/>
  <c r="AC222" i="15"/>
  <c r="V222" i="15"/>
  <c r="AJ222" i="15"/>
  <c r="S223" i="15"/>
  <c r="AC223" i="15"/>
  <c r="AA231" i="15"/>
  <c r="AI231" i="15"/>
  <c r="S232" i="15"/>
  <c r="AC232" i="15"/>
  <c r="AA232" i="15"/>
  <c r="AI232" i="15"/>
  <c r="I24" i="16"/>
  <c r="I25" i="16"/>
  <c r="I27" i="16"/>
  <c r="I32" i="16"/>
  <c r="I26" i="16"/>
  <c r="I29" i="16"/>
  <c r="I34" i="16"/>
  <c r="I36" i="16"/>
  <c r="I28" i="16"/>
  <c r="I35" i="16"/>
  <c r="I37" i="16"/>
  <c r="I38" i="16"/>
  <c r="S2" i="16"/>
  <c r="S6" i="16"/>
  <c r="AC6" i="16"/>
  <c r="U6" i="16"/>
  <c r="AE6" i="16"/>
  <c r="S7" i="16"/>
  <c r="AC7" i="16"/>
  <c r="U7" i="16"/>
  <c r="AE7" i="16"/>
  <c r="S8" i="16"/>
  <c r="AC8" i="16"/>
  <c r="U8" i="16"/>
  <c r="AE8" i="16"/>
  <c r="S9" i="16"/>
  <c r="AC9" i="16"/>
  <c r="U9" i="16"/>
  <c r="AE9" i="16"/>
  <c r="S10" i="16"/>
  <c r="AC10" i="16"/>
  <c r="U10" i="16"/>
  <c r="AE10" i="16"/>
  <c r="S11" i="16"/>
  <c r="AC11" i="16"/>
  <c r="U11" i="16"/>
  <c r="AE11" i="16"/>
  <c r="S12" i="16"/>
  <c r="AC12" i="16"/>
  <c r="U12" i="16"/>
  <c r="AE12" i="16"/>
  <c r="S13" i="16"/>
  <c r="AC13" i="16"/>
  <c r="U13" i="16"/>
  <c r="AE13" i="16"/>
  <c r="S14" i="16"/>
  <c r="AC14" i="16"/>
  <c r="U14" i="16"/>
  <c r="AE14" i="16"/>
  <c r="S15" i="16"/>
  <c r="AC15" i="16"/>
  <c r="U15" i="16"/>
  <c r="AE15" i="16"/>
  <c r="S16" i="16"/>
  <c r="AC16" i="16"/>
  <c r="U16" i="16"/>
  <c r="AE16" i="16"/>
  <c r="S17" i="16"/>
  <c r="AC17" i="16"/>
  <c r="U17" i="16"/>
  <c r="AE17" i="16"/>
  <c r="S18" i="16"/>
  <c r="AC18" i="16"/>
  <c r="U18" i="16"/>
  <c r="AE18" i="16"/>
  <c r="S19" i="16"/>
  <c r="AC19" i="16"/>
  <c r="U19" i="16"/>
  <c r="AE19" i="16"/>
  <c r="S20" i="16"/>
  <c r="AC20" i="16"/>
  <c r="U20" i="16"/>
  <c r="AE20" i="16"/>
  <c r="S21" i="16"/>
  <c r="AC21" i="16"/>
  <c r="U21" i="16"/>
  <c r="AE21" i="16"/>
  <c r="S22" i="16"/>
  <c r="AC22" i="16"/>
  <c r="U22" i="16"/>
  <c r="AE22" i="16"/>
  <c r="S23" i="16"/>
  <c r="AC23" i="16"/>
  <c r="U23" i="16"/>
  <c r="AE23" i="16"/>
  <c r="S24" i="16"/>
  <c r="AC24" i="16"/>
  <c r="U24" i="16"/>
  <c r="AE24" i="16"/>
  <c r="S25" i="16"/>
  <c r="AC25" i="16"/>
  <c r="U25" i="16"/>
  <c r="AE25" i="16"/>
  <c r="S26" i="16"/>
  <c r="AC26" i="16"/>
  <c r="U26" i="16"/>
  <c r="AE26" i="16"/>
  <c r="S27" i="16"/>
  <c r="AC27" i="16"/>
  <c r="U27" i="16"/>
  <c r="AE27" i="16"/>
  <c r="L24" i="16"/>
  <c r="L25" i="16"/>
  <c r="L28" i="16"/>
  <c r="S28" i="16"/>
  <c r="AC28" i="16"/>
  <c r="U28" i="16"/>
  <c r="AE28" i="16"/>
  <c r="S29" i="16"/>
  <c r="AC29" i="16"/>
  <c r="U29" i="16"/>
  <c r="AE29" i="16"/>
  <c r="I30" i="16"/>
  <c r="S30" i="16"/>
  <c r="AC30" i="16"/>
  <c r="U30" i="16"/>
  <c r="AE30" i="16"/>
  <c r="S31" i="16"/>
  <c r="AC31" i="16"/>
  <c r="U31" i="16"/>
  <c r="AE31" i="16"/>
  <c r="L32" i="16"/>
  <c r="M32" i="16"/>
  <c r="S32" i="16"/>
  <c r="AC32" i="16"/>
  <c r="U32" i="16"/>
  <c r="AE32" i="16"/>
  <c r="I39" i="16"/>
  <c r="L33" i="16"/>
  <c r="M33" i="16"/>
  <c r="S33" i="16"/>
  <c r="AC33" i="16"/>
  <c r="U33" i="16"/>
  <c r="AE33" i="16"/>
  <c r="L34" i="16"/>
  <c r="M34" i="16"/>
  <c r="S34" i="16"/>
  <c r="AC34" i="16"/>
  <c r="U34" i="16"/>
  <c r="AE34" i="16"/>
  <c r="L35" i="16"/>
  <c r="M35" i="16"/>
  <c r="S35" i="16"/>
  <c r="AC35" i="16"/>
  <c r="U35" i="16"/>
  <c r="AE35" i="16"/>
  <c r="I33" i="16"/>
  <c r="L36" i="16"/>
  <c r="M36" i="16"/>
  <c r="S36" i="16"/>
  <c r="AC36" i="16"/>
  <c r="U36" i="16"/>
  <c r="AE36" i="16"/>
  <c r="L27" i="16"/>
  <c r="L29" i="16"/>
  <c r="L37" i="16"/>
  <c r="M37" i="16"/>
  <c r="S37" i="16"/>
  <c r="AC37" i="16"/>
  <c r="U37" i="16"/>
  <c r="AE37" i="16"/>
  <c r="S38" i="16"/>
  <c r="AC38" i="16"/>
  <c r="U38" i="16"/>
  <c r="AE38" i="16"/>
  <c r="S39" i="16"/>
  <c r="AC39" i="16"/>
  <c r="U39" i="16"/>
  <c r="AE39" i="16"/>
  <c r="I40" i="16"/>
  <c r="S40" i="16"/>
  <c r="AC40" i="16"/>
  <c r="U40" i="16"/>
  <c r="AE40" i="16"/>
  <c r="S41" i="16"/>
  <c r="AC41" i="16"/>
  <c r="U41" i="16"/>
  <c r="AE41" i="16"/>
  <c r="S42" i="16"/>
  <c r="AC42" i="16"/>
  <c r="U42" i="16"/>
  <c r="AE42" i="16"/>
  <c r="S43" i="16"/>
  <c r="AC43" i="16"/>
  <c r="U43" i="16"/>
  <c r="AE43" i="16"/>
  <c r="S44" i="16"/>
  <c r="AC44" i="16"/>
  <c r="U44" i="16"/>
  <c r="AE44" i="16"/>
  <c r="S45" i="16"/>
  <c r="AC45" i="16"/>
  <c r="U45" i="16"/>
  <c r="AE45" i="16"/>
  <c r="S46" i="16"/>
  <c r="AC46" i="16"/>
  <c r="U46" i="16"/>
  <c r="AE46" i="16"/>
  <c r="S47" i="16"/>
  <c r="AC47" i="16"/>
  <c r="U47" i="16"/>
  <c r="AE47" i="16"/>
  <c r="S48" i="16"/>
  <c r="AC48" i="16"/>
  <c r="U48" i="16"/>
  <c r="AE48" i="16"/>
  <c r="S49" i="16"/>
  <c r="AC49" i="16"/>
  <c r="U49" i="16"/>
  <c r="AE49" i="16"/>
  <c r="S50" i="16"/>
  <c r="AC50" i="16"/>
  <c r="U50" i="16"/>
  <c r="AE50" i="16"/>
  <c r="S51" i="16"/>
  <c r="AC51" i="16"/>
  <c r="U51" i="16"/>
  <c r="AE51" i="16"/>
  <c r="S52" i="16"/>
  <c r="AC52" i="16"/>
  <c r="U52" i="16"/>
  <c r="AE52" i="16"/>
  <c r="S53" i="16"/>
  <c r="AC53" i="16"/>
  <c r="U53" i="16"/>
  <c r="AE53" i="16"/>
  <c r="S54" i="16"/>
  <c r="AC54" i="16"/>
  <c r="U54" i="16"/>
  <c r="AE54" i="16"/>
  <c r="S55" i="16"/>
  <c r="AC55" i="16"/>
  <c r="U55" i="16"/>
  <c r="AE55" i="16"/>
  <c r="S56" i="16"/>
  <c r="U56" i="16"/>
  <c r="AC56" i="16"/>
  <c r="T110" i="16"/>
  <c r="AD110" i="16"/>
  <c r="T2" i="16"/>
  <c r="S111" i="16"/>
  <c r="AC111" i="16"/>
  <c r="T111" i="16"/>
  <c r="AD111" i="16"/>
  <c r="S112" i="16"/>
  <c r="AC112" i="16"/>
  <c r="T112" i="16"/>
  <c r="AD112" i="16"/>
  <c r="S113" i="16"/>
  <c r="AC113" i="16"/>
  <c r="T113" i="16"/>
  <c r="AD113" i="16"/>
  <c r="S114" i="16"/>
  <c r="AC114" i="16"/>
  <c r="T114" i="16"/>
  <c r="AD114" i="16"/>
  <c r="S115" i="16"/>
  <c r="AC115" i="16"/>
  <c r="T115" i="16"/>
  <c r="AD115" i="16"/>
  <c r="S116" i="16"/>
  <c r="AC116" i="16"/>
  <c r="T116" i="16"/>
  <c r="AD116" i="16"/>
  <c r="S117" i="16"/>
  <c r="AC117" i="16"/>
  <c r="T117" i="16"/>
  <c r="AD117" i="16"/>
  <c r="S118" i="16"/>
  <c r="AC118" i="16"/>
  <c r="T118" i="16"/>
  <c r="AD118" i="16"/>
  <c r="S119" i="16"/>
  <c r="AC119" i="16"/>
  <c r="T119" i="16"/>
  <c r="AD119" i="16"/>
  <c r="S120" i="16"/>
  <c r="AC120" i="16"/>
  <c r="T120" i="16"/>
  <c r="AD120" i="16"/>
  <c r="S121" i="16"/>
  <c r="AC121" i="16"/>
  <c r="T121" i="16"/>
  <c r="AD121" i="16"/>
  <c r="S122" i="16"/>
  <c r="AC122" i="16"/>
  <c r="T122" i="16"/>
  <c r="AD122" i="16"/>
  <c r="S123" i="16"/>
  <c r="AC123" i="16"/>
  <c r="T123" i="16"/>
  <c r="AD123" i="16"/>
  <c r="S124" i="16"/>
  <c r="AC124" i="16"/>
  <c r="T124" i="16"/>
  <c r="AD124" i="16"/>
  <c r="S125" i="16"/>
  <c r="AC125" i="16"/>
  <c r="T125" i="16"/>
  <c r="AD125" i="16"/>
  <c r="S126" i="16"/>
  <c r="AC126" i="16"/>
  <c r="T126" i="16"/>
  <c r="AD126" i="16"/>
  <c r="S127" i="16"/>
  <c r="AC127" i="16"/>
  <c r="T127" i="16"/>
  <c r="AD127" i="16"/>
  <c r="S128" i="16"/>
  <c r="AC128" i="16"/>
  <c r="T128" i="16"/>
  <c r="AD128" i="16"/>
  <c r="S129" i="16"/>
  <c r="AC129" i="16"/>
  <c r="T129" i="16"/>
  <c r="AD129" i="16"/>
  <c r="S130" i="16"/>
  <c r="AC130" i="16"/>
  <c r="T130" i="16"/>
  <c r="AD130" i="16"/>
  <c r="S131" i="16"/>
  <c r="AC131" i="16"/>
  <c r="T131" i="16"/>
  <c r="AD131" i="16"/>
  <c r="S132" i="16"/>
  <c r="AC132" i="16"/>
  <c r="T132" i="16"/>
  <c r="AD132" i="16"/>
  <c r="S133" i="16"/>
  <c r="AC133" i="16"/>
  <c r="T133" i="16"/>
  <c r="AD133" i="16"/>
  <c r="S134" i="16"/>
  <c r="AC134" i="16"/>
  <c r="T134" i="16"/>
  <c r="AD134" i="16"/>
  <c r="S135" i="16"/>
  <c r="AC135" i="16"/>
  <c r="T135" i="16"/>
  <c r="AD135" i="16"/>
  <c r="S136" i="16"/>
  <c r="AC136" i="16"/>
  <c r="T136" i="16"/>
  <c r="AD136" i="16"/>
  <c r="S137" i="16"/>
  <c r="AC137" i="16"/>
  <c r="T137" i="16"/>
  <c r="AD137" i="16"/>
  <c r="S138" i="16"/>
  <c r="AC138" i="16"/>
  <c r="T138" i="16"/>
  <c r="AD138" i="16"/>
  <c r="S139" i="16"/>
  <c r="AC139" i="16"/>
  <c r="T139" i="16"/>
  <c r="AD139" i="16"/>
  <c r="S140" i="16"/>
  <c r="AC140" i="16"/>
  <c r="T140" i="16"/>
  <c r="AD140" i="16"/>
  <c r="S141" i="16"/>
  <c r="AC141" i="16"/>
  <c r="T141" i="16"/>
  <c r="AD141" i="16"/>
  <c r="S142" i="16"/>
  <c r="AC142" i="16"/>
  <c r="T142" i="16"/>
  <c r="AD142" i="16"/>
  <c r="S143" i="16"/>
  <c r="AC143" i="16"/>
  <c r="T143" i="16"/>
  <c r="AD143" i="16"/>
  <c r="S144" i="16"/>
  <c r="AC144" i="16"/>
  <c r="T144" i="16"/>
  <c r="AD144" i="16"/>
  <c r="S145" i="16"/>
  <c r="AC145" i="16"/>
  <c r="T145" i="16"/>
  <c r="AD145" i="16"/>
  <c r="S146" i="16"/>
  <c r="AC146" i="16"/>
  <c r="T146" i="16"/>
  <c r="AD146" i="16"/>
  <c r="S147" i="16"/>
  <c r="AC147" i="16"/>
  <c r="T147" i="16"/>
  <c r="AD147" i="16"/>
  <c r="S148" i="16"/>
  <c r="AC148" i="16"/>
  <c r="T148" i="16"/>
  <c r="AD148" i="16"/>
  <c r="S149" i="16"/>
  <c r="AC149" i="16"/>
  <c r="T149" i="16"/>
  <c r="AD149" i="16"/>
  <c r="S150" i="16"/>
  <c r="AC150" i="16"/>
  <c r="T150" i="16"/>
  <c r="AD150" i="16"/>
  <c r="S151" i="16"/>
  <c r="AC151" i="16"/>
  <c r="T151" i="16"/>
  <c r="AD151" i="16"/>
  <c r="S152" i="16"/>
  <c r="AC152" i="16"/>
  <c r="T152" i="16"/>
  <c r="AD152" i="16"/>
  <c r="S153" i="16"/>
  <c r="AC153" i="16"/>
  <c r="T153" i="16"/>
  <c r="AD153" i="16"/>
  <c r="S154" i="16"/>
  <c r="AC154" i="16"/>
  <c r="T154" i="16"/>
  <c r="AD154" i="16"/>
  <c r="S155" i="16"/>
  <c r="AC155" i="16"/>
  <c r="T155" i="16"/>
  <c r="AD155" i="16"/>
  <c r="S156" i="16"/>
  <c r="AC156" i="16"/>
  <c r="T156" i="16"/>
  <c r="AD156" i="16"/>
  <c r="S157" i="16"/>
  <c r="AC157" i="16"/>
  <c r="T157" i="16"/>
  <c r="AD157" i="16"/>
  <c r="S158" i="16"/>
  <c r="AC158" i="16"/>
  <c r="T158" i="16"/>
  <c r="AD158" i="16"/>
  <c r="S159" i="16"/>
  <c r="AC159" i="16"/>
  <c r="T159" i="16"/>
  <c r="AD159" i="16"/>
  <c r="S160" i="16"/>
  <c r="AC160" i="16"/>
  <c r="Z170" i="16"/>
  <c r="AG170" i="16"/>
  <c r="I41" i="16"/>
  <c r="S171" i="16"/>
  <c r="AC171" i="16"/>
  <c r="Z171" i="16"/>
  <c r="AG171" i="16"/>
  <c r="V173" i="16"/>
  <c r="AJ173" i="16"/>
  <c r="V2" i="16"/>
  <c r="S174" i="16"/>
  <c r="AC174" i="16"/>
  <c r="V174" i="16"/>
  <c r="AJ174" i="16"/>
  <c r="S175" i="16"/>
  <c r="AC175" i="16"/>
  <c r="V175" i="16"/>
  <c r="AJ175" i="16"/>
  <c r="S176" i="16"/>
  <c r="AC176" i="16"/>
  <c r="V176" i="16"/>
  <c r="AJ176" i="16"/>
  <c r="S177" i="16"/>
  <c r="AC177" i="16"/>
  <c r="V177" i="16"/>
  <c r="AJ177" i="16"/>
  <c r="S178" i="16"/>
  <c r="AC178" i="16"/>
  <c r="V178" i="16"/>
  <c r="AJ178" i="16"/>
  <c r="S179" i="16"/>
  <c r="AC179" i="16"/>
  <c r="V179" i="16"/>
  <c r="AJ179" i="16"/>
  <c r="S180" i="16"/>
  <c r="AC180" i="16"/>
  <c r="V180" i="16"/>
  <c r="AJ180" i="16"/>
  <c r="S181" i="16"/>
  <c r="AC181" i="16"/>
  <c r="V181" i="16"/>
  <c r="AJ181" i="16"/>
  <c r="S182" i="16"/>
  <c r="AC182" i="16"/>
  <c r="V182" i="16"/>
  <c r="AJ182" i="16"/>
  <c r="S183" i="16"/>
  <c r="AC183" i="16"/>
  <c r="V183" i="16"/>
  <c r="AJ183" i="16"/>
  <c r="S184" i="16"/>
  <c r="AC184" i="16"/>
  <c r="V184" i="16"/>
  <c r="AJ184" i="16"/>
  <c r="S185" i="16"/>
  <c r="AC185" i="16"/>
  <c r="V185" i="16"/>
  <c r="AJ185" i="16"/>
  <c r="S186" i="16"/>
  <c r="AC186" i="16"/>
  <c r="V186" i="16"/>
  <c r="AJ186" i="16"/>
  <c r="S187" i="16"/>
  <c r="AC187" i="16"/>
  <c r="V187" i="16"/>
  <c r="AJ187" i="16"/>
  <c r="S188" i="16"/>
  <c r="AC188" i="16"/>
  <c r="V188" i="16"/>
  <c r="AJ188" i="16"/>
  <c r="S189" i="16"/>
  <c r="AC189" i="16"/>
  <c r="V189" i="16"/>
  <c r="AJ189" i="16"/>
  <c r="S190" i="16"/>
  <c r="AC190" i="16"/>
  <c r="V190" i="16"/>
  <c r="AJ190" i="16"/>
  <c r="S191" i="16"/>
  <c r="AC191" i="16"/>
  <c r="V191" i="16"/>
  <c r="AJ191" i="16"/>
  <c r="S192" i="16"/>
  <c r="AC192" i="16"/>
  <c r="V192" i="16"/>
  <c r="AJ192" i="16"/>
  <c r="S193" i="16"/>
  <c r="AC193" i="16"/>
  <c r="V193" i="16"/>
  <c r="AJ193" i="16"/>
  <c r="S194" i="16"/>
  <c r="AC194" i="16"/>
  <c r="V194" i="16"/>
  <c r="AJ194" i="16"/>
  <c r="S195" i="16"/>
  <c r="AC195" i="16"/>
  <c r="V195" i="16"/>
  <c r="AJ195" i="16"/>
  <c r="S196" i="16"/>
  <c r="AC196" i="16"/>
  <c r="V196" i="16"/>
  <c r="AJ196" i="16"/>
  <c r="S197" i="16"/>
  <c r="AC197" i="16"/>
  <c r="V197" i="16"/>
  <c r="AJ197" i="16"/>
  <c r="S198" i="16"/>
  <c r="AC198" i="16"/>
  <c r="V198" i="16"/>
  <c r="AJ198" i="16"/>
  <c r="S199" i="16"/>
  <c r="AC199" i="16"/>
  <c r="V199" i="16"/>
  <c r="AJ199" i="16"/>
  <c r="S200" i="16"/>
  <c r="AC200" i="16"/>
  <c r="V200" i="16"/>
  <c r="AJ200" i="16"/>
  <c r="S201" i="16"/>
  <c r="AC201" i="16"/>
  <c r="V201" i="16"/>
  <c r="AJ201" i="16"/>
  <c r="S202" i="16"/>
  <c r="AC202" i="16"/>
  <c r="V202" i="16"/>
  <c r="AJ202" i="16"/>
  <c r="S203" i="16"/>
  <c r="AC203" i="16"/>
  <c r="V203" i="16"/>
  <c r="AJ203" i="16"/>
  <c r="S204" i="16"/>
  <c r="AC204" i="16"/>
  <c r="V204" i="16"/>
  <c r="AJ204" i="16"/>
  <c r="S205" i="16"/>
  <c r="AC205" i="16"/>
  <c r="V205" i="16"/>
  <c r="AJ205" i="16"/>
  <c r="S206" i="16"/>
  <c r="AC206" i="16"/>
  <c r="V206" i="16"/>
  <c r="AJ206" i="16"/>
  <c r="S207" i="16"/>
  <c r="AC207" i="16"/>
  <c r="V207" i="16"/>
  <c r="AJ207" i="16"/>
  <c r="S208" i="16"/>
  <c r="AC208" i="16"/>
  <c r="V208" i="16"/>
  <c r="AJ208" i="16"/>
  <c r="S209" i="16"/>
  <c r="AC209" i="16"/>
  <c r="V209" i="16"/>
  <c r="AJ209" i="16"/>
  <c r="S210" i="16"/>
  <c r="AC210" i="16"/>
  <c r="V210" i="16"/>
  <c r="AJ210" i="16"/>
  <c r="S211" i="16"/>
  <c r="AC211" i="16"/>
  <c r="V211" i="16"/>
  <c r="AJ211" i="16"/>
  <c r="S212" i="16"/>
  <c r="AC212" i="16"/>
  <c r="V212" i="16"/>
  <c r="AJ212" i="16"/>
  <c r="S213" i="16"/>
  <c r="AC213" i="16"/>
  <c r="V213" i="16"/>
  <c r="AJ213" i="16"/>
  <c r="S214" i="16"/>
  <c r="AC214" i="16"/>
  <c r="V214" i="16"/>
  <c r="AJ214" i="16"/>
  <c r="S215" i="16"/>
  <c r="AC215" i="16"/>
  <c r="V215" i="16"/>
  <c r="AJ215" i="16"/>
  <c r="S216" i="16"/>
  <c r="AC216" i="16"/>
  <c r="V216" i="16"/>
  <c r="AJ216" i="16"/>
  <c r="S217" i="16"/>
  <c r="AC217" i="16"/>
  <c r="V217" i="16"/>
  <c r="AJ217" i="16"/>
  <c r="S218" i="16"/>
  <c r="AC218" i="16"/>
  <c r="V218" i="16"/>
  <c r="AJ218" i="16"/>
  <c r="S219" i="16"/>
  <c r="AC219" i="16"/>
  <c r="V219" i="16"/>
  <c r="AJ219" i="16"/>
  <c r="S220" i="16"/>
  <c r="AC220" i="16"/>
  <c r="V220" i="16"/>
  <c r="AJ220" i="16"/>
  <c r="S221" i="16"/>
  <c r="AC221" i="16"/>
  <c r="V221" i="16"/>
  <c r="AJ221" i="16"/>
  <c r="S222" i="16"/>
  <c r="AC222" i="16"/>
  <c r="V222" i="16"/>
  <c r="AJ222" i="16"/>
  <c r="S223" i="16"/>
  <c r="AC223" i="16"/>
  <c r="AA231" i="16"/>
  <c r="AI231" i="16"/>
  <c r="S232" i="16"/>
  <c r="AC232" i="16"/>
  <c r="AA232" i="16"/>
  <c r="AI232" i="16"/>
  <c r="I24" i="17"/>
  <c r="I25" i="17"/>
  <c r="I32" i="17"/>
  <c r="I26" i="17"/>
  <c r="I29" i="17"/>
  <c r="I34" i="17"/>
  <c r="I36" i="17"/>
  <c r="I28" i="17"/>
  <c r="I35" i="17"/>
  <c r="I37" i="17"/>
  <c r="I38" i="17"/>
  <c r="S2" i="17"/>
  <c r="S6" i="17"/>
  <c r="AC6" i="17"/>
  <c r="U6" i="17"/>
  <c r="AE6" i="17"/>
  <c r="S7" i="17"/>
  <c r="AC7" i="17"/>
  <c r="U7" i="17"/>
  <c r="AE7" i="17"/>
  <c r="S8" i="17"/>
  <c r="AC8" i="17"/>
  <c r="U8" i="17"/>
  <c r="AE8" i="17"/>
  <c r="S9" i="17"/>
  <c r="AC9" i="17"/>
  <c r="U9" i="17"/>
  <c r="AE9" i="17"/>
  <c r="S10" i="17"/>
  <c r="AC10" i="17"/>
  <c r="U10" i="17"/>
  <c r="AE10" i="17"/>
  <c r="S11" i="17"/>
  <c r="AC11" i="17"/>
  <c r="U11" i="17"/>
  <c r="AE11" i="17"/>
  <c r="S12" i="17"/>
  <c r="AC12" i="17"/>
  <c r="U12" i="17"/>
  <c r="AE12" i="17"/>
  <c r="S13" i="17"/>
  <c r="AC13" i="17"/>
  <c r="U13" i="17"/>
  <c r="AE13" i="17"/>
  <c r="S14" i="17"/>
  <c r="AC14" i="17"/>
  <c r="U14" i="17"/>
  <c r="AE14" i="17"/>
  <c r="S15" i="17"/>
  <c r="AC15" i="17"/>
  <c r="U15" i="17"/>
  <c r="AE15" i="17"/>
  <c r="S16" i="17"/>
  <c r="AC16" i="17"/>
  <c r="U16" i="17"/>
  <c r="AE16" i="17"/>
  <c r="S17" i="17"/>
  <c r="AC17" i="17"/>
  <c r="U17" i="17"/>
  <c r="AE17" i="17"/>
  <c r="S18" i="17"/>
  <c r="AC18" i="17"/>
  <c r="U18" i="17"/>
  <c r="AE18" i="17"/>
  <c r="S19" i="17"/>
  <c r="AC19" i="17"/>
  <c r="U19" i="17"/>
  <c r="AE19" i="17"/>
  <c r="S20" i="17"/>
  <c r="AC20" i="17"/>
  <c r="U20" i="17"/>
  <c r="AE20" i="17"/>
  <c r="S21" i="17"/>
  <c r="AC21" i="17"/>
  <c r="U21" i="17"/>
  <c r="AE21" i="17"/>
  <c r="S22" i="17"/>
  <c r="AC22" i="17"/>
  <c r="U22" i="17"/>
  <c r="AE22" i="17"/>
  <c r="S23" i="17"/>
  <c r="AC23" i="17"/>
  <c r="U23" i="17"/>
  <c r="AE23" i="17"/>
  <c r="S24" i="17"/>
  <c r="AC24" i="17"/>
  <c r="U24" i="17"/>
  <c r="AE24" i="17"/>
  <c r="S25" i="17"/>
  <c r="AC25" i="17"/>
  <c r="U25" i="17"/>
  <c r="AE25" i="17"/>
  <c r="S26" i="17"/>
  <c r="AC26" i="17"/>
  <c r="U26" i="17"/>
  <c r="AE26" i="17"/>
  <c r="S27" i="17"/>
  <c r="AC27" i="17"/>
  <c r="U27" i="17"/>
  <c r="AE27" i="17"/>
  <c r="L24" i="17"/>
  <c r="L25" i="17"/>
  <c r="L28" i="17"/>
  <c r="S28" i="17"/>
  <c r="AC28" i="17"/>
  <c r="U28" i="17"/>
  <c r="AE28" i="17"/>
  <c r="S29" i="17"/>
  <c r="AC29" i="17"/>
  <c r="U29" i="17"/>
  <c r="AE29" i="17"/>
  <c r="I30" i="17"/>
  <c r="S30" i="17"/>
  <c r="AC30" i="17"/>
  <c r="U30" i="17"/>
  <c r="AE30" i="17"/>
  <c r="S31" i="17"/>
  <c r="AC31" i="17"/>
  <c r="U31" i="17"/>
  <c r="AE31" i="17"/>
  <c r="L32" i="17"/>
  <c r="M32" i="17"/>
  <c r="S32" i="17"/>
  <c r="AC32" i="17"/>
  <c r="U32" i="17"/>
  <c r="AE32" i="17"/>
  <c r="I39" i="17"/>
  <c r="L33" i="17"/>
  <c r="M33" i="17"/>
  <c r="S33" i="17"/>
  <c r="AC33" i="17"/>
  <c r="U33" i="17"/>
  <c r="AE33" i="17"/>
  <c r="L34" i="17"/>
  <c r="M34" i="17"/>
  <c r="S34" i="17"/>
  <c r="AC34" i="17"/>
  <c r="U34" i="17"/>
  <c r="AE34" i="17"/>
  <c r="L35" i="17"/>
  <c r="M35" i="17"/>
  <c r="S35" i="17"/>
  <c r="AC35" i="17"/>
  <c r="U35" i="17"/>
  <c r="AE35" i="17"/>
  <c r="L36" i="17"/>
  <c r="M36" i="17"/>
  <c r="S36" i="17"/>
  <c r="AC36" i="17"/>
  <c r="U36" i="17"/>
  <c r="AE36" i="17"/>
  <c r="L27" i="17"/>
  <c r="L29" i="17"/>
  <c r="L37" i="17"/>
  <c r="M37" i="17"/>
  <c r="S37" i="17"/>
  <c r="AC37" i="17"/>
  <c r="U37" i="17"/>
  <c r="AE37" i="17"/>
  <c r="S38" i="17"/>
  <c r="AC38" i="17"/>
  <c r="U38" i="17"/>
  <c r="AE38" i="17"/>
  <c r="S39" i="17"/>
  <c r="AC39" i="17"/>
  <c r="U39" i="17"/>
  <c r="AE39" i="17"/>
  <c r="I40" i="17"/>
  <c r="S40" i="17"/>
  <c r="AC40" i="17"/>
  <c r="U40" i="17"/>
  <c r="AE40" i="17"/>
  <c r="S41" i="17"/>
  <c r="AC41" i="17"/>
  <c r="U41" i="17"/>
  <c r="AE41" i="17"/>
  <c r="S42" i="17"/>
  <c r="AC42" i="17"/>
  <c r="U42" i="17"/>
  <c r="AE42" i="17"/>
  <c r="S43" i="17"/>
  <c r="AC43" i="17"/>
  <c r="U43" i="17"/>
  <c r="AE43" i="17"/>
  <c r="S44" i="17"/>
  <c r="AC44" i="17"/>
  <c r="U44" i="17"/>
  <c r="AE44" i="17"/>
  <c r="S45" i="17"/>
  <c r="AC45" i="17"/>
  <c r="U45" i="17"/>
  <c r="AE45" i="17"/>
  <c r="S46" i="17"/>
  <c r="AC46" i="17"/>
  <c r="U46" i="17"/>
  <c r="AE46" i="17"/>
  <c r="S47" i="17"/>
  <c r="AC47" i="17"/>
  <c r="U47" i="17"/>
  <c r="AE47" i="17"/>
  <c r="S48" i="17"/>
  <c r="AC48" i="17"/>
  <c r="U48" i="17"/>
  <c r="AE48" i="17"/>
  <c r="S49" i="17"/>
  <c r="AC49" i="17"/>
  <c r="U49" i="17"/>
  <c r="AE49" i="17"/>
  <c r="S50" i="17"/>
  <c r="AC50" i="17"/>
  <c r="U50" i="17"/>
  <c r="AE50" i="17"/>
  <c r="S51" i="17"/>
  <c r="AC51" i="17"/>
  <c r="U51" i="17"/>
  <c r="AE51" i="17"/>
  <c r="S52" i="17"/>
  <c r="AC52" i="17"/>
  <c r="U52" i="17"/>
  <c r="AE52" i="17"/>
  <c r="S53" i="17"/>
  <c r="AC53" i="17"/>
  <c r="U53" i="17"/>
  <c r="AE53" i="17"/>
  <c r="S54" i="17"/>
  <c r="AC54" i="17"/>
  <c r="U54" i="17"/>
  <c r="AE54" i="17"/>
  <c r="S55" i="17"/>
  <c r="AC55" i="17"/>
  <c r="U55" i="17"/>
  <c r="AE55" i="17"/>
  <c r="S56" i="17"/>
  <c r="U56" i="17"/>
  <c r="AC56" i="17"/>
  <c r="T110" i="17"/>
  <c r="AD110" i="17"/>
  <c r="T2" i="17"/>
  <c r="S111" i="17"/>
  <c r="AC111" i="17"/>
  <c r="T111" i="17"/>
  <c r="AD111" i="17"/>
  <c r="S112" i="17"/>
  <c r="AC112" i="17"/>
  <c r="T112" i="17"/>
  <c r="AD112" i="17"/>
  <c r="S113" i="17"/>
  <c r="AC113" i="17"/>
  <c r="T113" i="17"/>
  <c r="AD113" i="17"/>
  <c r="S114" i="17"/>
  <c r="AC114" i="17"/>
  <c r="T114" i="17"/>
  <c r="AD114" i="17"/>
  <c r="S115" i="17"/>
  <c r="AC115" i="17"/>
  <c r="T115" i="17"/>
  <c r="AD115" i="17"/>
  <c r="S116" i="17"/>
  <c r="AC116" i="17"/>
  <c r="T116" i="17"/>
  <c r="AD116" i="17"/>
  <c r="S117" i="17"/>
  <c r="AC117" i="17"/>
  <c r="T117" i="17"/>
  <c r="AD117" i="17"/>
  <c r="S118" i="17"/>
  <c r="AC118" i="17"/>
  <c r="T118" i="17"/>
  <c r="AD118" i="17"/>
  <c r="S119" i="17"/>
  <c r="AC119" i="17"/>
  <c r="T119" i="17"/>
  <c r="AD119" i="17"/>
  <c r="S120" i="17"/>
  <c r="AC120" i="17"/>
  <c r="T120" i="17"/>
  <c r="AD120" i="17"/>
  <c r="S121" i="17"/>
  <c r="AC121" i="17"/>
  <c r="T121" i="17"/>
  <c r="AD121" i="17"/>
  <c r="S122" i="17"/>
  <c r="AC122" i="17"/>
  <c r="T122" i="17"/>
  <c r="AD122" i="17"/>
  <c r="S123" i="17"/>
  <c r="AC123" i="17"/>
  <c r="T123" i="17"/>
  <c r="AD123" i="17"/>
  <c r="S124" i="17"/>
  <c r="AC124" i="17"/>
  <c r="T124" i="17"/>
  <c r="AD124" i="17"/>
  <c r="S125" i="17"/>
  <c r="AC125" i="17"/>
  <c r="T125" i="17"/>
  <c r="AD125" i="17"/>
  <c r="S126" i="17"/>
  <c r="AC126" i="17"/>
  <c r="T126" i="17"/>
  <c r="AD126" i="17"/>
  <c r="S127" i="17"/>
  <c r="AC127" i="17"/>
  <c r="T127" i="17"/>
  <c r="AD127" i="17"/>
  <c r="S128" i="17"/>
  <c r="AC128" i="17"/>
  <c r="T128" i="17"/>
  <c r="AD128" i="17"/>
  <c r="S129" i="17"/>
  <c r="AC129" i="17"/>
  <c r="T129" i="17"/>
  <c r="AD129" i="17"/>
  <c r="S130" i="17"/>
  <c r="AC130" i="17"/>
  <c r="T130" i="17"/>
  <c r="AD130" i="17"/>
  <c r="S131" i="17"/>
  <c r="AC131" i="17"/>
  <c r="T131" i="17"/>
  <c r="AD131" i="17"/>
  <c r="S132" i="17"/>
  <c r="AC132" i="17"/>
  <c r="T132" i="17"/>
  <c r="AD132" i="17"/>
  <c r="S133" i="17"/>
  <c r="AC133" i="17"/>
  <c r="T133" i="17"/>
  <c r="AD133" i="17"/>
  <c r="S134" i="17"/>
  <c r="AC134" i="17"/>
  <c r="T134" i="17"/>
  <c r="AD134" i="17"/>
  <c r="S135" i="17"/>
  <c r="AC135" i="17"/>
  <c r="T135" i="17"/>
  <c r="AD135" i="17"/>
  <c r="S136" i="17"/>
  <c r="AC136" i="17"/>
  <c r="T136" i="17"/>
  <c r="AD136" i="17"/>
  <c r="S137" i="17"/>
  <c r="AC137" i="17"/>
  <c r="T137" i="17"/>
  <c r="AD137" i="17"/>
  <c r="S138" i="17"/>
  <c r="AC138" i="17"/>
  <c r="T138" i="17"/>
  <c r="AD138" i="17"/>
  <c r="S139" i="17"/>
  <c r="AC139" i="17"/>
  <c r="T139" i="17"/>
  <c r="AD139" i="17"/>
  <c r="S140" i="17"/>
  <c r="AC140" i="17"/>
  <c r="T140" i="17"/>
  <c r="AD140" i="17"/>
  <c r="S141" i="17"/>
  <c r="AC141" i="17"/>
  <c r="T141" i="17"/>
  <c r="AD141" i="17"/>
  <c r="S142" i="17"/>
  <c r="AC142" i="17"/>
  <c r="T142" i="17"/>
  <c r="AD142" i="17"/>
  <c r="S143" i="17"/>
  <c r="AC143" i="17"/>
  <c r="T143" i="17"/>
  <c r="AD143" i="17"/>
  <c r="S144" i="17"/>
  <c r="AC144" i="17"/>
  <c r="T144" i="17"/>
  <c r="AD144" i="17"/>
  <c r="S145" i="17"/>
  <c r="AC145" i="17"/>
  <c r="T145" i="17"/>
  <c r="AD145" i="17"/>
  <c r="S146" i="17"/>
  <c r="AC146" i="17"/>
  <c r="T146" i="17"/>
  <c r="AD146" i="17"/>
  <c r="S147" i="17"/>
  <c r="AC147" i="17"/>
  <c r="T147" i="17"/>
  <c r="AD147" i="17"/>
  <c r="S148" i="17"/>
  <c r="AC148" i="17"/>
  <c r="T148" i="17"/>
  <c r="AD148" i="17"/>
  <c r="S149" i="17"/>
  <c r="AC149" i="17"/>
  <c r="T149" i="17"/>
  <c r="AD149" i="17"/>
  <c r="S150" i="17"/>
  <c r="AC150" i="17"/>
  <c r="T150" i="17"/>
  <c r="AD150" i="17"/>
  <c r="S151" i="17"/>
  <c r="AC151" i="17"/>
  <c r="T151" i="17"/>
  <c r="AD151" i="17"/>
  <c r="S152" i="17"/>
  <c r="AC152" i="17"/>
  <c r="T152" i="17"/>
  <c r="AD152" i="17"/>
  <c r="S153" i="17"/>
  <c r="AC153" i="17"/>
  <c r="T153" i="17"/>
  <c r="AD153" i="17"/>
  <c r="S154" i="17"/>
  <c r="AC154" i="17"/>
  <c r="T154" i="17"/>
  <c r="AD154" i="17"/>
  <c r="S155" i="17"/>
  <c r="AC155" i="17"/>
  <c r="T155" i="17"/>
  <c r="AD155" i="17"/>
  <c r="S156" i="17"/>
  <c r="AC156" i="17"/>
  <c r="T156" i="17"/>
  <c r="AD156" i="17"/>
  <c r="S157" i="17"/>
  <c r="AC157" i="17"/>
  <c r="T157" i="17"/>
  <c r="AD157" i="17"/>
  <c r="S158" i="17"/>
  <c r="AC158" i="17"/>
  <c r="T158" i="17"/>
  <c r="AD158" i="17"/>
  <c r="S159" i="17"/>
  <c r="AC159" i="17"/>
  <c r="T159" i="17"/>
  <c r="AD159" i="17"/>
  <c r="S160" i="17"/>
  <c r="AC160" i="17"/>
  <c r="Z170" i="17"/>
  <c r="AG170" i="17"/>
  <c r="I41" i="17"/>
  <c r="S171" i="17"/>
  <c r="AC171" i="17"/>
  <c r="Z171" i="17"/>
  <c r="AG171" i="17"/>
  <c r="V173" i="17"/>
  <c r="AJ173" i="17"/>
  <c r="V2" i="17"/>
  <c r="S174" i="17"/>
  <c r="AC174" i="17"/>
  <c r="V174" i="17"/>
  <c r="AJ174" i="17"/>
  <c r="S175" i="17"/>
  <c r="AC175" i="17"/>
  <c r="V175" i="17"/>
  <c r="AJ175" i="17"/>
  <c r="S176" i="17"/>
  <c r="AC176" i="17"/>
  <c r="V176" i="17"/>
  <c r="AJ176" i="17"/>
  <c r="S177" i="17"/>
  <c r="AC177" i="17"/>
  <c r="V177" i="17"/>
  <c r="AJ177" i="17"/>
  <c r="S178" i="17"/>
  <c r="AC178" i="17"/>
  <c r="V178" i="17"/>
  <c r="AJ178" i="17"/>
  <c r="S179" i="17"/>
  <c r="AC179" i="17"/>
  <c r="V179" i="17"/>
  <c r="AJ179" i="17"/>
  <c r="S180" i="17"/>
  <c r="AC180" i="17"/>
  <c r="V180" i="17"/>
  <c r="AJ180" i="17"/>
  <c r="S181" i="17"/>
  <c r="AC181" i="17"/>
  <c r="V181" i="17"/>
  <c r="AJ181" i="17"/>
  <c r="S182" i="17"/>
  <c r="AC182" i="17"/>
  <c r="V182" i="17"/>
  <c r="AJ182" i="17"/>
  <c r="S183" i="17"/>
  <c r="AC183" i="17"/>
  <c r="V183" i="17"/>
  <c r="AJ183" i="17"/>
  <c r="S184" i="17"/>
  <c r="AC184" i="17"/>
  <c r="V184" i="17"/>
  <c r="AJ184" i="17"/>
  <c r="S185" i="17"/>
  <c r="AC185" i="17"/>
  <c r="V185" i="17"/>
  <c r="AJ185" i="17"/>
  <c r="S186" i="17"/>
  <c r="AC186" i="17"/>
  <c r="V186" i="17"/>
  <c r="AJ186" i="17"/>
  <c r="S187" i="17"/>
  <c r="AC187" i="17"/>
  <c r="V187" i="17"/>
  <c r="AJ187" i="17"/>
  <c r="S188" i="17"/>
  <c r="AC188" i="17"/>
  <c r="V188" i="17"/>
  <c r="AJ188" i="17"/>
  <c r="S189" i="17"/>
  <c r="AC189" i="17"/>
  <c r="V189" i="17"/>
  <c r="AJ189" i="17"/>
  <c r="S190" i="17"/>
  <c r="AC190" i="17"/>
  <c r="V190" i="17"/>
  <c r="AJ190" i="17"/>
  <c r="S191" i="17"/>
  <c r="AC191" i="17"/>
  <c r="V191" i="17"/>
  <c r="AJ191" i="17"/>
  <c r="S192" i="17"/>
  <c r="AC192" i="17"/>
  <c r="V192" i="17"/>
  <c r="AJ192" i="17"/>
  <c r="S193" i="17"/>
  <c r="AC193" i="17"/>
  <c r="V193" i="17"/>
  <c r="AJ193" i="17"/>
  <c r="S194" i="17"/>
  <c r="AC194" i="17"/>
  <c r="V194" i="17"/>
  <c r="AJ194" i="17"/>
  <c r="S195" i="17"/>
  <c r="AC195" i="17"/>
  <c r="V195" i="17"/>
  <c r="AJ195" i="17"/>
  <c r="S196" i="17"/>
  <c r="AC196" i="17"/>
  <c r="V196" i="17"/>
  <c r="AJ196" i="17"/>
  <c r="S197" i="17"/>
  <c r="AC197" i="17"/>
  <c r="V197" i="17"/>
  <c r="AJ197" i="17"/>
  <c r="S198" i="17"/>
  <c r="AC198" i="17"/>
  <c r="V198" i="17"/>
  <c r="AJ198" i="17"/>
  <c r="S199" i="17"/>
  <c r="AC199" i="17"/>
  <c r="V199" i="17"/>
  <c r="AJ199" i="17"/>
  <c r="S200" i="17"/>
  <c r="AC200" i="17"/>
  <c r="V200" i="17"/>
  <c r="AJ200" i="17"/>
  <c r="S201" i="17"/>
  <c r="AC201" i="17"/>
  <c r="V201" i="17"/>
  <c r="AJ201" i="17"/>
  <c r="S202" i="17"/>
  <c r="AC202" i="17"/>
  <c r="V202" i="17"/>
  <c r="AJ202" i="17"/>
  <c r="S203" i="17"/>
  <c r="AC203" i="17"/>
  <c r="V203" i="17"/>
  <c r="AJ203" i="17"/>
  <c r="S204" i="17"/>
  <c r="AC204" i="17"/>
  <c r="V204" i="17"/>
  <c r="AJ204" i="17"/>
  <c r="S205" i="17"/>
  <c r="AC205" i="17"/>
  <c r="V205" i="17"/>
  <c r="AJ205" i="17"/>
  <c r="S206" i="17"/>
  <c r="AC206" i="17"/>
  <c r="V206" i="17"/>
  <c r="AJ206" i="17"/>
  <c r="S207" i="17"/>
  <c r="AC207" i="17"/>
  <c r="V207" i="17"/>
  <c r="AJ207" i="17"/>
  <c r="S208" i="17"/>
  <c r="AC208" i="17"/>
  <c r="V208" i="17"/>
  <c r="AJ208" i="17"/>
  <c r="S209" i="17"/>
  <c r="AC209" i="17"/>
  <c r="V209" i="17"/>
  <c r="AJ209" i="17"/>
  <c r="S210" i="17"/>
  <c r="AC210" i="17"/>
  <c r="V210" i="17"/>
  <c r="AJ210" i="17"/>
  <c r="S211" i="17"/>
  <c r="AC211" i="17"/>
  <c r="V211" i="17"/>
  <c r="AJ211" i="17"/>
  <c r="S212" i="17"/>
  <c r="AC212" i="17"/>
  <c r="V212" i="17"/>
  <c r="AJ212" i="17"/>
  <c r="S213" i="17"/>
  <c r="AC213" i="17"/>
  <c r="V213" i="17"/>
  <c r="AJ213" i="17"/>
  <c r="S214" i="17"/>
  <c r="AC214" i="17"/>
  <c r="V214" i="17"/>
  <c r="AJ214" i="17"/>
  <c r="S215" i="17"/>
  <c r="AC215" i="17"/>
  <c r="V215" i="17"/>
  <c r="AJ215" i="17"/>
  <c r="S216" i="17"/>
  <c r="AC216" i="17"/>
  <c r="V216" i="17"/>
  <c r="AJ216" i="17"/>
  <c r="S217" i="17"/>
  <c r="AC217" i="17"/>
  <c r="V217" i="17"/>
  <c r="AJ217" i="17"/>
  <c r="S218" i="17"/>
  <c r="AC218" i="17"/>
  <c r="V218" i="17"/>
  <c r="AJ218" i="17"/>
  <c r="S219" i="17"/>
  <c r="AC219" i="17"/>
  <c r="V219" i="17"/>
  <c r="AJ219" i="17"/>
  <c r="S220" i="17"/>
  <c r="AC220" i="17"/>
  <c r="V220" i="17"/>
  <c r="AJ220" i="17"/>
  <c r="S221" i="17"/>
  <c r="AC221" i="17"/>
  <c r="V221" i="17"/>
  <c r="AJ221" i="17"/>
  <c r="S222" i="17"/>
  <c r="AC222" i="17"/>
  <c r="V222" i="17"/>
  <c r="AJ222" i="17"/>
  <c r="S223" i="17"/>
  <c r="AC223" i="17"/>
  <c r="AA231" i="17"/>
  <c r="AI231" i="17"/>
  <c r="S232" i="17"/>
  <c r="AC232" i="17"/>
  <c r="AA232" i="17"/>
  <c r="AI232" i="17"/>
  <c r="I24" i="18"/>
  <c r="I25" i="18"/>
  <c r="I27" i="18"/>
  <c r="I32" i="18"/>
  <c r="I26" i="18"/>
  <c r="I29" i="18"/>
  <c r="I34" i="18"/>
  <c r="I36" i="18"/>
  <c r="I28" i="18"/>
  <c r="I35" i="18"/>
  <c r="I37" i="18"/>
  <c r="I38" i="18"/>
  <c r="S2" i="18"/>
  <c r="S6" i="18"/>
  <c r="AC6" i="18"/>
  <c r="U6" i="18"/>
  <c r="AE6" i="18"/>
  <c r="S7" i="18"/>
  <c r="AC7" i="18"/>
  <c r="U7" i="18"/>
  <c r="AE7" i="18"/>
  <c r="S8" i="18"/>
  <c r="AC8" i="18"/>
  <c r="U8" i="18"/>
  <c r="AE8" i="18"/>
  <c r="S9" i="18"/>
  <c r="AC9" i="18"/>
  <c r="U9" i="18"/>
  <c r="AE9" i="18"/>
  <c r="S10" i="18"/>
  <c r="AC10" i="18"/>
  <c r="U10" i="18"/>
  <c r="AE10" i="18"/>
  <c r="S11" i="18"/>
  <c r="AC11" i="18"/>
  <c r="U11" i="18"/>
  <c r="AE11" i="18"/>
  <c r="S12" i="18"/>
  <c r="AC12" i="18"/>
  <c r="U12" i="18"/>
  <c r="AE12" i="18"/>
  <c r="S13" i="18"/>
  <c r="AC13" i="18"/>
  <c r="U13" i="18"/>
  <c r="AE13" i="18"/>
  <c r="S14" i="18"/>
  <c r="AC14" i="18"/>
  <c r="U14" i="18"/>
  <c r="AE14" i="18"/>
  <c r="S15" i="18"/>
  <c r="AC15" i="18"/>
  <c r="U15" i="18"/>
  <c r="AE15" i="18"/>
  <c r="S16" i="18"/>
  <c r="AC16" i="18"/>
  <c r="U16" i="18"/>
  <c r="AE16" i="18"/>
  <c r="S17" i="18"/>
  <c r="AC17" i="18"/>
  <c r="U17" i="18"/>
  <c r="AE17" i="18"/>
  <c r="S18" i="18"/>
  <c r="AC18" i="18"/>
  <c r="U18" i="18"/>
  <c r="AE18" i="18"/>
  <c r="S19" i="18"/>
  <c r="AC19" i="18"/>
  <c r="U19" i="18"/>
  <c r="AE19" i="18"/>
  <c r="S20" i="18"/>
  <c r="AC20" i="18"/>
  <c r="U20" i="18"/>
  <c r="AE20" i="18"/>
  <c r="S21" i="18"/>
  <c r="AC21" i="18"/>
  <c r="U21" i="18"/>
  <c r="AE21" i="18"/>
  <c r="S22" i="18"/>
  <c r="AC22" i="18"/>
  <c r="U22" i="18"/>
  <c r="AE22" i="18"/>
  <c r="S23" i="18"/>
  <c r="AC23" i="18"/>
  <c r="U23" i="18"/>
  <c r="AE23" i="18"/>
  <c r="S24" i="18"/>
  <c r="AC24" i="18"/>
  <c r="U24" i="18"/>
  <c r="AE24" i="18"/>
  <c r="S25" i="18"/>
  <c r="AC25" i="18"/>
  <c r="U25" i="18"/>
  <c r="AE25" i="18"/>
  <c r="S26" i="18"/>
  <c r="AC26" i="18"/>
  <c r="U26" i="18"/>
  <c r="AE26" i="18"/>
  <c r="S27" i="18"/>
  <c r="AC27" i="18"/>
  <c r="U27" i="18"/>
  <c r="AE27" i="18"/>
  <c r="L24" i="18"/>
  <c r="L25" i="18"/>
  <c r="L28" i="18"/>
  <c r="S28" i="18"/>
  <c r="AC28" i="18"/>
  <c r="U28" i="18"/>
  <c r="AE28" i="18"/>
  <c r="S29" i="18"/>
  <c r="AC29" i="18"/>
  <c r="U29" i="18"/>
  <c r="AE29" i="18"/>
  <c r="I30" i="18"/>
  <c r="S30" i="18"/>
  <c r="AC30" i="18"/>
  <c r="U30" i="18"/>
  <c r="AE30" i="18"/>
  <c r="S31" i="18"/>
  <c r="AC31" i="18"/>
  <c r="U31" i="18"/>
  <c r="AE31" i="18"/>
  <c r="L32" i="18"/>
  <c r="M32" i="18"/>
  <c r="S32" i="18"/>
  <c r="AC32" i="18"/>
  <c r="U32" i="18"/>
  <c r="AE32" i="18"/>
  <c r="I39" i="18"/>
  <c r="L33" i="18"/>
  <c r="M33" i="18"/>
  <c r="S33" i="18"/>
  <c r="AC33" i="18"/>
  <c r="U33" i="18"/>
  <c r="AE33" i="18"/>
  <c r="L34" i="18"/>
  <c r="M34" i="18"/>
  <c r="S34" i="18"/>
  <c r="AC34" i="18"/>
  <c r="U34" i="18"/>
  <c r="AE34" i="18"/>
  <c r="L35" i="18"/>
  <c r="M35" i="18"/>
  <c r="S35" i="18"/>
  <c r="AC35" i="18"/>
  <c r="U35" i="18"/>
  <c r="AE35" i="18"/>
  <c r="I33" i="18"/>
  <c r="L36" i="18"/>
  <c r="M36" i="18"/>
  <c r="S36" i="18"/>
  <c r="AC36" i="18"/>
  <c r="U36" i="18"/>
  <c r="AE36" i="18"/>
  <c r="L27" i="18"/>
  <c r="L29" i="18"/>
  <c r="L37" i="18"/>
  <c r="M37" i="18"/>
  <c r="S37" i="18"/>
  <c r="AC37" i="18"/>
  <c r="U37" i="18"/>
  <c r="AE37" i="18"/>
  <c r="S38" i="18"/>
  <c r="AC38" i="18"/>
  <c r="U38" i="18"/>
  <c r="AE38" i="18"/>
  <c r="S39" i="18"/>
  <c r="AC39" i="18"/>
  <c r="U39" i="18"/>
  <c r="AE39" i="18"/>
  <c r="I40" i="18"/>
  <c r="S40" i="18"/>
  <c r="AC40" i="18"/>
  <c r="U40" i="18"/>
  <c r="AE40" i="18"/>
  <c r="S41" i="18"/>
  <c r="AC41" i="18"/>
  <c r="U41" i="18"/>
  <c r="AE41" i="18"/>
  <c r="S42" i="18"/>
  <c r="AC42" i="18"/>
  <c r="U42" i="18"/>
  <c r="AE42" i="18"/>
  <c r="S43" i="18"/>
  <c r="AC43" i="18"/>
  <c r="U43" i="18"/>
  <c r="AE43" i="18"/>
  <c r="S44" i="18"/>
  <c r="AC44" i="18"/>
  <c r="U44" i="18"/>
  <c r="AE44" i="18"/>
  <c r="S45" i="18"/>
  <c r="AC45" i="18"/>
  <c r="U45" i="18"/>
  <c r="AE45" i="18"/>
  <c r="S46" i="18"/>
  <c r="AC46" i="18"/>
  <c r="U46" i="18"/>
  <c r="AE46" i="18"/>
  <c r="S47" i="18"/>
  <c r="AC47" i="18"/>
  <c r="U47" i="18"/>
  <c r="AE47" i="18"/>
  <c r="S48" i="18"/>
  <c r="AC48" i="18"/>
  <c r="U48" i="18"/>
  <c r="AE48" i="18"/>
  <c r="S49" i="18"/>
  <c r="AC49" i="18"/>
  <c r="U49" i="18"/>
  <c r="AE49" i="18"/>
  <c r="S50" i="18"/>
  <c r="AC50" i="18"/>
  <c r="U50" i="18"/>
  <c r="AE50" i="18"/>
  <c r="S51" i="18"/>
  <c r="AC51" i="18"/>
  <c r="U51" i="18"/>
  <c r="AE51" i="18"/>
  <c r="S52" i="18"/>
  <c r="AC52" i="18"/>
  <c r="U52" i="18"/>
  <c r="AE52" i="18"/>
  <c r="S53" i="18"/>
  <c r="AC53" i="18"/>
  <c r="U53" i="18"/>
  <c r="AE53" i="18"/>
  <c r="S54" i="18"/>
  <c r="AC54" i="18"/>
  <c r="U54" i="18"/>
  <c r="AE54" i="18"/>
  <c r="S55" i="18"/>
  <c r="AC55" i="18"/>
  <c r="U55" i="18"/>
  <c r="AE55" i="18"/>
  <c r="S56" i="18"/>
  <c r="U56" i="18"/>
  <c r="AC56" i="18"/>
  <c r="T110" i="18"/>
  <c r="AD110" i="18"/>
  <c r="T2" i="18"/>
  <c r="S111" i="18"/>
  <c r="AC111" i="18"/>
  <c r="T111" i="18"/>
  <c r="AD111" i="18"/>
  <c r="S112" i="18"/>
  <c r="AC112" i="18"/>
  <c r="T112" i="18"/>
  <c r="AD112" i="18"/>
  <c r="S113" i="18"/>
  <c r="AC113" i="18"/>
  <c r="T113" i="18"/>
  <c r="AD113" i="18"/>
  <c r="S114" i="18"/>
  <c r="AC114" i="18"/>
  <c r="T114" i="18"/>
  <c r="AD114" i="18"/>
  <c r="S115" i="18"/>
  <c r="AC115" i="18"/>
  <c r="T115" i="18"/>
  <c r="AD115" i="18"/>
  <c r="S116" i="18"/>
  <c r="AC116" i="18"/>
  <c r="T116" i="18"/>
  <c r="AD116" i="18"/>
  <c r="S117" i="18"/>
  <c r="AC117" i="18"/>
  <c r="T117" i="18"/>
  <c r="AD117" i="18"/>
  <c r="S118" i="18"/>
  <c r="AC118" i="18"/>
  <c r="T118" i="18"/>
  <c r="AD118" i="18"/>
  <c r="S119" i="18"/>
  <c r="AC119" i="18"/>
  <c r="T119" i="18"/>
  <c r="AD119" i="18"/>
  <c r="S120" i="18"/>
  <c r="AC120" i="18"/>
  <c r="T120" i="18"/>
  <c r="AD120" i="18"/>
  <c r="S121" i="18"/>
  <c r="AC121" i="18"/>
  <c r="T121" i="18"/>
  <c r="AD121" i="18"/>
  <c r="S122" i="18"/>
  <c r="AC122" i="18"/>
  <c r="T122" i="18"/>
  <c r="AD122" i="18"/>
  <c r="S123" i="18"/>
  <c r="AC123" i="18"/>
  <c r="T123" i="18"/>
  <c r="AD123" i="18"/>
  <c r="S124" i="18"/>
  <c r="AC124" i="18"/>
  <c r="T124" i="18"/>
  <c r="AD124" i="18"/>
  <c r="S125" i="18"/>
  <c r="AC125" i="18"/>
  <c r="T125" i="18"/>
  <c r="AD125" i="18"/>
  <c r="S126" i="18"/>
  <c r="AC126" i="18"/>
  <c r="T126" i="18"/>
  <c r="AD126" i="18"/>
  <c r="S127" i="18"/>
  <c r="AC127" i="18"/>
  <c r="T127" i="18"/>
  <c r="AD127" i="18"/>
  <c r="S128" i="18"/>
  <c r="AC128" i="18"/>
  <c r="T128" i="18"/>
  <c r="AD128" i="18"/>
  <c r="S129" i="18"/>
  <c r="AC129" i="18"/>
  <c r="T129" i="18"/>
  <c r="AD129" i="18"/>
  <c r="S130" i="18"/>
  <c r="AC130" i="18"/>
  <c r="T130" i="18"/>
  <c r="AD130" i="18"/>
  <c r="S131" i="18"/>
  <c r="AC131" i="18"/>
  <c r="T131" i="18"/>
  <c r="AD131" i="18"/>
  <c r="S132" i="18"/>
  <c r="AC132" i="18"/>
  <c r="T132" i="18"/>
  <c r="AD132" i="18"/>
  <c r="S133" i="18"/>
  <c r="AC133" i="18"/>
  <c r="T133" i="18"/>
  <c r="AD133" i="18"/>
  <c r="S134" i="18"/>
  <c r="AC134" i="18"/>
  <c r="T134" i="18"/>
  <c r="AD134" i="18"/>
  <c r="S135" i="18"/>
  <c r="AC135" i="18"/>
  <c r="T135" i="18"/>
  <c r="AD135" i="18"/>
  <c r="S136" i="18"/>
  <c r="AC136" i="18"/>
  <c r="T136" i="18"/>
  <c r="AD136" i="18"/>
  <c r="S137" i="18"/>
  <c r="AC137" i="18"/>
  <c r="T137" i="18"/>
  <c r="AD137" i="18"/>
  <c r="S138" i="18"/>
  <c r="AC138" i="18"/>
  <c r="T138" i="18"/>
  <c r="AD138" i="18"/>
  <c r="S139" i="18"/>
  <c r="AC139" i="18"/>
  <c r="T139" i="18"/>
  <c r="AD139" i="18"/>
  <c r="S140" i="18"/>
  <c r="AC140" i="18"/>
  <c r="T140" i="18"/>
  <c r="AD140" i="18"/>
  <c r="S141" i="18"/>
  <c r="AC141" i="18"/>
  <c r="T141" i="18"/>
  <c r="AD141" i="18"/>
  <c r="S142" i="18"/>
  <c r="AC142" i="18"/>
  <c r="T142" i="18"/>
  <c r="AD142" i="18"/>
  <c r="S143" i="18"/>
  <c r="AC143" i="18"/>
  <c r="T143" i="18"/>
  <c r="AD143" i="18"/>
  <c r="S144" i="18"/>
  <c r="AC144" i="18"/>
  <c r="T144" i="18"/>
  <c r="AD144" i="18"/>
  <c r="S145" i="18"/>
  <c r="AC145" i="18"/>
  <c r="T145" i="18"/>
  <c r="AD145" i="18"/>
  <c r="S146" i="18"/>
  <c r="AC146" i="18"/>
  <c r="T146" i="18"/>
  <c r="AD146" i="18"/>
  <c r="S147" i="18"/>
  <c r="AC147" i="18"/>
  <c r="T147" i="18"/>
  <c r="AD147" i="18"/>
  <c r="S148" i="18"/>
  <c r="AC148" i="18"/>
  <c r="T148" i="18"/>
  <c r="AD148" i="18"/>
  <c r="S149" i="18"/>
  <c r="AC149" i="18"/>
  <c r="T149" i="18"/>
  <c r="AD149" i="18"/>
  <c r="S150" i="18"/>
  <c r="AC150" i="18"/>
  <c r="T150" i="18"/>
  <c r="AD150" i="18"/>
  <c r="S151" i="18"/>
  <c r="AC151" i="18"/>
  <c r="T151" i="18"/>
  <c r="AD151" i="18"/>
  <c r="S152" i="18"/>
  <c r="AC152" i="18"/>
  <c r="T152" i="18"/>
  <c r="AD152" i="18"/>
  <c r="S153" i="18"/>
  <c r="AC153" i="18"/>
  <c r="T153" i="18"/>
  <c r="AD153" i="18"/>
  <c r="S154" i="18"/>
  <c r="AC154" i="18"/>
  <c r="T154" i="18"/>
  <c r="AD154" i="18"/>
  <c r="S155" i="18"/>
  <c r="AC155" i="18"/>
  <c r="T155" i="18"/>
  <c r="AD155" i="18"/>
  <c r="S156" i="18"/>
  <c r="AC156" i="18"/>
  <c r="T156" i="18"/>
  <c r="AD156" i="18"/>
  <c r="S157" i="18"/>
  <c r="AC157" i="18"/>
  <c r="T157" i="18"/>
  <c r="AD157" i="18"/>
  <c r="S158" i="18"/>
  <c r="AC158" i="18"/>
  <c r="T158" i="18"/>
  <c r="AD158" i="18"/>
  <c r="S159" i="18"/>
  <c r="AC159" i="18"/>
  <c r="T159" i="18"/>
  <c r="AD159" i="18"/>
  <c r="S160" i="18"/>
  <c r="AC160" i="18"/>
  <c r="Z170" i="18"/>
  <c r="AG170" i="18"/>
  <c r="I41" i="18"/>
  <c r="S171" i="18"/>
  <c r="AC171" i="18"/>
  <c r="Z171" i="18"/>
  <c r="AG171" i="18"/>
  <c r="V173" i="18"/>
  <c r="AJ173" i="18"/>
  <c r="V2" i="18"/>
  <c r="S174" i="18"/>
  <c r="AC174" i="18"/>
  <c r="V174" i="18"/>
  <c r="AJ174" i="18"/>
  <c r="S175" i="18"/>
  <c r="AC175" i="18"/>
  <c r="V175" i="18"/>
  <c r="AJ175" i="18"/>
  <c r="S176" i="18"/>
  <c r="AC176" i="18"/>
  <c r="V176" i="18"/>
  <c r="AJ176" i="18"/>
  <c r="S177" i="18"/>
  <c r="AC177" i="18"/>
  <c r="V177" i="18"/>
  <c r="AJ177" i="18"/>
  <c r="S178" i="18"/>
  <c r="AC178" i="18"/>
  <c r="V178" i="18"/>
  <c r="AJ178" i="18"/>
  <c r="S179" i="18"/>
  <c r="AC179" i="18"/>
  <c r="V179" i="18"/>
  <c r="AJ179" i="18"/>
  <c r="S180" i="18"/>
  <c r="AC180" i="18"/>
  <c r="V180" i="18"/>
  <c r="AJ180" i="18"/>
  <c r="S181" i="18"/>
  <c r="AC181" i="18"/>
  <c r="V181" i="18"/>
  <c r="AJ181" i="18"/>
  <c r="S182" i="18"/>
  <c r="AC182" i="18"/>
  <c r="V182" i="18"/>
  <c r="AJ182" i="18"/>
  <c r="S183" i="18"/>
  <c r="AC183" i="18"/>
  <c r="V183" i="18"/>
  <c r="AJ183" i="18"/>
  <c r="S184" i="18"/>
  <c r="AC184" i="18"/>
  <c r="V184" i="18"/>
  <c r="AJ184" i="18"/>
  <c r="S185" i="18"/>
  <c r="AC185" i="18"/>
  <c r="V185" i="18"/>
  <c r="AJ185" i="18"/>
  <c r="S186" i="18"/>
  <c r="AC186" i="18"/>
  <c r="V186" i="18"/>
  <c r="AJ186" i="18"/>
  <c r="S187" i="18"/>
  <c r="AC187" i="18"/>
  <c r="V187" i="18"/>
  <c r="AJ187" i="18"/>
  <c r="S188" i="18"/>
  <c r="AC188" i="18"/>
  <c r="V188" i="18"/>
  <c r="AJ188" i="18"/>
  <c r="S189" i="18"/>
  <c r="AC189" i="18"/>
  <c r="V189" i="18"/>
  <c r="AJ189" i="18"/>
  <c r="S190" i="18"/>
  <c r="AC190" i="18"/>
  <c r="V190" i="18"/>
  <c r="AJ190" i="18"/>
  <c r="S191" i="18"/>
  <c r="AC191" i="18"/>
  <c r="V191" i="18"/>
  <c r="AJ191" i="18"/>
  <c r="S192" i="18"/>
  <c r="AC192" i="18"/>
  <c r="V192" i="18"/>
  <c r="AJ192" i="18"/>
  <c r="S193" i="18"/>
  <c r="AC193" i="18"/>
  <c r="V193" i="18"/>
  <c r="AJ193" i="18"/>
  <c r="S194" i="18"/>
  <c r="AC194" i="18"/>
  <c r="V194" i="18"/>
  <c r="AJ194" i="18"/>
  <c r="S195" i="18"/>
  <c r="AC195" i="18"/>
  <c r="V195" i="18"/>
  <c r="AJ195" i="18"/>
  <c r="S196" i="18"/>
  <c r="AC196" i="18"/>
  <c r="V196" i="18"/>
  <c r="AJ196" i="18"/>
  <c r="S197" i="18"/>
  <c r="AC197" i="18"/>
  <c r="V197" i="18"/>
  <c r="AJ197" i="18"/>
  <c r="S198" i="18"/>
  <c r="AC198" i="18"/>
  <c r="V198" i="18"/>
  <c r="AJ198" i="18"/>
  <c r="S199" i="18"/>
  <c r="AC199" i="18"/>
  <c r="V199" i="18"/>
  <c r="AJ199" i="18"/>
  <c r="S200" i="18"/>
  <c r="AC200" i="18"/>
  <c r="V200" i="18"/>
  <c r="AJ200" i="18"/>
  <c r="S201" i="18"/>
  <c r="AC201" i="18"/>
  <c r="V201" i="18"/>
  <c r="AJ201" i="18"/>
  <c r="S202" i="18"/>
  <c r="AC202" i="18"/>
  <c r="V202" i="18"/>
  <c r="AJ202" i="18"/>
  <c r="S203" i="18"/>
  <c r="AC203" i="18"/>
  <c r="V203" i="18"/>
  <c r="AJ203" i="18"/>
  <c r="S204" i="18"/>
  <c r="AC204" i="18"/>
  <c r="V204" i="18"/>
  <c r="AJ204" i="18"/>
  <c r="S205" i="18"/>
  <c r="AC205" i="18"/>
  <c r="V205" i="18"/>
  <c r="AJ205" i="18"/>
  <c r="S206" i="18"/>
  <c r="AC206" i="18"/>
  <c r="V206" i="18"/>
  <c r="AJ206" i="18"/>
  <c r="S207" i="18"/>
  <c r="AC207" i="18"/>
  <c r="V207" i="18"/>
  <c r="AJ207" i="18"/>
  <c r="S208" i="18"/>
  <c r="AC208" i="18"/>
  <c r="V208" i="18"/>
  <c r="AJ208" i="18"/>
  <c r="S209" i="18"/>
  <c r="AC209" i="18"/>
  <c r="V209" i="18"/>
  <c r="AJ209" i="18"/>
  <c r="S210" i="18"/>
  <c r="AC210" i="18"/>
  <c r="V210" i="18"/>
  <c r="AJ210" i="18"/>
  <c r="S211" i="18"/>
  <c r="AC211" i="18"/>
  <c r="V211" i="18"/>
  <c r="AJ211" i="18"/>
  <c r="S212" i="18"/>
  <c r="AC212" i="18"/>
  <c r="V212" i="18"/>
  <c r="AJ212" i="18"/>
  <c r="S213" i="18"/>
  <c r="AC213" i="18"/>
  <c r="V213" i="18"/>
  <c r="AJ213" i="18"/>
  <c r="S214" i="18"/>
  <c r="AC214" i="18"/>
  <c r="V214" i="18"/>
  <c r="AJ214" i="18"/>
  <c r="S215" i="18"/>
  <c r="AC215" i="18"/>
  <c r="V215" i="18"/>
  <c r="AJ215" i="18"/>
  <c r="S216" i="18"/>
  <c r="AC216" i="18"/>
  <c r="V216" i="18"/>
  <c r="AJ216" i="18"/>
  <c r="S217" i="18"/>
  <c r="AC217" i="18"/>
  <c r="V217" i="18"/>
  <c r="AJ217" i="18"/>
  <c r="S218" i="18"/>
  <c r="AC218" i="18"/>
  <c r="V218" i="18"/>
  <c r="AJ218" i="18"/>
  <c r="S219" i="18"/>
  <c r="AC219" i="18"/>
  <c r="V219" i="18"/>
  <c r="AJ219" i="18"/>
  <c r="S220" i="18"/>
  <c r="AC220" i="18"/>
  <c r="V220" i="18"/>
  <c r="AJ220" i="18"/>
  <c r="S221" i="18"/>
  <c r="AC221" i="18"/>
  <c r="V221" i="18"/>
  <c r="AJ221" i="18"/>
  <c r="S222" i="18"/>
  <c r="AC222" i="18"/>
  <c r="V222" i="18"/>
  <c r="AJ222" i="18"/>
  <c r="S223" i="18"/>
  <c r="AC223" i="18"/>
  <c r="AA231" i="18"/>
  <c r="AI231" i="18"/>
  <c r="S232" i="18"/>
  <c r="AC232" i="18"/>
  <c r="AA232" i="18"/>
  <c r="AI232" i="18"/>
  <c r="I24" i="19"/>
  <c r="I25" i="19"/>
  <c r="I27" i="19"/>
  <c r="I32" i="19"/>
  <c r="I26" i="19"/>
  <c r="I29" i="19"/>
  <c r="I34" i="19"/>
  <c r="I36" i="19"/>
  <c r="I28" i="19"/>
  <c r="I35" i="19"/>
  <c r="I37" i="19"/>
  <c r="I38" i="19"/>
  <c r="S2" i="19"/>
  <c r="S6" i="19"/>
  <c r="AC6" i="19"/>
  <c r="U6" i="19"/>
  <c r="AE6" i="19"/>
  <c r="S7" i="19"/>
  <c r="AC7" i="19"/>
  <c r="U7" i="19"/>
  <c r="AE7" i="19"/>
  <c r="S8" i="19"/>
  <c r="AC8" i="19"/>
  <c r="U8" i="19"/>
  <c r="AE8" i="19"/>
  <c r="S9" i="19"/>
  <c r="AC9" i="19"/>
  <c r="U9" i="19"/>
  <c r="AE9" i="19"/>
  <c r="S10" i="19"/>
  <c r="AC10" i="19"/>
  <c r="U10" i="19"/>
  <c r="AE10" i="19"/>
  <c r="S11" i="19"/>
  <c r="AC11" i="19"/>
  <c r="U11" i="19"/>
  <c r="AE11" i="19"/>
  <c r="S12" i="19"/>
  <c r="AC12" i="19"/>
  <c r="U12" i="19"/>
  <c r="AE12" i="19"/>
  <c r="S13" i="19"/>
  <c r="AC13" i="19"/>
  <c r="U13" i="19"/>
  <c r="AE13" i="19"/>
  <c r="S14" i="19"/>
  <c r="AC14" i="19"/>
  <c r="U14" i="19"/>
  <c r="AE14" i="19"/>
  <c r="S15" i="19"/>
  <c r="AC15" i="19"/>
  <c r="U15" i="19"/>
  <c r="AE15" i="19"/>
  <c r="S16" i="19"/>
  <c r="AC16" i="19"/>
  <c r="U16" i="19"/>
  <c r="AE16" i="19"/>
  <c r="S17" i="19"/>
  <c r="AC17" i="19"/>
  <c r="U17" i="19"/>
  <c r="AE17" i="19"/>
  <c r="S18" i="19"/>
  <c r="AC18" i="19"/>
  <c r="U18" i="19"/>
  <c r="AE18" i="19"/>
  <c r="S19" i="19"/>
  <c r="AC19" i="19"/>
  <c r="U19" i="19"/>
  <c r="AE19" i="19"/>
  <c r="S20" i="19"/>
  <c r="AC20" i="19"/>
  <c r="U20" i="19"/>
  <c r="AE20" i="19"/>
  <c r="S21" i="19"/>
  <c r="AC21" i="19"/>
  <c r="U21" i="19"/>
  <c r="AE21" i="19"/>
  <c r="S22" i="19"/>
  <c r="AC22" i="19"/>
  <c r="U22" i="19"/>
  <c r="AE22" i="19"/>
  <c r="S23" i="19"/>
  <c r="AC23" i="19"/>
  <c r="U23" i="19"/>
  <c r="AE23" i="19"/>
  <c r="S24" i="19"/>
  <c r="AC24" i="19"/>
  <c r="U24" i="19"/>
  <c r="AE24" i="19"/>
  <c r="S25" i="19"/>
  <c r="AC25" i="19"/>
  <c r="U25" i="19"/>
  <c r="AE25" i="19"/>
  <c r="S26" i="19"/>
  <c r="AC26" i="19"/>
  <c r="U26" i="19"/>
  <c r="AE26" i="19"/>
  <c r="S27" i="19"/>
  <c r="AC27" i="19"/>
  <c r="U27" i="19"/>
  <c r="AE27" i="19"/>
  <c r="L24" i="19"/>
  <c r="L25" i="19"/>
  <c r="L28" i="19"/>
  <c r="S28" i="19"/>
  <c r="AC28" i="19"/>
  <c r="U28" i="19"/>
  <c r="AE28" i="19"/>
  <c r="S29" i="19"/>
  <c r="AC29" i="19"/>
  <c r="U29" i="19"/>
  <c r="AE29" i="19"/>
  <c r="I30" i="19"/>
  <c r="S30" i="19"/>
  <c r="AC30" i="19"/>
  <c r="U30" i="19"/>
  <c r="AE30" i="19"/>
  <c r="S31" i="19"/>
  <c r="AC31" i="19"/>
  <c r="U31" i="19"/>
  <c r="AE31" i="19"/>
  <c r="L32" i="19"/>
  <c r="M32" i="19"/>
  <c r="S32" i="19"/>
  <c r="AC32" i="19"/>
  <c r="U32" i="19"/>
  <c r="AE32" i="19"/>
  <c r="I39" i="19"/>
  <c r="L33" i="19"/>
  <c r="M33" i="19"/>
  <c r="S33" i="19"/>
  <c r="AC33" i="19"/>
  <c r="U33" i="19"/>
  <c r="AE33" i="19"/>
  <c r="L34" i="19"/>
  <c r="M34" i="19"/>
  <c r="S34" i="19"/>
  <c r="AC34" i="19"/>
  <c r="U34" i="19"/>
  <c r="AE34" i="19"/>
  <c r="L35" i="19"/>
  <c r="M35" i="19"/>
  <c r="S35" i="19"/>
  <c r="AC35" i="19"/>
  <c r="U35" i="19"/>
  <c r="AE35" i="19"/>
  <c r="I33" i="19"/>
  <c r="L36" i="19"/>
  <c r="M36" i="19"/>
  <c r="S36" i="19"/>
  <c r="AC36" i="19"/>
  <c r="U36" i="19"/>
  <c r="AE36" i="19"/>
  <c r="L27" i="19"/>
  <c r="L29" i="19"/>
  <c r="L37" i="19"/>
  <c r="M37" i="19"/>
  <c r="S37" i="19"/>
  <c r="AC37" i="19"/>
  <c r="U37" i="19"/>
  <c r="AE37" i="19"/>
  <c r="S38" i="19"/>
  <c r="AC38" i="19"/>
  <c r="U38" i="19"/>
  <c r="AE38" i="19"/>
  <c r="S39" i="19"/>
  <c r="AC39" i="19"/>
  <c r="U39" i="19"/>
  <c r="AE39" i="19"/>
  <c r="I40" i="19"/>
  <c r="S40" i="19"/>
  <c r="AC40" i="19"/>
  <c r="U40" i="19"/>
  <c r="AE40" i="19"/>
  <c r="S41" i="19"/>
  <c r="AC41" i="19"/>
  <c r="U41" i="19"/>
  <c r="AE41" i="19"/>
  <c r="S42" i="19"/>
  <c r="AC42" i="19"/>
  <c r="U42" i="19"/>
  <c r="AE42" i="19"/>
  <c r="S43" i="19"/>
  <c r="AC43" i="19"/>
  <c r="U43" i="19"/>
  <c r="AE43" i="19"/>
  <c r="S44" i="19"/>
  <c r="AC44" i="19"/>
  <c r="U44" i="19"/>
  <c r="AE44" i="19"/>
  <c r="S45" i="19"/>
  <c r="AC45" i="19"/>
  <c r="U45" i="19"/>
  <c r="AE45" i="19"/>
  <c r="S46" i="19"/>
  <c r="AC46" i="19"/>
  <c r="U46" i="19"/>
  <c r="AE46" i="19"/>
  <c r="S47" i="19"/>
  <c r="AC47" i="19"/>
  <c r="U47" i="19"/>
  <c r="AE47" i="19"/>
  <c r="S48" i="19"/>
  <c r="AC48" i="19"/>
  <c r="U48" i="19"/>
  <c r="AE48" i="19"/>
  <c r="S49" i="19"/>
  <c r="AC49" i="19"/>
  <c r="U49" i="19"/>
  <c r="AE49" i="19"/>
  <c r="S50" i="19"/>
  <c r="AC50" i="19"/>
  <c r="U50" i="19"/>
  <c r="AE50" i="19"/>
  <c r="S51" i="19"/>
  <c r="AC51" i="19"/>
  <c r="U51" i="19"/>
  <c r="AE51" i="19"/>
  <c r="S52" i="19"/>
  <c r="AC52" i="19"/>
  <c r="U52" i="19"/>
  <c r="AE52" i="19"/>
  <c r="S53" i="19"/>
  <c r="AC53" i="19"/>
  <c r="U53" i="19"/>
  <c r="AE53" i="19"/>
  <c r="S54" i="19"/>
  <c r="AC54" i="19"/>
  <c r="U54" i="19"/>
  <c r="AE54" i="19"/>
  <c r="S55" i="19"/>
  <c r="AC55" i="19"/>
  <c r="U55" i="19"/>
  <c r="AE55" i="19"/>
  <c r="S56" i="19"/>
  <c r="U56" i="19"/>
  <c r="AC56" i="19"/>
  <c r="T110" i="19"/>
  <c r="AD110" i="19"/>
  <c r="T2" i="19"/>
  <c r="S111" i="19"/>
  <c r="AC111" i="19"/>
  <c r="T111" i="19"/>
  <c r="AD111" i="19"/>
  <c r="S112" i="19"/>
  <c r="AC112" i="19"/>
  <c r="T112" i="19"/>
  <c r="AD112" i="19"/>
  <c r="S113" i="19"/>
  <c r="AC113" i="19"/>
  <c r="T113" i="19"/>
  <c r="AD113" i="19"/>
  <c r="S114" i="19"/>
  <c r="AC114" i="19"/>
  <c r="T114" i="19"/>
  <c r="AD114" i="19"/>
  <c r="S115" i="19"/>
  <c r="AC115" i="19"/>
  <c r="T115" i="19"/>
  <c r="AD115" i="19"/>
  <c r="S116" i="19"/>
  <c r="AC116" i="19"/>
  <c r="T116" i="19"/>
  <c r="AD116" i="19"/>
  <c r="S117" i="19"/>
  <c r="AC117" i="19"/>
  <c r="T117" i="19"/>
  <c r="AD117" i="19"/>
  <c r="S118" i="19"/>
  <c r="AC118" i="19"/>
  <c r="T118" i="19"/>
  <c r="AD118" i="19"/>
  <c r="S119" i="19"/>
  <c r="AC119" i="19"/>
  <c r="T119" i="19"/>
  <c r="AD119" i="19"/>
  <c r="S120" i="19"/>
  <c r="AC120" i="19"/>
  <c r="T120" i="19"/>
  <c r="AD120" i="19"/>
  <c r="S121" i="19"/>
  <c r="AC121" i="19"/>
  <c r="T121" i="19"/>
  <c r="AD121" i="19"/>
  <c r="S122" i="19"/>
  <c r="AC122" i="19"/>
  <c r="T122" i="19"/>
  <c r="AD122" i="19"/>
  <c r="S123" i="19"/>
  <c r="AC123" i="19"/>
  <c r="T123" i="19"/>
  <c r="AD123" i="19"/>
  <c r="S124" i="19"/>
  <c r="AC124" i="19"/>
  <c r="T124" i="19"/>
  <c r="AD124" i="19"/>
  <c r="S125" i="19"/>
  <c r="AC125" i="19"/>
  <c r="T125" i="19"/>
  <c r="AD125" i="19"/>
  <c r="S126" i="19"/>
  <c r="AC126" i="19"/>
  <c r="T126" i="19"/>
  <c r="AD126" i="19"/>
  <c r="S127" i="19"/>
  <c r="AC127" i="19"/>
  <c r="T127" i="19"/>
  <c r="AD127" i="19"/>
  <c r="S128" i="19"/>
  <c r="AC128" i="19"/>
  <c r="T128" i="19"/>
  <c r="AD128" i="19"/>
  <c r="S129" i="19"/>
  <c r="AC129" i="19"/>
  <c r="T129" i="19"/>
  <c r="AD129" i="19"/>
  <c r="S130" i="19"/>
  <c r="AC130" i="19"/>
  <c r="T130" i="19"/>
  <c r="AD130" i="19"/>
  <c r="S131" i="19"/>
  <c r="AC131" i="19"/>
  <c r="T131" i="19"/>
  <c r="AD131" i="19"/>
  <c r="S132" i="19"/>
  <c r="AC132" i="19"/>
  <c r="T132" i="19"/>
  <c r="AD132" i="19"/>
  <c r="S133" i="19"/>
  <c r="AC133" i="19"/>
  <c r="T133" i="19"/>
  <c r="AD133" i="19"/>
  <c r="S134" i="19"/>
  <c r="AC134" i="19"/>
  <c r="T134" i="19"/>
  <c r="AD134" i="19"/>
  <c r="S135" i="19"/>
  <c r="AC135" i="19"/>
  <c r="T135" i="19"/>
  <c r="AD135" i="19"/>
  <c r="S136" i="19"/>
  <c r="AC136" i="19"/>
  <c r="T136" i="19"/>
  <c r="AD136" i="19"/>
  <c r="S137" i="19"/>
  <c r="AC137" i="19"/>
  <c r="T137" i="19"/>
  <c r="AD137" i="19"/>
  <c r="S138" i="19"/>
  <c r="AC138" i="19"/>
  <c r="T138" i="19"/>
  <c r="AD138" i="19"/>
  <c r="S139" i="19"/>
  <c r="AC139" i="19"/>
  <c r="T139" i="19"/>
  <c r="AD139" i="19"/>
  <c r="S140" i="19"/>
  <c r="AC140" i="19"/>
  <c r="T140" i="19"/>
  <c r="AD140" i="19"/>
  <c r="S141" i="19"/>
  <c r="AC141" i="19"/>
  <c r="T141" i="19"/>
  <c r="AD141" i="19"/>
  <c r="S142" i="19"/>
  <c r="AC142" i="19"/>
  <c r="T142" i="19"/>
  <c r="AD142" i="19"/>
  <c r="S143" i="19"/>
  <c r="AC143" i="19"/>
  <c r="T143" i="19"/>
  <c r="AD143" i="19"/>
  <c r="S144" i="19"/>
  <c r="AC144" i="19"/>
  <c r="T144" i="19"/>
  <c r="AD144" i="19"/>
  <c r="S145" i="19"/>
  <c r="AC145" i="19"/>
  <c r="T145" i="19"/>
  <c r="AD145" i="19"/>
  <c r="S146" i="19"/>
  <c r="AC146" i="19"/>
  <c r="T146" i="19"/>
  <c r="AD146" i="19"/>
  <c r="S147" i="19"/>
  <c r="AC147" i="19"/>
  <c r="T147" i="19"/>
  <c r="AD147" i="19"/>
  <c r="S148" i="19"/>
  <c r="AC148" i="19"/>
  <c r="T148" i="19"/>
  <c r="AD148" i="19"/>
  <c r="S149" i="19"/>
  <c r="AC149" i="19"/>
  <c r="T149" i="19"/>
  <c r="AD149" i="19"/>
  <c r="S150" i="19"/>
  <c r="AC150" i="19"/>
  <c r="T150" i="19"/>
  <c r="AD150" i="19"/>
  <c r="S151" i="19"/>
  <c r="AC151" i="19"/>
  <c r="T151" i="19"/>
  <c r="AD151" i="19"/>
  <c r="S152" i="19"/>
  <c r="AC152" i="19"/>
  <c r="T152" i="19"/>
  <c r="AD152" i="19"/>
  <c r="S153" i="19"/>
  <c r="AC153" i="19"/>
  <c r="T153" i="19"/>
  <c r="AD153" i="19"/>
  <c r="S154" i="19"/>
  <c r="AC154" i="19"/>
  <c r="T154" i="19"/>
  <c r="AD154" i="19"/>
  <c r="S155" i="19"/>
  <c r="AC155" i="19"/>
  <c r="T155" i="19"/>
  <c r="AD155" i="19"/>
  <c r="S156" i="19"/>
  <c r="AC156" i="19"/>
  <c r="T156" i="19"/>
  <c r="AD156" i="19"/>
  <c r="S157" i="19"/>
  <c r="AC157" i="19"/>
  <c r="T157" i="19"/>
  <c r="AD157" i="19"/>
  <c r="S158" i="19"/>
  <c r="AC158" i="19"/>
  <c r="T158" i="19"/>
  <c r="AD158" i="19"/>
  <c r="S159" i="19"/>
  <c r="AC159" i="19"/>
  <c r="T159" i="19"/>
  <c r="AD159" i="19"/>
  <c r="S160" i="19"/>
  <c r="AC160" i="19"/>
  <c r="Z170" i="19"/>
  <c r="AG170" i="19"/>
  <c r="I41" i="19"/>
  <c r="S171" i="19"/>
  <c r="AC171" i="19"/>
  <c r="Z171" i="19"/>
  <c r="AG171" i="19"/>
  <c r="V173" i="19"/>
  <c r="AJ173" i="19"/>
  <c r="V2" i="19"/>
  <c r="S174" i="19"/>
  <c r="AC174" i="19"/>
  <c r="V174" i="19"/>
  <c r="AJ174" i="19"/>
  <c r="S175" i="19"/>
  <c r="AC175" i="19"/>
  <c r="V175" i="19"/>
  <c r="AJ175" i="19"/>
  <c r="S176" i="19"/>
  <c r="AC176" i="19"/>
  <c r="V176" i="19"/>
  <c r="AJ176" i="19"/>
  <c r="S177" i="19"/>
  <c r="AC177" i="19"/>
  <c r="V177" i="19"/>
  <c r="AJ177" i="19"/>
  <c r="S178" i="19"/>
  <c r="AC178" i="19"/>
  <c r="V178" i="19"/>
  <c r="AJ178" i="19"/>
  <c r="S179" i="19"/>
  <c r="AC179" i="19"/>
  <c r="V179" i="19"/>
  <c r="AJ179" i="19"/>
  <c r="S180" i="19"/>
  <c r="AC180" i="19"/>
  <c r="V180" i="19"/>
  <c r="AJ180" i="19"/>
  <c r="S181" i="19"/>
  <c r="AC181" i="19"/>
  <c r="V181" i="19"/>
  <c r="AJ181" i="19"/>
  <c r="S182" i="19"/>
  <c r="AC182" i="19"/>
  <c r="V182" i="19"/>
  <c r="AJ182" i="19"/>
  <c r="S183" i="19"/>
  <c r="AC183" i="19"/>
  <c r="V183" i="19"/>
  <c r="AJ183" i="19"/>
  <c r="S184" i="19"/>
  <c r="AC184" i="19"/>
  <c r="V184" i="19"/>
  <c r="AJ184" i="19"/>
  <c r="S185" i="19"/>
  <c r="AC185" i="19"/>
  <c r="V185" i="19"/>
  <c r="AJ185" i="19"/>
  <c r="S186" i="19"/>
  <c r="AC186" i="19"/>
  <c r="V186" i="19"/>
  <c r="AJ186" i="19"/>
  <c r="S187" i="19"/>
  <c r="AC187" i="19"/>
  <c r="V187" i="19"/>
  <c r="AJ187" i="19"/>
  <c r="S188" i="19"/>
  <c r="AC188" i="19"/>
  <c r="V188" i="19"/>
  <c r="AJ188" i="19"/>
  <c r="S189" i="19"/>
  <c r="AC189" i="19"/>
  <c r="V189" i="19"/>
  <c r="AJ189" i="19"/>
  <c r="S190" i="19"/>
  <c r="AC190" i="19"/>
  <c r="V190" i="19"/>
  <c r="AJ190" i="19"/>
  <c r="S191" i="19"/>
  <c r="AC191" i="19"/>
  <c r="V191" i="19"/>
  <c r="AJ191" i="19"/>
  <c r="S192" i="19"/>
  <c r="AC192" i="19"/>
  <c r="V192" i="19"/>
  <c r="AJ192" i="19"/>
  <c r="S193" i="19"/>
  <c r="AC193" i="19"/>
  <c r="V193" i="19"/>
  <c r="AJ193" i="19"/>
  <c r="S194" i="19"/>
  <c r="AC194" i="19"/>
  <c r="V194" i="19"/>
  <c r="AJ194" i="19"/>
  <c r="S195" i="19"/>
  <c r="AC195" i="19"/>
  <c r="V195" i="19"/>
  <c r="AJ195" i="19"/>
  <c r="S196" i="19"/>
  <c r="AC196" i="19"/>
  <c r="V196" i="19"/>
  <c r="AJ196" i="19"/>
  <c r="S197" i="19"/>
  <c r="AC197" i="19"/>
  <c r="V197" i="19"/>
  <c r="AJ197" i="19"/>
  <c r="S198" i="19"/>
  <c r="AC198" i="19"/>
  <c r="V198" i="19"/>
  <c r="AJ198" i="19"/>
  <c r="S199" i="19"/>
  <c r="AC199" i="19"/>
  <c r="V199" i="19"/>
  <c r="AJ199" i="19"/>
  <c r="S200" i="19"/>
  <c r="AC200" i="19"/>
  <c r="V200" i="19"/>
  <c r="AJ200" i="19"/>
  <c r="S201" i="19"/>
  <c r="AC201" i="19"/>
  <c r="V201" i="19"/>
  <c r="AJ201" i="19"/>
  <c r="S202" i="19"/>
  <c r="AC202" i="19"/>
  <c r="V202" i="19"/>
  <c r="AJ202" i="19"/>
  <c r="S203" i="19"/>
  <c r="AC203" i="19"/>
  <c r="V203" i="19"/>
  <c r="AJ203" i="19"/>
  <c r="S204" i="19"/>
  <c r="AC204" i="19"/>
  <c r="V204" i="19"/>
  <c r="AJ204" i="19"/>
  <c r="S205" i="19"/>
  <c r="AC205" i="19"/>
  <c r="V205" i="19"/>
  <c r="AJ205" i="19"/>
  <c r="S206" i="19"/>
  <c r="AC206" i="19"/>
  <c r="V206" i="19"/>
  <c r="AJ206" i="19"/>
  <c r="S207" i="19"/>
  <c r="AC207" i="19"/>
  <c r="V207" i="19"/>
  <c r="AJ207" i="19"/>
  <c r="S208" i="19"/>
  <c r="AC208" i="19"/>
  <c r="V208" i="19"/>
  <c r="AJ208" i="19"/>
  <c r="S209" i="19"/>
  <c r="AC209" i="19"/>
  <c r="V209" i="19"/>
  <c r="AJ209" i="19"/>
  <c r="S210" i="19"/>
  <c r="AC210" i="19"/>
  <c r="V210" i="19"/>
  <c r="AJ210" i="19"/>
  <c r="S211" i="19"/>
  <c r="AC211" i="19"/>
  <c r="V211" i="19"/>
  <c r="AJ211" i="19"/>
  <c r="S212" i="19"/>
  <c r="AC212" i="19"/>
  <c r="V212" i="19"/>
  <c r="AJ212" i="19"/>
  <c r="S213" i="19"/>
  <c r="AC213" i="19"/>
  <c r="V213" i="19"/>
  <c r="AJ213" i="19"/>
  <c r="S214" i="19"/>
  <c r="AC214" i="19"/>
  <c r="V214" i="19"/>
  <c r="AJ214" i="19"/>
  <c r="S215" i="19"/>
  <c r="AC215" i="19"/>
  <c r="V215" i="19"/>
  <c r="AJ215" i="19"/>
  <c r="S216" i="19"/>
  <c r="AC216" i="19"/>
  <c r="V216" i="19"/>
  <c r="AJ216" i="19"/>
  <c r="S217" i="19"/>
  <c r="AC217" i="19"/>
  <c r="V217" i="19"/>
  <c r="AJ217" i="19"/>
  <c r="S218" i="19"/>
  <c r="AC218" i="19"/>
  <c r="V218" i="19"/>
  <c r="AJ218" i="19"/>
  <c r="S219" i="19"/>
  <c r="AC219" i="19"/>
  <c r="V219" i="19"/>
  <c r="AJ219" i="19"/>
  <c r="S220" i="19"/>
  <c r="AC220" i="19"/>
  <c r="V220" i="19"/>
  <c r="AJ220" i="19"/>
  <c r="S221" i="19"/>
  <c r="AC221" i="19"/>
  <c r="V221" i="19"/>
  <c r="AJ221" i="19"/>
  <c r="S222" i="19"/>
  <c r="AC222" i="19"/>
  <c r="V222" i="19"/>
  <c r="AJ222" i="19"/>
  <c r="S223" i="19"/>
  <c r="AC223" i="19"/>
  <c r="AA231" i="19"/>
  <c r="AI231" i="19"/>
  <c r="S232" i="19"/>
  <c r="AC232" i="19"/>
  <c r="AA232" i="19"/>
  <c r="AI232" i="19"/>
  <c r="I24" i="20"/>
  <c r="I25" i="20"/>
  <c r="I27" i="20"/>
  <c r="I32" i="20"/>
  <c r="I26" i="20"/>
  <c r="I29" i="20"/>
  <c r="I34" i="20"/>
  <c r="I36" i="20"/>
  <c r="I28" i="20"/>
  <c r="I35" i="20"/>
  <c r="I37" i="20"/>
  <c r="I38" i="20"/>
  <c r="S2" i="20"/>
  <c r="S6" i="20"/>
  <c r="AC6" i="20"/>
  <c r="U6" i="20"/>
  <c r="AE6" i="20"/>
  <c r="S7" i="20"/>
  <c r="AC7" i="20"/>
  <c r="U7" i="20"/>
  <c r="AE7" i="20"/>
  <c r="S8" i="20"/>
  <c r="AC8" i="20"/>
  <c r="U8" i="20"/>
  <c r="AE8" i="20"/>
  <c r="S9" i="20"/>
  <c r="AC9" i="20"/>
  <c r="U9" i="20"/>
  <c r="AE9" i="20"/>
  <c r="S10" i="20"/>
  <c r="AC10" i="20"/>
  <c r="U10" i="20"/>
  <c r="AE10" i="20"/>
  <c r="S11" i="20"/>
  <c r="AC11" i="20"/>
  <c r="U11" i="20"/>
  <c r="AE11" i="20"/>
  <c r="S12" i="20"/>
  <c r="AC12" i="20"/>
  <c r="U12" i="20"/>
  <c r="AE12" i="20"/>
  <c r="S13" i="20"/>
  <c r="AC13" i="20"/>
  <c r="U13" i="20"/>
  <c r="AE13" i="20"/>
  <c r="S14" i="20"/>
  <c r="AC14" i="20"/>
  <c r="U14" i="20"/>
  <c r="AE14" i="20"/>
  <c r="S15" i="20"/>
  <c r="AC15" i="20"/>
  <c r="U15" i="20"/>
  <c r="AE15" i="20"/>
  <c r="S16" i="20"/>
  <c r="AC16" i="20"/>
  <c r="U16" i="20"/>
  <c r="AE16" i="20"/>
  <c r="S17" i="20"/>
  <c r="AC17" i="20"/>
  <c r="U17" i="20"/>
  <c r="AE17" i="20"/>
  <c r="S18" i="20"/>
  <c r="AC18" i="20"/>
  <c r="U18" i="20"/>
  <c r="AE18" i="20"/>
  <c r="S19" i="20"/>
  <c r="AC19" i="20"/>
  <c r="U19" i="20"/>
  <c r="AE19" i="20"/>
  <c r="S20" i="20"/>
  <c r="AC20" i="20"/>
  <c r="U20" i="20"/>
  <c r="AE20" i="20"/>
  <c r="S21" i="20"/>
  <c r="AC21" i="20"/>
  <c r="U21" i="20"/>
  <c r="AE21" i="20"/>
  <c r="S22" i="20"/>
  <c r="AC22" i="20"/>
  <c r="U22" i="20"/>
  <c r="AE22" i="20"/>
  <c r="S23" i="20"/>
  <c r="AC23" i="20"/>
  <c r="U23" i="20"/>
  <c r="AE23" i="20"/>
  <c r="S24" i="20"/>
  <c r="AC24" i="20"/>
  <c r="U24" i="20"/>
  <c r="AE24" i="20"/>
  <c r="S25" i="20"/>
  <c r="AC25" i="20"/>
  <c r="U25" i="20"/>
  <c r="AE25" i="20"/>
  <c r="S26" i="20"/>
  <c r="AC26" i="20"/>
  <c r="U26" i="20"/>
  <c r="AE26" i="20"/>
  <c r="S27" i="20"/>
  <c r="AC27" i="20"/>
  <c r="U27" i="20"/>
  <c r="AE27" i="20"/>
  <c r="L24" i="20"/>
  <c r="L25" i="20"/>
  <c r="L28" i="20"/>
  <c r="S28" i="20"/>
  <c r="AC28" i="20"/>
  <c r="U28" i="20"/>
  <c r="AE28" i="20"/>
  <c r="S29" i="20"/>
  <c r="AC29" i="20"/>
  <c r="U29" i="20"/>
  <c r="AE29" i="20"/>
  <c r="I30" i="20"/>
  <c r="S30" i="20"/>
  <c r="AC30" i="20"/>
  <c r="U30" i="20"/>
  <c r="AE30" i="20"/>
  <c r="S31" i="20"/>
  <c r="AC31" i="20"/>
  <c r="U31" i="20"/>
  <c r="AE31" i="20"/>
  <c r="L32" i="20"/>
  <c r="M32" i="20"/>
  <c r="S32" i="20"/>
  <c r="AC32" i="20"/>
  <c r="U32" i="20"/>
  <c r="AE32" i="20"/>
  <c r="I39" i="20"/>
  <c r="L33" i="20"/>
  <c r="M33" i="20"/>
  <c r="S33" i="20"/>
  <c r="AC33" i="20"/>
  <c r="U33" i="20"/>
  <c r="AE33" i="20"/>
  <c r="L34" i="20"/>
  <c r="M34" i="20"/>
  <c r="S34" i="20"/>
  <c r="AC34" i="20"/>
  <c r="U34" i="20"/>
  <c r="AE34" i="20"/>
  <c r="L35" i="20"/>
  <c r="M35" i="20"/>
  <c r="S35" i="20"/>
  <c r="AC35" i="20"/>
  <c r="U35" i="20"/>
  <c r="AE35" i="20"/>
  <c r="I33" i="20"/>
  <c r="L36" i="20"/>
  <c r="M36" i="20"/>
  <c r="S36" i="20"/>
  <c r="AC36" i="20"/>
  <c r="U36" i="20"/>
  <c r="AE36" i="20"/>
  <c r="L27" i="20"/>
  <c r="L29" i="20"/>
  <c r="L37" i="20"/>
  <c r="M37" i="20"/>
  <c r="S37" i="20"/>
  <c r="AC37" i="20"/>
  <c r="U37" i="20"/>
  <c r="AE37" i="20"/>
  <c r="S38" i="20"/>
  <c r="AC38" i="20"/>
  <c r="U38" i="20"/>
  <c r="AE38" i="20"/>
  <c r="S39" i="20"/>
  <c r="AC39" i="20"/>
  <c r="U39" i="20"/>
  <c r="AE39" i="20"/>
  <c r="I40" i="20"/>
  <c r="S40" i="20"/>
  <c r="AC40" i="20"/>
  <c r="U40" i="20"/>
  <c r="AE40" i="20"/>
  <c r="S41" i="20"/>
  <c r="AC41" i="20"/>
  <c r="U41" i="20"/>
  <c r="AE41" i="20"/>
  <c r="S42" i="20"/>
  <c r="AC42" i="20"/>
  <c r="U42" i="20"/>
  <c r="AE42" i="20"/>
  <c r="S43" i="20"/>
  <c r="AC43" i="20"/>
  <c r="U43" i="20"/>
  <c r="AE43" i="20"/>
  <c r="S44" i="20"/>
  <c r="AC44" i="20"/>
  <c r="U44" i="20"/>
  <c r="AE44" i="20"/>
  <c r="S45" i="20"/>
  <c r="AC45" i="20"/>
  <c r="U45" i="20"/>
  <c r="AE45" i="20"/>
  <c r="S46" i="20"/>
  <c r="AC46" i="20"/>
  <c r="U46" i="20"/>
  <c r="AE46" i="20"/>
  <c r="S47" i="20"/>
  <c r="AC47" i="20"/>
  <c r="U47" i="20"/>
  <c r="AE47" i="20"/>
  <c r="S48" i="20"/>
  <c r="AC48" i="20"/>
  <c r="U48" i="20"/>
  <c r="AE48" i="20"/>
  <c r="S49" i="20"/>
  <c r="AC49" i="20"/>
  <c r="U49" i="20"/>
  <c r="AE49" i="20"/>
  <c r="S50" i="20"/>
  <c r="AC50" i="20"/>
  <c r="U50" i="20"/>
  <c r="AE50" i="20"/>
  <c r="S51" i="20"/>
  <c r="AC51" i="20"/>
  <c r="U51" i="20"/>
  <c r="AE51" i="20"/>
  <c r="S52" i="20"/>
  <c r="AC52" i="20"/>
  <c r="U52" i="20"/>
  <c r="AE52" i="20"/>
  <c r="S53" i="20"/>
  <c r="AC53" i="20"/>
  <c r="U53" i="20"/>
  <c r="AE53" i="20"/>
  <c r="S54" i="20"/>
  <c r="AC54" i="20"/>
  <c r="U54" i="20"/>
  <c r="AE54" i="20"/>
  <c r="S55" i="20"/>
  <c r="AC55" i="20"/>
  <c r="U55" i="20"/>
  <c r="AE55" i="20"/>
  <c r="S56" i="20"/>
  <c r="U56" i="20"/>
  <c r="AC56" i="20"/>
  <c r="T110" i="20"/>
  <c r="AD110" i="20"/>
  <c r="T2" i="20"/>
  <c r="S111" i="20"/>
  <c r="AC111" i="20"/>
  <c r="T111" i="20"/>
  <c r="AD111" i="20"/>
  <c r="S112" i="20"/>
  <c r="AC112" i="20"/>
  <c r="T112" i="20"/>
  <c r="AD112" i="20"/>
  <c r="S113" i="20"/>
  <c r="AC113" i="20"/>
  <c r="T113" i="20"/>
  <c r="AD113" i="20"/>
  <c r="S114" i="20"/>
  <c r="AC114" i="20"/>
  <c r="T114" i="20"/>
  <c r="AD114" i="20"/>
  <c r="S115" i="20"/>
  <c r="AC115" i="20"/>
  <c r="T115" i="20"/>
  <c r="AD115" i="20"/>
  <c r="S116" i="20"/>
  <c r="AC116" i="20"/>
  <c r="T116" i="20"/>
  <c r="AD116" i="20"/>
  <c r="S117" i="20"/>
  <c r="AC117" i="20"/>
  <c r="T117" i="20"/>
  <c r="AD117" i="20"/>
  <c r="S118" i="20"/>
  <c r="AC118" i="20"/>
  <c r="T118" i="20"/>
  <c r="AD118" i="20"/>
  <c r="S119" i="20"/>
  <c r="AC119" i="20"/>
  <c r="T119" i="20"/>
  <c r="AD119" i="20"/>
  <c r="S120" i="20"/>
  <c r="AC120" i="20"/>
  <c r="T120" i="20"/>
  <c r="AD120" i="20"/>
  <c r="S121" i="20"/>
  <c r="AC121" i="20"/>
  <c r="T121" i="20"/>
  <c r="AD121" i="20"/>
  <c r="S122" i="20"/>
  <c r="AC122" i="20"/>
  <c r="T122" i="20"/>
  <c r="AD122" i="20"/>
  <c r="S123" i="20"/>
  <c r="AC123" i="20"/>
  <c r="T123" i="20"/>
  <c r="AD123" i="20"/>
  <c r="S124" i="20"/>
  <c r="AC124" i="20"/>
  <c r="T124" i="20"/>
  <c r="AD124" i="20"/>
  <c r="S125" i="20"/>
  <c r="AC125" i="20"/>
  <c r="T125" i="20"/>
  <c r="AD125" i="20"/>
  <c r="S126" i="20"/>
  <c r="AC126" i="20"/>
  <c r="T126" i="20"/>
  <c r="AD126" i="20"/>
  <c r="S127" i="20"/>
  <c r="AC127" i="20"/>
  <c r="T127" i="20"/>
  <c r="AD127" i="20"/>
  <c r="S128" i="20"/>
  <c r="AC128" i="20"/>
  <c r="T128" i="20"/>
  <c r="AD128" i="20"/>
  <c r="S129" i="20"/>
  <c r="AC129" i="20"/>
  <c r="T129" i="20"/>
  <c r="AD129" i="20"/>
  <c r="S130" i="20"/>
  <c r="AC130" i="20"/>
  <c r="T130" i="20"/>
  <c r="AD130" i="20"/>
  <c r="S131" i="20"/>
  <c r="AC131" i="20"/>
  <c r="T131" i="20"/>
  <c r="AD131" i="20"/>
  <c r="S132" i="20"/>
  <c r="AC132" i="20"/>
  <c r="T132" i="20"/>
  <c r="AD132" i="20"/>
  <c r="S133" i="20"/>
  <c r="AC133" i="20"/>
  <c r="T133" i="20"/>
  <c r="AD133" i="20"/>
  <c r="S134" i="20"/>
  <c r="AC134" i="20"/>
  <c r="T134" i="20"/>
  <c r="AD134" i="20"/>
  <c r="S135" i="20"/>
  <c r="AC135" i="20"/>
  <c r="T135" i="20"/>
  <c r="AD135" i="20"/>
  <c r="S136" i="20"/>
  <c r="AC136" i="20"/>
  <c r="T136" i="20"/>
  <c r="AD136" i="20"/>
  <c r="S137" i="20"/>
  <c r="AC137" i="20"/>
  <c r="T137" i="20"/>
  <c r="AD137" i="20"/>
  <c r="S138" i="20"/>
  <c r="AC138" i="20"/>
  <c r="T138" i="20"/>
  <c r="AD138" i="20"/>
  <c r="S139" i="20"/>
  <c r="AC139" i="20"/>
  <c r="T139" i="20"/>
  <c r="AD139" i="20"/>
  <c r="S140" i="20"/>
  <c r="AC140" i="20"/>
  <c r="T140" i="20"/>
  <c r="AD140" i="20"/>
  <c r="S141" i="20"/>
  <c r="AC141" i="20"/>
  <c r="T141" i="20"/>
  <c r="AD141" i="20"/>
  <c r="S142" i="20"/>
  <c r="AC142" i="20"/>
  <c r="T142" i="20"/>
  <c r="AD142" i="20"/>
  <c r="S143" i="20"/>
  <c r="AC143" i="20"/>
  <c r="T143" i="20"/>
  <c r="AD143" i="20"/>
  <c r="S144" i="20"/>
  <c r="AC144" i="20"/>
  <c r="T144" i="20"/>
  <c r="AD144" i="20"/>
  <c r="S145" i="20"/>
  <c r="AC145" i="20"/>
  <c r="T145" i="20"/>
  <c r="AD145" i="20"/>
  <c r="S146" i="20"/>
  <c r="AC146" i="20"/>
  <c r="T146" i="20"/>
  <c r="AD146" i="20"/>
  <c r="S147" i="20"/>
  <c r="AC147" i="20"/>
  <c r="T147" i="20"/>
  <c r="AD147" i="20"/>
  <c r="S148" i="20"/>
  <c r="AC148" i="20"/>
  <c r="T148" i="20"/>
  <c r="AD148" i="20"/>
  <c r="S149" i="20"/>
  <c r="AC149" i="20"/>
  <c r="T149" i="20"/>
  <c r="AD149" i="20"/>
  <c r="S150" i="20"/>
  <c r="AC150" i="20"/>
  <c r="T150" i="20"/>
  <c r="AD150" i="20"/>
  <c r="S151" i="20"/>
  <c r="AC151" i="20"/>
  <c r="T151" i="20"/>
  <c r="AD151" i="20"/>
  <c r="S152" i="20"/>
  <c r="AC152" i="20"/>
  <c r="T152" i="20"/>
  <c r="AD152" i="20"/>
  <c r="S153" i="20"/>
  <c r="AC153" i="20"/>
  <c r="T153" i="20"/>
  <c r="AD153" i="20"/>
  <c r="S154" i="20"/>
  <c r="AC154" i="20"/>
  <c r="T154" i="20"/>
  <c r="AD154" i="20"/>
  <c r="S155" i="20"/>
  <c r="AC155" i="20"/>
  <c r="T155" i="20"/>
  <c r="AD155" i="20"/>
  <c r="S156" i="20"/>
  <c r="AC156" i="20"/>
  <c r="T156" i="20"/>
  <c r="AD156" i="20"/>
  <c r="S157" i="20"/>
  <c r="AC157" i="20"/>
  <c r="T157" i="20"/>
  <c r="AD157" i="20"/>
  <c r="S158" i="20"/>
  <c r="AC158" i="20"/>
  <c r="T158" i="20"/>
  <c r="AD158" i="20"/>
  <c r="S159" i="20"/>
  <c r="AC159" i="20"/>
  <c r="T159" i="20"/>
  <c r="AD159" i="20"/>
  <c r="S160" i="20"/>
  <c r="AC160" i="20"/>
  <c r="Z170" i="20"/>
  <c r="AG170" i="20"/>
  <c r="I41" i="20"/>
  <c r="S171" i="20"/>
  <c r="AC171" i="20"/>
  <c r="Z171" i="20"/>
  <c r="AG171" i="20"/>
  <c r="V173" i="20"/>
  <c r="AJ173" i="20"/>
  <c r="V2" i="20"/>
  <c r="S174" i="20"/>
  <c r="AC174" i="20"/>
  <c r="V174" i="20"/>
  <c r="AJ174" i="20"/>
  <c r="S175" i="20"/>
  <c r="AC175" i="20"/>
  <c r="V175" i="20"/>
  <c r="AJ175" i="20"/>
  <c r="S176" i="20"/>
  <c r="AC176" i="20"/>
  <c r="V176" i="20"/>
  <c r="AJ176" i="20"/>
  <c r="S177" i="20"/>
  <c r="AC177" i="20"/>
  <c r="V177" i="20"/>
  <c r="AJ177" i="20"/>
  <c r="S178" i="20"/>
  <c r="AC178" i="20"/>
  <c r="V178" i="20"/>
  <c r="AJ178" i="20"/>
  <c r="S179" i="20"/>
  <c r="AC179" i="20"/>
  <c r="V179" i="20"/>
  <c r="AJ179" i="20"/>
  <c r="S180" i="20"/>
  <c r="AC180" i="20"/>
  <c r="V180" i="20"/>
  <c r="AJ180" i="20"/>
  <c r="S181" i="20"/>
  <c r="AC181" i="20"/>
  <c r="V181" i="20"/>
  <c r="AJ181" i="20"/>
  <c r="S182" i="20"/>
  <c r="AC182" i="20"/>
  <c r="V182" i="20"/>
  <c r="AJ182" i="20"/>
  <c r="S183" i="20"/>
  <c r="AC183" i="20"/>
  <c r="V183" i="20"/>
  <c r="AJ183" i="20"/>
  <c r="S184" i="20"/>
  <c r="AC184" i="20"/>
  <c r="V184" i="20"/>
  <c r="AJ184" i="20"/>
  <c r="S185" i="20"/>
  <c r="AC185" i="20"/>
  <c r="V185" i="20"/>
  <c r="AJ185" i="20"/>
  <c r="S186" i="20"/>
  <c r="AC186" i="20"/>
  <c r="V186" i="20"/>
  <c r="AJ186" i="20"/>
  <c r="S187" i="20"/>
  <c r="AC187" i="20"/>
  <c r="V187" i="20"/>
  <c r="AJ187" i="20"/>
  <c r="S188" i="20"/>
  <c r="AC188" i="20"/>
  <c r="V188" i="20"/>
  <c r="AJ188" i="20"/>
  <c r="S189" i="20"/>
  <c r="AC189" i="20"/>
  <c r="V189" i="20"/>
  <c r="AJ189" i="20"/>
  <c r="S190" i="20"/>
  <c r="AC190" i="20"/>
  <c r="V190" i="20"/>
  <c r="AJ190" i="20"/>
  <c r="S191" i="20"/>
  <c r="AC191" i="20"/>
  <c r="V191" i="20"/>
  <c r="AJ191" i="20"/>
  <c r="S192" i="20"/>
  <c r="AC192" i="20"/>
  <c r="V192" i="20"/>
  <c r="AJ192" i="20"/>
  <c r="S193" i="20"/>
  <c r="AC193" i="20"/>
  <c r="V193" i="20"/>
  <c r="AJ193" i="20"/>
  <c r="S194" i="20"/>
  <c r="AC194" i="20"/>
  <c r="V194" i="20"/>
  <c r="AJ194" i="20"/>
  <c r="S195" i="20"/>
  <c r="AC195" i="20"/>
  <c r="V195" i="20"/>
  <c r="AJ195" i="20"/>
  <c r="S196" i="20"/>
  <c r="AC196" i="20"/>
  <c r="V196" i="20"/>
  <c r="AJ196" i="20"/>
  <c r="S197" i="20"/>
  <c r="AC197" i="20"/>
  <c r="V197" i="20"/>
  <c r="AJ197" i="20"/>
  <c r="S198" i="20"/>
  <c r="AC198" i="20"/>
  <c r="V198" i="20"/>
  <c r="AJ198" i="20"/>
  <c r="S199" i="20"/>
  <c r="AC199" i="20"/>
  <c r="V199" i="20"/>
  <c r="AJ199" i="20"/>
  <c r="S200" i="20"/>
  <c r="AC200" i="20"/>
  <c r="V200" i="20"/>
  <c r="AJ200" i="20"/>
  <c r="S201" i="20"/>
  <c r="AC201" i="20"/>
  <c r="V201" i="20"/>
  <c r="AJ201" i="20"/>
  <c r="S202" i="20"/>
  <c r="AC202" i="20"/>
  <c r="V202" i="20"/>
  <c r="AJ202" i="20"/>
  <c r="S203" i="20"/>
  <c r="AC203" i="20"/>
  <c r="V203" i="20"/>
  <c r="AJ203" i="20"/>
  <c r="S204" i="20"/>
  <c r="AC204" i="20"/>
  <c r="V204" i="20"/>
  <c r="AJ204" i="20"/>
  <c r="S205" i="20"/>
  <c r="AC205" i="20"/>
  <c r="V205" i="20"/>
  <c r="AJ205" i="20"/>
  <c r="S206" i="20"/>
  <c r="AC206" i="20"/>
  <c r="V206" i="20"/>
  <c r="AJ206" i="20"/>
  <c r="S207" i="20"/>
  <c r="AC207" i="20"/>
  <c r="V207" i="20"/>
  <c r="AJ207" i="20"/>
  <c r="S208" i="20"/>
  <c r="AC208" i="20"/>
  <c r="V208" i="20"/>
  <c r="AJ208" i="20"/>
  <c r="S209" i="20"/>
  <c r="AC209" i="20"/>
  <c r="V209" i="20"/>
  <c r="AJ209" i="20"/>
  <c r="S210" i="20"/>
  <c r="AC210" i="20"/>
  <c r="V210" i="20"/>
  <c r="AJ210" i="20"/>
  <c r="S211" i="20"/>
  <c r="AC211" i="20"/>
  <c r="V211" i="20"/>
  <c r="AJ211" i="20"/>
  <c r="S212" i="20"/>
  <c r="AC212" i="20"/>
  <c r="V212" i="20"/>
  <c r="AJ212" i="20"/>
  <c r="S213" i="20"/>
  <c r="AC213" i="20"/>
  <c r="V213" i="20"/>
  <c r="AJ213" i="20"/>
  <c r="S214" i="20"/>
  <c r="AC214" i="20"/>
  <c r="V214" i="20"/>
  <c r="AJ214" i="20"/>
  <c r="S215" i="20"/>
  <c r="AC215" i="20"/>
  <c r="V215" i="20"/>
  <c r="AJ215" i="20"/>
  <c r="S216" i="20"/>
  <c r="AC216" i="20"/>
  <c r="V216" i="20"/>
  <c r="AJ216" i="20"/>
  <c r="S217" i="20"/>
  <c r="AC217" i="20"/>
  <c r="V217" i="20"/>
  <c r="AJ217" i="20"/>
  <c r="S218" i="20"/>
  <c r="AC218" i="20"/>
  <c r="V218" i="20"/>
  <c r="AJ218" i="20"/>
  <c r="S219" i="20"/>
  <c r="AC219" i="20"/>
  <c r="V219" i="20"/>
  <c r="AJ219" i="20"/>
  <c r="S220" i="20"/>
  <c r="AC220" i="20"/>
  <c r="V220" i="20"/>
  <c r="AJ220" i="20"/>
  <c r="S221" i="20"/>
  <c r="AC221" i="20"/>
  <c r="V221" i="20"/>
  <c r="AJ221" i="20"/>
  <c r="S222" i="20"/>
  <c r="AC222" i="20"/>
  <c r="V222" i="20"/>
  <c r="AJ222" i="20"/>
  <c r="S223" i="20"/>
  <c r="AC223" i="20"/>
  <c r="AA231" i="20"/>
  <c r="AI231" i="20"/>
  <c r="S232" i="20"/>
  <c r="AC232" i="20"/>
  <c r="AA232" i="20"/>
  <c r="AI232" i="20"/>
  <c r="I24" i="21"/>
  <c r="I25" i="21"/>
  <c r="I27" i="21"/>
  <c r="I32" i="21"/>
  <c r="I26" i="21"/>
  <c r="I29" i="21"/>
  <c r="I34" i="21"/>
  <c r="I36" i="21"/>
  <c r="I28" i="21"/>
  <c r="I35" i="21"/>
  <c r="I37" i="21"/>
  <c r="I38" i="21"/>
  <c r="S2" i="21"/>
  <c r="S6" i="21"/>
  <c r="AC6" i="21"/>
  <c r="U6" i="21"/>
  <c r="AE6" i="21"/>
  <c r="S7" i="21"/>
  <c r="AC7" i="21"/>
  <c r="U7" i="21"/>
  <c r="AE7" i="21"/>
  <c r="S8" i="21"/>
  <c r="AC8" i="21"/>
  <c r="U8" i="21"/>
  <c r="AE8" i="21"/>
  <c r="S9" i="21"/>
  <c r="AC9" i="21"/>
  <c r="U9" i="21"/>
  <c r="AE9" i="21"/>
  <c r="S10" i="21"/>
  <c r="AC10" i="21"/>
  <c r="U10" i="21"/>
  <c r="AE10" i="21"/>
  <c r="S11" i="21"/>
  <c r="AC11" i="21"/>
  <c r="U11" i="21"/>
  <c r="AE11" i="21"/>
  <c r="S12" i="21"/>
  <c r="AC12" i="21"/>
  <c r="U12" i="21"/>
  <c r="AE12" i="21"/>
  <c r="S13" i="21"/>
  <c r="AC13" i="21"/>
  <c r="U13" i="21"/>
  <c r="AE13" i="21"/>
  <c r="S14" i="21"/>
  <c r="AC14" i="21"/>
  <c r="U14" i="21"/>
  <c r="AE14" i="21"/>
  <c r="S15" i="21"/>
  <c r="AC15" i="21"/>
  <c r="U15" i="21"/>
  <c r="AE15" i="21"/>
  <c r="S16" i="21"/>
  <c r="AC16" i="21"/>
  <c r="U16" i="21"/>
  <c r="AE16" i="21"/>
  <c r="S17" i="21"/>
  <c r="AC17" i="21"/>
  <c r="U17" i="21"/>
  <c r="AE17" i="21"/>
  <c r="S18" i="21"/>
  <c r="AC18" i="21"/>
  <c r="U18" i="21"/>
  <c r="AE18" i="21"/>
  <c r="S19" i="21"/>
  <c r="AC19" i="21"/>
  <c r="U19" i="21"/>
  <c r="AE19" i="21"/>
  <c r="S20" i="21"/>
  <c r="AC20" i="21"/>
  <c r="U20" i="21"/>
  <c r="AE20" i="21"/>
  <c r="S21" i="21"/>
  <c r="AC21" i="21"/>
  <c r="U21" i="21"/>
  <c r="AE21" i="21"/>
  <c r="S22" i="21"/>
  <c r="AC22" i="21"/>
  <c r="U22" i="21"/>
  <c r="AE22" i="21"/>
  <c r="S23" i="21"/>
  <c r="AC23" i="21"/>
  <c r="U23" i="21"/>
  <c r="AE23" i="21"/>
  <c r="S24" i="21"/>
  <c r="AC24" i="21"/>
  <c r="U24" i="21"/>
  <c r="AE24" i="21"/>
  <c r="S25" i="21"/>
  <c r="AC25" i="21"/>
  <c r="U25" i="21"/>
  <c r="AE25" i="21"/>
  <c r="S26" i="21"/>
  <c r="AC26" i="21"/>
  <c r="U26" i="21"/>
  <c r="AE26" i="21"/>
  <c r="S27" i="21"/>
  <c r="AC27" i="21"/>
  <c r="U27" i="21"/>
  <c r="AE27" i="21"/>
  <c r="L24" i="21"/>
  <c r="L25" i="21"/>
  <c r="L28" i="21"/>
  <c r="S28" i="21"/>
  <c r="AC28" i="21"/>
  <c r="U28" i="21"/>
  <c r="AE28" i="21"/>
  <c r="S29" i="21"/>
  <c r="AC29" i="21"/>
  <c r="U29" i="21"/>
  <c r="AE29" i="21"/>
  <c r="I30" i="21"/>
  <c r="S30" i="21"/>
  <c r="AC30" i="21"/>
  <c r="U30" i="21"/>
  <c r="AE30" i="21"/>
  <c r="S31" i="21"/>
  <c r="AC31" i="21"/>
  <c r="U31" i="21"/>
  <c r="AE31" i="21"/>
  <c r="L32" i="21"/>
  <c r="M32" i="21"/>
  <c r="S32" i="21"/>
  <c r="AC32" i="21"/>
  <c r="U32" i="21"/>
  <c r="AE32" i="21"/>
  <c r="I39" i="21"/>
  <c r="L33" i="21"/>
  <c r="M33" i="21"/>
  <c r="S33" i="21"/>
  <c r="AC33" i="21"/>
  <c r="U33" i="21"/>
  <c r="AE33" i="21"/>
  <c r="L34" i="21"/>
  <c r="M34" i="21"/>
  <c r="S34" i="21"/>
  <c r="AC34" i="21"/>
  <c r="U34" i="21"/>
  <c r="AE34" i="21"/>
  <c r="L35" i="21"/>
  <c r="M35" i="21"/>
  <c r="S35" i="21"/>
  <c r="AC35" i="21"/>
  <c r="U35" i="21"/>
  <c r="AE35" i="21"/>
  <c r="I33" i="21"/>
  <c r="L36" i="21"/>
  <c r="M36" i="21"/>
  <c r="S36" i="21"/>
  <c r="AC36" i="21"/>
  <c r="U36" i="21"/>
  <c r="AE36" i="21"/>
  <c r="L27" i="21"/>
  <c r="L29" i="21"/>
  <c r="L37" i="21"/>
  <c r="M37" i="21"/>
  <c r="S37" i="21"/>
  <c r="AC37" i="21"/>
  <c r="U37" i="21"/>
  <c r="AE37" i="21"/>
  <c r="S38" i="21"/>
  <c r="AC38" i="21"/>
  <c r="U38" i="21"/>
  <c r="AE38" i="21"/>
  <c r="S39" i="21"/>
  <c r="AC39" i="21"/>
  <c r="U39" i="21"/>
  <c r="AE39" i="21"/>
  <c r="I40" i="21"/>
  <c r="S40" i="21"/>
  <c r="AC40" i="21"/>
  <c r="U40" i="21"/>
  <c r="AE40" i="21"/>
  <c r="S41" i="21"/>
  <c r="AC41" i="21"/>
  <c r="U41" i="21"/>
  <c r="AE41" i="21"/>
  <c r="S42" i="21"/>
  <c r="AC42" i="21"/>
  <c r="U42" i="21"/>
  <c r="AE42" i="21"/>
  <c r="S43" i="21"/>
  <c r="AC43" i="21"/>
  <c r="U43" i="21"/>
  <c r="AE43" i="21"/>
  <c r="S44" i="21"/>
  <c r="AC44" i="21"/>
  <c r="U44" i="21"/>
  <c r="AE44" i="21"/>
  <c r="S45" i="21"/>
  <c r="AC45" i="21"/>
  <c r="U45" i="21"/>
  <c r="AE45" i="21"/>
  <c r="S46" i="21"/>
  <c r="AC46" i="21"/>
  <c r="U46" i="21"/>
  <c r="AE46" i="21"/>
  <c r="S47" i="21"/>
  <c r="AC47" i="21"/>
  <c r="U47" i="21"/>
  <c r="AE47" i="21"/>
  <c r="S48" i="21"/>
  <c r="AC48" i="21"/>
  <c r="U48" i="21"/>
  <c r="AE48" i="21"/>
  <c r="S49" i="21"/>
  <c r="AC49" i="21"/>
  <c r="U49" i="21"/>
  <c r="AE49" i="21"/>
  <c r="S50" i="21"/>
  <c r="AC50" i="21"/>
  <c r="U50" i="21"/>
  <c r="AE50" i="21"/>
  <c r="S51" i="21"/>
  <c r="AC51" i="21"/>
  <c r="U51" i="21"/>
  <c r="AE51" i="21"/>
  <c r="S52" i="21"/>
  <c r="AC52" i="21"/>
  <c r="U52" i="21"/>
  <c r="AE52" i="21"/>
  <c r="S53" i="21"/>
  <c r="AC53" i="21"/>
  <c r="U53" i="21"/>
  <c r="AE53" i="21"/>
  <c r="S54" i="21"/>
  <c r="AC54" i="21"/>
  <c r="U54" i="21"/>
  <c r="AE54" i="21"/>
  <c r="S55" i="21"/>
  <c r="AC55" i="21"/>
  <c r="U55" i="21"/>
  <c r="AE55" i="21"/>
  <c r="S56" i="21"/>
  <c r="U56" i="21"/>
  <c r="AC56" i="21"/>
  <c r="T110" i="21"/>
  <c r="AD110" i="21"/>
  <c r="T2" i="21"/>
  <c r="S111" i="21"/>
  <c r="AC111" i="21"/>
  <c r="T111" i="21"/>
  <c r="AD111" i="21"/>
  <c r="S112" i="21"/>
  <c r="AC112" i="21"/>
  <c r="T112" i="21"/>
  <c r="AD112" i="21"/>
  <c r="S113" i="21"/>
  <c r="AC113" i="21"/>
  <c r="T113" i="21"/>
  <c r="AD113" i="21"/>
  <c r="S114" i="21"/>
  <c r="AC114" i="21"/>
  <c r="T114" i="21"/>
  <c r="AD114" i="21"/>
  <c r="S115" i="21"/>
  <c r="AC115" i="21"/>
  <c r="T115" i="21"/>
  <c r="AD115" i="21"/>
  <c r="S116" i="21"/>
  <c r="AC116" i="21"/>
  <c r="T116" i="21"/>
  <c r="AD116" i="21"/>
  <c r="S117" i="21"/>
  <c r="AC117" i="21"/>
  <c r="T117" i="21"/>
  <c r="AD117" i="21"/>
  <c r="S118" i="21"/>
  <c r="AC118" i="21"/>
  <c r="T118" i="21"/>
  <c r="AD118" i="21"/>
  <c r="S119" i="21"/>
  <c r="AC119" i="21"/>
  <c r="T119" i="21"/>
  <c r="AD119" i="21"/>
  <c r="S120" i="21"/>
  <c r="AC120" i="21"/>
  <c r="T120" i="21"/>
  <c r="AD120" i="21"/>
  <c r="S121" i="21"/>
  <c r="AC121" i="21"/>
  <c r="T121" i="21"/>
  <c r="AD121" i="21"/>
  <c r="S122" i="21"/>
  <c r="AC122" i="21"/>
  <c r="T122" i="21"/>
  <c r="AD122" i="21"/>
  <c r="S123" i="21"/>
  <c r="AC123" i="21"/>
  <c r="T123" i="21"/>
  <c r="AD123" i="21"/>
  <c r="S124" i="21"/>
  <c r="AC124" i="21"/>
  <c r="T124" i="21"/>
  <c r="AD124" i="21"/>
  <c r="S125" i="21"/>
  <c r="AC125" i="21"/>
  <c r="T125" i="21"/>
  <c r="AD125" i="21"/>
  <c r="S126" i="21"/>
  <c r="AC126" i="21"/>
  <c r="T126" i="21"/>
  <c r="AD126" i="21"/>
  <c r="S127" i="21"/>
  <c r="AC127" i="21"/>
  <c r="T127" i="21"/>
  <c r="AD127" i="21"/>
  <c r="S128" i="21"/>
  <c r="AC128" i="21"/>
  <c r="T128" i="21"/>
  <c r="AD128" i="21"/>
  <c r="S129" i="21"/>
  <c r="AC129" i="21"/>
  <c r="T129" i="21"/>
  <c r="AD129" i="21"/>
  <c r="S130" i="21"/>
  <c r="AC130" i="21"/>
  <c r="T130" i="21"/>
  <c r="AD130" i="21"/>
  <c r="S131" i="21"/>
  <c r="AC131" i="21"/>
  <c r="T131" i="21"/>
  <c r="AD131" i="21"/>
  <c r="S132" i="21"/>
  <c r="AC132" i="21"/>
  <c r="T132" i="21"/>
  <c r="AD132" i="21"/>
  <c r="S133" i="21"/>
  <c r="AC133" i="21"/>
  <c r="T133" i="21"/>
  <c r="AD133" i="21"/>
  <c r="S134" i="21"/>
  <c r="AC134" i="21"/>
  <c r="T134" i="21"/>
  <c r="AD134" i="21"/>
  <c r="S135" i="21"/>
  <c r="AC135" i="21"/>
  <c r="T135" i="21"/>
  <c r="AD135" i="21"/>
  <c r="S136" i="21"/>
  <c r="AC136" i="21"/>
  <c r="T136" i="21"/>
  <c r="AD136" i="21"/>
  <c r="S137" i="21"/>
  <c r="AC137" i="21"/>
  <c r="T137" i="21"/>
  <c r="AD137" i="21"/>
  <c r="S138" i="21"/>
  <c r="AC138" i="21"/>
  <c r="T138" i="21"/>
  <c r="AD138" i="21"/>
  <c r="S139" i="21"/>
  <c r="AC139" i="21"/>
  <c r="T139" i="21"/>
  <c r="AD139" i="21"/>
  <c r="S140" i="21"/>
  <c r="AC140" i="21"/>
  <c r="T140" i="21"/>
  <c r="AD140" i="21"/>
  <c r="S141" i="21"/>
  <c r="AC141" i="21"/>
  <c r="T141" i="21"/>
  <c r="AD141" i="21"/>
  <c r="S142" i="21"/>
  <c r="AC142" i="21"/>
  <c r="T142" i="21"/>
  <c r="AD142" i="21"/>
  <c r="S143" i="21"/>
  <c r="AC143" i="21"/>
  <c r="T143" i="21"/>
  <c r="AD143" i="21"/>
  <c r="S144" i="21"/>
  <c r="AC144" i="21"/>
  <c r="T144" i="21"/>
  <c r="AD144" i="21"/>
  <c r="S145" i="21"/>
  <c r="AC145" i="21"/>
  <c r="T145" i="21"/>
  <c r="AD145" i="21"/>
  <c r="S146" i="21"/>
  <c r="AC146" i="21"/>
  <c r="T146" i="21"/>
  <c r="AD146" i="21"/>
  <c r="S147" i="21"/>
  <c r="AC147" i="21"/>
  <c r="T147" i="21"/>
  <c r="AD147" i="21"/>
  <c r="S148" i="21"/>
  <c r="AC148" i="21"/>
  <c r="T148" i="21"/>
  <c r="AD148" i="21"/>
  <c r="S149" i="21"/>
  <c r="AC149" i="21"/>
  <c r="T149" i="21"/>
  <c r="AD149" i="21"/>
  <c r="S150" i="21"/>
  <c r="AC150" i="21"/>
  <c r="T150" i="21"/>
  <c r="AD150" i="21"/>
  <c r="S151" i="21"/>
  <c r="AC151" i="21"/>
  <c r="T151" i="21"/>
  <c r="AD151" i="21"/>
  <c r="S152" i="21"/>
  <c r="AC152" i="21"/>
  <c r="T152" i="21"/>
  <c r="AD152" i="21"/>
  <c r="S153" i="21"/>
  <c r="AC153" i="21"/>
  <c r="T153" i="21"/>
  <c r="AD153" i="21"/>
  <c r="S154" i="21"/>
  <c r="AC154" i="21"/>
  <c r="T154" i="21"/>
  <c r="AD154" i="21"/>
  <c r="S155" i="21"/>
  <c r="AC155" i="21"/>
  <c r="T155" i="21"/>
  <c r="AD155" i="21"/>
  <c r="S156" i="21"/>
  <c r="AC156" i="21"/>
  <c r="T156" i="21"/>
  <c r="AD156" i="21"/>
  <c r="S157" i="21"/>
  <c r="AC157" i="21"/>
  <c r="T157" i="21"/>
  <c r="AD157" i="21"/>
  <c r="S158" i="21"/>
  <c r="AC158" i="21"/>
  <c r="T158" i="21"/>
  <c r="AD158" i="21"/>
  <c r="S159" i="21"/>
  <c r="AC159" i="21"/>
  <c r="T159" i="21"/>
  <c r="AD159" i="21"/>
  <c r="S160" i="21"/>
  <c r="AC160" i="21"/>
  <c r="Z170" i="21"/>
  <c r="AG170" i="21"/>
  <c r="I41" i="21"/>
  <c r="S171" i="21"/>
  <c r="AC171" i="21"/>
  <c r="Z171" i="21"/>
  <c r="AG171" i="21"/>
  <c r="V173" i="21"/>
  <c r="AJ173" i="21"/>
  <c r="V2" i="21"/>
  <c r="S174" i="21"/>
  <c r="AC174" i="21"/>
  <c r="V174" i="21"/>
  <c r="AJ174" i="21"/>
  <c r="S175" i="21"/>
  <c r="AC175" i="21"/>
  <c r="V175" i="21"/>
  <c r="AJ175" i="21"/>
  <c r="S176" i="21"/>
  <c r="AC176" i="21"/>
  <c r="V176" i="21"/>
  <c r="AJ176" i="21"/>
  <c r="S177" i="21"/>
  <c r="AC177" i="21"/>
  <c r="V177" i="21"/>
  <c r="AJ177" i="21"/>
  <c r="S178" i="21"/>
  <c r="AC178" i="21"/>
  <c r="V178" i="21"/>
  <c r="AJ178" i="21"/>
  <c r="S179" i="21"/>
  <c r="AC179" i="21"/>
  <c r="V179" i="21"/>
  <c r="AJ179" i="21"/>
  <c r="S180" i="21"/>
  <c r="AC180" i="21"/>
  <c r="V180" i="21"/>
  <c r="AJ180" i="21"/>
  <c r="S181" i="21"/>
  <c r="AC181" i="21"/>
  <c r="V181" i="21"/>
  <c r="AJ181" i="21"/>
  <c r="S182" i="21"/>
  <c r="AC182" i="21"/>
  <c r="V182" i="21"/>
  <c r="AJ182" i="21"/>
  <c r="S183" i="21"/>
  <c r="AC183" i="21"/>
  <c r="V183" i="21"/>
  <c r="AJ183" i="21"/>
  <c r="S184" i="21"/>
  <c r="AC184" i="21"/>
  <c r="V184" i="21"/>
  <c r="AJ184" i="21"/>
  <c r="S185" i="21"/>
  <c r="AC185" i="21"/>
  <c r="V185" i="21"/>
  <c r="AJ185" i="21"/>
  <c r="S186" i="21"/>
  <c r="AC186" i="21"/>
  <c r="V186" i="21"/>
  <c r="AJ186" i="21"/>
  <c r="S187" i="21"/>
  <c r="AC187" i="21"/>
  <c r="V187" i="21"/>
  <c r="AJ187" i="21"/>
  <c r="S188" i="21"/>
  <c r="AC188" i="21"/>
  <c r="V188" i="21"/>
  <c r="AJ188" i="21"/>
  <c r="S189" i="21"/>
  <c r="AC189" i="21"/>
  <c r="V189" i="21"/>
  <c r="AJ189" i="21"/>
  <c r="S190" i="21"/>
  <c r="AC190" i="21"/>
  <c r="V190" i="21"/>
  <c r="AJ190" i="21"/>
  <c r="S191" i="21"/>
  <c r="AC191" i="21"/>
  <c r="V191" i="21"/>
  <c r="AJ191" i="21"/>
  <c r="S192" i="21"/>
  <c r="AC192" i="21"/>
  <c r="V192" i="21"/>
  <c r="AJ192" i="21"/>
  <c r="S193" i="21"/>
  <c r="AC193" i="21"/>
  <c r="V193" i="21"/>
  <c r="AJ193" i="21"/>
  <c r="S194" i="21"/>
  <c r="AC194" i="21"/>
  <c r="V194" i="21"/>
  <c r="AJ194" i="21"/>
  <c r="S195" i="21"/>
  <c r="AC195" i="21"/>
  <c r="V195" i="21"/>
  <c r="AJ195" i="21"/>
  <c r="S196" i="21"/>
  <c r="AC196" i="21"/>
  <c r="V196" i="21"/>
  <c r="AJ196" i="21"/>
  <c r="S197" i="21"/>
  <c r="AC197" i="21"/>
  <c r="V197" i="21"/>
  <c r="AJ197" i="21"/>
  <c r="S198" i="21"/>
  <c r="AC198" i="21"/>
  <c r="V198" i="21"/>
  <c r="AJ198" i="21"/>
  <c r="S199" i="21"/>
  <c r="AC199" i="21"/>
  <c r="V199" i="21"/>
  <c r="AJ199" i="21"/>
  <c r="S200" i="21"/>
  <c r="AC200" i="21"/>
  <c r="V200" i="21"/>
  <c r="AJ200" i="21"/>
  <c r="S201" i="21"/>
  <c r="AC201" i="21"/>
  <c r="V201" i="21"/>
  <c r="AJ201" i="21"/>
  <c r="S202" i="21"/>
  <c r="AC202" i="21"/>
  <c r="V202" i="21"/>
  <c r="AJ202" i="21"/>
  <c r="S203" i="21"/>
  <c r="AC203" i="21"/>
  <c r="V203" i="21"/>
  <c r="AJ203" i="21"/>
  <c r="S204" i="21"/>
  <c r="AC204" i="21"/>
  <c r="V204" i="21"/>
  <c r="AJ204" i="21"/>
  <c r="S205" i="21"/>
  <c r="AC205" i="21"/>
  <c r="V205" i="21"/>
  <c r="AJ205" i="21"/>
  <c r="S206" i="21"/>
  <c r="AC206" i="21"/>
  <c r="V206" i="21"/>
  <c r="AJ206" i="21"/>
  <c r="S207" i="21"/>
  <c r="AC207" i="21"/>
  <c r="V207" i="21"/>
  <c r="AJ207" i="21"/>
  <c r="S208" i="21"/>
  <c r="AC208" i="21"/>
  <c r="V208" i="21"/>
  <c r="AJ208" i="21"/>
  <c r="S209" i="21"/>
  <c r="AC209" i="21"/>
  <c r="V209" i="21"/>
  <c r="AJ209" i="21"/>
  <c r="S210" i="21"/>
  <c r="AC210" i="21"/>
  <c r="V210" i="21"/>
  <c r="AJ210" i="21"/>
  <c r="S211" i="21"/>
  <c r="AC211" i="21"/>
  <c r="V211" i="21"/>
  <c r="AJ211" i="21"/>
  <c r="S212" i="21"/>
  <c r="AC212" i="21"/>
  <c r="V212" i="21"/>
  <c r="AJ212" i="21"/>
  <c r="S213" i="21"/>
  <c r="AC213" i="21"/>
  <c r="V213" i="21"/>
  <c r="AJ213" i="21"/>
  <c r="S214" i="21"/>
  <c r="AC214" i="21"/>
  <c r="V214" i="21"/>
  <c r="AJ214" i="21"/>
  <c r="S215" i="21"/>
  <c r="AC215" i="21"/>
  <c r="V215" i="21"/>
  <c r="AJ215" i="21"/>
  <c r="S216" i="21"/>
  <c r="AC216" i="21"/>
  <c r="V216" i="21"/>
  <c r="AJ216" i="21"/>
  <c r="S217" i="21"/>
  <c r="AC217" i="21"/>
  <c r="V217" i="21"/>
  <c r="AJ217" i="21"/>
  <c r="S218" i="21"/>
  <c r="AC218" i="21"/>
  <c r="V218" i="21"/>
  <c r="AJ218" i="21"/>
  <c r="S219" i="21"/>
  <c r="AC219" i="21"/>
  <c r="V219" i="21"/>
  <c r="AJ219" i="21"/>
  <c r="S220" i="21"/>
  <c r="AC220" i="21"/>
  <c r="V220" i="21"/>
  <c r="AJ220" i="21"/>
  <c r="S221" i="21"/>
  <c r="AC221" i="21"/>
  <c r="V221" i="21"/>
  <c r="AJ221" i="21"/>
  <c r="S222" i="21"/>
  <c r="AC222" i="21"/>
  <c r="V222" i="21"/>
  <c r="AJ222" i="21"/>
  <c r="S223" i="21"/>
  <c r="AC223" i="21"/>
  <c r="AA231" i="21"/>
  <c r="AI231" i="21"/>
  <c r="S232" i="21"/>
  <c r="AC232" i="21"/>
  <c r="AA232" i="21"/>
  <c r="AI232" i="21"/>
  <c r="I24" i="22"/>
  <c r="I25" i="22"/>
  <c r="I27" i="22"/>
  <c r="I32" i="22"/>
  <c r="I26" i="22"/>
  <c r="I29" i="22"/>
  <c r="I34" i="22"/>
  <c r="I36" i="22"/>
  <c r="I28" i="22"/>
  <c r="I35" i="22"/>
  <c r="I37" i="22"/>
  <c r="I38" i="22"/>
  <c r="S2" i="22"/>
  <c r="S6" i="22"/>
  <c r="AC6" i="22"/>
  <c r="U6" i="22"/>
  <c r="AE6" i="22"/>
  <c r="S7" i="22"/>
  <c r="AC7" i="22"/>
  <c r="U7" i="22"/>
  <c r="AE7" i="22"/>
  <c r="S8" i="22"/>
  <c r="AC8" i="22"/>
  <c r="U8" i="22"/>
  <c r="AE8" i="22"/>
  <c r="S9" i="22"/>
  <c r="AC9" i="22"/>
  <c r="U9" i="22"/>
  <c r="AE9" i="22"/>
  <c r="S10" i="22"/>
  <c r="AC10" i="22"/>
  <c r="U10" i="22"/>
  <c r="AE10" i="22"/>
  <c r="S11" i="22"/>
  <c r="AC11" i="22"/>
  <c r="U11" i="22"/>
  <c r="AE11" i="22"/>
  <c r="S12" i="22"/>
  <c r="AC12" i="22"/>
  <c r="U12" i="22"/>
  <c r="AE12" i="22"/>
  <c r="S13" i="22"/>
  <c r="AC13" i="22"/>
  <c r="U13" i="22"/>
  <c r="AE13" i="22"/>
  <c r="S14" i="22"/>
  <c r="AC14" i="22"/>
  <c r="U14" i="22"/>
  <c r="AE14" i="22"/>
  <c r="S15" i="22"/>
  <c r="AC15" i="22"/>
  <c r="U15" i="22"/>
  <c r="AE15" i="22"/>
  <c r="S16" i="22"/>
  <c r="AC16" i="22"/>
  <c r="U16" i="22"/>
  <c r="AE16" i="22"/>
  <c r="S17" i="22"/>
  <c r="AC17" i="22"/>
  <c r="U17" i="22"/>
  <c r="AE17" i="22"/>
  <c r="S18" i="22"/>
  <c r="AC18" i="22"/>
  <c r="U18" i="22"/>
  <c r="AE18" i="22"/>
  <c r="S19" i="22"/>
  <c r="AC19" i="22"/>
  <c r="U19" i="22"/>
  <c r="AE19" i="22"/>
  <c r="S20" i="22"/>
  <c r="AC20" i="22"/>
  <c r="U20" i="22"/>
  <c r="AE20" i="22"/>
  <c r="S21" i="22"/>
  <c r="AC21" i="22"/>
  <c r="U21" i="22"/>
  <c r="AE21" i="22"/>
  <c r="S22" i="22"/>
  <c r="AC22" i="22"/>
  <c r="U22" i="22"/>
  <c r="AE22" i="22"/>
  <c r="S23" i="22"/>
  <c r="AC23" i="22"/>
  <c r="U23" i="22"/>
  <c r="AE23" i="22"/>
  <c r="S24" i="22"/>
  <c r="AC24" i="22"/>
  <c r="U24" i="22"/>
  <c r="AE24" i="22"/>
  <c r="S25" i="22"/>
  <c r="AC25" i="22"/>
  <c r="U25" i="22"/>
  <c r="AE25" i="22"/>
  <c r="S26" i="22"/>
  <c r="AC26" i="22"/>
  <c r="U26" i="22"/>
  <c r="AE26" i="22"/>
  <c r="S27" i="22"/>
  <c r="AC27" i="22"/>
  <c r="U27" i="22"/>
  <c r="AE27" i="22"/>
  <c r="L24" i="22"/>
  <c r="L25" i="22"/>
  <c r="L28" i="22"/>
  <c r="S28" i="22"/>
  <c r="AC28" i="22"/>
  <c r="U28" i="22"/>
  <c r="AE28" i="22"/>
  <c r="S29" i="22"/>
  <c r="AC29" i="22"/>
  <c r="U29" i="22"/>
  <c r="AE29" i="22"/>
  <c r="I30" i="22"/>
  <c r="S30" i="22"/>
  <c r="AC30" i="22"/>
  <c r="U30" i="22"/>
  <c r="AE30" i="22"/>
  <c r="S31" i="22"/>
  <c r="AC31" i="22"/>
  <c r="U31" i="22"/>
  <c r="AE31" i="22"/>
  <c r="L32" i="22"/>
  <c r="M32" i="22"/>
  <c r="S32" i="22"/>
  <c r="AC32" i="22"/>
  <c r="U32" i="22"/>
  <c r="AE32" i="22"/>
  <c r="I39" i="22"/>
  <c r="L33" i="22"/>
  <c r="M33" i="22"/>
  <c r="S33" i="22"/>
  <c r="AC33" i="22"/>
  <c r="U33" i="22"/>
  <c r="AE33" i="22"/>
  <c r="L34" i="22"/>
  <c r="M34" i="22"/>
  <c r="S34" i="22"/>
  <c r="AC34" i="22"/>
  <c r="U34" i="22"/>
  <c r="AE34" i="22"/>
  <c r="L35" i="22"/>
  <c r="M35" i="22"/>
  <c r="S35" i="22"/>
  <c r="AC35" i="22"/>
  <c r="U35" i="22"/>
  <c r="AE35" i="22"/>
  <c r="I33" i="22"/>
  <c r="L36" i="22"/>
  <c r="M36" i="22"/>
  <c r="S36" i="22"/>
  <c r="AC36" i="22"/>
  <c r="U36" i="22"/>
  <c r="AE36" i="22"/>
  <c r="L27" i="22"/>
  <c r="L29" i="22"/>
  <c r="L37" i="22"/>
  <c r="M37" i="22"/>
  <c r="S37" i="22"/>
  <c r="AC37" i="22"/>
  <c r="U37" i="22"/>
  <c r="AE37" i="22"/>
  <c r="S38" i="22"/>
  <c r="AC38" i="22"/>
  <c r="U38" i="22"/>
  <c r="AE38" i="22"/>
  <c r="S39" i="22"/>
  <c r="AC39" i="22"/>
  <c r="U39" i="22"/>
  <c r="AE39" i="22"/>
  <c r="I40" i="22"/>
  <c r="S40" i="22"/>
  <c r="AC40" i="22"/>
  <c r="U40" i="22"/>
  <c r="AE40" i="22"/>
  <c r="S41" i="22"/>
  <c r="AC41" i="22"/>
  <c r="U41" i="22"/>
  <c r="AE41" i="22"/>
  <c r="S42" i="22"/>
  <c r="AC42" i="22"/>
  <c r="U42" i="22"/>
  <c r="AE42" i="22"/>
  <c r="S43" i="22"/>
  <c r="AC43" i="22"/>
  <c r="U43" i="22"/>
  <c r="AE43" i="22"/>
  <c r="S44" i="22"/>
  <c r="AC44" i="22"/>
  <c r="U44" i="22"/>
  <c r="AE44" i="22"/>
  <c r="S45" i="22"/>
  <c r="AC45" i="22"/>
  <c r="U45" i="22"/>
  <c r="AE45" i="22"/>
  <c r="S46" i="22"/>
  <c r="AC46" i="22"/>
  <c r="U46" i="22"/>
  <c r="AE46" i="22"/>
  <c r="S47" i="22"/>
  <c r="AC47" i="22"/>
  <c r="U47" i="22"/>
  <c r="AE47" i="22"/>
  <c r="S48" i="22"/>
  <c r="AC48" i="22"/>
  <c r="U48" i="22"/>
  <c r="AE48" i="22"/>
  <c r="S49" i="22"/>
  <c r="AC49" i="22"/>
  <c r="U49" i="22"/>
  <c r="AE49" i="22"/>
  <c r="S50" i="22"/>
  <c r="AC50" i="22"/>
  <c r="U50" i="22"/>
  <c r="AE50" i="22"/>
  <c r="S51" i="22"/>
  <c r="AC51" i="22"/>
  <c r="U51" i="22"/>
  <c r="AE51" i="22"/>
  <c r="S52" i="22"/>
  <c r="AC52" i="22"/>
  <c r="U52" i="22"/>
  <c r="AE52" i="22"/>
  <c r="S53" i="22"/>
  <c r="AC53" i="22"/>
  <c r="U53" i="22"/>
  <c r="AE53" i="22"/>
  <c r="S54" i="22"/>
  <c r="AC54" i="22"/>
  <c r="U54" i="22"/>
  <c r="AE54" i="22"/>
  <c r="S55" i="22"/>
  <c r="AC55" i="22"/>
  <c r="U55" i="22"/>
  <c r="AE55" i="22"/>
  <c r="S56" i="22"/>
  <c r="U56" i="22"/>
  <c r="AC56" i="22"/>
  <c r="T110" i="22"/>
  <c r="AD110" i="22"/>
  <c r="T2" i="22"/>
  <c r="S111" i="22"/>
  <c r="AC111" i="22"/>
  <c r="T111" i="22"/>
  <c r="AD111" i="22"/>
  <c r="S112" i="22"/>
  <c r="AC112" i="22"/>
  <c r="T112" i="22"/>
  <c r="AD112" i="22"/>
  <c r="S113" i="22"/>
  <c r="AC113" i="22"/>
  <c r="T113" i="22"/>
  <c r="AD113" i="22"/>
  <c r="S114" i="22"/>
  <c r="AC114" i="22"/>
  <c r="T114" i="22"/>
  <c r="AD114" i="22"/>
  <c r="S115" i="22"/>
  <c r="AC115" i="22"/>
  <c r="T115" i="22"/>
  <c r="AD115" i="22"/>
  <c r="S116" i="22"/>
  <c r="AC116" i="22"/>
  <c r="T116" i="22"/>
  <c r="AD116" i="22"/>
  <c r="S117" i="22"/>
  <c r="AC117" i="22"/>
  <c r="T117" i="22"/>
  <c r="AD117" i="22"/>
  <c r="S118" i="22"/>
  <c r="AC118" i="22"/>
  <c r="T118" i="22"/>
  <c r="AD118" i="22"/>
  <c r="S119" i="22"/>
  <c r="AC119" i="22"/>
  <c r="T119" i="22"/>
  <c r="AD119" i="22"/>
  <c r="S120" i="22"/>
  <c r="AC120" i="22"/>
  <c r="T120" i="22"/>
  <c r="AD120" i="22"/>
  <c r="S121" i="22"/>
  <c r="AC121" i="22"/>
  <c r="T121" i="22"/>
  <c r="AD121" i="22"/>
  <c r="S122" i="22"/>
  <c r="AC122" i="22"/>
  <c r="T122" i="22"/>
  <c r="AD122" i="22"/>
  <c r="S123" i="22"/>
  <c r="AC123" i="22"/>
  <c r="T123" i="22"/>
  <c r="AD123" i="22"/>
  <c r="S124" i="22"/>
  <c r="AC124" i="22"/>
  <c r="T124" i="22"/>
  <c r="AD124" i="22"/>
  <c r="S125" i="22"/>
  <c r="AC125" i="22"/>
  <c r="T125" i="22"/>
  <c r="AD125" i="22"/>
  <c r="S126" i="22"/>
  <c r="AC126" i="22"/>
  <c r="T126" i="22"/>
  <c r="AD126" i="22"/>
  <c r="S127" i="22"/>
  <c r="AC127" i="22"/>
  <c r="T127" i="22"/>
  <c r="AD127" i="22"/>
  <c r="S128" i="22"/>
  <c r="AC128" i="22"/>
  <c r="T128" i="22"/>
  <c r="AD128" i="22"/>
  <c r="S129" i="22"/>
  <c r="AC129" i="22"/>
  <c r="T129" i="22"/>
  <c r="AD129" i="22"/>
  <c r="S130" i="22"/>
  <c r="AC130" i="22"/>
  <c r="T130" i="22"/>
  <c r="AD130" i="22"/>
  <c r="S131" i="22"/>
  <c r="AC131" i="22"/>
  <c r="T131" i="22"/>
  <c r="AD131" i="22"/>
  <c r="S132" i="22"/>
  <c r="AC132" i="22"/>
  <c r="T132" i="22"/>
  <c r="AD132" i="22"/>
  <c r="S133" i="22"/>
  <c r="AC133" i="22"/>
  <c r="T133" i="22"/>
  <c r="AD133" i="22"/>
  <c r="S134" i="22"/>
  <c r="AC134" i="22"/>
  <c r="T134" i="22"/>
  <c r="AD134" i="22"/>
  <c r="S135" i="22"/>
  <c r="AC135" i="22"/>
  <c r="T135" i="22"/>
  <c r="AD135" i="22"/>
  <c r="S136" i="22"/>
  <c r="AC136" i="22"/>
  <c r="T136" i="22"/>
  <c r="AD136" i="22"/>
  <c r="S137" i="22"/>
  <c r="AC137" i="22"/>
  <c r="T137" i="22"/>
  <c r="AD137" i="22"/>
  <c r="S138" i="22"/>
  <c r="AC138" i="22"/>
  <c r="T138" i="22"/>
  <c r="AD138" i="22"/>
  <c r="S139" i="22"/>
  <c r="AC139" i="22"/>
  <c r="T139" i="22"/>
  <c r="AD139" i="22"/>
  <c r="S140" i="22"/>
  <c r="AC140" i="22"/>
  <c r="T140" i="22"/>
  <c r="AD140" i="22"/>
  <c r="S141" i="22"/>
  <c r="AC141" i="22"/>
  <c r="T141" i="22"/>
  <c r="AD141" i="22"/>
  <c r="S142" i="22"/>
  <c r="AC142" i="22"/>
  <c r="T142" i="22"/>
  <c r="AD142" i="22"/>
  <c r="S143" i="22"/>
  <c r="AC143" i="22"/>
  <c r="T143" i="22"/>
  <c r="AD143" i="22"/>
  <c r="S144" i="22"/>
  <c r="AC144" i="22"/>
  <c r="T144" i="22"/>
  <c r="AD144" i="22"/>
  <c r="S145" i="22"/>
  <c r="AC145" i="22"/>
  <c r="T145" i="22"/>
  <c r="AD145" i="22"/>
  <c r="S146" i="22"/>
  <c r="AC146" i="22"/>
  <c r="T146" i="22"/>
  <c r="AD146" i="22"/>
  <c r="S147" i="22"/>
  <c r="AC147" i="22"/>
  <c r="T147" i="22"/>
  <c r="AD147" i="22"/>
  <c r="S148" i="22"/>
  <c r="AC148" i="22"/>
  <c r="T148" i="22"/>
  <c r="AD148" i="22"/>
  <c r="S149" i="22"/>
  <c r="AC149" i="22"/>
  <c r="T149" i="22"/>
  <c r="AD149" i="22"/>
  <c r="S150" i="22"/>
  <c r="AC150" i="22"/>
  <c r="T150" i="22"/>
  <c r="AD150" i="22"/>
  <c r="S151" i="22"/>
  <c r="AC151" i="22"/>
  <c r="T151" i="22"/>
  <c r="AD151" i="22"/>
  <c r="S152" i="22"/>
  <c r="AC152" i="22"/>
  <c r="T152" i="22"/>
  <c r="AD152" i="22"/>
  <c r="S153" i="22"/>
  <c r="AC153" i="22"/>
  <c r="T153" i="22"/>
  <c r="AD153" i="22"/>
  <c r="S154" i="22"/>
  <c r="AC154" i="22"/>
  <c r="T154" i="22"/>
  <c r="AD154" i="22"/>
  <c r="S155" i="22"/>
  <c r="AC155" i="22"/>
  <c r="T155" i="22"/>
  <c r="AD155" i="22"/>
  <c r="S156" i="22"/>
  <c r="AC156" i="22"/>
  <c r="T156" i="22"/>
  <c r="AD156" i="22"/>
  <c r="S157" i="22"/>
  <c r="AC157" i="22"/>
  <c r="T157" i="22"/>
  <c r="AD157" i="22"/>
  <c r="S158" i="22"/>
  <c r="AC158" i="22"/>
  <c r="T158" i="22"/>
  <c r="AD158" i="22"/>
  <c r="S159" i="22"/>
  <c r="AC159" i="22"/>
  <c r="T159" i="22"/>
  <c r="AD159" i="22"/>
  <c r="S160" i="22"/>
  <c r="AC160" i="22"/>
  <c r="Z170" i="22"/>
  <c r="AG170" i="22"/>
  <c r="I41" i="22"/>
  <c r="S171" i="22"/>
  <c r="AC171" i="22"/>
  <c r="Z171" i="22"/>
  <c r="AG171" i="22"/>
  <c r="V173" i="22"/>
  <c r="AJ173" i="22"/>
  <c r="V2" i="22"/>
  <c r="S174" i="22"/>
  <c r="AC174" i="22"/>
  <c r="V174" i="22"/>
  <c r="AJ174" i="22"/>
  <c r="S175" i="22"/>
  <c r="AC175" i="22"/>
  <c r="V175" i="22"/>
  <c r="AJ175" i="22"/>
  <c r="S176" i="22"/>
  <c r="AC176" i="22"/>
  <c r="V176" i="22"/>
  <c r="AJ176" i="22"/>
  <c r="S177" i="22"/>
  <c r="AC177" i="22"/>
  <c r="V177" i="22"/>
  <c r="AJ177" i="22"/>
  <c r="S178" i="22"/>
  <c r="AC178" i="22"/>
  <c r="V178" i="22"/>
  <c r="AJ178" i="22"/>
  <c r="S179" i="22"/>
  <c r="AC179" i="22"/>
  <c r="V179" i="22"/>
  <c r="AJ179" i="22"/>
  <c r="S180" i="22"/>
  <c r="AC180" i="22"/>
  <c r="V180" i="22"/>
  <c r="AJ180" i="22"/>
  <c r="S181" i="22"/>
  <c r="AC181" i="22"/>
  <c r="V181" i="22"/>
  <c r="AJ181" i="22"/>
  <c r="S182" i="22"/>
  <c r="AC182" i="22"/>
  <c r="V182" i="22"/>
  <c r="AJ182" i="22"/>
  <c r="S183" i="22"/>
  <c r="AC183" i="22"/>
  <c r="V183" i="22"/>
  <c r="AJ183" i="22"/>
  <c r="S184" i="22"/>
  <c r="AC184" i="22"/>
  <c r="V184" i="22"/>
  <c r="AJ184" i="22"/>
  <c r="S185" i="22"/>
  <c r="AC185" i="22"/>
  <c r="V185" i="22"/>
  <c r="AJ185" i="22"/>
  <c r="S186" i="22"/>
  <c r="AC186" i="22"/>
  <c r="V186" i="22"/>
  <c r="AJ186" i="22"/>
  <c r="S187" i="22"/>
  <c r="AC187" i="22"/>
  <c r="V187" i="22"/>
  <c r="AJ187" i="22"/>
  <c r="S188" i="22"/>
  <c r="AC188" i="22"/>
  <c r="V188" i="22"/>
  <c r="AJ188" i="22"/>
  <c r="S189" i="22"/>
  <c r="AC189" i="22"/>
  <c r="V189" i="22"/>
  <c r="AJ189" i="22"/>
  <c r="S190" i="22"/>
  <c r="AC190" i="22"/>
  <c r="V190" i="22"/>
  <c r="AJ190" i="22"/>
  <c r="S191" i="22"/>
  <c r="AC191" i="22"/>
  <c r="V191" i="22"/>
  <c r="AJ191" i="22"/>
  <c r="S192" i="22"/>
  <c r="AC192" i="22"/>
  <c r="V192" i="22"/>
  <c r="AJ192" i="22"/>
  <c r="S193" i="22"/>
  <c r="AC193" i="22"/>
  <c r="V193" i="22"/>
  <c r="AJ193" i="22"/>
  <c r="S194" i="22"/>
  <c r="AC194" i="22"/>
  <c r="V194" i="22"/>
  <c r="AJ194" i="22"/>
  <c r="S195" i="22"/>
  <c r="AC195" i="22"/>
  <c r="V195" i="22"/>
  <c r="AJ195" i="22"/>
  <c r="S196" i="22"/>
  <c r="AC196" i="22"/>
  <c r="V196" i="22"/>
  <c r="AJ196" i="22"/>
  <c r="S197" i="22"/>
  <c r="AC197" i="22"/>
  <c r="V197" i="22"/>
  <c r="AJ197" i="22"/>
  <c r="S198" i="22"/>
  <c r="AC198" i="22"/>
  <c r="V198" i="22"/>
  <c r="AJ198" i="22"/>
  <c r="S199" i="22"/>
  <c r="AC199" i="22"/>
  <c r="V199" i="22"/>
  <c r="AJ199" i="22"/>
  <c r="S200" i="22"/>
  <c r="AC200" i="22"/>
  <c r="V200" i="22"/>
  <c r="AJ200" i="22"/>
  <c r="S201" i="22"/>
  <c r="AC201" i="22"/>
  <c r="V201" i="22"/>
  <c r="AJ201" i="22"/>
  <c r="S202" i="22"/>
  <c r="AC202" i="22"/>
  <c r="V202" i="22"/>
  <c r="AJ202" i="22"/>
  <c r="S203" i="22"/>
  <c r="AC203" i="22"/>
  <c r="V203" i="22"/>
  <c r="AJ203" i="22"/>
  <c r="S204" i="22"/>
  <c r="AC204" i="22"/>
  <c r="V204" i="22"/>
  <c r="AJ204" i="22"/>
  <c r="S205" i="22"/>
  <c r="AC205" i="22"/>
  <c r="V205" i="22"/>
  <c r="AJ205" i="22"/>
  <c r="S206" i="22"/>
  <c r="AC206" i="22"/>
  <c r="V206" i="22"/>
  <c r="AJ206" i="22"/>
  <c r="S207" i="22"/>
  <c r="AC207" i="22"/>
  <c r="V207" i="22"/>
  <c r="AJ207" i="22"/>
  <c r="S208" i="22"/>
  <c r="AC208" i="22"/>
  <c r="V208" i="22"/>
  <c r="AJ208" i="22"/>
  <c r="S209" i="22"/>
  <c r="AC209" i="22"/>
  <c r="V209" i="22"/>
  <c r="AJ209" i="22"/>
  <c r="S210" i="22"/>
  <c r="AC210" i="22"/>
  <c r="V210" i="22"/>
  <c r="AJ210" i="22"/>
  <c r="S211" i="22"/>
  <c r="AC211" i="22"/>
  <c r="V211" i="22"/>
  <c r="AJ211" i="22"/>
  <c r="S212" i="22"/>
  <c r="AC212" i="22"/>
  <c r="V212" i="22"/>
  <c r="AJ212" i="22"/>
  <c r="S213" i="22"/>
  <c r="AC213" i="22"/>
  <c r="V213" i="22"/>
  <c r="AJ213" i="22"/>
  <c r="S214" i="22"/>
  <c r="AC214" i="22"/>
  <c r="V214" i="22"/>
  <c r="AJ214" i="22"/>
  <c r="S215" i="22"/>
  <c r="AC215" i="22"/>
  <c r="V215" i="22"/>
  <c r="AJ215" i="22"/>
  <c r="S216" i="22"/>
  <c r="AC216" i="22"/>
  <c r="V216" i="22"/>
  <c r="AJ216" i="22"/>
  <c r="S217" i="22"/>
  <c r="AC217" i="22"/>
  <c r="V217" i="22"/>
  <c r="AJ217" i="22"/>
  <c r="S218" i="22"/>
  <c r="AC218" i="22"/>
  <c r="V218" i="22"/>
  <c r="AJ218" i="22"/>
  <c r="S219" i="22"/>
  <c r="AC219" i="22"/>
  <c r="V219" i="22"/>
  <c r="AJ219" i="22"/>
  <c r="S220" i="22"/>
  <c r="AC220" i="22"/>
  <c r="V220" i="22"/>
  <c r="AJ220" i="22"/>
  <c r="S221" i="22"/>
  <c r="AC221" i="22"/>
  <c r="V221" i="22"/>
  <c r="AJ221" i="22"/>
  <c r="S222" i="22"/>
  <c r="AC222" i="22"/>
  <c r="V222" i="22"/>
  <c r="AJ222" i="22"/>
  <c r="S223" i="22"/>
  <c r="AC223" i="22"/>
  <c r="AA231" i="22"/>
  <c r="AI231" i="22"/>
  <c r="S232" i="22"/>
  <c r="AC232" i="22"/>
  <c r="AA232" i="22"/>
  <c r="AI232" i="22"/>
  <c r="I24" i="23"/>
  <c r="I25" i="23"/>
  <c r="I27" i="23"/>
  <c r="I32" i="23"/>
  <c r="I26" i="23"/>
  <c r="I29" i="23"/>
  <c r="I34" i="23"/>
  <c r="I36" i="23"/>
  <c r="I28" i="23"/>
  <c r="I35" i="23"/>
  <c r="I37" i="23"/>
  <c r="I38" i="23"/>
  <c r="S2" i="23"/>
  <c r="S6" i="23"/>
  <c r="AC6" i="23"/>
  <c r="U6" i="23"/>
  <c r="AE6" i="23"/>
  <c r="S7" i="23"/>
  <c r="AC7" i="23"/>
  <c r="U7" i="23"/>
  <c r="AE7" i="23"/>
  <c r="S8" i="23"/>
  <c r="AC8" i="23"/>
  <c r="U8" i="23"/>
  <c r="AE8" i="23"/>
  <c r="S9" i="23"/>
  <c r="AC9" i="23"/>
  <c r="U9" i="23"/>
  <c r="AE9" i="23"/>
  <c r="S10" i="23"/>
  <c r="AC10" i="23"/>
  <c r="U10" i="23"/>
  <c r="AE10" i="23"/>
  <c r="S11" i="23"/>
  <c r="AC11" i="23"/>
  <c r="U11" i="23"/>
  <c r="AE11" i="23"/>
  <c r="S12" i="23"/>
  <c r="AC12" i="23"/>
  <c r="U12" i="23"/>
  <c r="AE12" i="23"/>
  <c r="S13" i="23"/>
  <c r="AC13" i="23"/>
  <c r="U13" i="23"/>
  <c r="AE13" i="23"/>
  <c r="S14" i="23"/>
  <c r="AC14" i="23"/>
  <c r="U14" i="23"/>
  <c r="AE14" i="23"/>
  <c r="S15" i="23"/>
  <c r="AC15" i="23"/>
  <c r="U15" i="23"/>
  <c r="AE15" i="23"/>
  <c r="S16" i="23"/>
  <c r="AC16" i="23"/>
  <c r="U16" i="23"/>
  <c r="AE16" i="23"/>
  <c r="S17" i="23"/>
  <c r="AC17" i="23"/>
  <c r="U17" i="23"/>
  <c r="AE17" i="23"/>
  <c r="S18" i="23"/>
  <c r="AC18" i="23"/>
  <c r="U18" i="23"/>
  <c r="AE18" i="23"/>
  <c r="S19" i="23"/>
  <c r="AC19" i="23"/>
  <c r="U19" i="23"/>
  <c r="AE19" i="23"/>
  <c r="S20" i="23"/>
  <c r="AC20" i="23"/>
  <c r="U20" i="23"/>
  <c r="AE20" i="23"/>
  <c r="S21" i="23"/>
  <c r="AC21" i="23"/>
  <c r="U21" i="23"/>
  <c r="AE21" i="23"/>
  <c r="S22" i="23"/>
  <c r="AC22" i="23"/>
  <c r="U22" i="23"/>
  <c r="AE22" i="23"/>
  <c r="S23" i="23"/>
  <c r="AC23" i="23"/>
  <c r="U23" i="23"/>
  <c r="AE23" i="23"/>
  <c r="S24" i="23"/>
  <c r="AC24" i="23"/>
  <c r="U24" i="23"/>
  <c r="AE24" i="23"/>
  <c r="S25" i="23"/>
  <c r="AC25" i="23"/>
  <c r="U25" i="23"/>
  <c r="AE25" i="23"/>
  <c r="S26" i="23"/>
  <c r="AC26" i="23"/>
  <c r="U26" i="23"/>
  <c r="AE26" i="23"/>
  <c r="S27" i="23"/>
  <c r="AC27" i="23"/>
  <c r="U27" i="23"/>
  <c r="AE27" i="23"/>
  <c r="L24" i="23"/>
  <c r="L25" i="23"/>
  <c r="L28" i="23"/>
  <c r="S28" i="23"/>
  <c r="AC28" i="23"/>
  <c r="U28" i="23"/>
  <c r="AE28" i="23"/>
  <c r="S29" i="23"/>
  <c r="AC29" i="23"/>
  <c r="U29" i="23"/>
  <c r="AE29" i="23"/>
  <c r="I30" i="23"/>
  <c r="S30" i="23"/>
  <c r="AC30" i="23"/>
  <c r="U30" i="23"/>
  <c r="AE30" i="23"/>
  <c r="S31" i="23"/>
  <c r="AC31" i="23"/>
  <c r="U31" i="23"/>
  <c r="AE31" i="23"/>
  <c r="L32" i="23"/>
  <c r="M32" i="23"/>
  <c r="S32" i="23"/>
  <c r="AC32" i="23"/>
  <c r="U32" i="23"/>
  <c r="AE32" i="23"/>
  <c r="I39" i="23"/>
  <c r="L33" i="23"/>
  <c r="M33" i="23"/>
  <c r="S33" i="23"/>
  <c r="AC33" i="23"/>
  <c r="U33" i="23"/>
  <c r="AE33" i="23"/>
  <c r="L34" i="23"/>
  <c r="M34" i="23"/>
  <c r="S34" i="23"/>
  <c r="AC34" i="23"/>
  <c r="U34" i="23"/>
  <c r="AE34" i="23"/>
  <c r="L35" i="23"/>
  <c r="M35" i="23"/>
  <c r="S35" i="23"/>
  <c r="AC35" i="23"/>
  <c r="U35" i="23"/>
  <c r="AE35" i="23"/>
  <c r="I33" i="23"/>
  <c r="L36" i="23"/>
  <c r="M36" i="23"/>
  <c r="S36" i="23"/>
  <c r="AC36" i="23"/>
  <c r="U36" i="23"/>
  <c r="AE36" i="23"/>
  <c r="L27" i="23"/>
  <c r="L29" i="23"/>
  <c r="L37" i="23"/>
  <c r="M37" i="23"/>
  <c r="S37" i="23"/>
  <c r="AC37" i="23"/>
  <c r="U37" i="23"/>
  <c r="AE37" i="23"/>
  <c r="S38" i="23"/>
  <c r="AC38" i="23"/>
  <c r="U38" i="23"/>
  <c r="AE38" i="23"/>
  <c r="S39" i="23"/>
  <c r="AC39" i="23"/>
  <c r="U39" i="23"/>
  <c r="AE39" i="23"/>
  <c r="I40" i="23"/>
  <c r="S40" i="23"/>
  <c r="AC40" i="23"/>
  <c r="U40" i="23"/>
  <c r="AE40" i="23"/>
  <c r="S41" i="23"/>
  <c r="AC41" i="23"/>
  <c r="U41" i="23"/>
  <c r="AE41" i="23"/>
  <c r="S42" i="23"/>
  <c r="AC42" i="23"/>
  <c r="U42" i="23"/>
  <c r="AE42" i="23"/>
  <c r="S43" i="23"/>
  <c r="AC43" i="23"/>
  <c r="U43" i="23"/>
  <c r="AE43" i="23"/>
  <c r="S44" i="23"/>
  <c r="AC44" i="23"/>
  <c r="U44" i="23"/>
  <c r="AE44" i="23"/>
  <c r="S45" i="23"/>
  <c r="AC45" i="23"/>
  <c r="U45" i="23"/>
  <c r="AE45" i="23"/>
  <c r="S46" i="23"/>
  <c r="AC46" i="23"/>
  <c r="U46" i="23"/>
  <c r="AE46" i="23"/>
  <c r="S47" i="23"/>
  <c r="AC47" i="23"/>
  <c r="U47" i="23"/>
  <c r="AE47" i="23"/>
  <c r="S48" i="23"/>
  <c r="AC48" i="23"/>
  <c r="U48" i="23"/>
  <c r="AE48" i="23"/>
  <c r="S49" i="23"/>
  <c r="AC49" i="23"/>
  <c r="U49" i="23"/>
  <c r="AE49" i="23"/>
  <c r="S50" i="23"/>
  <c r="AC50" i="23"/>
  <c r="U50" i="23"/>
  <c r="AE50" i="23"/>
  <c r="S51" i="23"/>
  <c r="AC51" i="23"/>
  <c r="U51" i="23"/>
  <c r="AE51" i="23"/>
  <c r="S52" i="23"/>
  <c r="AC52" i="23"/>
  <c r="U52" i="23"/>
  <c r="AE52" i="23"/>
  <c r="S53" i="23"/>
  <c r="AC53" i="23"/>
  <c r="U53" i="23"/>
  <c r="AE53" i="23"/>
  <c r="S54" i="23"/>
  <c r="AC54" i="23"/>
  <c r="U54" i="23"/>
  <c r="AE54" i="23"/>
  <c r="S55" i="23"/>
  <c r="AC55" i="23"/>
  <c r="U55" i="23"/>
  <c r="AE55" i="23"/>
  <c r="S56" i="23"/>
  <c r="U56" i="23"/>
  <c r="AC56" i="23"/>
  <c r="T110" i="23"/>
  <c r="AD110" i="23"/>
  <c r="T2" i="23"/>
  <c r="S111" i="23"/>
  <c r="AC111" i="23"/>
  <c r="T111" i="23"/>
  <c r="AD111" i="23"/>
  <c r="S112" i="23"/>
  <c r="AC112" i="23"/>
  <c r="T112" i="23"/>
  <c r="AD112" i="23"/>
  <c r="S113" i="23"/>
  <c r="AC113" i="23"/>
  <c r="T113" i="23"/>
  <c r="AD113" i="23"/>
  <c r="S114" i="23"/>
  <c r="AC114" i="23"/>
  <c r="T114" i="23"/>
  <c r="AD114" i="23"/>
  <c r="S115" i="23"/>
  <c r="AC115" i="23"/>
  <c r="T115" i="23"/>
  <c r="AD115" i="23"/>
  <c r="S116" i="23"/>
  <c r="AC116" i="23"/>
  <c r="T116" i="23"/>
  <c r="AD116" i="23"/>
  <c r="S117" i="23"/>
  <c r="AC117" i="23"/>
  <c r="T117" i="23"/>
  <c r="AD117" i="23"/>
  <c r="S118" i="23"/>
  <c r="AC118" i="23"/>
  <c r="T118" i="23"/>
  <c r="AD118" i="23"/>
  <c r="S119" i="23"/>
  <c r="AC119" i="23"/>
  <c r="T119" i="23"/>
  <c r="AD119" i="23"/>
  <c r="S120" i="23"/>
  <c r="AC120" i="23"/>
  <c r="T120" i="23"/>
  <c r="AD120" i="23"/>
  <c r="S121" i="23"/>
  <c r="AC121" i="23"/>
  <c r="T121" i="23"/>
  <c r="AD121" i="23"/>
  <c r="S122" i="23"/>
  <c r="AC122" i="23"/>
  <c r="T122" i="23"/>
  <c r="AD122" i="23"/>
  <c r="S123" i="23"/>
  <c r="AC123" i="23"/>
  <c r="T123" i="23"/>
  <c r="AD123" i="23"/>
  <c r="S124" i="23"/>
  <c r="AC124" i="23"/>
  <c r="T124" i="23"/>
  <c r="AD124" i="23"/>
  <c r="S125" i="23"/>
  <c r="AC125" i="23"/>
  <c r="T125" i="23"/>
  <c r="AD125" i="23"/>
  <c r="S126" i="23"/>
  <c r="AC126" i="23"/>
  <c r="T126" i="23"/>
  <c r="AD126" i="23"/>
  <c r="S127" i="23"/>
  <c r="AC127" i="23"/>
  <c r="T127" i="23"/>
  <c r="AD127" i="23"/>
  <c r="S128" i="23"/>
  <c r="AC128" i="23"/>
  <c r="T128" i="23"/>
  <c r="AD128" i="23"/>
  <c r="S129" i="23"/>
  <c r="AC129" i="23"/>
  <c r="T129" i="23"/>
  <c r="AD129" i="23"/>
  <c r="S130" i="23"/>
  <c r="AC130" i="23"/>
  <c r="T130" i="23"/>
  <c r="AD130" i="23"/>
  <c r="S131" i="23"/>
  <c r="AC131" i="23"/>
  <c r="T131" i="23"/>
  <c r="AD131" i="23"/>
  <c r="S132" i="23"/>
  <c r="AC132" i="23"/>
  <c r="T132" i="23"/>
  <c r="AD132" i="23"/>
  <c r="S133" i="23"/>
  <c r="AC133" i="23"/>
  <c r="T133" i="23"/>
  <c r="AD133" i="23"/>
  <c r="S134" i="23"/>
  <c r="AC134" i="23"/>
  <c r="T134" i="23"/>
  <c r="AD134" i="23"/>
  <c r="S135" i="23"/>
  <c r="AC135" i="23"/>
  <c r="T135" i="23"/>
  <c r="AD135" i="23"/>
  <c r="S136" i="23"/>
  <c r="AC136" i="23"/>
  <c r="T136" i="23"/>
  <c r="AD136" i="23"/>
  <c r="S137" i="23"/>
  <c r="AC137" i="23"/>
  <c r="T137" i="23"/>
  <c r="AD137" i="23"/>
  <c r="S138" i="23"/>
  <c r="AC138" i="23"/>
  <c r="T138" i="23"/>
  <c r="AD138" i="23"/>
  <c r="S139" i="23"/>
  <c r="AC139" i="23"/>
  <c r="T139" i="23"/>
  <c r="AD139" i="23"/>
  <c r="S140" i="23"/>
  <c r="AC140" i="23"/>
  <c r="T140" i="23"/>
  <c r="AD140" i="23"/>
  <c r="S141" i="23"/>
  <c r="AC141" i="23"/>
  <c r="T141" i="23"/>
  <c r="AD141" i="23"/>
  <c r="S142" i="23"/>
  <c r="AC142" i="23"/>
  <c r="T142" i="23"/>
  <c r="AD142" i="23"/>
  <c r="S143" i="23"/>
  <c r="AC143" i="23"/>
  <c r="T143" i="23"/>
  <c r="AD143" i="23"/>
  <c r="S144" i="23"/>
  <c r="AC144" i="23"/>
  <c r="T144" i="23"/>
  <c r="AD144" i="23"/>
  <c r="S145" i="23"/>
  <c r="AC145" i="23"/>
  <c r="T145" i="23"/>
  <c r="AD145" i="23"/>
  <c r="S146" i="23"/>
  <c r="AC146" i="23"/>
  <c r="T146" i="23"/>
  <c r="AD146" i="23"/>
  <c r="S147" i="23"/>
  <c r="AC147" i="23"/>
  <c r="T147" i="23"/>
  <c r="AD147" i="23"/>
  <c r="S148" i="23"/>
  <c r="AC148" i="23"/>
  <c r="T148" i="23"/>
  <c r="AD148" i="23"/>
  <c r="S149" i="23"/>
  <c r="AC149" i="23"/>
  <c r="T149" i="23"/>
  <c r="AD149" i="23"/>
  <c r="S150" i="23"/>
  <c r="AC150" i="23"/>
  <c r="T150" i="23"/>
  <c r="AD150" i="23"/>
  <c r="S151" i="23"/>
  <c r="AC151" i="23"/>
  <c r="T151" i="23"/>
  <c r="AD151" i="23"/>
  <c r="S152" i="23"/>
  <c r="AC152" i="23"/>
  <c r="T152" i="23"/>
  <c r="AD152" i="23"/>
  <c r="S153" i="23"/>
  <c r="AC153" i="23"/>
  <c r="T153" i="23"/>
  <c r="AD153" i="23"/>
  <c r="S154" i="23"/>
  <c r="AC154" i="23"/>
  <c r="T154" i="23"/>
  <c r="AD154" i="23"/>
  <c r="S155" i="23"/>
  <c r="AC155" i="23"/>
  <c r="T155" i="23"/>
  <c r="AD155" i="23"/>
  <c r="S156" i="23"/>
  <c r="AC156" i="23"/>
  <c r="T156" i="23"/>
  <c r="AD156" i="23"/>
  <c r="S157" i="23"/>
  <c r="AC157" i="23"/>
  <c r="T157" i="23"/>
  <c r="AD157" i="23"/>
  <c r="S158" i="23"/>
  <c r="AC158" i="23"/>
  <c r="T158" i="23"/>
  <c r="AD158" i="23"/>
  <c r="S159" i="23"/>
  <c r="AC159" i="23"/>
  <c r="T159" i="23"/>
  <c r="AD159" i="23"/>
  <c r="S160" i="23"/>
  <c r="AC160" i="23"/>
  <c r="Z170" i="23"/>
  <c r="AG170" i="23"/>
  <c r="I41" i="23"/>
  <c r="S171" i="23"/>
  <c r="AC171" i="23"/>
  <c r="Z171" i="23"/>
  <c r="AG171" i="23"/>
  <c r="V173" i="23"/>
  <c r="AJ173" i="23"/>
  <c r="V2" i="23"/>
  <c r="S174" i="23"/>
  <c r="AC174" i="23"/>
  <c r="V174" i="23"/>
  <c r="AJ174" i="23"/>
  <c r="S175" i="23"/>
  <c r="AC175" i="23"/>
  <c r="V175" i="23"/>
  <c r="AJ175" i="23"/>
  <c r="S176" i="23"/>
  <c r="AC176" i="23"/>
  <c r="V176" i="23"/>
  <c r="AJ176" i="23"/>
  <c r="S177" i="23"/>
  <c r="AC177" i="23"/>
  <c r="V177" i="23"/>
  <c r="AJ177" i="23"/>
  <c r="S178" i="23"/>
  <c r="AC178" i="23"/>
  <c r="V178" i="23"/>
  <c r="AJ178" i="23"/>
  <c r="S179" i="23"/>
  <c r="AC179" i="23"/>
  <c r="V179" i="23"/>
  <c r="AJ179" i="23"/>
  <c r="S180" i="23"/>
  <c r="AC180" i="23"/>
  <c r="V180" i="23"/>
  <c r="AJ180" i="23"/>
  <c r="S181" i="23"/>
  <c r="AC181" i="23"/>
  <c r="V181" i="23"/>
  <c r="AJ181" i="23"/>
  <c r="S182" i="23"/>
  <c r="AC182" i="23"/>
  <c r="V182" i="23"/>
  <c r="AJ182" i="23"/>
  <c r="S183" i="23"/>
  <c r="AC183" i="23"/>
  <c r="V183" i="23"/>
  <c r="AJ183" i="23"/>
  <c r="S184" i="23"/>
  <c r="AC184" i="23"/>
  <c r="V184" i="23"/>
  <c r="AJ184" i="23"/>
  <c r="S185" i="23"/>
  <c r="AC185" i="23"/>
  <c r="V185" i="23"/>
  <c r="AJ185" i="23"/>
  <c r="S186" i="23"/>
  <c r="AC186" i="23"/>
  <c r="V186" i="23"/>
  <c r="AJ186" i="23"/>
  <c r="S187" i="23"/>
  <c r="AC187" i="23"/>
  <c r="V187" i="23"/>
  <c r="AJ187" i="23"/>
  <c r="S188" i="23"/>
  <c r="AC188" i="23"/>
  <c r="V188" i="23"/>
  <c r="AJ188" i="23"/>
  <c r="S189" i="23"/>
  <c r="AC189" i="23"/>
  <c r="V189" i="23"/>
  <c r="AJ189" i="23"/>
  <c r="S190" i="23"/>
  <c r="AC190" i="23"/>
  <c r="V190" i="23"/>
  <c r="AJ190" i="23"/>
  <c r="S191" i="23"/>
  <c r="AC191" i="23"/>
  <c r="V191" i="23"/>
  <c r="AJ191" i="23"/>
  <c r="S192" i="23"/>
  <c r="AC192" i="23"/>
  <c r="V192" i="23"/>
  <c r="AJ192" i="23"/>
  <c r="S193" i="23"/>
  <c r="AC193" i="23"/>
  <c r="V193" i="23"/>
  <c r="AJ193" i="23"/>
  <c r="S194" i="23"/>
  <c r="AC194" i="23"/>
  <c r="V194" i="23"/>
  <c r="AJ194" i="23"/>
  <c r="S195" i="23"/>
  <c r="AC195" i="23"/>
  <c r="V195" i="23"/>
  <c r="AJ195" i="23"/>
  <c r="S196" i="23"/>
  <c r="AC196" i="23"/>
  <c r="V196" i="23"/>
  <c r="AJ196" i="23"/>
  <c r="S197" i="23"/>
  <c r="AC197" i="23"/>
  <c r="V197" i="23"/>
  <c r="AJ197" i="23"/>
  <c r="S198" i="23"/>
  <c r="AC198" i="23"/>
  <c r="V198" i="23"/>
  <c r="AJ198" i="23"/>
  <c r="S199" i="23"/>
  <c r="AC199" i="23"/>
  <c r="V199" i="23"/>
  <c r="AJ199" i="23"/>
  <c r="S200" i="23"/>
  <c r="AC200" i="23"/>
  <c r="V200" i="23"/>
  <c r="AJ200" i="23"/>
  <c r="S201" i="23"/>
  <c r="AC201" i="23"/>
  <c r="V201" i="23"/>
  <c r="AJ201" i="23"/>
  <c r="S202" i="23"/>
  <c r="AC202" i="23"/>
  <c r="V202" i="23"/>
  <c r="AJ202" i="23"/>
  <c r="S203" i="23"/>
  <c r="AC203" i="23"/>
  <c r="V203" i="23"/>
  <c r="AJ203" i="23"/>
  <c r="S204" i="23"/>
  <c r="AC204" i="23"/>
  <c r="V204" i="23"/>
  <c r="AJ204" i="23"/>
  <c r="S205" i="23"/>
  <c r="AC205" i="23"/>
  <c r="V205" i="23"/>
  <c r="AJ205" i="23"/>
  <c r="S206" i="23"/>
  <c r="AC206" i="23"/>
  <c r="V206" i="23"/>
  <c r="AJ206" i="23"/>
  <c r="S207" i="23"/>
  <c r="AC207" i="23"/>
  <c r="V207" i="23"/>
  <c r="AJ207" i="23"/>
  <c r="S208" i="23"/>
  <c r="AC208" i="23"/>
  <c r="V208" i="23"/>
  <c r="AJ208" i="23"/>
  <c r="S209" i="23"/>
  <c r="AC209" i="23"/>
  <c r="V209" i="23"/>
  <c r="AJ209" i="23"/>
  <c r="S210" i="23"/>
  <c r="AC210" i="23"/>
  <c r="V210" i="23"/>
  <c r="AJ210" i="23"/>
  <c r="S211" i="23"/>
  <c r="AC211" i="23"/>
  <c r="V211" i="23"/>
  <c r="AJ211" i="23"/>
  <c r="S212" i="23"/>
  <c r="AC212" i="23"/>
  <c r="V212" i="23"/>
  <c r="AJ212" i="23"/>
  <c r="S213" i="23"/>
  <c r="AC213" i="23"/>
  <c r="V213" i="23"/>
  <c r="AJ213" i="23"/>
  <c r="S214" i="23"/>
  <c r="AC214" i="23"/>
  <c r="V214" i="23"/>
  <c r="AJ214" i="23"/>
  <c r="S215" i="23"/>
  <c r="AC215" i="23"/>
  <c r="V215" i="23"/>
  <c r="AJ215" i="23"/>
  <c r="S216" i="23"/>
  <c r="AC216" i="23"/>
  <c r="V216" i="23"/>
  <c r="AJ216" i="23"/>
  <c r="S217" i="23"/>
  <c r="AC217" i="23"/>
  <c r="V217" i="23"/>
  <c r="AJ217" i="23"/>
  <c r="S218" i="23"/>
  <c r="AC218" i="23"/>
  <c r="V218" i="23"/>
  <c r="AJ218" i="23"/>
  <c r="S219" i="23"/>
  <c r="AC219" i="23"/>
  <c r="V219" i="23"/>
  <c r="AJ219" i="23"/>
  <c r="S220" i="23"/>
  <c r="AC220" i="23"/>
  <c r="V220" i="23"/>
  <c r="AJ220" i="23"/>
  <c r="S221" i="23"/>
  <c r="AC221" i="23"/>
  <c r="V221" i="23"/>
  <c r="AJ221" i="23"/>
  <c r="S222" i="23"/>
  <c r="AC222" i="23"/>
  <c r="V222" i="23"/>
  <c r="AJ222" i="23"/>
  <c r="S223" i="23"/>
  <c r="AC223" i="23"/>
  <c r="AA231" i="23"/>
  <c r="AI231" i="23"/>
  <c r="S232" i="23"/>
  <c r="AC232" i="23"/>
  <c r="AA232" i="23"/>
  <c r="AI232" i="23"/>
  <c r="C14" i="28"/>
  <c r="C15" i="28"/>
  <c r="C17" i="28"/>
  <c r="C22" i="28"/>
  <c r="C16" i="28"/>
  <c r="C19" i="28"/>
  <c r="C24" i="28"/>
  <c r="C18" i="28"/>
  <c r="C25" i="28"/>
  <c r="C26" i="28"/>
  <c r="C29" i="28"/>
  <c r="F15" i="28"/>
  <c r="F16" i="28"/>
  <c r="C30" i="28"/>
  <c r="C20" i="28"/>
  <c r="C28" i="28"/>
  <c r="S6" i="28"/>
  <c r="C27" i="28"/>
  <c r="S2" i="28"/>
  <c r="S7" i="28"/>
  <c r="S8" i="28"/>
  <c r="S9" i="28"/>
  <c r="S10" i="28"/>
  <c r="S11" i="28"/>
  <c r="S12" i="28"/>
  <c r="S13" i="28"/>
  <c r="S14" i="28"/>
  <c r="S15" i="28"/>
  <c r="S16" i="28"/>
  <c r="S17" i="28"/>
  <c r="S18" i="28"/>
  <c r="S19" i="28"/>
  <c r="S20" i="28"/>
  <c r="S21" i="28"/>
  <c r="S22" i="28"/>
  <c r="S23" i="28"/>
  <c r="S24" i="28"/>
  <c r="S25" i="28"/>
  <c r="S26" i="28"/>
  <c r="S27" i="28"/>
  <c r="S28" i="28"/>
  <c r="S29" i="28"/>
  <c r="S30" i="28"/>
  <c r="S31" i="28"/>
  <c r="S32" i="28"/>
  <c r="S33" i="28"/>
  <c r="S34" i="28"/>
  <c r="S35" i="28"/>
  <c r="S36" i="28"/>
  <c r="S37" i="28"/>
  <c r="S38" i="28"/>
  <c r="S39" i="28"/>
  <c r="S40" i="28"/>
  <c r="S41" i="28"/>
  <c r="S42" i="28"/>
  <c r="S43" i="28"/>
  <c r="S44" i="28"/>
  <c r="S45" i="28"/>
  <c r="S46" i="28"/>
  <c r="S47" i="28"/>
  <c r="S48" i="28"/>
  <c r="S49" i="28"/>
  <c r="S50" i="28"/>
  <c r="S51" i="28"/>
  <c r="S52" i="28"/>
  <c r="S53" i="28"/>
  <c r="S54" i="28"/>
  <c r="S55" i="28"/>
  <c r="S56" i="28"/>
  <c r="U56" i="28"/>
  <c r="C31" i="28"/>
  <c r="S171" i="28"/>
  <c r="V171" i="28"/>
  <c r="V170" i="28"/>
  <c r="C23" i="28"/>
  <c r="T2" i="28"/>
  <c r="S111" i="28"/>
  <c r="S112" i="28"/>
  <c r="S113" i="28"/>
  <c r="S114" i="28"/>
  <c r="S115" i="28"/>
  <c r="S116" i="28"/>
  <c r="S117" i="28"/>
  <c r="S118" i="28"/>
  <c r="S119" i="28"/>
  <c r="S120" i="28"/>
  <c r="S121" i="28"/>
  <c r="S122" i="28"/>
  <c r="S123" i="28"/>
  <c r="S124" i="28"/>
  <c r="S125" i="28"/>
  <c r="S126" i="28"/>
  <c r="S127" i="28"/>
  <c r="S128" i="28"/>
  <c r="S129" i="28"/>
  <c r="S130" i="28"/>
  <c r="S131" i="28"/>
  <c r="S132" i="28"/>
  <c r="S133" i="28"/>
  <c r="S134" i="28"/>
  <c r="S135" i="28"/>
  <c r="S136" i="28"/>
  <c r="S137" i="28"/>
  <c r="S138" i="28"/>
  <c r="S139" i="28"/>
  <c r="S140" i="28"/>
  <c r="S141" i="28"/>
  <c r="S142" i="28"/>
  <c r="S143" i="28"/>
  <c r="S144" i="28"/>
  <c r="S145" i="28"/>
  <c r="S146" i="28"/>
  <c r="S147" i="28"/>
  <c r="S148" i="28"/>
  <c r="S149" i="28"/>
  <c r="S150" i="28"/>
  <c r="S151" i="28"/>
  <c r="S152" i="28"/>
  <c r="S153" i="28"/>
  <c r="S154" i="28"/>
  <c r="S155" i="28"/>
  <c r="S156" i="28"/>
  <c r="S157" i="28"/>
  <c r="S158" i="28"/>
  <c r="S159" i="28"/>
  <c r="S160" i="28"/>
  <c r="T159" i="28"/>
  <c r="T158" i="28"/>
  <c r="T157" i="28"/>
  <c r="T156" i="28"/>
  <c r="T155" i="28"/>
  <c r="T154" i="28"/>
  <c r="T153" i="28"/>
  <c r="T152" i="28"/>
  <c r="T151" i="28"/>
  <c r="T150" i="28"/>
  <c r="T149" i="28"/>
  <c r="T148" i="28"/>
  <c r="T147" i="28"/>
  <c r="T146" i="28"/>
  <c r="T145" i="28"/>
  <c r="T144" i="28"/>
  <c r="T143" i="28"/>
  <c r="T142" i="28"/>
  <c r="T141" i="28"/>
  <c r="T140" i="28"/>
  <c r="T139" i="28"/>
  <c r="T138" i="28"/>
  <c r="T137" i="28"/>
  <c r="T136" i="28"/>
  <c r="T135" i="28"/>
  <c r="T134" i="28"/>
  <c r="T133" i="28"/>
  <c r="T132" i="28"/>
  <c r="T131" i="28"/>
  <c r="T130" i="28"/>
  <c r="T129" i="28"/>
  <c r="T128" i="28"/>
  <c r="T127" i="28"/>
  <c r="T126" i="28"/>
  <c r="T125" i="28"/>
  <c r="T124" i="28"/>
  <c r="T123" i="28"/>
  <c r="T122" i="28"/>
  <c r="T121" i="28"/>
  <c r="T120" i="28"/>
  <c r="T119" i="28"/>
  <c r="T118" i="28"/>
  <c r="T117" i="28"/>
  <c r="T116" i="28"/>
  <c r="T115" i="28"/>
  <c r="T114" i="28"/>
  <c r="T113" i="28"/>
  <c r="T112" i="28"/>
  <c r="T111" i="28"/>
  <c r="T110" i="28"/>
  <c r="U55" i="28"/>
  <c r="U54" i="28"/>
  <c r="U53" i="28"/>
  <c r="U52" i="28"/>
  <c r="U51" i="28"/>
  <c r="U50" i="28"/>
  <c r="U49" i="28"/>
  <c r="U48" i="28"/>
  <c r="U47" i="28"/>
  <c r="U46" i="28"/>
  <c r="U45" i="28"/>
  <c r="U44" i="28"/>
  <c r="U43" i="28"/>
  <c r="U42" i="28"/>
  <c r="U41" i="28"/>
  <c r="U40" i="28"/>
  <c r="U39" i="28"/>
  <c r="U38" i="28"/>
  <c r="U37" i="28"/>
  <c r="U36" i="28"/>
  <c r="U35" i="28"/>
  <c r="U34" i="28"/>
  <c r="U33" i="28"/>
  <c r="U32" i="28"/>
  <c r="U31" i="28"/>
  <c r="U30" i="28"/>
  <c r="U29" i="28"/>
  <c r="U28" i="28"/>
  <c r="U27" i="28"/>
  <c r="U26" i="28"/>
  <c r="U25" i="28"/>
  <c r="U24" i="28"/>
  <c r="U23" i="28"/>
  <c r="U22" i="28"/>
  <c r="U21" i="28"/>
  <c r="U20" i="28"/>
  <c r="U19" i="28"/>
  <c r="U18" i="28"/>
  <c r="U17" i="28"/>
  <c r="U16" i="28"/>
  <c r="U15" i="28"/>
  <c r="U14" i="28"/>
  <c r="U13" i="28"/>
  <c r="U12" i="28"/>
  <c r="U11" i="28"/>
  <c r="U10" i="28"/>
  <c r="U9" i="28"/>
  <c r="U8" i="28"/>
  <c r="U7" i="28"/>
  <c r="U6" i="28"/>
  <c r="F14" i="28"/>
  <c r="F17" i="28"/>
</calcChain>
</file>

<file path=xl/sharedStrings.xml><?xml version="1.0" encoding="utf-8"?>
<sst xmlns="http://schemas.openxmlformats.org/spreadsheetml/2006/main" count="1270" uniqueCount="83">
  <si>
    <t>Time Tests</t>
  </si>
  <si>
    <t>Increments</t>
  </si>
  <si>
    <t>Normal</t>
  </si>
  <si>
    <t>SS Shear</t>
  </si>
  <si>
    <t xml:space="preserve">Shear </t>
  </si>
  <si>
    <t>Pre-Shear</t>
  </si>
  <si>
    <t xml:space="preserve">Cell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</si>
  <si>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</si>
  <si>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</si>
  <si>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</si>
  <si>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</si>
  <si>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</si>
  <si>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</si>
  <si>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</si>
  <si>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</si>
  <si>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</si>
  <si>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Force</t>
  </si>
  <si>
    <t xml:space="preserve">Force </t>
  </si>
  <si>
    <t>Weight</t>
  </si>
  <si>
    <t>Diameter</t>
  </si>
  <si>
    <t>FN</t>
  </si>
  <si>
    <t>FC</t>
  </si>
  <si>
    <t>F1</t>
  </si>
  <si>
    <t>FCt</t>
  </si>
  <si>
    <t>YL</t>
  </si>
  <si>
    <t>TYL</t>
  </si>
  <si>
    <t>SS</t>
  </si>
  <si>
    <t>PHI</t>
  </si>
  <si>
    <t>PHIT</t>
  </si>
  <si>
    <t>SIGMA1</t>
  </si>
  <si>
    <t>TAUSSAVG</t>
  </si>
  <si>
    <t>(lb)</t>
  </si>
  <si>
    <t>(in.)</t>
  </si>
  <si>
    <t>Average</t>
  </si>
  <si>
    <t>Prorated Data</t>
  </si>
  <si>
    <t xml:space="preserve">SS Shear </t>
  </si>
  <si>
    <t>Prorated</t>
  </si>
  <si>
    <t xml:space="preserve">Pre-Shear </t>
  </si>
  <si>
    <t>Shear Force</t>
  </si>
  <si>
    <t>Area</t>
  </si>
  <si>
    <t>c</t>
  </si>
  <si>
    <t>mt</t>
  </si>
  <si>
    <t>m</t>
  </si>
  <si>
    <t>PHIt</t>
  </si>
  <si>
    <t>ct</t>
  </si>
  <si>
    <t>FAa</t>
  </si>
  <si>
    <t>cosPHIt</t>
  </si>
  <si>
    <t>sinPHI</t>
  </si>
  <si>
    <t>sinPHIt</t>
  </si>
  <si>
    <t>cosPHI</t>
  </si>
  <si>
    <t>tanPHI</t>
  </si>
  <si>
    <t>DELTA</t>
  </si>
  <si>
    <t>r</t>
  </si>
  <si>
    <t>FAavg</t>
  </si>
  <si>
    <t>F2</t>
  </si>
  <si>
    <t>mdelta</t>
  </si>
  <si>
    <t>Favg-Rsindelta</t>
  </si>
  <si>
    <t xml:space="preserve"> </t>
  </si>
  <si>
    <t>Wbar</t>
  </si>
  <si>
    <t>Sbar</t>
  </si>
  <si>
    <t xml:space="preserve">S </t>
  </si>
  <si>
    <t>Ws</t>
  </si>
  <si>
    <t>cellID</t>
  </si>
  <si>
    <t>PreShear</t>
  </si>
  <si>
    <t>Stress</t>
  </si>
  <si>
    <t>Preshear</t>
  </si>
  <si>
    <t>Shear</t>
  </si>
  <si>
    <t xml:space="preserve">Stress </t>
  </si>
  <si>
    <t>σ1</t>
  </si>
  <si>
    <t>δ</t>
  </si>
  <si>
    <t>ϕ</t>
  </si>
  <si>
    <t>Fc</t>
  </si>
  <si>
    <t>X</t>
  </si>
  <si>
    <t>sinϕ</t>
  </si>
  <si>
    <t>cosϕ</t>
  </si>
  <si>
    <t>C/X</t>
  </si>
  <si>
    <t>R</t>
  </si>
  <si>
    <t>σ2</t>
  </si>
  <si>
    <t>tanδ</t>
  </si>
  <si>
    <t>σav</t>
  </si>
  <si>
    <t>σav-Rsinδ</t>
  </si>
  <si>
    <t xml:space="preserve">     Consolidation</t>
  </si>
  <si>
    <t xml:space="preserve"> Over-Consolidation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</si>
</sst>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8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scheme val="minor"/>
    </font>
    <font>
      <sz val="11"/>
      <color rgb="FF3366FF"/>
      <name val="Calibri"/>
      <scheme val="minor"/>
    </font>
    <font>
      <sz val="11"/>
      <name val="Calibri"/>
      <scheme val="minor"/>
    </font>
    <font>
      <sz val="11"/>
      <color rgb="FFFF0000"/>
      <name val="Calibri"/>
      <scheme val="minor"/>
    </font>
    <font>
      <sz val="11"/>
      <color rgb="FF008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FF"/>
      <name val="Calibri"/>
      <scheme val="minor"/>
    </font>
    <font>
      <sz val="8"/>
      <name val="Calibri"/>
      <family val="2"/>
      <scheme val="minor"/>
    </font>
    <font>
      <sz val="11"/>
      <color rgb="FFFF0000"/>
      <name val="Arial"/>
    </font>
    <font>
      <sz val="11"/>
      <color rgb="FF0000FF"/>
      <name val="Arial"/>
    </font>
    <font>
      <sz val="11"/>
      <name val="Arial"/>
    </font>
    <font>
      <b/>
      <sz val="11"/>
      <color theme="1"/>
      <name val="Arial"/>
    </font>
    <font>
      <sz val="11"/>
      <color rgb="FF008000"/>
      <name val="Arial"/>
    </font>
    <font>
      <sz val="11"/>
      <color rgb="FF3366FF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5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0" fillId="0" borderId="0" xfId="0" applyFont="1"/>
    <xf numFmtId="165" fontId="4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2" fontId="5" fillId="0" borderId="0" xfId="0" applyNumberFormat="1" applyFont="1"/>
    <xf numFmtId="165" fontId="6" fillId="0" borderId="0" xfId="0" applyNumberFormat="1" applyFont="1"/>
    <xf numFmtId="2" fontId="4" fillId="0" borderId="0" xfId="0" applyNumberFormat="1" applyFont="1" applyAlignment="1">
      <alignment horizontal="center"/>
    </xf>
    <xf numFmtId="165" fontId="5" fillId="0" borderId="0" xfId="0" applyNumberFormat="1" applyFont="1"/>
    <xf numFmtId="164" fontId="0" fillId="0" borderId="0" xfId="0" applyNumberForma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0" xfId="0" applyFont="1" applyAlignment="1" applyProtection="1">
      <alignment horizontal="center"/>
      <protection locked="0"/>
    </xf>
    <xf numFmtId="164" fontId="13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165" fontId="13" fillId="0" borderId="4" xfId="0" applyNumberFormat="1" applyFont="1" applyBorder="1" applyAlignment="1">
      <alignment horizontal="center"/>
    </xf>
    <xf numFmtId="165" fontId="13" fillId="0" borderId="0" xfId="0" applyNumberFormat="1" applyFont="1" applyAlignment="1">
      <alignment horizontal="center"/>
    </xf>
    <xf numFmtId="0" fontId="13" fillId="0" borderId="5" xfId="0" applyFont="1" applyBorder="1" applyAlignment="1">
      <alignment horizontal="center"/>
    </xf>
    <xf numFmtId="2" fontId="13" fillId="0" borderId="6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 applyProtection="1">
      <alignment horizontal="center"/>
      <protection locked="0"/>
    </xf>
    <xf numFmtId="165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</cellXfs>
  <cellStyles count="3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Brookfield!$S$6:$S$171</c:f>
              <c:numCache>
                <c:formatCode>General</c:formatCode>
                <c:ptCount val="166"/>
                <c:pt idx="0">
                  <c:v>0.779561448709945</c:v>
                </c:pt>
                <c:pt idx="1">
                  <c:v>0.821794293928657</c:v>
                </c:pt>
                <c:pt idx="2">
                  <c:v>0.864027139147369</c:v>
                </c:pt>
                <c:pt idx="3">
                  <c:v>0.906259984366081</c:v>
                </c:pt>
                <c:pt idx="4">
                  <c:v>0.948492829584793</c:v>
                </c:pt>
                <c:pt idx="5">
                  <c:v>0.990725674803505</c:v>
                </c:pt>
                <c:pt idx="6">
                  <c:v>1.032958520022217</c:v>
                </c:pt>
                <c:pt idx="7">
                  <c:v>1.075191365240929</c:v>
                </c:pt>
                <c:pt idx="8">
                  <c:v>1.117424210459641</c:v>
                </c:pt>
                <c:pt idx="9">
                  <c:v>1.159657055678353</c:v>
                </c:pt>
                <c:pt idx="10">
                  <c:v>1.201889900897065</c:v>
                </c:pt>
                <c:pt idx="11">
                  <c:v>1.244122746115777</c:v>
                </c:pt>
                <c:pt idx="12">
                  <c:v>1.286355591334489</c:v>
                </c:pt>
                <c:pt idx="13">
                  <c:v>1.328588436553201</c:v>
                </c:pt>
                <c:pt idx="14">
                  <c:v>1.370821281771913</c:v>
                </c:pt>
                <c:pt idx="15">
                  <c:v>1.413054126990625</c:v>
                </c:pt>
                <c:pt idx="16">
                  <c:v>1.455286972209337</c:v>
                </c:pt>
                <c:pt idx="17">
                  <c:v>1.497519817428049</c:v>
                </c:pt>
                <c:pt idx="18">
                  <c:v>1.539752662646761</c:v>
                </c:pt>
                <c:pt idx="19">
                  <c:v>1.581985507865473</c:v>
                </c:pt>
                <c:pt idx="20">
                  <c:v>1.624218353084184</c:v>
                </c:pt>
                <c:pt idx="21">
                  <c:v>1.666451198302896</c:v>
                </c:pt>
                <c:pt idx="22">
                  <c:v>1.708684043521608</c:v>
                </c:pt>
                <c:pt idx="23">
                  <c:v>1.75091688874032</c:v>
                </c:pt>
                <c:pt idx="24">
                  <c:v>1.793149733959032</c:v>
                </c:pt>
                <c:pt idx="25">
                  <c:v>1.835382579177744</c:v>
                </c:pt>
                <c:pt idx="26">
                  <c:v>1.877615424396456</c:v>
                </c:pt>
                <c:pt idx="27">
                  <c:v>1.919848269615168</c:v>
                </c:pt>
                <c:pt idx="28">
                  <c:v>1.96208111483388</c:v>
                </c:pt>
                <c:pt idx="29">
                  <c:v>2.004313960052592</c:v>
                </c:pt>
                <c:pt idx="30">
                  <c:v>2.046546805271304</c:v>
                </c:pt>
                <c:pt idx="31">
                  <c:v>2.088779650490016</c:v>
                </c:pt>
                <c:pt idx="32">
                  <c:v>2.131012495708729</c:v>
                </c:pt>
                <c:pt idx="33">
                  <c:v>2.173245340927441</c:v>
                </c:pt>
                <c:pt idx="34">
                  <c:v>2.215478186146153</c:v>
                </c:pt>
                <c:pt idx="35">
                  <c:v>2.257711031364865</c:v>
                </c:pt>
                <c:pt idx="36">
                  <c:v>2.299943876583578</c:v>
                </c:pt>
                <c:pt idx="37">
                  <c:v>2.34217672180229</c:v>
                </c:pt>
                <c:pt idx="38">
                  <c:v>2.384409567021002</c:v>
                </c:pt>
                <c:pt idx="39">
                  <c:v>2.426642412239714</c:v>
                </c:pt>
                <c:pt idx="40">
                  <c:v>2.468875257458426</c:v>
                </c:pt>
                <c:pt idx="41">
                  <c:v>2.511108102677138</c:v>
                </c:pt>
                <c:pt idx="42">
                  <c:v>2.553340947895851</c:v>
                </c:pt>
                <c:pt idx="43">
                  <c:v>2.595573793114563</c:v>
                </c:pt>
                <c:pt idx="44">
                  <c:v>2.637806638333275</c:v>
                </c:pt>
                <c:pt idx="45">
                  <c:v>2.680039483551987</c:v>
                </c:pt>
                <c:pt idx="46">
                  <c:v>2.722272328770699</c:v>
                </c:pt>
                <c:pt idx="47">
                  <c:v>2.764505173989411</c:v>
                </c:pt>
                <c:pt idx="48">
                  <c:v>2.806738019208124</c:v>
                </c:pt>
                <c:pt idx="49">
                  <c:v>2.848970864426836</c:v>
                </c:pt>
                <c:pt idx="50">
                  <c:v>2.891203709645548</c:v>
                </c:pt>
                <c:pt idx="52">
                  <c:v>0.0</c:v>
                </c:pt>
                <c:pt idx="53">
                  <c:v>0.03251</c:v>
                </c:pt>
                <c:pt idx="54">
                  <c:v>0.06502</c:v>
                </c:pt>
                <c:pt idx="55">
                  <c:v>0.09753</c:v>
                </c:pt>
                <c:pt idx="56">
                  <c:v>0.13004</c:v>
                </c:pt>
                <c:pt idx="57">
                  <c:v>0.16255</c:v>
                </c:pt>
                <c:pt idx="58">
                  <c:v>0.19506</c:v>
                </c:pt>
                <c:pt idx="59">
                  <c:v>0.22757</c:v>
                </c:pt>
                <c:pt idx="60">
                  <c:v>0.26008</c:v>
                </c:pt>
                <c:pt idx="61">
                  <c:v>0.29259</c:v>
                </c:pt>
                <c:pt idx="62">
                  <c:v>0.3251</c:v>
                </c:pt>
                <c:pt idx="63">
                  <c:v>0.35761</c:v>
                </c:pt>
                <c:pt idx="64">
                  <c:v>0.39012</c:v>
                </c:pt>
                <c:pt idx="65">
                  <c:v>0.42263</c:v>
                </c:pt>
                <c:pt idx="66">
                  <c:v>0.45514</c:v>
                </c:pt>
                <c:pt idx="67">
                  <c:v>0.48765</c:v>
                </c:pt>
                <c:pt idx="68">
                  <c:v>0.52016</c:v>
                </c:pt>
                <c:pt idx="69">
                  <c:v>0.55267</c:v>
                </c:pt>
                <c:pt idx="70">
                  <c:v>0.58518</c:v>
                </c:pt>
                <c:pt idx="71">
                  <c:v>0.61769</c:v>
                </c:pt>
                <c:pt idx="72">
                  <c:v>0.6502</c:v>
                </c:pt>
                <c:pt idx="73">
                  <c:v>0.68271</c:v>
                </c:pt>
                <c:pt idx="74">
                  <c:v>0.71522</c:v>
                </c:pt>
                <c:pt idx="75">
                  <c:v>0.74773</c:v>
                </c:pt>
                <c:pt idx="76">
                  <c:v>0.78024</c:v>
                </c:pt>
                <c:pt idx="77">
                  <c:v>0.81275</c:v>
                </c:pt>
                <c:pt idx="78">
                  <c:v>0.84526</c:v>
                </c:pt>
                <c:pt idx="79">
                  <c:v>0.87777</c:v>
                </c:pt>
                <c:pt idx="80">
                  <c:v>0.91028</c:v>
                </c:pt>
                <c:pt idx="81">
                  <c:v>0.94279</c:v>
                </c:pt>
                <c:pt idx="82">
                  <c:v>0.9753</c:v>
                </c:pt>
                <c:pt idx="83">
                  <c:v>1.00781</c:v>
                </c:pt>
                <c:pt idx="84">
                  <c:v>1.04032</c:v>
                </c:pt>
                <c:pt idx="85">
                  <c:v>1.07283</c:v>
                </c:pt>
                <c:pt idx="86">
                  <c:v>1.10534</c:v>
                </c:pt>
                <c:pt idx="87">
                  <c:v>1.13785</c:v>
                </c:pt>
                <c:pt idx="88">
                  <c:v>1.17036</c:v>
                </c:pt>
                <c:pt idx="89">
                  <c:v>1.202870000000001</c:v>
                </c:pt>
                <c:pt idx="90">
                  <c:v>1.235380000000001</c:v>
                </c:pt>
                <c:pt idx="91">
                  <c:v>1.267890000000001</c:v>
                </c:pt>
                <c:pt idx="92">
                  <c:v>1.300400000000001</c:v>
                </c:pt>
                <c:pt idx="93">
                  <c:v>1.332910000000001</c:v>
                </c:pt>
                <c:pt idx="94">
                  <c:v>1.365420000000001</c:v>
                </c:pt>
                <c:pt idx="95">
                  <c:v>1.397930000000001</c:v>
                </c:pt>
                <c:pt idx="96">
                  <c:v>1.430440000000001</c:v>
                </c:pt>
                <c:pt idx="97">
                  <c:v>1.462950000000001</c:v>
                </c:pt>
                <c:pt idx="98">
                  <c:v>1.495460000000001</c:v>
                </c:pt>
                <c:pt idx="99">
                  <c:v>1.527970000000001</c:v>
                </c:pt>
                <c:pt idx="100">
                  <c:v>1.560480000000001</c:v>
                </c:pt>
                <c:pt idx="101">
                  <c:v>1.592990000000001</c:v>
                </c:pt>
                <c:pt idx="102">
                  <c:v>1.625500000000001</c:v>
                </c:pt>
                <c:pt idx="104">
                  <c:v>0.0</c:v>
                </c:pt>
                <c:pt idx="105">
                  <c:v>0.00794381590138831</c:v>
                </c:pt>
                <c:pt idx="106">
                  <c:v>0.0158876318027766</c:v>
                </c:pt>
                <c:pt idx="107">
                  <c:v>0.0238314477041649</c:v>
                </c:pt>
                <c:pt idx="108">
                  <c:v>0.0317752636055533</c:v>
                </c:pt>
                <c:pt idx="109">
                  <c:v>0.0397190795069416</c:v>
                </c:pt>
                <c:pt idx="110">
                  <c:v>0.0476628954083299</c:v>
                </c:pt>
                <c:pt idx="111">
                  <c:v>0.0556067113097182</c:v>
                </c:pt>
                <c:pt idx="112">
                  <c:v>0.0635505272111065</c:v>
                </c:pt>
                <c:pt idx="113">
                  <c:v>0.0714943431124948</c:v>
                </c:pt>
                <c:pt idx="114">
                  <c:v>0.0794381590138832</c:v>
                </c:pt>
                <c:pt idx="115">
                  <c:v>0.0873819749152715</c:v>
                </c:pt>
                <c:pt idx="116">
                  <c:v>0.0953257908166598</c:v>
                </c:pt>
                <c:pt idx="117">
                  <c:v>0.103269606718048</c:v>
                </c:pt>
                <c:pt idx="118">
                  <c:v>0.111213422619436</c:v>
                </c:pt>
                <c:pt idx="119">
                  <c:v>0.119157238520825</c:v>
                </c:pt>
                <c:pt idx="120">
                  <c:v>0.127101054422213</c:v>
                </c:pt>
                <c:pt idx="121">
                  <c:v>0.135044870323601</c:v>
                </c:pt>
                <c:pt idx="122">
                  <c:v>0.14298868622499</c:v>
                </c:pt>
                <c:pt idx="123">
                  <c:v>0.150932502126378</c:v>
                </c:pt>
                <c:pt idx="124">
                  <c:v>0.158876318027766</c:v>
                </c:pt>
                <c:pt idx="125">
                  <c:v>0.166820133929155</c:v>
                </c:pt>
                <c:pt idx="126">
                  <c:v>0.174763949830543</c:v>
                </c:pt>
                <c:pt idx="127">
                  <c:v>0.182707765731931</c:v>
                </c:pt>
                <c:pt idx="128">
                  <c:v>0.19065158163332</c:v>
                </c:pt>
                <c:pt idx="129">
                  <c:v>0.198595397534708</c:v>
                </c:pt>
                <c:pt idx="130">
                  <c:v>0.206539213436096</c:v>
                </c:pt>
                <c:pt idx="131">
                  <c:v>0.214483029337485</c:v>
                </c:pt>
                <c:pt idx="132">
                  <c:v>0.222426845238873</c:v>
                </c:pt>
                <c:pt idx="133">
                  <c:v>0.230370661140261</c:v>
                </c:pt>
                <c:pt idx="134">
                  <c:v>0.238314477041649</c:v>
                </c:pt>
                <c:pt idx="135">
                  <c:v>0.246258292943038</c:v>
                </c:pt>
                <c:pt idx="136">
                  <c:v>0.254202108844426</c:v>
                </c:pt>
                <c:pt idx="137">
                  <c:v>0.262145924745814</c:v>
                </c:pt>
                <c:pt idx="138">
                  <c:v>0.270089740647203</c:v>
                </c:pt>
                <c:pt idx="139">
                  <c:v>0.278033556548591</c:v>
                </c:pt>
                <c:pt idx="140">
                  <c:v>0.285977372449979</c:v>
                </c:pt>
                <c:pt idx="141">
                  <c:v>0.293921188351368</c:v>
                </c:pt>
                <c:pt idx="142">
                  <c:v>0.301865004252756</c:v>
                </c:pt>
                <c:pt idx="143">
                  <c:v>0.309808820154144</c:v>
                </c:pt>
                <c:pt idx="144">
                  <c:v>0.317752636055533</c:v>
                </c:pt>
                <c:pt idx="145">
                  <c:v>0.325696451956921</c:v>
                </c:pt>
                <c:pt idx="146">
                  <c:v>0.333640267858309</c:v>
                </c:pt>
                <c:pt idx="147">
                  <c:v>0.341584083759698</c:v>
                </c:pt>
                <c:pt idx="148">
                  <c:v>0.349527899661086</c:v>
                </c:pt>
                <c:pt idx="149">
                  <c:v>0.357471715562474</c:v>
                </c:pt>
                <c:pt idx="150">
                  <c:v>0.365415531463863</c:v>
                </c:pt>
                <c:pt idx="151">
                  <c:v>0.373359347365251</c:v>
                </c:pt>
                <c:pt idx="152">
                  <c:v>0.381303163266639</c:v>
                </c:pt>
                <c:pt idx="153">
                  <c:v>0.389246979168027</c:v>
                </c:pt>
                <c:pt idx="154">
                  <c:v>0.397190795069416</c:v>
                </c:pt>
                <c:pt idx="156">
                  <c:v>0.321</c:v>
                </c:pt>
                <c:pt idx="157">
                  <c:v>0.643</c:v>
                </c:pt>
                <c:pt idx="158">
                  <c:v>0.964</c:v>
                </c:pt>
                <c:pt idx="159">
                  <c:v>1.285</c:v>
                </c:pt>
                <c:pt idx="162">
                  <c:v>1.6255</c:v>
                </c:pt>
                <c:pt idx="164">
                  <c:v>0.0</c:v>
                </c:pt>
                <c:pt idx="165">
                  <c:v>1.228011520855008</c:v>
                </c:pt>
              </c:numCache>
            </c:numRef>
          </c:xVal>
          <c:yVal>
            <c:numRef>
              <c:f>Brookfield!$T$6:$T$171</c:f>
              <c:numCache>
                <c:formatCode>General</c:formatCode>
                <c:ptCount val="166"/>
                <c:pt idx="104">
                  <c:v>0.0</c:v>
                </c:pt>
                <c:pt idx="105">
                  <c:v>0.0556067113097182</c:v>
                </c:pt>
                <c:pt idx="106">
                  <c:v>0.0778331822760343</c:v>
                </c:pt>
                <c:pt idx="107">
                  <c:v>0.0943275874895363</c:v>
                </c:pt>
                <c:pt idx="108">
                  <c:v>0.107755161536827</c:v>
                </c:pt>
                <c:pt idx="109">
                  <c:v>0.119157238520825</c:v>
                </c:pt>
                <c:pt idx="110">
                  <c:v>0.129071730924473</c:v>
                </c:pt>
                <c:pt idx="111">
                  <c:v>0.137820054903559</c:v>
                </c:pt>
                <c:pt idx="112">
                  <c:v>0.145612550699623</c:v>
                </c:pt>
                <c:pt idx="113">
                  <c:v>0.152595720407652</c:v>
                </c:pt>
                <c:pt idx="114">
                  <c:v>0.158876318027766</c:v>
                </c:pt>
                <c:pt idx="115">
                  <c:v>0.164534818659271</c:v>
                </c:pt>
                <c:pt idx="116">
                  <c:v>0.169633487997707</c:v>
                </c:pt>
                <c:pt idx="117">
                  <c:v>0.174221484114753</c:v>
                </c:pt>
                <c:pt idx="118">
                  <c:v>0.178338224679611</c:v>
                </c:pt>
                <c:pt idx="119">
                  <c:v>0.182015688374529</c:v>
                </c:pt>
                <c:pt idx="120">
                  <c:v>0.18528003353001</c:v>
                </c:pt>
                <c:pt idx="121">
                  <c:v>0.188152763501255</c:v>
                </c:pt>
                <c:pt idx="122">
                  <c:v>0.19065158163332</c:v>
                </c:pt>
                <c:pt idx="123">
                  <c:v>0.192791027600517</c:v>
                </c:pt>
                <c:pt idx="124">
                  <c:v>0.194582955690086</c:v>
                </c:pt>
                <c:pt idx="125">
                  <c:v>0.196036895876175</c:v>
                </c:pt>
                <c:pt idx="126">
                  <c:v>0.197160325680123</c:v>
                </c:pt>
                <c:pt idx="127">
                  <c:v>0.197958872187301</c:v>
                </c:pt>
                <c:pt idx="128">
                  <c:v>0.198436457615262</c:v>
                </c:pt>
                <c:pt idx="129">
                  <c:v>0.198595397534708</c:v>
                </c:pt>
                <c:pt idx="130">
                  <c:v>0.198436457615262</c:v>
                </c:pt>
                <c:pt idx="131">
                  <c:v>0.197958872187301</c:v>
                </c:pt>
                <c:pt idx="132">
                  <c:v>0.197160325680123</c:v>
                </c:pt>
                <c:pt idx="133">
                  <c:v>0.196036895876175</c:v>
                </c:pt>
                <c:pt idx="134">
                  <c:v>0.194582955690086</c:v>
                </c:pt>
                <c:pt idx="135">
                  <c:v>0.192791027600517</c:v>
                </c:pt>
                <c:pt idx="136">
                  <c:v>0.19065158163332</c:v>
                </c:pt>
                <c:pt idx="137">
                  <c:v>0.188152763501255</c:v>
                </c:pt>
                <c:pt idx="138">
                  <c:v>0.18528003353001</c:v>
                </c:pt>
                <c:pt idx="139">
                  <c:v>0.182015688374529</c:v>
                </c:pt>
                <c:pt idx="140">
                  <c:v>0.178338224679611</c:v>
                </c:pt>
                <c:pt idx="141">
                  <c:v>0.174221484114753</c:v>
                </c:pt>
                <c:pt idx="142">
                  <c:v>0.169633487997707</c:v>
                </c:pt>
                <c:pt idx="143">
                  <c:v>0.164534818659271</c:v>
                </c:pt>
                <c:pt idx="144">
                  <c:v>0.158876318027766</c:v>
                </c:pt>
                <c:pt idx="145">
                  <c:v>0.152595720407652</c:v>
                </c:pt>
                <c:pt idx="146">
                  <c:v>0.145612550699623</c:v>
                </c:pt>
                <c:pt idx="147">
                  <c:v>0.137820054903559</c:v>
                </c:pt>
                <c:pt idx="148">
                  <c:v>0.129071730924473</c:v>
                </c:pt>
                <c:pt idx="149">
                  <c:v>0.119157238520825</c:v>
                </c:pt>
                <c:pt idx="150">
                  <c:v>0.107755161536827</c:v>
                </c:pt>
                <c:pt idx="151">
                  <c:v>0.0943275874895363</c:v>
                </c:pt>
                <c:pt idx="152">
                  <c:v>0.0778331822760343</c:v>
                </c:pt>
                <c:pt idx="153">
                  <c:v>0.0556067113097182</c:v>
                </c:pt>
                <c:pt idx="154">
                  <c:v>0.0</c:v>
                </c:pt>
              </c:numCache>
            </c:numRef>
          </c:yVal>
          <c:smooth val="1"/>
        </c:ser>
        <c:ser>
          <c:idx val="1"/>
          <c:order val="1"/>
          <c:marker>
            <c:symbol val="none"/>
          </c:marker>
          <c:xVal>
            <c:numRef>
              <c:f>Brookfield!$S$6:$S$171</c:f>
              <c:numCache>
                <c:formatCode>General</c:formatCode>
                <c:ptCount val="166"/>
                <c:pt idx="0">
                  <c:v>0.779561448709945</c:v>
                </c:pt>
                <c:pt idx="1">
                  <c:v>0.821794293928657</c:v>
                </c:pt>
                <c:pt idx="2">
                  <c:v>0.864027139147369</c:v>
                </c:pt>
                <c:pt idx="3">
                  <c:v>0.906259984366081</c:v>
                </c:pt>
                <c:pt idx="4">
                  <c:v>0.948492829584793</c:v>
                </c:pt>
                <c:pt idx="5">
                  <c:v>0.990725674803505</c:v>
                </c:pt>
                <c:pt idx="6">
                  <c:v>1.032958520022217</c:v>
                </c:pt>
                <c:pt idx="7">
                  <c:v>1.075191365240929</c:v>
                </c:pt>
                <c:pt idx="8">
                  <c:v>1.117424210459641</c:v>
                </c:pt>
                <c:pt idx="9">
                  <c:v>1.159657055678353</c:v>
                </c:pt>
                <c:pt idx="10">
                  <c:v>1.201889900897065</c:v>
                </c:pt>
                <c:pt idx="11">
                  <c:v>1.244122746115777</c:v>
                </c:pt>
                <c:pt idx="12">
                  <c:v>1.286355591334489</c:v>
                </c:pt>
                <c:pt idx="13">
                  <c:v>1.328588436553201</c:v>
                </c:pt>
                <c:pt idx="14">
                  <c:v>1.370821281771913</c:v>
                </c:pt>
                <c:pt idx="15">
                  <c:v>1.413054126990625</c:v>
                </c:pt>
                <c:pt idx="16">
                  <c:v>1.455286972209337</c:v>
                </c:pt>
                <c:pt idx="17">
                  <c:v>1.497519817428049</c:v>
                </c:pt>
                <c:pt idx="18">
                  <c:v>1.539752662646761</c:v>
                </c:pt>
                <c:pt idx="19">
                  <c:v>1.581985507865473</c:v>
                </c:pt>
                <c:pt idx="20">
                  <c:v>1.624218353084184</c:v>
                </c:pt>
                <c:pt idx="21">
                  <c:v>1.666451198302896</c:v>
                </c:pt>
                <c:pt idx="22">
                  <c:v>1.708684043521608</c:v>
                </c:pt>
                <c:pt idx="23">
                  <c:v>1.75091688874032</c:v>
                </c:pt>
                <c:pt idx="24">
                  <c:v>1.793149733959032</c:v>
                </c:pt>
                <c:pt idx="25">
                  <c:v>1.835382579177744</c:v>
                </c:pt>
                <c:pt idx="26">
                  <c:v>1.877615424396456</c:v>
                </c:pt>
                <c:pt idx="27">
                  <c:v>1.919848269615168</c:v>
                </c:pt>
                <c:pt idx="28">
                  <c:v>1.96208111483388</c:v>
                </c:pt>
                <c:pt idx="29">
                  <c:v>2.004313960052592</c:v>
                </c:pt>
                <c:pt idx="30">
                  <c:v>2.046546805271304</c:v>
                </c:pt>
                <c:pt idx="31">
                  <c:v>2.088779650490016</c:v>
                </c:pt>
                <c:pt idx="32">
                  <c:v>2.131012495708729</c:v>
                </c:pt>
                <c:pt idx="33">
                  <c:v>2.173245340927441</c:v>
                </c:pt>
                <c:pt idx="34">
                  <c:v>2.215478186146153</c:v>
                </c:pt>
                <c:pt idx="35">
                  <c:v>2.257711031364865</c:v>
                </c:pt>
                <c:pt idx="36">
                  <c:v>2.299943876583578</c:v>
                </c:pt>
                <c:pt idx="37">
                  <c:v>2.34217672180229</c:v>
                </c:pt>
                <c:pt idx="38">
                  <c:v>2.384409567021002</c:v>
                </c:pt>
                <c:pt idx="39">
                  <c:v>2.426642412239714</c:v>
                </c:pt>
                <c:pt idx="40">
                  <c:v>2.468875257458426</c:v>
                </c:pt>
                <c:pt idx="41">
                  <c:v>2.511108102677138</c:v>
                </c:pt>
                <c:pt idx="42">
                  <c:v>2.553340947895851</c:v>
                </c:pt>
                <c:pt idx="43">
                  <c:v>2.595573793114563</c:v>
                </c:pt>
                <c:pt idx="44">
                  <c:v>2.637806638333275</c:v>
                </c:pt>
                <c:pt idx="45">
                  <c:v>2.680039483551987</c:v>
                </c:pt>
                <c:pt idx="46">
                  <c:v>2.722272328770699</c:v>
                </c:pt>
                <c:pt idx="47">
                  <c:v>2.764505173989411</c:v>
                </c:pt>
                <c:pt idx="48">
                  <c:v>2.806738019208124</c:v>
                </c:pt>
                <c:pt idx="49">
                  <c:v>2.848970864426836</c:v>
                </c:pt>
                <c:pt idx="50">
                  <c:v>2.891203709645548</c:v>
                </c:pt>
                <c:pt idx="52">
                  <c:v>0.0</c:v>
                </c:pt>
                <c:pt idx="53">
                  <c:v>0.03251</c:v>
                </c:pt>
                <c:pt idx="54">
                  <c:v>0.06502</c:v>
                </c:pt>
                <c:pt idx="55">
                  <c:v>0.09753</c:v>
                </c:pt>
                <c:pt idx="56">
                  <c:v>0.13004</c:v>
                </c:pt>
                <c:pt idx="57">
                  <c:v>0.16255</c:v>
                </c:pt>
                <c:pt idx="58">
                  <c:v>0.19506</c:v>
                </c:pt>
                <c:pt idx="59">
                  <c:v>0.22757</c:v>
                </c:pt>
                <c:pt idx="60">
                  <c:v>0.26008</c:v>
                </c:pt>
                <c:pt idx="61">
                  <c:v>0.29259</c:v>
                </c:pt>
                <c:pt idx="62">
                  <c:v>0.3251</c:v>
                </c:pt>
                <c:pt idx="63">
                  <c:v>0.35761</c:v>
                </c:pt>
                <c:pt idx="64">
                  <c:v>0.39012</c:v>
                </c:pt>
                <c:pt idx="65">
                  <c:v>0.42263</c:v>
                </c:pt>
                <c:pt idx="66">
                  <c:v>0.45514</c:v>
                </c:pt>
                <c:pt idx="67">
                  <c:v>0.48765</c:v>
                </c:pt>
                <c:pt idx="68">
                  <c:v>0.52016</c:v>
                </c:pt>
                <c:pt idx="69">
                  <c:v>0.55267</c:v>
                </c:pt>
                <c:pt idx="70">
                  <c:v>0.58518</c:v>
                </c:pt>
                <c:pt idx="71">
                  <c:v>0.61769</c:v>
                </c:pt>
                <c:pt idx="72">
                  <c:v>0.6502</c:v>
                </c:pt>
                <c:pt idx="73">
                  <c:v>0.68271</c:v>
                </c:pt>
                <c:pt idx="74">
                  <c:v>0.71522</c:v>
                </c:pt>
                <c:pt idx="75">
                  <c:v>0.74773</c:v>
                </c:pt>
                <c:pt idx="76">
                  <c:v>0.78024</c:v>
                </c:pt>
                <c:pt idx="77">
                  <c:v>0.81275</c:v>
                </c:pt>
                <c:pt idx="78">
                  <c:v>0.84526</c:v>
                </c:pt>
                <c:pt idx="79">
                  <c:v>0.87777</c:v>
                </c:pt>
                <c:pt idx="80">
                  <c:v>0.91028</c:v>
                </c:pt>
                <c:pt idx="81">
                  <c:v>0.94279</c:v>
                </c:pt>
                <c:pt idx="82">
                  <c:v>0.9753</c:v>
                </c:pt>
                <c:pt idx="83">
                  <c:v>1.00781</c:v>
                </c:pt>
                <c:pt idx="84">
                  <c:v>1.04032</c:v>
                </c:pt>
                <c:pt idx="85">
                  <c:v>1.07283</c:v>
                </c:pt>
                <c:pt idx="86">
                  <c:v>1.10534</c:v>
                </c:pt>
                <c:pt idx="87">
                  <c:v>1.13785</c:v>
                </c:pt>
                <c:pt idx="88">
                  <c:v>1.17036</c:v>
                </c:pt>
                <c:pt idx="89">
                  <c:v>1.202870000000001</c:v>
                </c:pt>
                <c:pt idx="90">
                  <c:v>1.235380000000001</c:v>
                </c:pt>
                <c:pt idx="91">
                  <c:v>1.267890000000001</c:v>
                </c:pt>
                <c:pt idx="92">
                  <c:v>1.300400000000001</c:v>
                </c:pt>
                <c:pt idx="93">
                  <c:v>1.332910000000001</c:v>
                </c:pt>
                <c:pt idx="94">
                  <c:v>1.365420000000001</c:v>
                </c:pt>
                <c:pt idx="95">
                  <c:v>1.397930000000001</c:v>
                </c:pt>
                <c:pt idx="96">
                  <c:v>1.430440000000001</c:v>
                </c:pt>
                <c:pt idx="97">
                  <c:v>1.462950000000001</c:v>
                </c:pt>
                <c:pt idx="98">
                  <c:v>1.495460000000001</c:v>
                </c:pt>
                <c:pt idx="99">
                  <c:v>1.527970000000001</c:v>
                </c:pt>
                <c:pt idx="100">
                  <c:v>1.560480000000001</c:v>
                </c:pt>
                <c:pt idx="101">
                  <c:v>1.592990000000001</c:v>
                </c:pt>
                <c:pt idx="102">
                  <c:v>1.625500000000001</c:v>
                </c:pt>
                <c:pt idx="104">
                  <c:v>0.0</c:v>
                </c:pt>
                <c:pt idx="105">
                  <c:v>0.00794381590138831</c:v>
                </c:pt>
                <c:pt idx="106">
                  <c:v>0.0158876318027766</c:v>
                </c:pt>
                <c:pt idx="107">
                  <c:v>0.0238314477041649</c:v>
                </c:pt>
                <c:pt idx="108">
                  <c:v>0.0317752636055533</c:v>
                </c:pt>
                <c:pt idx="109">
                  <c:v>0.0397190795069416</c:v>
                </c:pt>
                <c:pt idx="110">
                  <c:v>0.0476628954083299</c:v>
                </c:pt>
                <c:pt idx="111">
                  <c:v>0.0556067113097182</c:v>
                </c:pt>
                <c:pt idx="112">
                  <c:v>0.0635505272111065</c:v>
                </c:pt>
                <c:pt idx="113">
                  <c:v>0.0714943431124948</c:v>
                </c:pt>
                <c:pt idx="114">
                  <c:v>0.0794381590138832</c:v>
                </c:pt>
                <c:pt idx="115">
                  <c:v>0.0873819749152715</c:v>
                </c:pt>
                <c:pt idx="116">
                  <c:v>0.0953257908166598</c:v>
                </c:pt>
                <c:pt idx="117">
                  <c:v>0.103269606718048</c:v>
                </c:pt>
                <c:pt idx="118">
                  <c:v>0.111213422619436</c:v>
                </c:pt>
                <c:pt idx="119">
                  <c:v>0.119157238520825</c:v>
                </c:pt>
                <c:pt idx="120">
                  <c:v>0.127101054422213</c:v>
                </c:pt>
                <c:pt idx="121">
                  <c:v>0.135044870323601</c:v>
                </c:pt>
                <c:pt idx="122">
                  <c:v>0.14298868622499</c:v>
                </c:pt>
                <c:pt idx="123">
                  <c:v>0.150932502126378</c:v>
                </c:pt>
                <c:pt idx="124">
                  <c:v>0.158876318027766</c:v>
                </c:pt>
                <c:pt idx="125">
                  <c:v>0.166820133929155</c:v>
                </c:pt>
                <c:pt idx="126">
                  <c:v>0.174763949830543</c:v>
                </c:pt>
                <c:pt idx="127">
                  <c:v>0.182707765731931</c:v>
                </c:pt>
                <c:pt idx="128">
                  <c:v>0.19065158163332</c:v>
                </c:pt>
                <c:pt idx="129">
                  <c:v>0.198595397534708</c:v>
                </c:pt>
                <c:pt idx="130">
                  <c:v>0.206539213436096</c:v>
                </c:pt>
                <c:pt idx="131">
                  <c:v>0.214483029337485</c:v>
                </c:pt>
                <c:pt idx="132">
                  <c:v>0.222426845238873</c:v>
                </c:pt>
                <c:pt idx="133">
                  <c:v>0.230370661140261</c:v>
                </c:pt>
                <c:pt idx="134">
                  <c:v>0.238314477041649</c:v>
                </c:pt>
                <c:pt idx="135">
                  <c:v>0.246258292943038</c:v>
                </c:pt>
                <c:pt idx="136">
                  <c:v>0.254202108844426</c:v>
                </c:pt>
                <c:pt idx="137">
                  <c:v>0.262145924745814</c:v>
                </c:pt>
                <c:pt idx="138">
                  <c:v>0.270089740647203</c:v>
                </c:pt>
                <c:pt idx="139">
                  <c:v>0.278033556548591</c:v>
                </c:pt>
                <c:pt idx="140">
                  <c:v>0.285977372449979</c:v>
                </c:pt>
                <c:pt idx="141">
                  <c:v>0.293921188351368</c:v>
                </c:pt>
                <c:pt idx="142">
                  <c:v>0.301865004252756</c:v>
                </c:pt>
                <c:pt idx="143">
                  <c:v>0.309808820154144</c:v>
                </c:pt>
                <c:pt idx="144">
                  <c:v>0.317752636055533</c:v>
                </c:pt>
                <c:pt idx="145">
                  <c:v>0.325696451956921</c:v>
                </c:pt>
                <c:pt idx="146">
                  <c:v>0.333640267858309</c:v>
                </c:pt>
                <c:pt idx="147">
                  <c:v>0.341584083759698</c:v>
                </c:pt>
                <c:pt idx="148">
                  <c:v>0.349527899661086</c:v>
                </c:pt>
                <c:pt idx="149">
                  <c:v>0.357471715562474</c:v>
                </c:pt>
                <c:pt idx="150">
                  <c:v>0.365415531463863</c:v>
                </c:pt>
                <c:pt idx="151">
                  <c:v>0.373359347365251</c:v>
                </c:pt>
                <c:pt idx="152">
                  <c:v>0.381303163266639</c:v>
                </c:pt>
                <c:pt idx="153">
                  <c:v>0.389246979168027</c:v>
                </c:pt>
                <c:pt idx="154">
                  <c:v>0.397190795069416</c:v>
                </c:pt>
                <c:pt idx="156">
                  <c:v>0.321</c:v>
                </c:pt>
                <c:pt idx="157">
                  <c:v>0.643</c:v>
                </c:pt>
                <c:pt idx="158">
                  <c:v>0.964</c:v>
                </c:pt>
                <c:pt idx="159">
                  <c:v>1.285</c:v>
                </c:pt>
                <c:pt idx="162">
                  <c:v>1.6255</c:v>
                </c:pt>
                <c:pt idx="164">
                  <c:v>0.0</c:v>
                </c:pt>
                <c:pt idx="165">
                  <c:v>1.228011520855008</c:v>
                </c:pt>
              </c:numCache>
            </c:numRef>
          </c:xVal>
          <c:yVal>
            <c:numRef>
              <c:f>Brookfield!$U$6:$U$171</c:f>
              <c:numCache>
                <c:formatCode>General</c:formatCode>
                <c:ptCount val="166"/>
                <c:pt idx="0">
                  <c:v>0.0</c:v>
                </c:pt>
                <c:pt idx="1">
                  <c:v>0.295629916530984</c:v>
                </c:pt>
                <c:pt idx="2">
                  <c:v>0.413795684687138</c:v>
                </c:pt>
                <c:pt idx="3">
                  <c:v>0.50148725143591</c:v>
                </c:pt>
                <c:pt idx="4">
                  <c:v>0.572874184799118</c:v>
                </c:pt>
                <c:pt idx="5">
                  <c:v>0.63349267828068</c:v>
                </c:pt>
                <c:pt idx="6">
                  <c:v>0.686202512987725</c:v>
                </c:pt>
                <c:pt idx="7">
                  <c:v>0.732712479623196</c:v>
                </c:pt>
                <c:pt idx="8">
                  <c:v>0.774140840112406</c:v>
                </c:pt>
                <c:pt idx="9">
                  <c:v>0.811266464507054</c:v>
                </c:pt>
                <c:pt idx="10">
                  <c:v>0.84465690437424</c:v>
                </c:pt>
                <c:pt idx="11">
                  <c:v>0.874740001000204</c:v>
                </c:pt>
                <c:pt idx="12">
                  <c:v>0.901846786412229</c:v>
                </c:pt>
                <c:pt idx="13">
                  <c:v>0.926238606701187</c:v>
                </c:pt>
                <c:pt idx="14">
                  <c:v>0.948125023662445</c:v>
                </c:pt>
                <c:pt idx="15">
                  <c:v>0.967676050140507</c:v>
                </c:pt>
                <c:pt idx="16">
                  <c:v>0.985030755411028</c:v>
                </c:pt>
                <c:pt idx="17">
                  <c:v>1.000303460838345</c:v>
                </c:pt>
                <c:pt idx="18">
                  <c:v>1.013588285249088</c:v>
                </c:pt>
                <c:pt idx="19">
                  <c:v>1.024962527994397</c:v>
                </c:pt>
                <c:pt idx="20">
                  <c:v>1.034489211717846</c:v>
                </c:pt>
                <c:pt idx="21">
                  <c:v>1.042219001984717</c:v>
                </c:pt>
                <c:pt idx="22">
                  <c:v>1.048191652611722</c:v>
                </c:pt>
                <c:pt idx="23">
                  <c:v>1.052437079678036</c:v>
                </c:pt>
                <c:pt idx="24">
                  <c:v>1.054976135430103</c:v>
                </c:pt>
                <c:pt idx="25">
                  <c:v>1.0558211304678</c:v>
                </c:pt>
                <c:pt idx="26">
                  <c:v>1.054976135430103</c:v>
                </c:pt>
                <c:pt idx="27">
                  <c:v>1.052437079678036</c:v>
                </c:pt>
                <c:pt idx="28">
                  <c:v>1.048191652611723</c:v>
                </c:pt>
                <c:pt idx="29">
                  <c:v>1.042219001984717</c:v>
                </c:pt>
                <c:pt idx="30">
                  <c:v>1.034489211717847</c:v>
                </c:pt>
                <c:pt idx="31">
                  <c:v>1.024962527994398</c:v>
                </c:pt>
                <c:pt idx="32">
                  <c:v>1.013588285249088</c:v>
                </c:pt>
                <c:pt idx="33">
                  <c:v>1.000303460838345</c:v>
                </c:pt>
                <c:pt idx="34">
                  <c:v>0.985030755411028</c:v>
                </c:pt>
                <c:pt idx="35">
                  <c:v>0.967676050140508</c:v>
                </c:pt>
                <c:pt idx="36">
                  <c:v>0.948125023662446</c:v>
                </c:pt>
                <c:pt idx="37">
                  <c:v>0.926238606701187</c:v>
                </c:pt>
                <c:pt idx="38">
                  <c:v>0.901846786412229</c:v>
                </c:pt>
                <c:pt idx="39">
                  <c:v>0.874740001000203</c:v>
                </c:pt>
                <c:pt idx="40">
                  <c:v>0.844656904374239</c:v>
                </c:pt>
                <c:pt idx="41">
                  <c:v>0.811266464507053</c:v>
                </c:pt>
                <c:pt idx="42">
                  <c:v>0.774140840112405</c:v>
                </c:pt>
                <c:pt idx="43">
                  <c:v>0.732712479623195</c:v>
                </c:pt>
                <c:pt idx="44">
                  <c:v>0.686202512987723</c:v>
                </c:pt>
                <c:pt idx="45">
                  <c:v>0.633492678280677</c:v>
                </c:pt>
                <c:pt idx="46">
                  <c:v>0.572874184799115</c:v>
                </c:pt>
                <c:pt idx="47">
                  <c:v>0.501487251435906</c:v>
                </c:pt>
                <c:pt idx="48">
                  <c:v>0.413795684687133</c:v>
                </c:pt>
                <c:pt idx="49">
                  <c:v>0.295629916530975</c:v>
                </c:pt>
                <c:pt idx="50">
                  <c:v>0.0</c:v>
                </c:pt>
              </c:numCache>
            </c:numRef>
          </c:yVal>
          <c:smooth val="1"/>
        </c:ser>
        <c:ser>
          <c:idx val="2"/>
          <c:order val="2"/>
          <c:spPr>
            <a:ln w="190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Brookfield!$S$6:$S$171</c:f>
              <c:numCache>
                <c:formatCode>General</c:formatCode>
                <c:ptCount val="166"/>
                <c:pt idx="0">
                  <c:v>0.779561448709945</c:v>
                </c:pt>
                <c:pt idx="1">
                  <c:v>0.821794293928657</c:v>
                </c:pt>
                <c:pt idx="2">
                  <c:v>0.864027139147369</c:v>
                </c:pt>
                <c:pt idx="3">
                  <c:v>0.906259984366081</c:v>
                </c:pt>
                <c:pt idx="4">
                  <c:v>0.948492829584793</c:v>
                </c:pt>
                <c:pt idx="5">
                  <c:v>0.990725674803505</c:v>
                </c:pt>
                <c:pt idx="6">
                  <c:v>1.032958520022217</c:v>
                </c:pt>
                <c:pt idx="7">
                  <c:v>1.075191365240929</c:v>
                </c:pt>
                <c:pt idx="8">
                  <c:v>1.117424210459641</c:v>
                </c:pt>
                <c:pt idx="9">
                  <c:v>1.159657055678353</c:v>
                </c:pt>
                <c:pt idx="10">
                  <c:v>1.201889900897065</c:v>
                </c:pt>
                <c:pt idx="11">
                  <c:v>1.244122746115777</c:v>
                </c:pt>
                <c:pt idx="12">
                  <c:v>1.286355591334489</c:v>
                </c:pt>
                <c:pt idx="13">
                  <c:v>1.328588436553201</c:v>
                </c:pt>
                <c:pt idx="14">
                  <c:v>1.370821281771913</c:v>
                </c:pt>
                <c:pt idx="15">
                  <c:v>1.413054126990625</c:v>
                </c:pt>
                <c:pt idx="16">
                  <c:v>1.455286972209337</c:v>
                </c:pt>
                <c:pt idx="17">
                  <c:v>1.497519817428049</c:v>
                </c:pt>
                <c:pt idx="18">
                  <c:v>1.539752662646761</c:v>
                </c:pt>
                <c:pt idx="19">
                  <c:v>1.581985507865473</c:v>
                </c:pt>
                <c:pt idx="20">
                  <c:v>1.624218353084184</c:v>
                </c:pt>
                <c:pt idx="21">
                  <c:v>1.666451198302896</c:v>
                </c:pt>
                <c:pt idx="22">
                  <c:v>1.708684043521608</c:v>
                </c:pt>
                <c:pt idx="23">
                  <c:v>1.75091688874032</c:v>
                </c:pt>
                <c:pt idx="24">
                  <c:v>1.793149733959032</c:v>
                </c:pt>
                <c:pt idx="25">
                  <c:v>1.835382579177744</c:v>
                </c:pt>
                <c:pt idx="26">
                  <c:v>1.877615424396456</c:v>
                </c:pt>
                <c:pt idx="27">
                  <c:v>1.919848269615168</c:v>
                </c:pt>
                <c:pt idx="28">
                  <c:v>1.96208111483388</c:v>
                </c:pt>
                <c:pt idx="29">
                  <c:v>2.004313960052592</c:v>
                </c:pt>
                <c:pt idx="30">
                  <c:v>2.046546805271304</c:v>
                </c:pt>
                <c:pt idx="31">
                  <c:v>2.088779650490016</c:v>
                </c:pt>
                <c:pt idx="32">
                  <c:v>2.131012495708729</c:v>
                </c:pt>
                <c:pt idx="33">
                  <c:v>2.173245340927441</c:v>
                </c:pt>
                <c:pt idx="34">
                  <c:v>2.215478186146153</c:v>
                </c:pt>
                <c:pt idx="35">
                  <c:v>2.257711031364865</c:v>
                </c:pt>
                <c:pt idx="36">
                  <c:v>2.299943876583578</c:v>
                </c:pt>
                <c:pt idx="37">
                  <c:v>2.34217672180229</c:v>
                </c:pt>
                <c:pt idx="38">
                  <c:v>2.384409567021002</c:v>
                </c:pt>
                <c:pt idx="39">
                  <c:v>2.426642412239714</c:v>
                </c:pt>
                <c:pt idx="40">
                  <c:v>2.468875257458426</c:v>
                </c:pt>
                <c:pt idx="41">
                  <c:v>2.511108102677138</c:v>
                </c:pt>
                <c:pt idx="42">
                  <c:v>2.553340947895851</c:v>
                </c:pt>
                <c:pt idx="43">
                  <c:v>2.595573793114563</c:v>
                </c:pt>
                <c:pt idx="44">
                  <c:v>2.637806638333275</c:v>
                </c:pt>
                <c:pt idx="45">
                  <c:v>2.680039483551987</c:v>
                </c:pt>
                <c:pt idx="46">
                  <c:v>2.722272328770699</c:v>
                </c:pt>
                <c:pt idx="47">
                  <c:v>2.764505173989411</c:v>
                </c:pt>
                <c:pt idx="48">
                  <c:v>2.806738019208124</c:v>
                </c:pt>
                <c:pt idx="49">
                  <c:v>2.848970864426836</c:v>
                </c:pt>
                <c:pt idx="50">
                  <c:v>2.891203709645548</c:v>
                </c:pt>
                <c:pt idx="52">
                  <c:v>0.0</c:v>
                </c:pt>
                <c:pt idx="53">
                  <c:v>0.03251</c:v>
                </c:pt>
                <c:pt idx="54">
                  <c:v>0.06502</c:v>
                </c:pt>
                <c:pt idx="55">
                  <c:v>0.09753</c:v>
                </c:pt>
                <c:pt idx="56">
                  <c:v>0.13004</c:v>
                </c:pt>
                <c:pt idx="57">
                  <c:v>0.16255</c:v>
                </c:pt>
                <c:pt idx="58">
                  <c:v>0.19506</c:v>
                </c:pt>
                <c:pt idx="59">
                  <c:v>0.22757</c:v>
                </c:pt>
                <c:pt idx="60">
                  <c:v>0.26008</c:v>
                </c:pt>
                <c:pt idx="61">
                  <c:v>0.29259</c:v>
                </c:pt>
                <c:pt idx="62">
                  <c:v>0.3251</c:v>
                </c:pt>
                <c:pt idx="63">
                  <c:v>0.35761</c:v>
                </c:pt>
                <c:pt idx="64">
                  <c:v>0.39012</c:v>
                </c:pt>
                <c:pt idx="65">
                  <c:v>0.42263</c:v>
                </c:pt>
                <c:pt idx="66">
                  <c:v>0.45514</c:v>
                </c:pt>
                <c:pt idx="67">
                  <c:v>0.48765</c:v>
                </c:pt>
                <c:pt idx="68">
                  <c:v>0.52016</c:v>
                </c:pt>
                <c:pt idx="69">
                  <c:v>0.55267</c:v>
                </c:pt>
                <c:pt idx="70">
                  <c:v>0.58518</c:v>
                </c:pt>
                <c:pt idx="71">
                  <c:v>0.61769</c:v>
                </c:pt>
                <c:pt idx="72">
                  <c:v>0.6502</c:v>
                </c:pt>
                <c:pt idx="73">
                  <c:v>0.68271</c:v>
                </c:pt>
                <c:pt idx="74">
                  <c:v>0.71522</c:v>
                </c:pt>
                <c:pt idx="75">
                  <c:v>0.74773</c:v>
                </c:pt>
                <c:pt idx="76">
                  <c:v>0.78024</c:v>
                </c:pt>
                <c:pt idx="77">
                  <c:v>0.81275</c:v>
                </c:pt>
                <c:pt idx="78">
                  <c:v>0.84526</c:v>
                </c:pt>
                <c:pt idx="79">
                  <c:v>0.87777</c:v>
                </c:pt>
                <c:pt idx="80">
                  <c:v>0.91028</c:v>
                </c:pt>
                <c:pt idx="81">
                  <c:v>0.94279</c:v>
                </c:pt>
                <c:pt idx="82">
                  <c:v>0.9753</c:v>
                </c:pt>
                <c:pt idx="83">
                  <c:v>1.00781</c:v>
                </c:pt>
                <c:pt idx="84">
                  <c:v>1.04032</c:v>
                </c:pt>
                <c:pt idx="85">
                  <c:v>1.07283</c:v>
                </c:pt>
                <c:pt idx="86">
                  <c:v>1.10534</c:v>
                </c:pt>
                <c:pt idx="87">
                  <c:v>1.13785</c:v>
                </c:pt>
                <c:pt idx="88">
                  <c:v>1.17036</c:v>
                </c:pt>
                <c:pt idx="89">
                  <c:v>1.202870000000001</c:v>
                </c:pt>
                <c:pt idx="90">
                  <c:v>1.235380000000001</c:v>
                </c:pt>
                <c:pt idx="91">
                  <c:v>1.267890000000001</c:v>
                </c:pt>
                <c:pt idx="92">
                  <c:v>1.300400000000001</c:v>
                </c:pt>
                <c:pt idx="93">
                  <c:v>1.332910000000001</c:v>
                </c:pt>
                <c:pt idx="94">
                  <c:v>1.365420000000001</c:v>
                </c:pt>
                <c:pt idx="95">
                  <c:v>1.397930000000001</c:v>
                </c:pt>
                <c:pt idx="96">
                  <c:v>1.430440000000001</c:v>
                </c:pt>
                <c:pt idx="97">
                  <c:v>1.462950000000001</c:v>
                </c:pt>
                <c:pt idx="98">
                  <c:v>1.495460000000001</c:v>
                </c:pt>
                <c:pt idx="99">
                  <c:v>1.527970000000001</c:v>
                </c:pt>
                <c:pt idx="100">
                  <c:v>1.560480000000001</c:v>
                </c:pt>
                <c:pt idx="101">
                  <c:v>1.592990000000001</c:v>
                </c:pt>
                <c:pt idx="102">
                  <c:v>1.625500000000001</c:v>
                </c:pt>
                <c:pt idx="104">
                  <c:v>0.0</c:v>
                </c:pt>
                <c:pt idx="105">
                  <c:v>0.00794381590138831</c:v>
                </c:pt>
                <c:pt idx="106">
                  <c:v>0.0158876318027766</c:v>
                </c:pt>
                <c:pt idx="107">
                  <c:v>0.0238314477041649</c:v>
                </c:pt>
                <c:pt idx="108">
                  <c:v>0.0317752636055533</c:v>
                </c:pt>
                <c:pt idx="109">
                  <c:v>0.0397190795069416</c:v>
                </c:pt>
                <c:pt idx="110">
                  <c:v>0.0476628954083299</c:v>
                </c:pt>
                <c:pt idx="111">
                  <c:v>0.0556067113097182</c:v>
                </c:pt>
                <c:pt idx="112">
                  <c:v>0.0635505272111065</c:v>
                </c:pt>
                <c:pt idx="113">
                  <c:v>0.0714943431124948</c:v>
                </c:pt>
                <c:pt idx="114">
                  <c:v>0.0794381590138832</c:v>
                </c:pt>
                <c:pt idx="115">
                  <c:v>0.0873819749152715</c:v>
                </c:pt>
                <c:pt idx="116">
                  <c:v>0.0953257908166598</c:v>
                </c:pt>
                <c:pt idx="117">
                  <c:v>0.103269606718048</c:v>
                </c:pt>
                <c:pt idx="118">
                  <c:v>0.111213422619436</c:v>
                </c:pt>
                <c:pt idx="119">
                  <c:v>0.119157238520825</c:v>
                </c:pt>
                <c:pt idx="120">
                  <c:v>0.127101054422213</c:v>
                </c:pt>
                <c:pt idx="121">
                  <c:v>0.135044870323601</c:v>
                </c:pt>
                <c:pt idx="122">
                  <c:v>0.14298868622499</c:v>
                </c:pt>
                <c:pt idx="123">
                  <c:v>0.150932502126378</c:v>
                </c:pt>
                <c:pt idx="124">
                  <c:v>0.158876318027766</c:v>
                </c:pt>
                <c:pt idx="125">
                  <c:v>0.166820133929155</c:v>
                </c:pt>
                <c:pt idx="126">
                  <c:v>0.174763949830543</c:v>
                </c:pt>
                <c:pt idx="127">
                  <c:v>0.182707765731931</c:v>
                </c:pt>
                <c:pt idx="128">
                  <c:v>0.19065158163332</c:v>
                </c:pt>
                <c:pt idx="129">
                  <c:v>0.198595397534708</c:v>
                </c:pt>
                <c:pt idx="130">
                  <c:v>0.206539213436096</c:v>
                </c:pt>
                <c:pt idx="131">
                  <c:v>0.214483029337485</c:v>
                </c:pt>
                <c:pt idx="132">
                  <c:v>0.222426845238873</c:v>
                </c:pt>
                <c:pt idx="133">
                  <c:v>0.230370661140261</c:v>
                </c:pt>
                <c:pt idx="134">
                  <c:v>0.238314477041649</c:v>
                </c:pt>
                <c:pt idx="135">
                  <c:v>0.246258292943038</c:v>
                </c:pt>
                <c:pt idx="136">
                  <c:v>0.254202108844426</c:v>
                </c:pt>
                <c:pt idx="137">
                  <c:v>0.262145924745814</c:v>
                </c:pt>
                <c:pt idx="138">
                  <c:v>0.270089740647203</c:v>
                </c:pt>
                <c:pt idx="139">
                  <c:v>0.278033556548591</c:v>
                </c:pt>
                <c:pt idx="140">
                  <c:v>0.285977372449979</c:v>
                </c:pt>
                <c:pt idx="141">
                  <c:v>0.293921188351368</c:v>
                </c:pt>
                <c:pt idx="142">
                  <c:v>0.301865004252756</c:v>
                </c:pt>
                <c:pt idx="143">
                  <c:v>0.309808820154144</c:v>
                </c:pt>
                <c:pt idx="144">
                  <c:v>0.317752636055533</c:v>
                </c:pt>
                <c:pt idx="145">
                  <c:v>0.325696451956921</c:v>
                </c:pt>
                <c:pt idx="146">
                  <c:v>0.333640267858309</c:v>
                </c:pt>
                <c:pt idx="147">
                  <c:v>0.341584083759698</c:v>
                </c:pt>
                <c:pt idx="148">
                  <c:v>0.349527899661086</c:v>
                </c:pt>
                <c:pt idx="149">
                  <c:v>0.357471715562474</c:v>
                </c:pt>
                <c:pt idx="150">
                  <c:v>0.365415531463863</c:v>
                </c:pt>
                <c:pt idx="151">
                  <c:v>0.373359347365251</c:v>
                </c:pt>
                <c:pt idx="152">
                  <c:v>0.381303163266639</c:v>
                </c:pt>
                <c:pt idx="153">
                  <c:v>0.389246979168027</c:v>
                </c:pt>
                <c:pt idx="154">
                  <c:v>0.397190795069416</c:v>
                </c:pt>
                <c:pt idx="156">
                  <c:v>0.321</c:v>
                </c:pt>
                <c:pt idx="157">
                  <c:v>0.643</c:v>
                </c:pt>
                <c:pt idx="158">
                  <c:v>0.964</c:v>
                </c:pt>
                <c:pt idx="159">
                  <c:v>1.285</c:v>
                </c:pt>
                <c:pt idx="162">
                  <c:v>1.6255</c:v>
                </c:pt>
                <c:pt idx="164">
                  <c:v>0.0</c:v>
                </c:pt>
                <c:pt idx="165">
                  <c:v>1.228011520855008</c:v>
                </c:pt>
              </c:numCache>
            </c:numRef>
          </c:xVal>
          <c:yVal>
            <c:numRef>
              <c:f>Brookfield!$V$6:$V$171</c:f>
              <c:numCache>
                <c:formatCode>General</c:formatCode>
                <c:ptCount val="166"/>
                <c:pt idx="164">
                  <c:v>0.111031193317556</c:v>
                </c:pt>
                <c:pt idx="165">
                  <c:v>0.865989755311659</c:v>
                </c:pt>
              </c:numCache>
            </c:numRef>
          </c:yVal>
          <c:smooth val="1"/>
        </c:ser>
        <c:ser>
          <c:idx val="3"/>
          <c:order val="3"/>
          <c:spPr>
            <a:ln>
              <a:noFill/>
            </a:ln>
          </c:spPr>
          <c:marker>
            <c:symbol val="triangle"/>
            <c:size val="9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Brookfield!$S$6:$S$171</c:f>
              <c:numCache>
                <c:formatCode>General</c:formatCode>
                <c:ptCount val="166"/>
                <c:pt idx="0">
                  <c:v>0.779561448709945</c:v>
                </c:pt>
                <c:pt idx="1">
                  <c:v>0.821794293928657</c:v>
                </c:pt>
                <c:pt idx="2">
                  <c:v>0.864027139147369</c:v>
                </c:pt>
                <c:pt idx="3">
                  <c:v>0.906259984366081</c:v>
                </c:pt>
                <c:pt idx="4">
                  <c:v>0.948492829584793</c:v>
                </c:pt>
                <c:pt idx="5">
                  <c:v>0.990725674803505</c:v>
                </c:pt>
                <c:pt idx="6">
                  <c:v>1.032958520022217</c:v>
                </c:pt>
                <c:pt idx="7">
                  <c:v>1.075191365240929</c:v>
                </c:pt>
                <c:pt idx="8">
                  <c:v>1.117424210459641</c:v>
                </c:pt>
                <c:pt idx="9">
                  <c:v>1.159657055678353</c:v>
                </c:pt>
                <c:pt idx="10">
                  <c:v>1.201889900897065</c:v>
                </c:pt>
                <c:pt idx="11">
                  <c:v>1.244122746115777</c:v>
                </c:pt>
                <c:pt idx="12">
                  <c:v>1.286355591334489</c:v>
                </c:pt>
                <c:pt idx="13">
                  <c:v>1.328588436553201</c:v>
                </c:pt>
                <c:pt idx="14">
                  <c:v>1.370821281771913</c:v>
                </c:pt>
                <c:pt idx="15">
                  <c:v>1.413054126990625</c:v>
                </c:pt>
                <c:pt idx="16">
                  <c:v>1.455286972209337</c:v>
                </c:pt>
                <c:pt idx="17">
                  <c:v>1.497519817428049</c:v>
                </c:pt>
                <c:pt idx="18">
                  <c:v>1.539752662646761</c:v>
                </c:pt>
                <c:pt idx="19">
                  <c:v>1.581985507865473</c:v>
                </c:pt>
                <c:pt idx="20">
                  <c:v>1.624218353084184</c:v>
                </c:pt>
                <c:pt idx="21">
                  <c:v>1.666451198302896</c:v>
                </c:pt>
                <c:pt idx="22">
                  <c:v>1.708684043521608</c:v>
                </c:pt>
                <c:pt idx="23">
                  <c:v>1.75091688874032</c:v>
                </c:pt>
                <c:pt idx="24">
                  <c:v>1.793149733959032</c:v>
                </c:pt>
                <c:pt idx="25">
                  <c:v>1.835382579177744</c:v>
                </c:pt>
                <c:pt idx="26">
                  <c:v>1.877615424396456</c:v>
                </c:pt>
                <c:pt idx="27">
                  <c:v>1.919848269615168</c:v>
                </c:pt>
                <c:pt idx="28">
                  <c:v>1.96208111483388</c:v>
                </c:pt>
                <c:pt idx="29">
                  <c:v>2.004313960052592</c:v>
                </c:pt>
                <c:pt idx="30">
                  <c:v>2.046546805271304</c:v>
                </c:pt>
                <c:pt idx="31">
                  <c:v>2.088779650490016</c:v>
                </c:pt>
                <c:pt idx="32">
                  <c:v>2.131012495708729</c:v>
                </c:pt>
                <c:pt idx="33">
                  <c:v>2.173245340927441</c:v>
                </c:pt>
                <c:pt idx="34">
                  <c:v>2.215478186146153</c:v>
                </c:pt>
                <c:pt idx="35">
                  <c:v>2.257711031364865</c:v>
                </c:pt>
                <c:pt idx="36">
                  <c:v>2.299943876583578</c:v>
                </c:pt>
                <c:pt idx="37">
                  <c:v>2.34217672180229</c:v>
                </c:pt>
                <c:pt idx="38">
                  <c:v>2.384409567021002</c:v>
                </c:pt>
                <c:pt idx="39">
                  <c:v>2.426642412239714</c:v>
                </c:pt>
                <c:pt idx="40">
                  <c:v>2.468875257458426</c:v>
                </c:pt>
                <c:pt idx="41">
                  <c:v>2.511108102677138</c:v>
                </c:pt>
                <c:pt idx="42">
                  <c:v>2.553340947895851</c:v>
                </c:pt>
                <c:pt idx="43">
                  <c:v>2.595573793114563</c:v>
                </c:pt>
                <c:pt idx="44">
                  <c:v>2.637806638333275</c:v>
                </c:pt>
                <c:pt idx="45">
                  <c:v>2.680039483551987</c:v>
                </c:pt>
                <c:pt idx="46">
                  <c:v>2.722272328770699</c:v>
                </c:pt>
                <c:pt idx="47">
                  <c:v>2.764505173989411</c:v>
                </c:pt>
                <c:pt idx="48">
                  <c:v>2.806738019208124</c:v>
                </c:pt>
                <c:pt idx="49">
                  <c:v>2.848970864426836</c:v>
                </c:pt>
                <c:pt idx="50">
                  <c:v>2.891203709645548</c:v>
                </c:pt>
                <c:pt idx="52">
                  <c:v>0.0</c:v>
                </c:pt>
                <c:pt idx="53">
                  <c:v>0.03251</c:v>
                </c:pt>
                <c:pt idx="54">
                  <c:v>0.06502</c:v>
                </c:pt>
                <c:pt idx="55">
                  <c:v>0.09753</c:v>
                </c:pt>
                <c:pt idx="56">
                  <c:v>0.13004</c:v>
                </c:pt>
                <c:pt idx="57">
                  <c:v>0.16255</c:v>
                </c:pt>
                <c:pt idx="58">
                  <c:v>0.19506</c:v>
                </c:pt>
                <c:pt idx="59">
                  <c:v>0.22757</c:v>
                </c:pt>
                <c:pt idx="60">
                  <c:v>0.26008</c:v>
                </c:pt>
                <c:pt idx="61">
                  <c:v>0.29259</c:v>
                </c:pt>
                <c:pt idx="62">
                  <c:v>0.3251</c:v>
                </c:pt>
                <c:pt idx="63">
                  <c:v>0.35761</c:v>
                </c:pt>
                <c:pt idx="64">
                  <c:v>0.39012</c:v>
                </c:pt>
                <c:pt idx="65">
                  <c:v>0.42263</c:v>
                </c:pt>
                <c:pt idx="66">
                  <c:v>0.45514</c:v>
                </c:pt>
                <c:pt idx="67">
                  <c:v>0.48765</c:v>
                </c:pt>
                <c:pt idx="68">
                  <c:v>0.52016</c:v>
                </c:pt>
                <c:pt idx="69">
                  <c:v>0.55267</c:v>
                </c:pt>
                <c:pt idx="70">
                  <c:v>0.58518</c:v>
                </c:pt>
                <c:pt idx="71">
                  <c:v>0.61769</c:v>
                </c:pt>
                <c:pt idx="72">
                  <c:v>0.6502</c:v>
                </c:pt>
                <c:pt idx="73">
                  <c:v>0.68271</c:v>
                </c:pt>
                <c:pt idx="74">
                  <c:v>0.71522</c:v>
                </c:pt>
                <c:pt idx="75">
                  <c:v>0.74773</c:v>
                </c:pt>
                <c:pt idx="76">
                  <c:v>0.78024</c:v>
                </c:pt>
                <c:pt idx="77">
                  <c:v>0.81275</c:v>
                </c:pt>
                <c:pt idx="78">
                  <c:v>0.84526</c:v>
                </c:pt>
                <c:pt idx="79">
                  <c:v>0.87777</c:v>
                </c:pt>
                <c:pt idx="80">
                  <c:v>0.91028</c:v>
                </c:pt>
                <c:pt idx="81">
                  <c:v>0.94279</c:v>
                </c:pt>
                <c:pt idx="82">
                  <c:v>0.9753</c:v>
                </c:pt>
                <c:pt idx="83">
                  <c:v>1.00781</c:v>
                </c:pt>
                <c:pt idx="84">
                  <c:v>1.04032</c:v>
                </c:pt>
                <c:pt idx="85">
                  <c:v>1.07283</c:v>
                </c:pt>
                <c:pt idx="86">
                  <c:v>1.10534</c:v>
                </c:pt>
                <c:pt idx="87">
                  <c:v>1.13785</c:v>
                </c:pt>
                <c:pt idx="88">
                  <c:v>1.17036</c:v>
                </c:pt>
                <c:pt idx="89">
                  <c:v>1.202870000000001</c:v>
                </c:pt>
                <c:pt idx="90">
                  <c:v>1.235380000000001</c:v>
                </c:pt>
                <c:pt idx="91">
                  <c:v>1.267890000000001</c:v>
                </c:pt>
                <c:pt idx="92">
                  <c:v>1.300400000000001</c:v>
                </c:pt>
                <c:pt idx="93">
                  <c:v>1.332910000000001</c:v>
                </c:pt>
                <c:pt idx="94">
                  <c:v>1.365420000000001</c:v>
                </c:pt>
                <c:pt idx="95">
                  <c:v>1.397930000000001</c:v>
                </c:pt>
                <c:pt idx="96">
                  <c:v>1.430440000000001</c:v>
                </c:pt>
                <c:pt idx="97">
                  <c:v>1.462950000000001</c:v>
                </c:pt>
                <c:pt idx="98">
                  <c:v>1.495460000000001</c:v>
                </c:pt>
                <c:pt idx="99">
                  <c:v>1.527970000000001</c:v>
                </c:pt>
                <c:pt idx="100">
                  <c:v>1.560480000000001</c:v>
                </c:pt>
                <c:pt idx="101">
                  <c:v>1.592990000000001</c:v>
                </c:pt>
                <c:pt idx="102">
                  <c:v>1.625500000000001</c:v>
                </c:pt>
                <c:pt idx="104">
                  <c:v>0.0</c:v>
                </c:pt>
                <c:pt idx="105">
                  <c:v>0.00794381590138831</c:v>
                </c:pt>
                <c:pt idx="106">
                  <c:v>0.0158876318027766</c:v>
                </c:pt>
                <c:pt idx="107">
                  <c:v>0.0238314477041649</c:v>
                </c:pt>
                <c:pt idx="108">
                  <c:v>0.0317752636055533</c:v>
                </c:pt>
                <c:pt idx="109">
                  <c:v>0.0397190795069416</c:v>
                </c:pt>
                <c:pt idx="110">
                  <c:v>0.0476628954083299</c:v>
                </c:pt>
                <c:pt idx="111">
                  <c:v>0.0556067113097182</c:v>
                </c:pt>
                <c:pt idx="112">
                  <c:v>0.0635505272111065</c:v>
                </c:pt>
                <c:pt idx="113">
                  <c:v>0.0714943431124948</c:v>
                </c:pt>
                <c:pt idx="114">
                  <c:v>0.0794381590138832</c:v>
                </c:pt>
                <c:pt idx="115">
                  <c:v>0.0873819749152715</c:v>
                </c:pt>
                <c:pt idx="116">
                  <c:v>0.0953257908166598</c:v>
                </c:pt>
                <c:pt idx="117">
                  <c:v>0.103269606718048</c:v>
                </c:pt>
                <c:pt idx="118">
                  <c:v>0.111213422619436</c:v>
                </c:pt>
                <c:pt idx="119">
                  <c:v>0.119157238520825</c:v>
                </c:pt>
                <c:pt idx="120">
                  <c:v>0.127101054422213</c:v>
                </c:pt>
                <c:pt idx="121">
                  <c:v>0.135044870323601</c:v>
                </c:pt>
                <c:pt idx="122">
                  <c:v>0.14298868622499</c:v>
                </c:pt>
                <c:pt idx="123">
                  <c:v>0.150932502126378</c:v>
                </c:pt>
                <c:pt idx="124">
                  <c:v>0.158876318027766</c:v>
                </c:pt>
                <c:pt idx="125">
                  <c:v>0.166820133929155</c:v>
                </c:pt>
                <c:pt idx="126">
                  <c:v>0.174763949830543</c:v>
                </c:pt>
                <c:pt idx="127">
                  <c:v>0.182707765731931</c:v>
                </c:pt>
                <c:pt idx="128">
                  <c:v>0.19065158163332</c:v>
                </c:pt>
                <c:pt idx="129">
                  <c:v>0.198595397534708</c:v>
                </c:pt>
                <c:pt idx="130">
                  <c:v>0.206539213436096</c:v>
                </c:pt>
                <c:pt idx="131">
                  <c:v>0.214483029337485</c:v>
                </c:pt>
                <c:pt idx="132">
                  <c:v>0.222426845238873</c:v>
                </c:pt>
                <c:pt idx="133">
                  <c:v>0.230370661140261</c:v>
                </c:pt>
                <c:pt idx="134">
                  <c:v>0.238314477041649</c:v>
                </c:pt>
                <c:pt idx="135">
                  <c:v>0.246258292943038</c:v>
                </c:pt>
                <c:pt idx="136">
                  <c:v>0.254202108844426</c:v>
                </c:pt>
                <c:pt idx="137">
                  <c:v>0.262145924745814</c:v>
                </c:pt>
                <c:pt idx="138">
                  <c:v>0.270089740647203</c:v>
                </c:pt>
                <c:pt idx="139">
                  <c:v>0.278033556548591</c:v>
                </c:pt>
                <c:pt idx="140">
                  <c:v>0.285977372449979</c:v>
                </c:pt>
                <c:pt idx="141">
                  <c:v>0.293921188351368</c:v>
                </c:pt>
                <c:pt idx="142">
                  <c:v>0.301865004252756</c:v>
                </c:pt>
                <c:pt idx="143">
                  <c:v>0.309808820154144</c:v>
                </c:pt>
                <c:pt idx="144">
                  <c:v>0.317752636055533</c:v>
                </c:pt>
                <c:pt idx="145">
                  <c:v>0.325696451956921</c:v>
                </c:pt>
                <c:pt idx="146">
                  <c:v>0.333640267858309</c:v>
                </c:pt>
                <c:pt idx="147">
                  <c:v>0.341584083759698</c:v>
                </c:pt>
                <c:pt idx="148">
                  <c:v>0.349527899661086</c:v>
                </c:pt>
                <c:pt idx="149">
                  <c:v>0.357471715562474</c:v>
                </c:pt>
                <c:pt idx="150">
                  <c:v>0.365415531463863</c:v>
                </c:pt>
                <c:pt idx="151">
                  <c:v>0.373359347365251</c:v>
                </c:pt>
                <c:pt idx="152">
                  <c:v>0.381303163266639</c:v>
                </c:pt>
                <c:pt idx="153">
                  <c:v>0.389246979168027</c:v>
                </c:pt>
                <c:pt idx="154">
                  <c:v>0.397190795069416</c:v>
                </c:pt>
                <c:pt idx="156">
                  <c:v>0.321</c:v>
                </c:pt>
                <c:pt idx="157">
                  <c:v>0.643</c:v>
                </c:pt>
                <c:pt idx="158">
                  <c:v>0.964</c:v>
                </c:pt>
                <c:pt idx="159">
                  <c:v>1.285</c:v>
                </c:pt>
                <c:pt idx="162">
                  <c:v>1.6255</c:v>
                </c:pt>
                <c:pt idx="164">
                  <c:v>0.0</c:v>
                </c:pt>
                <c:pt idx="165">
                  <c:v>1.228011520855008</c:v>
                </c:pt>
              </c:numCache>
            </c:numRef>
          </c:xVal>
          <c:yVal>
            <c:numRef>
              <c:f>Brookfield!$W$6:$W$171</c:f>
              <c:numCache>
                <c:formatCode>General</c:formatCode>
                <c:ptCount val="166"/>
                <c:pt idx="156">
                  <c:v>0.325235735009671</c:v>
                </c:pt>
                <c:pt idx="157">
                  <c:v>0.480561778846154</c:v>
                </c:pt>
                <c:pt idx="158">
                  <c:v>0.704596303501945</c:v>
                </c:pt>
                <c:pt idx="159">
                  <c:v>0.909023384763742</c:v>
                </c:pt>
              </c:numCache>
            </c:numRef>
          </c:yVal>
          <c:smooth val="1"/>
        </c:ser>
        <c:ser>
          <c:idx val="4"/>
          <c:order val="4"/>
          <c:spPr>
            <a:effectLst/>
          </c:spPr>
          <c:marker>
            <c:symbol val="triangle"/>
            <c:size val="9"/>
            <c:spPr>
              <a:solidFill>
                <a:schemeClr val="tx1"/>
              </a:solidFill>
              <a:effectLst/>
            </c:spPr>
          </c:marker>
          <c:xVal>
            <c:numRef>
              <c:f>Brookfield!$S$6:$S$171</c:f>
              <c:numCache>
                <c:formatCode>General</c:formatCode>
                <c:ptCount val="166"/>
                <c:pt idx="0">
                  <c:v>0.779561448709945</c:v>
                </c:pt>
                <c:pt idx="1">
                  <c:v>0.821794293928657</c:v>
                </c:pt>
                <c:pt idx="2">
                  <c:v>0.864027139147369</c:v>
                </c:pt>
                <c:pt idx="3">
                  <c:v>0.906259984366081</c:v>
                </c:pt>
                <c:pt idx="4">
                  <c:v>0.948492829584793</c:v>
                </c:pt>
                <c:pt idx="5">
                  <c:v>0.990725674803505</c:v>
                </c:pt>
                <c:pt idx="6">
                  <c:v>1.032958520022217</c:v>
                </c:pt>
                <c:pt idx="7">
                  <c:v>1.075191365240929</c:v>
                </c:pt>
                <c:pt idx="8">
                  <c:v>1.117424210459641</c:v>
                </c:pt>
                <c:pt idx="9">
                  <c:v>1.159657055678353</c:v>
                </c:pt>
                <c:pt idx="10">
                  <c:v>1.201889900897065</c:v>
                </c:pt>
                <c:pt idx="11">
                  <c:v>1.244122746115777</c:v>
                </c:pt>
                <c:pt idx="12">
                  <c:v>1.286355591334489</c:v>
                </c:pt>
                <c:pt idx="13">
                  <c:v>1.328588436553201</c:v>
                </c:pt>
                <c:pt idx="14">
                  <c:v>1.370821281771913</c:v>
                </c:pt>
                <c:pt idx="15">
                  <c:v>1.413054126990625</c:v>
                </c:pt>
                <c:pt idx="16">
                  <c:v>1.455286972209337</c:v>
                </c:pt>
                <c:pt idx="17">
                  <c:v>1.497519817428049</c:v>
                </c:pt>
                <c:pt idx="18">
                  <c:v>1.539752662646761</c:v>
                </c:pt>
                <c:pt idx="19">
                  <c:v>1.581985507865473</c:v>
                </c:pt>
                <c:pt idx="20">
                  <c:v>1.624218353084184</c:v>
                </c:pt>
                <c:pt idx="21">
                  <c:v>1.666451198302896</c:v>
                </c:pt>
                <c:pt idx="22">
                  <c:v>1.708684043521608</c:v>
                </c:pt>
                <c:pt idx="23">
                  <c:v>1.75091688874032</c:v>
                </c:pt>
                <c:pt idx="24">
                  <c:v>1.793149733959032</c:v>
                </c:pt>
                <c:pt idx="25">
                  <c:v>1.835382579177744</c:v>
                </c:pt>
                <c:pt idx="26">
                  <c:v>1.877615424396456</c:v>
                </c:pt>
                <c:pt idx="27">
                  <c:v>1.919848269615168</c:v>
                </c:pt>
                <c:pt idx="28">
                  <c:v>1.96208111483388</c:v>
                </c:pt>
                <c:pt idx="29">
                  <c:v>2.004313960052592</c:v>
                </c:pt>
                <c:pt idx="30">
                  <c:v>2.046546805271304</c:v>
                </c:pt>
                <c:pt idx="31">
                  <c:v>2.088779650490016</c:v>
                </c:pt>
                <c:pt idx="32">
                  <c:v>2.131012495708729</c:v>
                </c:pt>
                <c:pt idx="33">
                  <c:v>2.173245340927441</c:v>
                </c:pt>
                <c:pt idx="34">
                  <c:v>2.215478186146153</c:v>
                </c:pt>
                <c:pt idx="35">
                  <c:v>2.257711031364865</c:v>
                </c:pt>
                <c:pt idx="36">
                  <c:v>2.299943876583578</c:v>
                </c:pt>
                <c:pt idx="37">
                  <c:v>2.34217672180229</c:v>
                </c:pt>
                <c:pt idx="38">
                  <c:v>2.384409567021002</c:v>
                </c:pt>
                <c:pt idx="39">
                  <c:v>2.426642412239714</c:v>
                </c:pt>
                <c:pt idx="40">
                  <c:v>2.468875257458426</c:v>
                </c:pt>
                <c:pt idx="41">
                  <c:v>2.511108102677138</c:v>
                </c:pt>
                <c:pt idx="42">
                  <c:v>2.553340947895851</c:v>
                </c:pt>
                <c:pt idx="43">
                  <c:v>2.595573793114563</c:v>
                </c:pt>
                <c:pt idx="44">
                  <c:v>2.637806638333275</c:v>
                </c:pt>
                <c:pt idx="45">
                  <c:v>2.680039483551987</c:v>
                </c:pt>
                <c:pt idx="46">
                  <c:v>2.722272328770699</c:v>
                </c:pt>
                <c:pt idx="47">
                  <c:v>2.764505173989411</c:v>
                </c:pt>
                <c:pt idx="48">
                  <c:v>2.806738019208124</c:v>
                </c:pt>
                <c:pt idx="49">
                  <c:v>2.848970864426836</c:v>
                </c:pt>
                <c:pt idx="50">
                  <c:v>2.891203709645548</c:v>
                </c:pt>
                <c:pt idx="52">
                  <c:v>0.0</c:v>
                </c:pt>
                <c:pt idx="53">
                  <c:v>0.03251</c:v>
                </c:pt>
                <c:pt idx="54">
                  <c:v>0.06502</c:v>
                </c:pt>
                <c:pt idx="55">
                  <c:v>0.09753</c:v>
                </c:pt>
                <c:pt idx="56">
                  <c:v>0.13004</c:v>
                </c:pt>
                <c:pt idx="57">
                  <c:v>0.16255</c:v>
                </c:pt>
                <c:pt idx="58">
                  <c:v>0.19506</c:v>
                </c:pt>
                <c:pt idx="59">
                  <c:v>0.22757</c:v>
                </c:pt>
                <c:pt idx="60">
                  <c:v>0.26008</c:v>
                </c:pt>
                <c:pt idx="61">
                  <c:v>0.29259</c:v>
                </c:pt>
                <c:pt idx="62">
                  <c:v>0.3251</c:v>
                </c:pt>
                <c:pt idx="63">
                  <c:v>0.35761</c:v>
                </c:pt>
                <c:pt idx="64">
                  <c:v>0.39012</c:v>
                </c:pt>
                <c:pt idx="65">
                  <c:v>0.42263</c:v>
                </c:pt>
                <c:pt idx="66">
                  <c:v>0.45514</c:v>
                </c:pt>
                <c:pt idx="67">
                  <c:v>0.48765</c:v>
                </c:pt>
                <c:pt idx="68">
                  <c:v>0.52016</c:v>
                </c:pt>
                <c:pt idx="69">
                  <c:v>0.55267</c:v>
                </c:pt>
                <c:pt idx="70">
                  <c:v>0.58518</c:v>
                </c:pt>
                <c:pt idx="71">
                  <c:v>0.61769</c:v>
                </c:pt>
                <c:pt idx="72">
                  <c:v>0.6502</c:v>
                </c:pt>
                <c:pt idx="73">
                  <c:v>0.68271</c:v>
                </c:pt>
                <c:pt idx="74">
                  <c:v>0.71522</c:v>
                </c:pt>
                <c:pt idx="75">
                  <c:v>0.74773</c:v>
                </c:pt>
                <c:pt idx="76">
                  <c:v>0.78024</c:v>
                </c:pt>
                <c:pt idx="77">
                  <c:v>0.81275</c:v>
                </c:pt>
                <c:pt idx="78">
                  <c:v>0.84526</c:v>
                </c:pt>
                <c:pt idx="79">
                  <c:v>0.87777</c:v>
                </c:pt>
                <c:pt idx="80">
                  <c:v>0.91028</c:v>
                </c:pt>
                <c:pt idx="81">
                  <c:v>0.94279</c:v>
                </c:pt>
                <c:pt idx="82">
                  <c:v>0.9753</c:v>
                </c:pt>
                <c:pt idx="83">
                  <c:v>1.00781</c:v>
                </c:pt>
                <c:pt idx="84">
                  <c:v>1.04032</c:v>
                </c:pt>
                <c:pt idx="85">
                  <c:v>1.07283</c:v>
                </c:pt>
                <c:pt idx="86">
                  <c:v>1.10534</c:v>
                </c:pt>
                <c:pt idx="87">
                  <c:v>1.13785</c:v>
                </c:pt>
                <c:pt idx="88">
                  <c:v>1.17036</c:v>
                </c:pt>
                <c:pt idx="89">
                  <c:v>1.202870000000001</c:v>
                </c:pt>
                <c:pt idx="90">
                  <c:v>1.235380000000001</c:v>
                </c:pt>
                <c:pt idx="91">
                  <c:v>1.267890000000001</c:v>
                </c:pt>
                <c:pt idx="92">
                  <c:v>1.300400000000001</c:v>
                </c:pt>
                <c:pt idx="93">
                  <c:v>1.332910000000001</c:v>
                </c:pt>
                <c:pt idx="94">
                  <c:v>1.365420000000001</c:v>
                </c:pt>
                <c:pt idx="95">
                  <c:v>1.397930000000001</c:v>
                </c:pt>
                <c:pt idx="96">
                  <c:v>1.430440000000001</c:v>
                </c:pt>
                <c:pt idx="97">
                  <c:v>1.462950000000001</c:v>
                </c:pt>
                <c:pt idx="98">
                  <c:v>1.495460000000001</c:v>
                </c:pt>
                <c:pt idx="99">
                  <c:v>1.527970000000001</c:v>
                </c:pt>
                <c:pt idx="100">
                  <c:v>1.560480000000001</c:v>
                </c:pt>
                <c:pt idx="101">
                  <c:v>1.592990000000001</c:v>
                </c:pt>
                <c:pt idx="102">
                  <c:v>1.625500000000001</c:v>
                </c:pt>
                <c:pt idx="104">
                  <c:v>0.0</c:v>
                </c:pt>
                <c:pt idx="105">
                  <c:v>0.00794381590138831</c:v>
                </c:pt>
                <c:pt idx="106">
                  <c:v>0.0158876318027766</c:v>
                </c:pt>
                <c:pt idx="107">
                  <c:v>0.0238314477041649</c:v>
                </c:pt>
                <c:pt idx="108">
                  <c:v>0.0317752636055533</c:v>
                </c:pt>
                <c:pt idx="109">
                  <c:v>0.0397190795069416</c:v>
                </c:pt>
                <c:pt idx="110">
                  <c:v>0.0476628954083299</c:v>
                </c:pt>
                <c:pt idx="111">
                  <c:v>0.0556067113097182</c:v>
                </c:pt>
                <c:pt idx="112">
                  <c:v>0.0635505272111065</c:v>
                </c:pt>
                <c:pt idx="113">
                  <c:v>0.0714943431124948</c:v>
                </c:pt>
                <c:pt idx="114">
                  <c:v>0.0794381590138832</c:v>
                </c:pt>
                <c:pt idx="115">
                  <c:v>0.0873819749152715</c:v>
                </c:pt>
                <c:pt idx="116">
                  <c:v>0.0953257908166598</c:v>
                </c:pt>
                <c:pt idx="117">
                  <c:v>0.103269606718048</c:v>
                </c:pt>
                <c:pt idx="118">
                  <c:v>0.111213422619436</c:v>
                </c:pt>
                <c:pt idx="119">
                  <c:v>0.119157238520825</c:v>
                </c:pt>
                <c:pt idx="120">
                  <c:v>0.127101054422213</c:v>
                </c:pt>
                <c:pt idx="121">
                  <c:v>0.135044870323601</c:v>
                </c:pt>
                <c:pt idx="122">
                  <c:v>0.14298868622499</c:v>
                </c:pt>
                <c:pt idx="123">
                  <c:v>0.150932502126378</c:v>
                </c:pt>
                <c:pt idx="124">
                  <c:v>0.158876318027766</c:v>
                </c:pt>
                <c:pt idx="125">
                  <c:v>0.166820133929155</c:v>
                </c:pt>
                <c:pt idx="126">
                  <c:v>0.174763949830543</c:v>
                </c:pt>
                <c:pt idx="127">
                  <c:v>0.182707765731931</c:v>
                </c:pt>
                <c:pt idx="128">
                  <c:v>0.19065158163332</c:v>
                </c:pt>
                <c:pt idx="129">
                  <c:v>0.198595397534708</c:v>
                </c:pt>
                <c:pt idx="130">
                  <c:v>0.206539213436096</c:v>
                </c:pt>
                <c:pt idx="131">
                  <c:v>0.214483029337485</c:v>
                </c:pt>
                <c:pt idx="132">
                  <c:v>0.222426845238873</c:v>
                </c:pt>
                <c:pt idx="133">
                  <c:v>0.230370661140261</c:v>
                </c:pt>
                <c:pt idx="134">
                  <c:v>0.238314477041649</c:v>
                </c:pt>
                <c:pt idx="135">
                  <c:v>0.246258292943038</c:v>
                </c:pt>
                <c:pt idx="136">
                  <c:v>0.254202108844426</c:v>
                </c:pt>
                <c:pt idx="137">
                  <c:v>0.262145924745814</c:v>
                </c:pt>
                <c:pt idx="138">
                  <c:v>0.270089740647203</c:v>
                </c:pt>
                <c:pt idx="139">
                  <c:v>0.278033556548591</c:v>
                </c:pt>
                <c:pt idx="140">
                  <c:v>0.285977372449979</c:v>
                </c:pt>
                <c:pt idx="141">
                  <c:v>0.293921188351368</c:v>
                </c:pt>
                <c:pt idx="142">
                  <c:v>0.301865004252756</c:v>
                </c:pt>
                <c:pt idx="143">
                  <c:v>0.309808820154144</c:v>
                </c:pt>
                <c:pt idx="144">
                  <c:v>0.317752636055533</c:v>
                </c:pt>
                <c:pt idx="145">
                  <c:v>0.325696451956921</c:v>
                </c:pt>
                <c:pt idx="146">
                  <c:v>0.333640267858309</c:v>
                </c:pt>
                <c:pt idx="147">
                  <c:v>0.341584083759698</c:v>
                </c:pt>
                <c:pt idx="148">
                  <c:v>0.349527899661086</c:v>
                </c:pt>
                <c:pt idx="149">
                  <c:v>0.357471715562474</c:v>
                </c:pt>
                <c:pt idx="150">
                  <c:v>0.365415531463863</c:v>
                </c:pt>
                <c:pt idx="151">
                  <c:v>0.373359347365251</c:v>
                </c:pt>
                <c:pt idx="152">
                  <c:v>0.381303163266639</c:v>
                </c:pt>
                <c:pt idx="153">
                  <c:v>0.389246979168027</c:v>
                </c:pt>
                <c:pt idx="154">
                  <c:v>0.397190795069416</c:v>
                </c:pt>
                <c:pt idx="156">
                  <c:v>0.321</c:v>
                </c:pt>
                <c:pt idx="157">
                  <c:v>0.643</c:v>
                </c:pt>
                <c:pt idx="158">
                  <c:v>0.964</c:v>
                </c:pt>
                <c:pt idx="159">
                  <c:v>1.285</c:v>
                </c:pt>
                <c:pt idx="162">
                  <c:v>1.6255</c:v>
                </c:pt>
                <c:pt idx="164">
                  <c:v>0.0</c:v>
                </c:pt>
                <c:pt idx="165">
                  <c:v>1.228011520855008</c:v>
                </c:pt>
              </c:numCache>
            </c:numRef>
          </c:xVal>
          <c:yVal>
            <c:numRef>
              <c:f>Brookfield!$X$6:$X$171</c:f>
              <c:numCache>
                <c:formatCode>General</c:formatCode>
                <c:ptCount val="166"/>
                <c:pt idx="162">
                  <c:v>1.03475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8904776"/>
        <c:axId val="-2079017352"/>
      </c:scatterChart>
      <c:valAx>
        <c:axId val="2108904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79017352"/>
        <c:crosses val="autoZero"/>
        <c:crossBetween val="midCat"/>
      </c:valAx>
      <c:valAx>
        <c:axId val="-2079017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0890477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17</xdr:row>
      <xdr:rowOff>101600</xdr:rowOff>
    </xdr:from>
    <xdr:to>
      <xdr:col>11</xdr:col>
      <xdr:colOff>584200</xdr:colOff>
      <xdr:row>32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K235"/>
  <sheetViews>
    <sheetView workbookViewId="0">
      <selection activeCell="D38" sqref="D38"/>
    </sheetView>
  </sheetViews>
  <sheetFormatPr baseColWidth="10" defaultColWidth="8.83203125" defaultRowHeight="15" x14ac:dyDescent="0"/>
  <cols>
    <col min="5" max="5" width="8.83203125" style="1"/>
    <col min="8" max="8" width="10.33203125" customWidth="1"/>
    <col min="12" max="12" width="9.1640625" bestFit="1" customWidth="1"/>
  </cols>
  <sheetData>
    <row r="1" spans="1:37">
      <c r="A1" t="s">
        <v>57</v>
      </c>
    </row>
    <row r="2" spans="1:37">
      <c r="A2" s="2"/>
      <c r="B2" s="3"/>
      <c r="D2" s="1" t="s">
        <v>58</v>
      </c>
      <c r="E2" s="1" t="s">
        <v>60</v>
      </c>
      <c r="F2" s="1" t="s">
        <v>59</v>
      </c>
      <c r="H2" s="1" t="s">
        <v>61</v>
      </c>
      <c r="I2" s="1" t="s">
        <v>62</v>
      </c>
      <c r="K2" t="s">
        <v>0</v>
      </c>
      <c r="M2" s="1" t="s">
        <v>58</v>
      </c>
      <c r="N2" s="1" t="s">
        <v>60</v>
      </c>
      <c r="O2" s="1" t="s">
        <v>59</v>
      </c>
      <c r="R2" t="s">
        <v>1</v>
      </c>
      <c r="S2">
        <f>(I37-I38)/50</f>
        <v>0.20040164423822598</v>
      </c>
      <c r="T2">
        <f>I33/50</f>
        <v>0.12066438892892732</v>
      </c>
      <c r="U2">
        <f>F17/50</f>
        <v>9.8599999999999993E-2</v>
      </c>
      <c r="V2">
        <f>L29/50</f>
        <v>0.11982282373598029</v>
      </c>
    </row>
    <row r="3" spans="1:37">
      <c r="B3" s="1"/>
      <c r="C3" s="1"/>
      <c r="D3" s="1" t="s">
        <v>2</v>
      </c>
      <c r="E3" s="1" t="s">
        <v>3</v>
      </c>
      <c r="F3" s="1" t="s">
        <v>4</v>
      </c>
      <c r="G3" s="1"/>
      <c r="H3" s="1" t="s">
        <v>5</v>
      </c>
      <c r="I3" s="1" t="s">
        <v>6</v>
      </c>
      <c r="K3" s="1"/>
      <c r="L3" s="1"/>
      <c r="M3" s="1" t="s">
        <v>2</v>
      </c>
      <c r="N3" s="1" t="s">
        <v>3</v>
      </c>
      <c r="O3" s="1" t="s">
        <v>4</v>
      </c>
      <c r="P3" s="1"/>
      <c r="Q3" s="1"/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12</v>
      </c>
      <c r="AI3" t="s">
        <v>13</v>
      </c>
      <c r="AJ3" t="s">
        <v>14</v>
      </c>
      <c r="AK3" t="s">
        <v>15</v>
      </c>
    </row>
    <row r="4" spans="1:37">
      <c r="B4" s="1"/>
      <c r="C4" s="1"/>
      <c r="D4" s="1" t="s">
        <v>16</v>
      </c>
      <c r="E4" s="1" t="s">
        <v>17</v>
      </c>
      <c r="F4" s="1" t="s">
        <v>16</v>
      </c>
      <c r="G4" s="1"/>
      <c r="H4" s="1" t="s">
        <v>18</v>
      </c>
      <c r="I4" s="1" t="s">
        <v>19</v>
      </c>
      <c r="K4" s="1"/>
      <c r="L4" s="1"/>
      <c r="M4" s="1" t="s">
        <v>16</v>
      </c>
      <c r="N4" s="1" t="s">
        <v>17</v>
      </c>
      <c r="O4" s="1" t="s">
        <v>16</v>
      </c>
      <c r="P4" s="1"/>
      <c r="Q4" s="1"/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C4" t="s">
        <v>2</v>
      </c>
      <c r="AD4" t="str">
        <f t="shared" ref="AD4" si="0">T4</f>
        <v>FC</v>
      </c>
      <c r="AE4" t="s">
        <v>29</v>
      </c>
      <c r="AF4" t="str">
        <f>W4</f>
        <v>YL</v>
      </c>
      <c r="AG4" t="str">
        <f>Z4</f>
        <v>PHI</v>
      </c>
      <c r="AH4" t="s">
        <v>30</v>
      </c>
      <c r="AI4" t="str">
        <f>AA4</f>
        <v>PHIT</v>
      </c>
      <c r="AJ4" t="str">
        <f>V4</f>
        <v>FCt</v>
      </c>
      <c r="AK4" t="str">
        <f>X4</f>
        <v>TYL</v>
      </c>
    </row>
    <row r="5" spans="1:37">
      <c r="A5" s="4"/>
      <c r="B5" s="5"/>
      <c r="C5" s="5"/>
      <c r="D5" s="1" t="s">
        <v>31</v>
      </c>
      <c r="E5" s="1" t="s">
        <v>31</v>
      </c>
      <c r="F5" s="5" t="s">
        <v>31</v>
      </c>
      <c r="G5" s="1"/>
      <c r="H5" s="1" t="s">
        <v>31</v>
      </c>
      <c r="I5" s="1" t="s">
        <v>32</v>
      </c>
      <c r="K5" s="5"/>
      <c r="L5" s="5"/>
      <c r="M5" s="1" t="s">
        <v>31</v>
      </c>
      <c r="N5" s="1" t="s">
        <v>31</v>
      </c>
      <c r="O5" s="5" t="s">
        <v>31</v>
      </c>
      <c r="P5" s="5"/>
      <c r="Q5" s="5"/>
    </row>
    <row r="6" spans="1:37">
      <c r="B6" s="3"/>
      <c r="D6" s="6">
        <v>1.2989999999999999</v>
      </c>
      <c r="E6" s="6">
        <v>4.5359999999999996</v>
      </c>
      <c r="F6" s="6">
        <v>2.3969999999999998</v>
      </c>
      <c r="G6" s="1"/>
      <c r="H6" s="7">
        <v>4.93</v>
      </c>
      <c r="I6" s="7">
        <v>2.8610000000000002</v>
      </c>
      <c r="K6" s="3"/>
      <c r="M6" s="8">
        <v>4.4400000000000004</v>
      </c>
      <c r="N6" s="3">
        <v>4.6479999999999997</v>
      </c>
      <c r="O6" s="3">
        <v>5.0990000000000002</v>
      </c>
      <c r="P6" s="3"/>
      <c r="Q6" s="3"/>
      <c r="S6">
        <f>I38</f>
        <v>1.2972834321853473</v>
      </c>
      <c r="U6">
        <f t="shared" ref="U6:U56" si="1">SQRT($I$35^2-(S6-$I$36)^2)</f>
        <v>0</v>
      </c>
      <c r="AC6">
        <f>S6*0.0479/$I$23</f>
        <v>1.3918975814507892</v>
      </c>
      <c r="AE6">
        <f t="shared" ref="AE6:AE55" si="2">U6*0.0479/$I$23</f>
        <v>0</v>
      </c>
    </row>
    <row r="7" spans="1:37">
      <c r="B7" s="3"/>
      <c r="D7" s="6">
        <v>1.2989999999999999</v>
      </c>
      <c r="E7" s="6">
        <v>4.9450000000000003</v>
      </c>
      <c r="F7" s="6">
        <v>2.4249999999999998</v>
      </c>
      <c r="G7" s="1"/>
      <c r="H7" s="9"/>
      <c r="I7" s="9"/>
      <c r="K7" s="3"/>
      <c r="M7" s="8">
        <v>3.4580000000000002</v>
      </c>
      <c r="N7" s="3">
        <v>4.41</v>
      </c>
      <c r="O7" s="3">
        <v>4.1040000000000001</v>
      </c>
      <c r="P7" s="3"/>
      <c r="Q7" s="3"/>
      <c r="S7">
        <f t="shared" ref="S7:S56" si="3">S6+$S$2</f>
        <v>1.4976850764235732</v>
      </c>
      <c r="U7">
        <f t="shared" si="1"/>
        <v>1.4028115096675815</v>
      </c>
      <c r="AC7">
        <f t="shared" ref="AC7:AC70" si="4">S7*0.0479/$I$23</f>
        <v>1.6069150225230615</v>
      </c>
      <c r="AE7">
        <f t="shared" si="2"/>
        <v>1.5051220875059066</v>
      </c>
    </row>
    <row r="8" spans="1:37">
      <c r="B8" s="3"/>
      <c r="D8" s="6">
        <v>1.7889999999999999</v>
      </c>
      <c r="E8" s="6">
        <v>4.7290000000000001</v>
      </c>
      <c r="F8" s="6">
        <v>2.859</v>
      </c>
      <c r="G8" s="1"/>
      <c r="H8" s="9"/>
      <c r="I8" s="9"/>
      <c r="K8" s="3"/>
      <c r="M8" s="8">
        <v>2.476</v>
      </c>
      <c r="N8" s="3">
        <v>4.5609999999999999</v>
      </c>
      <c r="O8" s="3">
        <v>3.4260000000000002</v>
      </c>
      <c r="P8" s="3"/>
      <c r="Q8" s="3"/>
      <c r="S8">
        <f t="shared" si="3"/>
        <v>1.6980867206617991</v>
      </c>
      <c r="U8">
        <f t="shared" si="1"/>
        <v>1.9635270879936735</v>
      </c>
      <c r="AC8">
        <f t="shared" si="4"/>
        <v>1.8219324635953342</v>
      </c>
      <c r="AE8">
        <f t="shared" si="2"/>
        <v>2.106732065704072</v>
      </c>
    </row>
    <row r="9" spans="1:37">
      <c r="B9" s="3"/>
      <c r="D9" s="6">
        <v>2.2799999999999998</v>
      </c>
      <c r="E9" s="6">
        <v>4.8609999999999998</v>
      </c>
      <c r="F9" s="6">
        <v>3.3</v>
      </c>
      <c r="G9" s="1"/>
      <c r="K9" s="3"/>
      <c r="M9" s="8"/>
      <c r="N9" s="3"/>
      <c r="O9" s="3"/>
      <c r="P9" s="3"/>
      <c r="Q9" s="3"/>
      <c r="S9">
        <f t="shared" si="3"/>
        <v>1.898488364900025</v>
      </c>
      <c r="U9">
        <f t="shared" si="1"/>
        <v>2.379637678489567</v>
      </c>
      <c r="AC9">
        <f t="shared" si="4"/>
        <v>2.0369499046676065</v>
      </c>
      <c r="AE9">
        <f t="shared" si="2"/>
        <v>2.5531906499716803</v>
      </c>
    </row>
    <row r="10" spans="1:37">
      <c r="B10" s="3"/>
      <c r="D10" s="6">
        <v>2.7709999999999999</v>
      </c>
      <c r="E10" s="23">
        <v>4.899</v>
      </c>
      <c r="F10" s="23">
        <v>3.6589999999999998</v>
      </c>
      <c r="G10" s="1"/>
      <c r="K10" s="3"/>
      <c r="M10" s="3"/>
      <c r="N10" s="8"/>
      <c r="O10" s="3"/>
      <c r="P10" s="3"/>
      <c r="Q10" s="3"/>
      <c r="S10">
        <f t="shared" si="3"/>
        <v>2.098890009138251</v>
      </c>
      <c r="U10">
        <f t="shared" si="1"/>
        <v>2.7183801607690463</v>
      </c>
      <c r="AC10">
        <f t="shared" si="4"/>
        <v>2.2519673457398786</v>
      </c>
      <c r="AE10">
        <f t="shared" si="2"/>
        <v>2.9166384749586873</v>
      </c>
    </row>
    <row r="11" spans="1:37">
      <c r="B11" s="3"/>
      <c r="D11" s="6">
        <v>3.262</v>
      </c>
      <c r="E11" s="23">
        <v>4.9320000000000004</v>
      </c>
      <c r="F11" s="23">
        <v>4.0439999999999996</v>
      </c>
      <c r="G11" s="1"/>
      <c r="M11" t="s">
        <v>33</v>
      </c>
      <c r="N11">
        <f>AVERAGE(N6:N8)</f>
        <v>4.5396666666666663</v>
      </c>
      <c r="S11">
        <f t="shared" si="3"/>
        <v>2.2992916533764771</v>
      </c>
      <c r="U11">
        <f t="shared" si="1"/>
        <v>3.0060246635733905</v>
      </c>
      <c r="AC11">
        <f t="shared" si="4"/>
        <v>2.4669847868121511</v>
      </c>
      <c r="AE11">
        <f t="shared" si="2"/>
        <v>3.2252616160840875</v>
      </c>
    </row>
    <row r="12" spans="1:37">
      <c r="D12" t="s">
        <v>33</v>
      </c>
      <c r="E12" s="1">
        <f>AVERAGE(E6:E11)</f>
        <v>4.8170000000000002</v>
      </c>
      <c r="G12" s="1"/>
      <c r="K12" t="s">
        <v>34</v>
      </c>
      <c r="N12" s="1"/>
      <c r="S12">
        <f t="shared" si="3"/>
        <v>2.4996932976147033</v>
      </c>
      <c r="U12">
        <f t="shared" si="1"/>
        <v>3.2561413082870816</v>
      </c>
      <c r="AC12">
        <f t="shared" si="4"/>
        <v>2.682002227884424</v>
      </c>
      <c r="AE12">
        <f t="shared" si="2"/>
        <v>3.4936198978753819</v>
      </c>
    </row>
    <row r="13" spans="1:37">
      <c r="B13" t="s">
        <v>34</v>
      </c>
      <c r="G13" s="1"/>
      <c r="K13" s="1" t="s">
        <v>2</v>
      </c>
      <c r="L13" s="1" t="s">
        <v>4</v>
      </c>
      <c r="M13" t="s">
        <v>35</v>
      </c>
      <c r="N13" s="1" t="s">
        <v>36</v>
      </c>
      <c r="O13" s="1" t="s">
        <v>37</v>
      </c>
      <c r="P13" s="1"/>
      <c r="Q13" s="1"/>
      <c r="S13">
        <f t="shared" si="3"/>
        <v>2.7000949418529294</v>
      </c>
      <c r="U13">
        <f t="shared" si="1"/>
        <v>3.4768385816757061</v>
      </c>
      <c r="AC13">
        <f t="shared" si="4"/>
        <v>2.8970196689566965</v>
      </c>
      <c r="AE13">
        <f t="shared" si="2"/>
        <v>3.7304131794676203</v>
      </c>
    </row>
    <row r="14" spans="1:37">
      <c r="B14" s="1" t="s">
        <v>2</v>
      </c>
      <c r="C14" s="1" t="s">
        <v>4</v>
      </c>
      <c r="D14" t="s">
        <v>35</v>
      </c>
      <c r="E14" s="1" t="s">
        <v>36</v>
      </c>
      <c r="F14" s="1" t="s">
        <v>37</v>
      </c>
      <c r="G14" s="1"/>
      <c r="K14" s="1" t="s">
        <v>17</v>
      </c>
      <c r="L14" s="1" t="s">
        <v>17</v>
      </c>
      <c r="M14" t="s">
        <v>16</v>
      </c>
      <c r="N14" s="1" t="s">
        <v>38</v>
      </c>
      <c r="O14" s="1" t="s">
        <v>16</v>
      </c>
      <c r="P14" s="1"/>
      <c r="Q14" s="1"/>
      <c r="S14">
        <f t="shared" si="3"/>
        <v>2.9004965860911556</v>
      </c>
      <c r="U14">
        <f t="shared" si="1"/>
        <v>3.6734228164611262</v>
      </c>
      <c r="AC14">
        <f t="shared" si="4"/>
        <v>3.112037110028969</v>
      </c>
      <c r="AE14">
        <f t="shared" si="2"/>
        <v>3.9413347977975817</v>
      </c>
    </row>
    <row r="15" spans="1:37">
      <c r="B15" s="1" t="s">
        <v>17</v>
      </c>
      <c r="C15" s="1" t="s">
        <v>17</v>
      </c>
      <c r="D15" t="s">
        <v>16</v>
      </c>
      <c r="E15" s="1" t="s">
        <v>38</v>
      </c>
      <c r="F15" s="1" t="s">
        <v>16</v>
      </c>
      <c r="G15" s="1"/>
      <c r="K15" s="1" t="s">
        <v>31</v>
      </c>
      <c r="L15" s="1" t="s">
        <v>31</v>
      </c>
      <c r="M15" s="1" t="s">
        <v>31</v>
      </c>
      <c r="N15" s="1" t="s">
        <v>31</v>
      </c>
      <c r="O15" s="10" t="s">
        <v>31</v>
      </c>
      <c r="P15" s="10"/>
      <c r="Q15" s="10"/>
      <c r="R15" s="4"/>
      <c r="S15">
        <f t="shared" si="3"/>
        <v>3.1008982303293817</v>
      </c>
      <c r="U15">
        <f t="shared" si="1"/>
        <v>3.84958987632954</v>
      </c>
      <c r="AC15">
        <f t="shared" si="4"/>
        <v>3.3270545511012415</v>
      </c>
      <c r="AE15">
        <f t="shared" si="2"/>
        <v>4.1303501652019712</v>
      </c>
    </row>
    <row r="16" spans="1:37">
      <c r="B16" s="1" t="s">
        <v>31</v>
      </c>
      <c r="C16" s="1" t="s">
        <v>31</v>
      </c>
      <c r="D16" s="1" t="s">
        <v>31</v>
      </c>
      <c r="E16" s="1" t="s">
        <v>31</v>
      </c>
      <c r="F16" s="10" t="s">
        <v>31</v>
      </c>
      <c r="G16" s="1"/>
      <c r="K16" s="1">
        <f>M6</f>
        <v>4.4400000000000004</v>
      </c>
      <c r="L16" s="1">
        <f>O6</f>
        <v>5.0990000000000002</v>
      </c>
      <c r="M16" s="1">
        <f>N6</f>
        <v>4.6479999999999997</v>
      </c>
      <c r="N16" s="1">
        <f>L16*$N$11/M16</f>
        <v>4.9801549770510611</v>
      </c>
      <c r="O16" s="11">
        <f>F17</f>
        <v>4.93</v>
      </c>
      <c r="P16" s="11"/>
      <c r="Q16" s="11"/>
      <c r="R16" s="4"/>
      <c r="S16">
        <f t="shared" si="3"/>
        <v>3.3012998745676079</v>
      </c>
      <c r="U16">
        <f t="shared" si="1"/>
        <v>4.0080328847645204</v>
      </c>
      <c r="AC16">
        <f t="shared" si="4"/>
        <v>3.5420719921735149</v>
      </c>
      <c r="AE16">
        <f t="shared" si="2"/>
        <v>4.3003488214454499</v>
      </c>
    </row>
    <row r="17" spans="2:31">
      <c r="B17" s="1">
        <f>D6</f>
        <v>1.2989999999999999</v>
      </c>
      <c r="C17" s="1">
        <f t="shared" ref="C17:C22" si="5">F6</f>
        <v>2.3969999999999998</v>
      </c>
      <c r="D17" s="1">
        <f t="shared" ref="D17:D22" si="6">E6</f>
        <v>4.5359999999999996</v>
      </c>
      <c r="E17" s="1">
        <f>C17*$E$12/D17</f>
        <v>2.5454914021164021</v>
      </c>
      <c r="F17" s="9">
        <f>H6</f>
        <v>4.93</v>
      </c>
      <c r="G17" s="1"/>
      <c r="K17" s="1">
        <f t="shared" ref="K17:K18" si="7">M7</f>
        <v>3.4580000000000002</v>
      </c>
      <c r="L17" s="1">
        <f t="shared" ref="L17:L18" si="8">O7</f>
        <v>4.1040000000000001</v>
      </c>
      <c r="M17" s="1">
        <f t="shared" ref="M17:M18" si="9">N7</f>
        <v>4.41</v>
      </c>
      <c r="N17" s="1">
        <f t="shared" ref="N17:N18" si="10">L17*$N$11/M17</f>
        <v>4.2246693877551014</v>
      </c>
      <c r="O17" s="12"/>
      <c r="P17" s="12"/>
      <c r="Q17" s="12"/>
      <c r="S17">
        <f t="shared" si="3"/>
        <v>3.501701518805834</v>
      </c>
      <c r="U17">
        <f t="shared" si="1"/>
        <v>4.1507820174928431</v>
      </c>
      <c r="AC17">
        <f t="shared" si="4"/>
        <v>3.7570894332457874</v>
      </c>
      <c r="AE17">
        <f t="shared" si="2"/>
        <v>4.4535090080856516</v>
      </c>
    </row>
    <row r="18" spans="2:31">
      <c r="B18" s="1">
        <f t="shared" ref="B18:B22" si="11">D7</f>
        <v>1.2989999999999999</v>
      </c>
      <c r="C18" s="1">
        <f t="shared" si="5"/>
        <v>2.4249999999999998</v>
      </c>
      <c r="D18" s="1">
        <f t="shared" si="6"/>
        <v>4.9450000000000003</v>
      </c>
      <c r="E18" s="1">
        <f t="shared" ref="E18:E22" si="12">C18*$E$12/D18</f>
        <v>2.3622295247724971</v>
      </c>
      <c r="F18" s="1"/>
      <c r="G18" s="1"/>
      <c r="K18" s="1">
        <f t="shared" si="7"/>
        <v>2.476</v>
      </c>
      <c r="L18" s="1">
        <f t="shared" si="8"/>
        <v>3.4260000000000002</v>
      </c>
      <c r="M18" s="1">
        <f t="shared" si="9"/>
        <v>4.5609999999999999</v>
      </c>
      <c r="N18" s="1">
        <f t="shared" si="10"/>
        <v>3.4099754439815828</v>
      </c>
      <c r="O18" s="12"/>
      <c r="P18" s="12"/>
      <c r="Q18" s="12"/>
      <c r="S18">
        <f t="shared" si="3"/>
        <v>3.7021031630440602</v>
      </c>
      <c r="U18">
        <f t="shared" si="1"/>
        <v>4.2794080747345582</v>
      </c>
      <c r="AC18">
        <f t="shared" si="4"/>
        <v>3.9721068743180599</v>
      </c>
      <c r="AE18">
        <f t="shared" si="2"/>
        <v>4.5915160877603691</v>
      </c>
    </row>
    <row r="19" spans="2:31">
      <c r="B19" s="1">
        <f t="shared" si="11"/>
        <v>1.7889999999999999</v>
      </c>
      <c r="C19" s="1">
        <f t="shared" si="5"/>
        <v>2.859</v>
      </c>
      <c r="D19" s="1">
        <f t="shared" si="6"/>
        <v>4.7290000000000001</v>
      </c>
      <c r="E19" s="1">
        <f t="shared" si="12"/>
        <v>2.912201945443011</v>
      </c>
      <c r="F19" s="1"/>
      <c r="G19" s="1"/>
      <c r="K19" s="1"/>
      <c r="L19" s="1"/>
      <c r="M19" s="1"/>
      <c r="N19" s="1"/>
      <c r="O19" s="12"/>
      <c r="P19" s="12"/>
      <c r="Q19" s="12"/>
      <c r="S19">
        <f t="shared" si="3"/>
        <v>3.9025048072822863</v>
      </c>
      <c r="U19">
        <f t="shared" si="1"/>
        <v>4.3951511857316072</v>
      </c>
      <c r="AC19">
        <f t="shared" si="4"/>
        <v>4.1871243153903324</v>
      </c>
      <c r="AE19">
        <f t="shared" si="2"/>
        <v>4.7157006354617126</v>
      </c>
    </row>
    <row r="20" spans="2:31">
      <c r="B20" s="1">
        <f t="shared" si="11"/>
        <v>2.2799999999999998</v>
      </c>
      <c r="C20" s="1">
        <f t="shared" si="5"/>
        <v>3.3</v>
      </c>
      <c r="D20" s="1">
        <f t="shared" si="6"/>
        <v>4.8609999999999998</v>
      </c>
      <c r="E20" s="1">
        <f t="shared" si="12"/>
        <v>3.2701296029623537</v>
      </c>
      <c r="F20" s="1"/>
      <c r="G20" s="1"/>
      <c r="K20" s="1"/>
      <c r="L20" s="1"/>
      <c r="M20" s="1"/>
      <c r="N20" s="1"/>
      <c r="O20" s="12"/>
      <c r="P20" s="12"/>
      <c r="Q20" s="12"/>
      <c r="S20">
        <f t="shared" si="3"/>
        <v>4.1029064515205125</v>
      </c>
      <c r="U20">
        <f t="shared" si="1"/>
        <v>4.4990057549136111</v>
      </c>
      <c r="AC20">
        <f t="shared" si="4"/>
        <v>4.4021417564626049</v>
      </c>
      <c r="AE20">
        <f t="shared" si="2"/>
        <v>4.8271295800397933</v>
      </c>
    </row>
    <row r="21" spans="2:31">
      <c r="B21" s="1">
        <f t="shared" si="11"/>
        <v>2.7709999999999999</v>
      </c>
      <c r="C21" s="1">
        <f t="shared" si="5"/>
        <v>3.6589999999999998</v>
      </c>
      <c r="D21" s="1">
        <f t="shared" si="6"/>
        <v>4.899</v>
      </c>
      <c r="E21" s="1">
        <f t="shared" si="12"/>
        <v>3.5977552561747292</v>
      </c>
      <c r="F21" s="1"/>
      <c r="G21" s="1"/>
      <c r="S21">
        <f t="shared" si="3"/>
        <v>4.3033080957587382</v>
      </c>
      <c r="U21">
        <f t="shared" si="1"/>
        <v>4.5917785205764083</v>
      </c>
      <c r="AC21">
        <f t="shared" si="4"/>
        <v>4.6171591975348774</v>
      </c>
      <c r="AE21">
        <f t="shared" si="2"/>
        <v>4.9266684972469772</v>
      </c>
    </row>
    <row r="22" spans="2:31">
      <c r="B22" s="1">
        <f t="shared" si="11"/>
        <v>3.262</v>
      </c>
      <c r="C22" s="1">
        <f t="shared" si="5"/>
        <v>4.0439999999999996</v>
      </c>
      <c r="D22" s="1">
        <f t="shared" si="6"/>
        <v>4.9320000000000004</v>
      </c>
      <c r="E22" s="1">
        <f t="shared" si="12"/>
        <v>3.9497055961070555</v>
      </c>
      <c r="F22" s="1"/>
      <c r="G22" s="1"/>
      <c r="S22">
        <f t="shared" si="3"/>
        <v>4.5037097399969639</v>
      </c>
      <c r="U22">
        <f t="shared" si="1"/>
        <v>4.6741293888039905</v>
      </c>
      <c r="AC22">
        <f t="shared" si="4"/>
        <v>4.832176638607149</v>
      </c>
      <c r="AE22">
        <f t="shared" si="2"/>
        <v>5.0150254217806189</v>
      </c>
    </row>
    <row r="23" spans="2:31">
      <c r="B23" s="9"/>
      <c r="C23" s="9"/>
      <c r="D23" s="9"/>
      <c r="E23" s="9"/>
      <c r="F23" s="1"/>
      <c r="G23" s="1"/>
      <c r="H23" s="1" t="s">
        <v>39</v>
      </c>
      <c r="I23" s="1">
        <f>1/(4*144/PI()/I6^2)</f>
        <v>4.4644000557073384E-2</v>
      </c>
      <c r="R23" s="4"/>
      <c r="S23">
        <f t="shared" si="3"/>
        <v>4.7041113842351896</v>
      </c>
      <c r="U23">
        <f t="shared" si="1"/>
        <v>4.7466008328601532</v>
      </c>
      <c r="AC23">
        <f t="shared" si="4"/>
        <v>5.0471940796794215</v>
      </c>
      <c r="AE23">
        <f t="shared" si="2"/>
        <v>5.092782390846426</v>
      </c>
    </row>
    <row r="24" spans="2:31">
      <c r="B24" s="1"/>
      <c r="C24" s="1"/>
      <c r="D24" s="1"/>
      <c r="F24" s="1"/>
      <c r="G24" s="1"/>
      <c r="H24" s="11" t="s">
        <v>40</v>
      </c>
      <c r="I24" s="13">
        <f>INTERCEPT(E17:E22,B17:B22)</f>
        <v>1.4946831890564818</v>
      </c>
      <c r="K24" s="14" t="s">
        <v>41</v>
      </c>
      <c r="L24" s="14">
        <f>SLOPE(N16:N18,K16:K18)</f>
        <v>0.79948041398649594</v>
      </c>
      <c r="R24" s="4"/>
      <c r="S24">
        <f t="shared" si="3"/>
        <v>4.9045130284734153</v>
      </c>
      <c r="U24">
        <f t="shared" si="1"/>
        <v>4.8096394617174241</v>
      </c>
      <c r="AC24">
        <f t="shared" si="4"/>
        <v>5.262211520751694</v>
      </c>
      <c r="AE24">
        <f t="shared" si="2"/>
        <v>5.160418585734539</v>
      </c>
    </row>
    <row r="25" spans="2:31">
      <c r="B25" s="1"/>
      <c r="C25" s="1"/>
      <c r="D25" s="1"/>
      <c r="F25" s="1"/>
      <c r="G25" s="1"/>
      <c r="H25" s="11" t="s">
        <v>42</v>
      </c>
      <c r="I25" s="13">
        <f>SLOPE(E17:E22,B17:B22)</f>
        <v>0.76137119631788652</v>
      </c>
      <c r="K25" s="12" t="s">
        <v>43</v>
      </c>
      <c r="L25" s="12">
        <f>DEGREES(ATAN(L24))</f>
        <v>38.641651161402066</v>
      </c>
      <c r="S25">
        <f t="shared" si="3"/>
        <v>5.104914672711641</v>
      </c>
      <c r="U25">
        <f t="shared" si="1"/>
        <v>4.8636120732315264</v>
      </c>
      <c r="AC25">
        <f t="shared" si="4"/>
        <v>5.4772289618239656</v>
      </c>
      <c r="AE25">
        <f t="shared" si="2"/>
        <v>5.2183275557924631</v>
      </c>
    </row>
    <row r="26" spans="2:31">
      <c r="B26" s="1"/>
      <c r="C26" s="1"/>
      <c r="D26" s="1"/>
      <c r="F26" s="1"/>
      <c r="G26" s="1"/>
      <c r="H26" s="11" t="s">
        <v>27</v>
      </c>
      <c r="I26" s="15">
        <f>DEGREES(ATAN(I25))</f>
        <v>37.284600639693885</v>
      </c>
      <c r="K26" t="s">
        <v>44</v>
      </c>
      <c r="L26">
        <f>INTERCEPT(N16:N18,K16:K18)</f>
        <v>1.4403299980306117</v>
      </c>
      <c r="R26" s="4"/>
      <c r="S26">
        <f t="shared" si="3"/>
        <v>5.3053163169498667</v>
      </c>
      <c r="U26">
        <f t="shared" si="1"/>
        <v>4.9088177199841816</v>
      </c>
      <c r="AC26">
        <f t="shared" si="4"/>
        <v>5.6922464028962381</v>
      </c>
      <c r="AE26">
        <f t="shared" si="2"/>
        <v>5.2668301642601776</v>
      </c>
    </row>
    <row r="27" spans="2:31">
      <c r="B27" s="16"/>
      <c r="C27" s="1">
        <f>SLOPE(N16:N19,K16:K19)</f>
        <v>0.79948041398649594</v>
      </c>
      <c r="D27" s="1"/>
      <c r="F27" s="1"/>
      <c r="G27" s="1"/>
      <c r="H27" s="11" t="s">
        <v>45</v>
      </c>
      <c r="I27" s="13">
        <f>-I24/I25</f>
        <v>-1.9631464866086477</v>
      </c>
      <c r="K27" t="s">
        <v>46</v>
      </c>
      <c r="L27">
        <f>COS(RADIANS(L25))</f>
        <v>0.78106673674634131</v>
      </c>
      <c r="R27" s="4"/>
      <c r="S27">
        <f t="shared" si="3"/>
        <v>5.5057179611880924</v>
      </c>
      <c r="U27">
        <f t="shared" si="1"/>
        <v>4.9454968182328409</v>
      </c>
      <c r="AC27">
        <f t="shared" si="4"/>
        <v>5.9072638439685097</v>
      </c>
      <c r="AE27">
        <f t="shared" si="2"/>
        <v>5.3061843615585289</v>
      </c>
    </row>
    <row r="28" spans="2:31">
      <c r="H28" s="11" t="s">
        <v>47</v>
      </c>
      <c r="I28" s="13">
        <f>SIN(RADIANS(I26))</f>
        <v>0.60577457933930778</v>
      </c>
      <c r="K28" t="s">
        <v>48</v>
      </c>
      <c r="L28">
        <f>SIN(RADIANS(L25))</f>
        <v>0.62444755804504648</v>
      </c>
      <c r="R28" s="4"/>
      <c r="S28">
        <f t="shared" si="3"/>
        <v>5.7061196054263181</v>
      </c>
      <c r="U28">
        <f t="shared" si="1"/>
        <v>4.9738380062326968</v>
      </c>
      <c r="AC28">
        <f t="shared" si="4"/>
        <v>6.1222812850407822</v>
      </c>
      <c r="AE28">
        <f t="shared" si="2"/>
        <v>5.3365925438059429</v>
      </c>
    </row>
    <row r="29" spans="2:31">
      <c r="H29" s="11" t="s">
        <v>49</v>
      </c>
      <c r="I29" s="13">
        <f>COS(RADIANS(I26))</f>
        <v>0.79563632334521073</v>
      </c>
      <c r="K29" t="s">
        <v>23</v>
      </c>
      <c r="L29">
        <f>2*L26*L27/(1-L28)</f>
        <v>5.9911411867990143</v>
      </c>
      <c r="R29" s="4"/>
      <c r="S29">
        <f t="shared" si="3"/>
        <v>5.9065212496645438</v>
      </c>
      <c r="U29">
        <f t="shared" si="1"/>
        <v>4.9939832405917999</v>
      </c>
      <c r="AC29">
        <f t="shared" si="4"/>
        <v>6.3372987261130547</v>
      </c>
      <c r="AE29">
        <f t="shared" si="2"/>
        <v>5.3582070208635582</v>
      </c>
    </row>
    <row r="30" spans="2:31">
      <c r="C30" s="3"/>
      <c r="D30" s="6"/>
      <c r="E30" s="3"/>
      <c r="H30" s="11" t="s">
        <v>50</v>
      </c>
      <c r="I30" s="13">
        <f>TAN(RADIANS(I26))</f>
        <v>0.76137119631788641</v>
      </c>
      <c r="R30" s="4"/>
      <c r="S30">
        <f t="shared" si="3"/>
        <v>6.1069228939027695</v>
      </c>
      <c r="U30">
        <f t="shared" si="1"/>
        <v>5.0060314685738767</v>
      </c>
      <c r="AC30">
        <f t="shared" si="4"/>
        <v>6.5523161671853263</v>
      </c>
      <c r="AE30">
        <f t="shared" si="2"/>
        <v>5.3711339564683476</v>
      </c>
    </row>
    <row r="31" spans="2:31">
      <c r="B31" s="6">
        <v>2.3559999999999999</v>
      </c>
      <c r="C31" s="3">
        <v>0.6855</v>
      </c>
      <c r="E31" s="3"/>
      <c r="H31" s="11"/>
      <c r="I31" s="11"/>
      <c r="K31" s="17"/>
      <c r="L31" s="18"/>
      <c r="R31" s="4"/>
      <c r="S31">
        <f t="shared" si="3"/>
        <v>6.3073245381409953</v>
      </c>
      <c r="U31">
        <f t="shared" si="1"/>
        <v>5.0100411059556498</v>
      </c>
      <c r="AC31">
        <f t="shared" si="4"/>
        <v>6.7673336082575988</v>
      </c>
      <c r="AE31">
        <f t="shared" si="2"/>
        <v>5.3754360268068115</v>
      </c>
    </row>
    <row r="32" spans="2:31">
      <c r="B32" s="6">
        <v>2.2890000000000001</v>
      </c>
      <c r="C32" s="3">
        <v>0.67059999999999997</v>
      </c>
      <c r="E32" s="3"/>
      <c r="H32" s="11" t="s">
        <v>7</v>
      </c>
      <c r="I32" s="13">
        <f>F17-I27</f>
        <v>6.8931464866086474</v>
      </c>
      <c r="K32" s="17" t="s">
        <v>29</v>
      </c>
      <c r="L32" s="18">
        <f>I37/I23</f>
        <v>253.50249760050966</v>
      </c>
      <c r="M32" s="19">
        <f>0.0478*L32</f>
        <v>12.117419385304363</v>
      </c>
      <c r="R32" s="4"/>
      <c r="S32">
        <f t="shared" si="3"/>
        <v>6.507726182379221</v>
      </c>
      <c r="U32">
        <f t="shared" si="1"/>
        <v>5.0060314685738767</v>
      </c>
      <c r="AC32">
        <f t="shared" si="4"/>
        <v>6.9823510493298713</v>
      </c>
      <c r="AE32">
        <f t="shared" si="2"/>
        <v>5.3711339564683476</v>
      </c>
    </row>
    <row r="33" spans="2:31">
      <c r="B33" s="6">
        <v>2.2970000000000002</v>
      </c>
      <c r="C33" s="3">
        <v>0.93169999999999997</v>
      </c>
      <c r="E33" s="3"/>
      <c r="H33" s="11" t="s">
        <v>21</v>
      </c>
      <c r="I33" s="20">
        <f>2*I29*I24/(1-I28)</f>
        <v>6.033219446446366</v>
      </c>
      <c r="K33" s="17" t="s">
        <v>51</v>
      </c>
      <c r="L33" s="21">
        <f>I39</f>
        <v>52.591180890368427</v>
      </c>
      <c r="M33" s="19">
        <f>L33</f>
        <v>52.591180890368427</v>
      </c>
      <c r="R33" s="4"/>
      <c r="S33">
        <f t="shared" si="3"/>
        <v>6.7081278266174467</v>
      </c>
      <c r="U33">
        <f t="shared" si="1"/>
        <v>4.9939832405917999</v>
      </c>
      <c r="AC33">
        <f t="shared" si="4"/>
        <v>7.1973684904021429</v>
      </c>
      <c r="AE33">
        <f t="shared" si="2"/>
        <v>5.3582070208635582</v>
      </c>
    </row>
    <row r="34" spans="2:31">
      <c r="B34" s="6">
        <v>2.278</v>
      </c>
      <c r="C34" s="3">
        <v>1.1599999999999999</v>
      </c>
      <c r="E34" s="3"/>
      <c r="H34" s="11" t="s">
        <v>8</v>
      </c>
      <c r="I34" s="13">
        <f>(I32-SQRT(I32^2-I29^2*(I32^2+E12^2)))/I29^2</f>
        <v>8.2704710247496447</v>
      </c>
      <c r="K34" s="17" t="s">
        <v>27</v>
      </c>
      <c r="L34" s="21">
        <f>I26</f>
        <v>37.284600639693885</v>
      </c>
      <c r="M34" s="19">
        <f t="shared" ref="M34:M35" si="13">L34</f>
        <v>37.284600639693885</v>
      </c>
      <c r="R34" s="4"/>
      <c r="S34">
        <f t="shared" si="3"/>
        <v>6.9085294708556724</v>
      </c>
      <c r="U34">
        <f t="shared" si="1"/>
        <v>4.9738380062326968</v>
      </c>
      <c r="AC34">
        <f t="shared" si="4"/>
        <v>7.4123859314744154</v>
      </c>
      <c r="AE34">
        <f t="shared" si="2"/>
        <v>5.3365925438059429</v>
      </c>
    </row>
    <row r="35" spans="2:31">
      <c r="B35">
        <v>2.2810000000000001</v>
      </c>
      <c r="C35">
        <v>1.401</v>
      </c>
      <c r="E35"/>
      <c r="H35" s="11" t="s">
        <v>52</v>
      </c>
      <c r="I35" s="13">
        <f>I34*I28</f>
        <v>5.0100411059556498</v>
      </c>
      <c r="K35" s="17" t="s">
        <v>43</v>
      </c>
      <c r="L35" s="21">
        <f>L25</f>
        <v>38.641651161402066</v>
      </c>
      <c r="M35" s="19">
        <f t="shared" si="13"/>
        <v>38.641651161402066</v>
      </c>
      <c r="R35" s="4"/>
      <c r="S35">
        <f t="shared" si="3"/>
        <v>7.1089311150938981</v>
      </c>
      <c r="U35">
        <f t="shared" si="1"/>
        <v>4.9454968182328418</v>
      </c>
      <c r="AC35">
        <f t="shared" si="4"/>
        <v>7.6274033725466879</v>
      </c>
      <c r="AE35">
        <f t="shared" si="2"/>
        <v>5.3061843615585307</v>
      </c>
    </row>
    <row r="36" spans="2:31">
      <c r="B36">
        <v>2.286</v>
      </c>
      <c r="C36">
        <v>1.643</v>
      </c>
      <c r="E36"/>
      <c r="H36" s="11" t="s">
        <v>53</v>
      </c>
      <c r="I36" s="13">
        <f>I34+I27</f>
        <v>6.307324538140997</v>
      </c>
      <c r="K36" s="17" t="s">
        <v>21</v>
      </c>
      <c r="L36" s="18">
        <f>I33/I23</f>
        <v>135.14065431330312</v>
      </c>
      <c r="M36" s="19">
        <f>0.0478*L36</f>
        <v>6.4597232761758896</v>
      </c>
      <c r="R36" s="4"/>
      <c r="S36">
        <f t="shared" si="3"/>
        <v>7.3093327593321238</v>
      </c>
      <c r="U36">
        <f t="shared" si="1"/>
        <v>4.9088177199841825</v>
      </c>
      <c r="AC36">
        <f t="shared" si="4"/>
        <v>7.8424208136189586</v>
      </c>
      <c r="AE36">
        <f t="shared" si="2"/>
        <v>5.2668301642601794</v>
      </c>
    </row>
    <row r="37" spans="2:31">
      <c r="E37"/>
      <c r="H37" s="11" t="s">
        <v>22</v>
      </c>
      <c r="I37" s="20">
        <f>I36+I35</f>
        <v>11.317365644096647</v>
      </c>
      <c r="K37" s="17" t="s">
        <v>23</v>
      </c>
      <c r="L37" s="18">
        <f>L29/I23</f>
        <v>134.19812543770294</v>
      </c>
      <c r="M37" s="19">
        <f>0.0478*L37</f>
        <v>6.4146703959222009</v>
      </c>
      <c r="R37" s="4"/>
      <c r="S37">
        <f t="shared" si="3"/>
        <v>7.5097344035703495</v>
      </c>
      <c r="U37">
        <f t="shared" si="1"/>
        <v>4.8636120732315273</v>
      </c>
      <c r="AC37">
        <f t="shared" si="4"/>
        <v>8.0574382546912311</v>
      </c>
      <c r="AE37">
        <f t="shared" si="2"/>
        <v>5.218327555792464</v>
      </c>
    </row>
    <row r="38" spans="2:31">
      <c r="B38" s="6"/>
      <c r="C38" s="3"/>
      <c r="D38" s="3"/>
      <c r="E38"/>
      <c r="H38" s="11" t="s">
        <v>54</v>
      </c>
      <c r="I38" s="13">
        <f>I36-I35</f>
        <v>1.2972834321853473</v>
      </c>
      <c r="S38">
        <f t="shared" si="3"/>
        <v>7.7101360478085752</v>
      </c>
      <c r="U38">
        <f t="shared" si="1"/>
        <v>4.809639461717425</v>
      </c>
      <c r="AC38">
        <f t="shared" si="4"/>
        <v>8.2724556957635045</v>
      </c>
      <c r="AE38">
        <f t="shared" si="2"/>
        <v>5.1604185857345399</v>
      </c>
    </row>
    <row r="39" spans="2:31">
      <c r="B39" s="6"/>
      <c r="C39" s="3"/>
      <c r="D39" s="3"/>
      <c r="E39"/>
      <c r="H39" s="11" t="s">
        <v>51</v>
      </c>
      <c r="I39" s="15">
        <f>DEGREES(ASIN(I35/I36))</f>
        <v>52.591180890368427</v>
      </c>
      <c r="S39">
        <f t="shared" si="3"/>
        <v>7.9105376920468009</v>
      </c>
      <c r="U39">
        <f t="shared" si="1"/>
        <v>4.746600832860155</v>
      </c>
      <c r="AC39">
        <f t="shared" si="4"/>
        <v>8.4874731368357761</v>
      </c>
      <c r="AE39">
        <f t="shared" si="2"/>
        <v>5.0927823908464278</v>
      </c>
    </row>
    <row r="40" spans="2:31">
      <c r="B40" s="6"/>
      <c r="C40" s="3"/>
      <c r="D40" s="3"/>
      <c r="E40"/>
      <c r="H40" s="11" t="s">
        <v>55</v>
      </c>
      <c r="I40" s="13">
        <f>TAN(RADIANS(I39))</f>
        <v>1.3075285472989173</v>
      </c>
      <c r="S40">
        <f t="shared" si="3"/>
        <v>8.1109393362850266</v>
      </c>
      <c r="U40">
        <f t="shared" si="1"/>
        <v>4.6741293888039923</v>
      </c>
      <c r="AC40">
        <f t="shared" si="4"/>
        <v>8.7024905779080477</v>
      </c>
      <c r="AE40">
        <f t="shared" si="2"/>
        <v>5.0150254217806216</v>
      </c>
    </row>
    <row r="41" spans="2:31">
      <c r="B41" s="6"/>
      <c r="C41" s="3"/>
      <c r="D41" s="3"/>
      <c r="E41"/>
      <c r="H41" s="11" t="s">
        <v>56</v>
      </c>
      <c r="I41" s="12">
        <f>I36-I35*SIN(RADIANS(I39))</f>
        <v>2.327743064002461</v>
      </c>
      <c r="S41">
        <f t="shared" si="3"/>
        <v>8.3113409805232532</v>
      </c>
      <c r="U41">
        <f t="shared" si="1"/>
        <v>4.5917785205764092</v>
      </c>
      <c r="AC41">
        <f t="shared" si="4"/>
        <v>8.9175080189803211</v>
      </c>
      <c r="AE41">
        <f t="shared" si="2"/>
        <v>4.9266684972469781</v>
      </c>
    </row>
    <row r="42" spans="2:31">
      <c r="B42" s="6"/>
      <c r="C42" s="3"/>
      <c r="D42" s="3"/>
      <c r="E42"/>
      <c r="S42">
        <f t="shared" si="3"/>
        <v>8.5117426247614798</v>
      </c>
      <c r="U42">
        <f t="shared" si="1"/>
        <v>4.499005754913612</v>
      </c>
      <c r="AC42">
        <f t="shared" si="4"/>
        <v>9.1325254600525945</v>
      </c>
      <c r="AE42">
        <f t="shared" si="2"/>
        <v>4.8271295800397951</v>
      </c>
    </row>
    <row r="43" spans="2:31">
      <c r="E43"/>
      <c r="S43">
        <f t="shared" si="3"/>
        <v>8.7121442689997064</v>
      </c>
      <c r="U43">
        <f t="shared" si="1"/>
        <v>4.3951511857316072</v>
      </c>
      <c r="AC43">
        <f t="shared" si="4"/>
        <v>9.3475429011248679</v>
      </c>
      <c r="AE43">
        <f t="shared" si="2"/>
        <v>4.7157006354617126</v>
      </c>
    </row>
    <row r="44" spans="2:31">
      <c r="E44"/>
      <c r="S44">
        <f t="shared" si="3"/>
        <v>8.912545913237933</v>
      </c>
      <c r="U44">
        <f t="shared" si="1"/>
        <v>4.2794080747345582</v>
      </c>
      <c r="AC44">
        <f t="shared" si="4"/>
        <v>9.5625603421971395</v>
      </c>
      <c r="AE44">
        <f t="shared" si="2"/>
        <v>4.5915160877603691</v>
      </c>
    </row>
    <row r="45" spans="2:31">
      <c r="E45"/>
      <c r="S45">
        <f t="shared" si="3"/>
        <v>9.1129475574761596</v>
      </c>
      <c r="U45">
        <f t="shared" si="1"/>
        <v>4.1507820174928431</v>
      </c>
      <c r="AC45">
        <f t="shared" si="4"/>
        <v>9.7775777832694128</v>
      </c>
      <c r="AE45">
        <f t="shared" si="2"/>
        <v>4.4535090080856516</v>
      </c>
    </row>
    <row r="46" spans="2:31">
      <c r="E46"/>
      <c r="J46" s="3">
        <v>0.77800000000000002</v>
      </c>
      <c r="K46" s="8">
        <v>0.61199999999999999</v>
      </c>
      <c r="L46" s="3">
        <v>1.1739999999999999</v>
      </c>
      <c r="S46">
        <f t="shared" si="3"/>
        <v>9.3133492017143862</v>
      </c>
      <c r="U46">
        <f t="shared" si="1"/>
        <v>4.0080328847645204</v>
      </c>
      <c r="AC46">
        <f t="shared" si="4"/>
        <v>9.9925952243416862</v>
      </c>
      <c r="AE46">
        <f t="shared" si="2"/>
        <v>4.3003488214454499</v>
      </c>
    </row>
    <row r="47" spans="2:31">
      <c r="E47"/>
      <c r="J47" s="3">
        <v>0.60699999999999998</v>
      </c>
      <c r="K47" s="8">
        <v>0.54500000000000004</v>
      </c>
      <c r="L47" s="3">
        <v>0.83199999999999996</v>
      </c>
      <c r="S47">
        <f t="shared" si="3"/>
        <v>9.5137508459526128</v>
      </c>
      <c r="U47">
        <f t="shared" si="1"/>
        <v>3.8495898763295395</v>
      </c>
      <c r="AC47">
        <f t="shared" si="4"/>
        <v>10.20761266541396</v>
      </c>
      <c r="AE47">
        <f t="shared" si="2"/>
        <v>4.1303501652019712</v>
      </c>
    </row>
    <row r="48" spans="2:31">
      <c r="E48" s="22"/>
      <c r="J48" s="3">
        <v>0.7</v>
      </c>
      <c r="K48" s="8">
        <v>0.47899999999999998</v>
      </c>
      <c r="L48" s="3">
        <v>1.0980000000000001</v>
      </c>
      <c r="S48">
        <f t="shared" si="3"/>
        <v>9.7141524901908394</v>
      </c>
      <c r="U48">
        <f t="shared" si="1"/>
        <v>3.6734228164611253</v>
      </c>
      <c r="AC48">
        <f t="shared" si="4"/>
        <v>10.422630106486233</v>
      </c>
      <c r="AE48">
        <f t="shared" si="2"/>
        <v>3.9413347977975803</v>
      </c>
    </row>
    <row r="49" spans="5:31">
      <c r="E49" s="22"/>
      <c r="J49" s="3">
        <v>0.628</v>
      </c>
      <c r="K49" s="8">
        <v>0.41099999999999998</v>
      </c>
      <c r="L49" s="3">
        <v>0.77900000000000003</v>
      </c>
      <c r="S49">
        <f t="shared" si="3"/>
        <v>9.914554134429066</v>
      </c>
      <c r="U49">
        <f t="shared" si="1"/>
        <v>3.4768385816757048</v>
      </c>
      <c r="AC49">
        <f t="shared" si="4"/>
        <v>10.637647547558506</v>
      </c>
      <c r="AE49">
        <f t="shared" si="2"/>
        <v>3.7304131794676185</v>
      </c>
    </row>
    <row r="50" spans="5:31">
      <c r="E50" s="22"/>
      <c r="S50">
        <f t="shared" si="3"/>
        <v>10.114955778667293</v>
      </c>
      <c r="U50">
        <f t="shared" si="1"/>
        <v>3.2561413082870794</v>
      </c>
      <c r="AC50">
        <f t="shared" si="4"/>
        <v>10.85266498863078</v>
      </c>
      <c r="AE50">
        <f t="shared" si="2"/>
        <v>3.4936198978753796</v>
      </c>
    </row>
    <row r="51" spans="5:31">
      <c r="E51" s="22"/>
      <c r="S51">
        <f t="shared" si="3"/>
        <v>10.315357422905519</v>
      </c>
      <c r="U51">
        <f t="shared" si="1"/>
        <v>3.0060246635733869</v>
      </c>
      <c r="AC51">
        <f t="shared" si="4"/>
        <v>11.067682429703051</v>
      </c>
      <c r="AE51">
        <f t="shared" si="2"/>
        <v>3.2252616160840839</v>
      </c>
    </row>
    <row r="52" spans="5:31">
      <c r="E52" s="22"/>
      <c r="S52">
        <f t="shared" si="3"/>
        <v>10.515759067143746</v>
      </c>
      <c r="U52">
        <f t="shared" si="1"/>
        <v>2.7183801607690419</v>
      </c>
      <c r="AC52">
        <f t="shared" si="4"/>
        <v>11.282699870775325</v>
      </c>
      <c r="AE52">
        <f t="shared" si="2"/>
        <v>2.9166384749586829</v>
      </c>
    </row>
    <row r="53" spans="5:31">
      <c r="E53" s="22"/>
      <c r="S53">
        <f t="shared" si="3"/>
        <v>10.716160711381972</v>
      </c>
      <c r="U53">
        <f t="shared" si="1"/>
        <v>2.3796376784895603</v>
      </c>
      <c r="AC53">
        <f t="shared" si="4"/>
        <v>11.4977173118476</v>
      </c>
      <c r="AE53">
        <f t="shared" si="2"/>
        <v>2.5531906499716732</v>
      </c>
    </row>
    <row r="54" spans="5:31">
      <c r="E54"/>
      <c r="S54">
        <f t="shared" si="3"/>
        <v>10.916562355620199</v>
      </c>
      <c r="U54">
        <f t="shared" si="1"/>
        <v>1.9635270879936635</v>
      </c>
      <c r="AC54">
        <f t="shared" si="4"/>
        <v>11.712734752919872</v>
      </c>
      <c r="AE54">
        <f t="shared" si="2"/>
        <v>2.1067320657040614</v>
      </c>
    </row>
    <row r="55" spans="5:31">
      <c r="E55"/>
      <c r="S55">
        <f t="shared" si="3"/>
        <v>11.116963999858426</v>
      </c>
      <c r="U55">
        <f t="shared" si="1"/>
        <v>1.4028115096675664</v>
      </c>
      <c r="AC55">
        <f t="shared" si="4"/>
        <v>11.927752193992145</v>
      </c>
      <c r="AE55">
        <f t="shared" si="2"/>
        <v>1.5051220875058904</v>
      </c>
    </row>
    <row r="56" spans="5:31">
      <c r="E56"/>
      <c r="S56">
        <f t="shared" si="3"/>
        <v>11.317365644096652</v>
      </c>
      <c r="U56" t="e">
        <f t="shared" si="1"/>
        <v>#NUM!</v>
      </c>
      <c r="AC56">
        <f t="shared" si="4"/>
        <v>12.142769635064417</v>
      </c>
      <c r="AE56">
        <v>0</v>
      </c>
    </row>
    <row r="57" spans="5:31">
      <c r="E57"/>
    </row>
    <row r="58" spans="5:31">
      <c r="E58"/>
      <c r="S58">
        <v>0</v>
      </c>
    </row>
    <row r="59" spans="5:31">
      <c r="E59"/>
      <c r="S59">
        <f t="shared" ref="S59:S108" si="14">S58+$U$2</f>
        <v>9.8599999999999993E-2</v>
      </c>
      <c r="AC59">
        <f t="shared" si="4"/>
        <v>0.1057911464265426</v>
      </c>
    </row>
    <row r="60" spans="5:31">
      <c r="E60"/>
      <c r="S60">
        <f t="shared" si="14"/>
        <v>0.19719999999999999</v>
      </c>
      <c r="AC60">
        <f t="shared" si="4"/>
        <v>0.21158229285308519</v>
      </c>
    </row>
    <row r="61" spans="5:31">
      <c r="E61"/>
      <c r="S61">
        <f t="shared" si="14"/>
        <v>0.29579999999999995</v>
      </c>
      <c r="AC61">
        <f t="shared" si="4"/>
        <v>0.31737343927962774</v>
      </c>
    </row>
    <row r="62" spans="5:31">
      <c r="E62"/>
      <c r="S62">
        <f t="shared" si="14"/>
        <v>0.39439999999999997</v>
      </c>
      <c r="AC62">
        <f t="shared" si="4"/>
        <v>0.42316458570617038</v>
      </c>
    </row>
    <row r="63" spans="5:31">
      <c r="E63"/>
      <c r="S63">
        <f t="shared" si="14"/>
        <v>0.49299999999999999</v>
      </c>
      <c r="AC63">
        <f t="shared" si="4"/>
        <v>0.52895573213271296</v>
      </c>
    </row>
    <row r="64" spans="5:31">
      <c r="E64"/>
      <c r="S64">
        <f t="shared" si="14"/>
        <v>0.59160000000000001</v>
      </c>
      <c r="AC64">
        <f t="shared" si="4"/>
        <v>0.6347468785592556</v>
      </c>
    </row>
    <row r="65" spans="5:29">
      <c r="E65"/>
      <c r="S65">
        <f t="shared" si="14"/>
        <v>0.69020000000000004</v>
      </c>
      <c r="AC65">
        <f t="shared" si="4"/>
        <v>0.74053802498579824</v>
      </c>
    </row>
    <row r="66" spans="5:29">
      <c r="E66"/>
      <c r="S66">
        <f t="shared" si="14"/>
        <v>0.78880000000000006</v>
      </c>
      <c r="AC66">
        <f t="shared" si="4"/>
        <v>0.84632917141234087</v>
      </c>
    </row>
    <row r="67" spans="5:29">
      <c r="E67"/>
      <c r="S67">
        <f t="shared" si="14"/>
        <v>0.88740000000000008</v>
      </c>
      <c r="AC67">
        <f t="shared" si="4"/>
        <v>0.95212031783888351</v>
      </c>
    </row>
    <row r="68" spans="5:29">
      <c r="E68"/>
      <c r="S68">
        <f t="shared" si="14"/>
        <v>0.9860000000000001</v>
      </c>
      <c r="AC68">
        <f t="shared" si="4"/>
        <v>1.0579114642654261</v>
      </c>
    </row>
    <row r="69" spans="5:29">
      <c r="E69"/>
      <c r="S69">
        <f t="shared" si="14"/>
        <v>1.0846</v>
      </c>
      <c r="AC69">
        <f t="shared" si="4"/>
        <v>1.1637026106919686</v>
      </c>
    </row>
    <row r="70" spans="5:29">
      <c r="E70"/>
      <c r="S70">
        <f t="shared" si="14"/>
        <v>1.1832</v>
      </c>
      <c r="AC70">
        <f t="shared" si="4"/>
        <v>1.2694937571185112</v>
      </c>
    </row>
    <row r="71" spans="5:29">
      <c r="E71"/>
      <c r="S71">
        <f t="shared" si="14"/>
        <v>1.2818000000000001</v>
      </c>
      <c r="AC71">
        <f t="shared" ref="AC71:AD134" si="15">S71*0.0479/$I$23</f>
        <v>1.3752849035450541</v>
      </c>
    </row>
    <row r="72" spans="5:29">
      <c r="E72"/>
      <c r="S72">
        <f t="shared" si="14"/>
        <v>1.3804000000000001</v>
      </c>
      <c r="AC72">
        <f t="shared" si="15"/>
        <v>1.4810760499715965</v>
      </c>
    </row>
    <row r="73" spans="5:29">
      <c r="E73"/>
      <c r="S73">
        <f t="shared" si="14"/>
        <v>1.4790000000000001</v>
      </c>
      <c r="AC73">
        <f t="shared" si="15"/>
        <v>1.5868671963981393</v>
      </c>
    </row>
    <row r="74" spans="5:29">
      <c r="E74"/>
      <c r="S74">
        <f t="shared" si="14"/>
        <v>1.5776000000000001</v>
      </c>
      <c r="AC74">
        <f t="shared" si="15"/>
        <v>1.6926583428246817</v>
      </c>
    </row>
    <row r="75" spans="5:29">
      <c r="E75"/>
      <c r="S75">
        <f t="shared" si="14"/>
        <v>1.6762000000000001</v>
      </c>
      <c r="AC75">
        <f t="shared" si="15"/>
        <v>1.7984494892512242</v>
      </c>
    </row>
    <row r="76" spans="5:29">
      <c r="E76"/>
      <c r="S76">
        <f t="shared" si="14"/>
        <v>1.7748000000000002</v>
      </c>
      <c r="AC76">
        <f t="shared" si="15"/>
        <v>1.904240635677767</v>
      </c>
    </row>
    <row r="77" spans="5:29">
      <c r="E77"/>
      <c r="S77">
        <f t="shared" si="14"/>
        <v>1.8734000000000002</v>
      </c>
      <c r="AC77">
        <f t="shared" si="15"/>
        <v>2.0100317821043094</v>
      </c>
    </row>
    <row r="78" spans="5:29">
      <c r="E78"/>
      <c r="S78">
        <f t="shared" si="14"/>
        <v>1.9720000000000002</v>
      </c>
      <c r="AC78">
        <f t="shared" si="15"/>
        <v>2.1158229285308523</v>
      </c>
    </row>
    <row r="79" spans="5:29">
      <c r="E79"/>
      <c r="S79">
        <f t="shared" si="14"/>
        <v>2.0706000000000002</v>
      </c>
      <c r="AC79">
        <f t="shared" si="15"/>
        <v>2.2216140749573947</v>
      </c>
    </row>
    <row r="80" spans="5:29">
      <c r="E80"/>
      <c r="S80">
        <f t="shared" si="14"/>
        <v>2.1692</v>
      </c>
      <c r="AC80">
        <f t="shared" si="15"/>
        <v>2.3274052213839371</v>
      </c>
    </row>
    <row r="81" spans="5:29">
      <c r="E81"/>
      <c r="S81">
        <f t="shared" si="14"/>
        <v>2.2677999999999998</v>
      </c>
      <c r="AC81">
        <f t="shared" si="15"/>
        <v>2.4331963678104795</v>
      </c>
    </row>
    <row r="82" spans="5:29">
      <c r="E82"/>
      <c r="S82">
        <f t="shared" si="14"/>
        <v>2.3663999999999996</v>
      </c>
      <c r="AC82">
        <f t="shared" si="15"/>
        <v>2.538987514237022</v>
      </c>
    </row>
    <row r="83" spans="5:29">
      <c r="E83"/>
      <c r="S83">
        <f t="shared" si="14"/>
        <v>2.4649999999999994</v>
      </c>
      <c r="AC83">
        <f t="shared" si="15"/>
        <v>2.6447786606635644</v>
      </c>
    </row>
    <row r="84" spans="5:29">
      <c r="E84"/>
      <c r="S84">
        <f t="shared" si="14"/>
        <v>2.5635999999999992</v>
      </c>
      <c r="AC84">
        <f t="shared" si="15"/>
        <v>2.7505698070901068</v>
      </c>
    </row>
    <row r="85" spans="5:29">
      <c r="E85"/>
      <c r="S85">
        <f t="shared" si="14"/>
        <v>2.662199999999999</v>
      </c>
      <c r="AC85">
        <f t="shared" si="15"/>
        <v>2.8563609535166496</v>
      </c>
    </row>
    <row r="86" spans="5:29">
      <c r="E86"/>
      <c r="S86">
        <f t="shared" si="14"/>
        <v>2.7607999999999988</v>
      </c>
      <c r="AC86">
        <f t="shared" si="15"/>
        <v>2.9621520999431916</v>
      </c>
    </row>
    <row r="87" spans="5:29">
      <c r="E87"/>
      <c r="S87">
        <f t="shared" si="14"/>
        <v>2.8593999999999986</v>
      </c>
      <c r="AC87">
        <f t="shared" si="15"/>
        <v>3.067943246369734</v>
      </c>
    </row>
    <row r="88" spans="5:29">
      <c r="E88"/>
      <c r="S88">
        <f t="shared" si="14"/>
        <v>2.9579999999999984</v>
      </c>
      <c r="AC88">
        <f t="shared" si="15"/>
        <v>3.1737343927962764</v>
      </c>
    </row>
    <row r="89" spans="5:29">
      <c r="E89"/>
      <c r="S89">
        <f t="shared" si="14"/>
        <v>3.0565999999999982</v>
      </c>
      <c r="AC89">
        <f t="shared" si="15"/>
        <v>3.2795255392228189</v>
      </c>
    </row>
    <row r="90" spans="5:29">
      <c r="E90"/>
      <c r="S90">
        <f t="shared" si="14"/>
        <v>3.155199999999998</v>
      </c>
      <c r="AC90">
        <f t="shared" si="15"/>
        <v>3.3853166856493608</v>
      </c>
    </row>
    <row r="91" spans="5:29">
      <c r="E91"/>
      <c r="S91">
        <f t="shared" si="14"/>
        <v>3.2537999999999978</v>
      </c>
      <c r="AC91">
        <f t="shared" si="15"/>
        <v>3.4911078320759037</v>
      </c>
    </row>
    <row r="92" spans="5:29">
      <c r="E92"/>
      <c r="S92">
        <f t="shared" si="14"/>
        <v>3.3523999999999976</v>
      </c>
      <c r="AC92">
        <f t="shared" si="15"/>
        <v>3.5968989785024461</v>
      </c>
    </row>
    <row r="93" spans="5:29">
      <c r="E93"/>
      <c r="S93">
        <f t="shared" si="14"/>
        <v>3.4509999999999974</v>
      </c>
      <c r="AC93">
        <f t="shared" si="15"/>
        <v>3.7026901249289881</v>
      </c>
    </row>
    <row r="94" spans="5:29">
      <c r="E94"/>
      <c r="S94">
        <f t="shared" si="14"/>
        <v>3.5495999999999972</v>
      </c>
      <c r="AC94">
        <f t="shared" si="15"/>
        <v>3.8084812713555309</v>
      </c>
    </row>
    <row r="95" spans="5:29">
      <c r="E95"/>
      <c r="S95">
        <f t="shared" si="14"/>
        <v>3.648199999999997</v>
      </c>
      <c r="AC95">
        <f t="shared" si="15"/>
        <v>3.9142724177820734</v>
      </c>
    </row>
    <row r="96" spans="5:29">
      <c r="E96"/>
      <c r="S96">
        <f t="shared" si="14"/>
        <v>3.7467999999999968</v>
      </c>
      <c r="AC96">
        <f t="shared" si="15"/>
        <v>4.0200635642086153</v>
      </c>
    </row>
    <row r="97" spans="5:30">
      <c r="E97"/>
      <c r="S97">
        <f t="shared" si="14"/>
        <v>3.8453999999999966</v>
      </c>
      <c r="AC97">
        <f t="shared" si="15"/>
        <v>4.1258547106351582</v>
      </c>
    </row>
    <row r="98" spans="5:30">
      <c r="E98"/>
      <c r="S98">
        <f t="shared" si="14"/>
        <v>3.9439999999999964</v>
      </c>
      <c r="AC98">
        <f t="shared" si="15"/>
        <v>4.2316458570617002</v>
      </c>
    </row>
    <row r="99" spans="5:30">
      <c r="E99"/>
      <c r="S99">
        <f t="shared" si="14"/>
        <v>4.0425999999999966</v>
      </c>
      <c r="AC99">
        <f t="shared" si="15"/>
        <v>4.337437003488243</v>
      </c>
    </row>
    <row r="100" spans="5:30">
      <c r="E100"/>
      <c r="S100">
        <f t="shared" si="14"/>
        <v>4.1411999999999969</v>
      </c>
      <c r="AC100">
        <f t="shared" si="15"/>
        <v>4.4432281499147859</v>
      </c>
    </row>
    <row r="101" spans="5:30">
      <c r="E101"/>
      <c r="S101">
        <f t="shared" si="14"/>
        <v>4.2397999999999971</v>
      </c>
      <c r="AC101">
        <f t="shared" si="15"/>
        <v>4.5490192963413287</v>
      </c>
    </row>
    <row r="102" spans="5:30">
      <c r="E102"/>
      <c r="S102">
        <f t="shared" si="14"/>
        <v>4.3383999999999974</v>
      </c>
      <c r="AC102">
        <f t="shared" si="15"/>
        <v>4.6548104427678716</v>
      </c>
    </row>
    <row r="103" spans="5:30">
      <c r="E103"/>
      <c r="S103">
        <f t="shared" si="14"/>
        <v>4.4369999999999976</v>
      </c>
      <c r="AC103">
        <f t="shared" si="15"/>
        <v>4.7606015891944145</v>
      </c>
    </row>
    <row r="104" spans="5:30">
      <c r="E104"/>
      <c r="S104">
        <f t="shared" si="14"/>
        <v>4.5355999999999979</v>
      </c>
      <c r="AC104">
        <f t="shared" si="15"/>
        <v>4.8663927356209573</v>
      </c>
    </row>
    <row r="105" spans="5:30">
      <c r="E105"/>
      <c r="S105">
        <f t="shared" si="14"/>
        <v>4.6341999999999981</v>
      </c>
      <c r="AC105">
        <f t="shared" si="15"/>
        <v>4.9721838820475002</v>
      </c>
    </row>
    <row r="106" spans="5:30">
      <c r="E106"/>
      <c r="S106">
        <f t="shared" si="14"/>
        <v>4.7327999999999983</v>
      </c>
      <c r="AC106">
        <f t="shared" si="15"/>
        <v>5.077975028474043</v>
      </c>
    </row>
    <row r="107" spans="5:30">
      <c r="E107"/>
      <c r="S107">
        <f t="shared" si="14"/>
        <v>4.8313999999999986</v>
      </c>
      <c r="AC107">
        <f t="shared" si="15"/>
        <v>5.1837661749005859</v>
      </c>
    </row>
    <row r="108" spans="5:30">
      <c r="E108"/>
      <c r="S108">
        <f t="shared" si="14"/>
        <v>4.9299999999999988</v>
      </c>
      <c r="AC108">
        <f t="shared" si="15"/>
        <v>5.2895573213271287</v>
      </c>
    </row>
    <row r="109" spans="5:30">
      <c r="E109"/>
      <c r="AC109">
        <f t="shared" si="15"/>
        <v>0</v>
      </c>
    </row>
    <row r="110" spans="5:30">
      <c r="E110"/>
      <c r="S110">
        <v>0</v>
      </c>
      <c r="T110">
        <f t="shared" ref="T110:T159" si="16">SQRT(($I$33/2)^2-(S110-$I$33/2)^2)</f>
        <v>0</v>
      </c>
      <c r="AC110">
        <f t="shared" si="15"/>
        <v>0</v>
      </c>
      <c r="AD110">
        <f t="shared" si="15"/>
        <v>0</v>
      </c>
    </row>
    <row r="111" spans="5:30">
      <c r="E111"/>
      <c r="S111">
        <f>S110+$T$2</f>
        <v>0.12066438892892732</v>
      </c>
      <c r="T111">
        <f t="shared" si="16"/>
        <v>0.8446507225024914</v>
      </c>
      <c r="AC111">
        <f t="shared" si="15"/>
        <v>0.1294647468321444</v>
      </c>
      <c r="AD111">
        <f t="shared" si="15"/>
        <v>0.90625322782501083</v>
      </c>
    </row>
    <row r="112" spans="5:30">
      <c r="E112"/>
      <c r="S112">
        <f t="shared" ref="S112:S160" si="17">S111+$T$2</f>
        <v>0.24132877785785464</v>
      </c>
      <c r="T112">
        <f t="shared" si="16"/>
        <v>1.1822647320024307</v>
      </c>
      <c r="AC112">
        <f t="shared" si="15"/>
        <v>0.2589294936642888</v>
      </c>
      <c r="AD112">
        <f t="shared" si="15"/>
        <v>1.2684902776694349</v>
      </c>
    </row>
    <row r="113" spans="5:30">
      <c r="E113"/>
      <c r="S113">
        <f t="shared" si="17"/>
        <v>0.36199316678678195</v>
      </c>
      <c r="T113">
        <f t="shared" si="16"/>
        <v>1.4328102318654741</v>
      </c>
      <c r="AC113">
        <f t="shared" si="15"/>
        <v>0.38839424049643317</v>
      </c>
      <c r="AD113">
        <f t="shared" si="15"/>
        <v>1.5373086920966414</v>
      </c>
    </row>
    <row r="114" spans="5:30">
      <c r="E114"/>
      <c r="S114">
        <f t="shared" si="17"/>
        <v>0.48265755571570929</v>
      </c>
      <c r="T114">
        <f t="shared" si="16"/>
        <v>1.6367714058563045</v>
      </c>
      <c r="AC114">
        <f t="shared" si="15"/>
        <v>0.5178589873285776</v>
      </c>
      <c r="AD114">
        <f t="shared" si="15"/>
        <v>1.7561452683947496</v>
      </c>
    </row>
    <row r="115" spans="5:30">
      <c r="E115"/>
      <c r="S115">
        <f t="shared" si="17"/>
        <v>0.60332194464463662</v>
      </c>
      <c r="T115">
        <f t="shared" si="16"/>
        <v>1.8099658339339098</v>
      </c>
      <c r="AC115">
        <f t="shared" si="15"/>
        <v>0.64732373416072198</v>
      </c>
      <c r="AD115">
        <f t="shared" si="15"/>
        <v>1.9419712024821656</v>
      </c>
    </row>
    <row r="116" spans="5:30">
      <c r="E116"/>
      <c r="S116">
        <f t="shared" si="17"/>
        <v>0.7239863335735639</v>
      </c>
      <c r="T116">
        <f t="shared" si="16"/>
        <v>1.9605642594610715</v>
      </c>
      <c r="AC116">
        <f t="shared" si="15"/>
        <v>0.77678848099286635</v>
      </c>
      <c r="AD116">
        <f t="shared" si="15"/>
        <v>2.1035531506216256</v>
      </c>
    </row>
    <row r="117" spans="5:30">
      <c r="E117"/>
      <c r="S117">
        <f t="shared" si="17"/>
        <v>0.84465072250249118</v>
      </c>
      <c r="T117">
        <f t="shared" si="16"/>
        <v>2.0934489058567975</v>
      </c>
      <c r="AC117">
        <f t="shared" si="15"/>
        <v>0.9062532278250105</v>
      </c>
      <c r="AD117">
        <f t="shared" si="15"/>
        <v>2.246129409087037</v>
      </c>
    </row>
    <row r="118" spans="5:30">
      <c r="E118"/>
      <c r="S118">
        <f t="shared" si="17"/>
        <v>0.96531511143141846</v>
      </c>
      <c r="T118">
        <f t="shared" si="16"/>
        <v>2.2118147838096038</v>
      </c>
      <c r="AC118">
        <f t="shared" si="15"/>
        <v>1.035717974657155</v>
      </c>
      <c r="AD118">
        <f t="shared" si="15"/>
        <v>2.373128008746384</v>
      </c>
    </row>
    <row r="119" spans="5:30">
      <c r="E119"/>
      <c r="S119">
        <f t="shared" si="17"/>
        <v>1.0859795003603459</v>
      </c>
      <c r="T119">
        <f t="shared" si="16"/>
        <v>2.3178872200375151</v>
      </c>
      <c r="AC119">
        <f t="shared" si="15"/>
        <v>1.1651827214892994</v>
      </c>
      <c r="AD119">
        <f t="shared" si="15"/>
        <v>2.4869365750020336</v>
      </c>
    </row>
    <row r="120" spans="5:30">
      <c r="E120"/>
      <c r="S120">
        <f t="shared" si="17"/>
        <v>1.2066438892892732</v>
      </c>
      <c r="T120">
        <f t="shared" si="16"/>
        <v>2.4132877785785465</v>
      </c>
      <c r="AC120">
        <f t="shared" si="15"/>
        <v>1.294647468321444</v>
      </c>
      <c r="AD120">
        <f t="shared" si="15"/>
        <v>2.5892949366428879</v>
      </c>
    </row>
    <row r="121" spans="5:30">
      <c r="E121"/>
      <c r="S121">
        <f t="shared" si="17"/>
        <v>1.3273082782182006</v>
      </c>
      <c r="T121">
        <f t="shared" si="16"/>
        <v>2.4992388541611481</v>
      </c>
      <c r="AC121">
        <f t="shared" si="15"/>
        <v>1.4241122151535883</v>
      </c>
      <c r="AD121">
        <f t="shared" si="15"/>
        <v>2.6815146407248132</v>
      </c>
    </row>
    <row r="122" spans="5:30">
      <c r="E122"/>
      <c r="S122">
        <f t="shared" si="17"/>
        <v>1.447972667147128</v>
      </c>
      <c r="T122">
        <f t="shared" si="16"/>
        <v>2.5766862456553952</v>
      </c>
      <c r="AC122">
        <f t="shared" si="15"/>
        <v>1.5535769619857329</v>
      </c>
      <c r="AD122">
        <f t="shared" si="15"/>
        <v>2.7646104656124568</v>
      </c>
    </row>
    <row r="123" spans="5:30">
      <c r="E123"/>
      <c r="S123">
        <f t="shared" si="17"/>
        <v>1.5686370560760554</v>
      </c>
      <c r="T123">
        <f t="shared" si="16"/>
        <v>2.6463766507130995</v>
      </c>
      <c r="AC123">
        <f t="shared" si="15"/>
        <v>1.6830417088178771</v>
      </c>
      <c r="AD123">
        <f t="shared" si="15"/>
        <v>2.8393835674987105</v>
      </c>
    </row>
    <row r="124" spans="5:30">
      <c r="E124"/>
      <c r="S124">
        <f t="shared" si="17"/>
        <v>1.6893014450049828</v>
      </c>
      <c r="T124">
        <f t="shared" si="16"/>
        <v>2.7089088129389083</v>
      </c>
      <c r="AC124">
        <f t="shared" si="15"/>
        <v>1.8125064556500217</v>
      </c>
      <c r="AD124">
        <f t="shared" si="15"/>
        <v>2.9064763578678678</v>
      </c>
    </row>
    <row r="125" spans="5:30">
      <c r="E125"/>
      <c r="S125">
        <f t="shared" si="17"/>
        <v>1.8099658339339102</v>
      </c>
      <c r="T125">
        <f t="shared" si="16"/>
        <v>2.7647684797620045</v>
      </c>
      <c r="AC125">
        <f t="shared" si="15"/>
        <v>1.9419712024821663</v>
      </c>
      <c r="AD125">
        <f t="shared" si="15"/>
        <v>2.9664100109329796</v>
      </c>
    </row>
    <row r="126" spans="5:30">
      <c r="E126"/>
      <c r="S126">
        <f t="shared" si="17"/>
        <v>1.9306302228628376</v>
      </c>
      <c r="T126">
        <f t="shared" si="16"/>
        <v>2.8143529890619163</v>
      </c>
      <c r="AC126">
        <f t="shared" si="15"/>
        <v>2.0714359493143104</v>
      </c>
      <c r="AD126">
        <f t="shared" si="15"/>
        <v>3.0196108434262379</v>
      </c>
    </row>
    <row r="127" spans="5:30">
      <c r="E127"/>
      <c r="S127">
        <f t="shared" si="17"/>
        <v>2.0512946117917648</v>
      </c>
      <c r="T127">
        <f t="shared" si="16"/>
        <v>2.8579889709176269</v>
      </c>
      <c r="AC127">
        <f t="shared" si="15"/>
        <v>2.200900696146455</v>
      </c>
      <c r="AD127">
        <f t="shared" si="15"/>
        <v>3.0664293073812421</v>
      </c>
    </row>
    <row r="128" spans="5:30">
      <c r="E128"/>
      <c r="S128">
        <f t="shared" si="17"/>
        <v>2.1719590007206921</v>
      </c>
      <c r="T128">
        <f t="shared" si="16"/>
        <v>2.895945334294256</v>
      </c>
      <c r="AC128">
        <f t="shared" si="15"/>
        <v>2.3303654429785992</v>
      </c>
      <c r="AD128">
        <f t="shared" si="15"/>
        <v>3.1071539239714658</v>
      </c>
    </row>
    <row r="129" spans="5:30">
      <c r="E129"/>
      <c r="S129">
        <f t="shared" si="17"/>
        <v>2.2926233896496195</v>
      </c>
      <c r="T129">
        <f t="shared" si="16"/>
        <v>2.9284429328643844</v>
      </c>
      <c r="AC129">
        <f t="shared" si="15"/>
        <v>2.4598301898107438</v>
      </c>
      <c r="AD129">
        <f t="shared" si="15"/>
        <v>3.1420216542842794</v>
      </c>
    </row>
    <row r="130" spans="5:30">
      <c r="E130"/>
      <c r="S130">
        <f t="shared" si="17"/>
        <v>2.4132877785785469</v>
      </c>
      <c r="T130">
        <f t="shared" si="16"/>
        <v>2.9556618300060755</v>
      </c>
      <c r="AC130">
        <f t="shared" si="15"/>
        <v>2.5892949366428883</v>
      </c>
      <c r="AD130">
        <f t="shared" si="15"/>
        <v>3.1712256941735864</v>
      </c>
    </row>
    <row r="131" spans="5:30">
      <c r="E131"/>
      <c r="S131">
        <f t="shared" si="17"/>
        <v>2.5339521675074743</v>
      </c>
      <c r="T131">
        <f t="shared" si="16"/>
        <v>2.9777467834178224</v>
      </c>
      <c r="AC131">
        <f t="shared" si="15"/>
        <v>2.7187596834750329</v>
      </c>
      <c r="AD131">
        <f t="shared" si="15"/>
        <v>3.1949213588815524</v>
      </c>
    </row>
    <row r="132" spans="5:30">
      <c r="E132"/>
      <c r="S132">
        <f t="shared" si="17"/>
        <v>2.6546165564364017</v>
      </c>
      <c r="T132">
        <f t="shared" si="16"/>
        <v>2.9948113746018006</v>
      </c>
      <c r="AC132">
        <f t="shared" si="15"/>
        <v>2.8482244303071771</v>
      </c>
      <c r="AD132">
        <f t="shared" si="15"/>
        <v>3.2132305136954811</v>
      </c>
    </row>
    <row r="133" spans="5:30">
      <c r="E133"/>
      <c r="S133">
        <f t="shared" si="17"/>
        <v>2.7752809453653291</v>
      </c>
      <c r="T133">
        <f t="shared" si="16"/>
        <v>3.0069410774443659</v>
      </c>
      <c r="AC133">
        <f t="shared" si="15"/>
        <v>2.9776891771393217</v>
      </c>
      <c r="AD133">
        <f t="shared" si="15"/>
        <v>3.2262448663276135</v>
      </c>
    </row>
    <row r="134" spans="5:30">
      <c r="E134"/>
      <c r="S134">
        <f t="shared" si="17"/>
        <v>2.8959453342942565</v>
      </c>
      <c r="T134">
        <f t="shared" si="16"/>
        <v>3.0141954693564679</v>
      </c>
      <c r="AC134">
        <f t="shared" si="15"/>
        <v>3.1071539239714658</v>
      </c>
      <c r="AD134">
        <f t="shared" si="15"/>
        <v>3.2340283393195883</v>
      </c>
    </row>
    <row r="135" spans="5:30">
      <c r="E135"/>
      <c r="S135">
        <f t="shared" si="17"/>
        <v>3.0166097232231839</v>
      </c>
      <c r="T135">
        <f t="shared" si="16"/>
        <v>3.016609723223183</v>
      </c>
      <c r="AC135">
        <f t="shared" ref="AC135:AD198" si="18">S135*0.0479/$I$23</f>
        <v>3.2366186708036109</v>
      </c>
      <c r="AD135">
        <f t="shared" si="18"/>
        <v>3.2366186708036095</v>
      </c>
    </row>
    <row r="136" spans="5:30">
      <c r="E136"/>
      <c r="S136">
        <f t="shared" si="17"/>
        <v>3.1372741121521113</v>
      </c>
      <c r="T136">
        <f t="shared" si="16"/>
        <v>3.0141954693564674</v>
      </c>
      <c r="AC136">
        <f t="shared" si="18"/>
        <v>3.366083417635755</v>
      </c>
      <c r="AD136">
        <f t="shared" si="18"/>
        <v>3.2340283393195879</v>
      </c>
    </row>
    <row r="137" spans="5:30">
      <c r="E137"/>
      <c r="S137">
        <f t="shared" si="17"/>
        <v>3.2579385010810387</v>
      </c>
      <c r="T137">
        <f t="shared" si="16"/>
        <v>3.0069410774443655</v>
      </c>
      <c r="AC137">
        <f t="shared" si="18"/>
        <v>3.4955481644678992</v>
      </c>
      <c r="AD137">
        <f t="shared" si="18"/>
        <v>3.2262448663276131</v>
      </c>
    </row>
    <row r="138" spans="5:30">
      <c r="E138"/>
      <c r="S138">
        <f t="shared" si="17"/>
        <v>3.3786028900099661</v>
      </c>
      <c r="T138">
        <f t="shared" si="16"/>
        <v>2.9948113746018006</v>
      </c>
      <c r="AC138">
        <f t="shared" si="18"/>
        <v>3.6250129113000442</v>
      </c>
      <c r="AD138">
        <f t="shared" si="18"/>
        <v>3.2132305136954811</v>
      </c>
    </row>
    <row r="139" spans="5:30">
      <c r="E139"/>
      <c r="S139">
        <f t="shared" si="17"/>
        <v>3.4992672789388934</v>
      </c>
      <c r="T139">
        <f t="shared" si="16"/>
        <v>2.977746783417822</v>
      </c>
      <c r="AC139">
        <f t="shared" si="18"/>
        <v>3.7544776581321884</v>
      </c>
      <c r="AD139">
        <f t="shared" si="18"/>
        <v>3.1949213588815524</v>
      </c>
    </row>
    <row r="140" spans="5:30">
      <c r="E140"/>
      <c r="S140">
        <f t="shared" si="17"/>
        <v>3.6199316678678208</v>
      </c>
      <c r="T140">
        <f t="shared" si="16"/>
        <v>2.9556618300060751</v>
      </c>
      <c r="AC140">
        <f t="shared" si="18"/>
        <v>3.8839424049643325</v>
      </c>
      <c r="AD140">
        <f t="shared" si="18"/>
        <v>3.1712256941735855</v>
      </c>
    </row>
    <row r="141" spans="5:30">
      <c r="E141"/>
      <c r="S141">
        <f t="shared" si="17"/>
        <v>3.7405960567967482</v>
      </c>
      <c r="T141">
        <f t="shared" si="16"/>
        <v>2.928442932864384</v>
      </c>
      <c r="AC141">
        <f t="shared" si="18"/>
        <v>4.0134071517964776</v>
      </c>
      <c r="AD141">
        <f t="shared" si="18"/>
        <v>3.1420216542842794</v>
      </c>
    </row>
    <row r="142" spans="5:30">
      <c r="E142"/>
      <c r="S142">
        <f t="shared" si="17"/>
        <v>3.8612604457256756</v>
      </c>
      <c r="T142">
        <f t="shared" si="16"/>
        <v>2.8959453342942552</v>
      </c>
      <c r="AC142">
        <f t="shared" si="18"/>
        <v>4.1428718986286217</v>
      </c>
      <c r="AD142">
        <f t="shared" si="18"/>
        <v>3.1071539239714645</v>
      </c>
    </row>
    <row r="143" spans="5:30">
      <c r="E143"/>
      <c r="S143">
        <f t="shared" si="17"/>
        <v>3.981924834654603</v>
      </c>
      <c r="T143">
        <f t="shared" si="16"/>
        <v>2.8579889709176265</v>
      </c>
      <c r="AC143">
        <f t="shared" si="18"/>
        <v>4.2723366454607659</v>
      </c>
      <c r="AD143">
        <f t="shared" si="18"/>
        <v>3.0664293073812416</v>
      </c>
    </row>
    <row r="144" spans="5:30">
      <c r="E144"/>
      <c r="S144">
        <f t="shared" si="17"/>
        <v>4.1025892235835304</v>
      </c>
      <c r="T144">
        <f t="shared" si="16"/>
        <v>2.8143529890619154</v>
      </c>
      <c r="AC144">
        <f t="shared" si="18"/>
        <v>4.4018013922929109</v>
      </c>
      <c r="AD144">
        <f t="shared" si="18"/>
        <v>3.0196108434262365</v>
      </c>
    </row>
    <row r="145" spans="5:30">
      <c r="E145"/>
      <c r="S145">
        <f t="shared" si="17"/>
        <v>4.2232536125124573</v>
      </c>
      <c r="T145">
        <f t="shared" si="16"/>
        <v>2.764768479762004</v>
      </c>
      <c r="AC145">
        <f t="shared" si="18"/>
        <v>4.5312661391250542</v>
      </c>
      <c r="AD145">
        <f t="shared" si="18"/>
        <v>2.9664100109329792</v>
      </c>
    </row>
    <row r="146" spans="5:30">
      <c r="E146"/>
      <c r="S146">
        <f t="shared" si="17"/>
        <v>4.3439180014413843</v>
      </c>
      <c r="T146">
        <f t="shared" si="16"/>
        <v>2.7089088129389078</v>
      </c>
      <c r="AC146">
        <f t="shared" si="18"/>
        <v>4.6607308859571983</v>
      </c>
      <c r="AD146">
        <f t="shared" si="18"/>
        <v>2.906476357867867</v>
      </c>
    </row>
    <row r="147" spans="5:30">
      <c r="E147"/>
      <c r="S147">
        <f t="shared" si="17"/>
        <v>4.4645823903703112</v>
      </c>
      <c r="T147">
        <f t="shared" si="16"/>
        <v>2.646376650713099</v>
      </c>
      <c r="AC147">
        <f t="shared" si="18"/>
        <v>4.7901956327893425</v>
      </c>
      <c r="AD147">
        <f t="shared" si="18"/>
        <v>2.8393835674987105</v>
      </c>
    </row>
    <row r="148" spans="5:30">
      <c r="E148"/>
      <c r="S148">
        <f t="shared" si="17"/>
        <v>4.5852467792992382</v>
      </c>
      <c r="T148">
        <f t="shared" si="16"/>
        <v>2.5766862456553952</v>
      </c>
      <c r="AC148">
        <f t="shared" si="18"/>
        <v>4.9196603796214866</v>
      </c>
      <c r="AD148">
        <f t="shared" si="18"/>
        <v>2.7646104656124568</v>
      </c>
    </row>
    <row r="149" spans="5:30">
      <c r="E149"/>
      <c r="S149">
        <f t="shared" si="17"/>
        <v>4.7059111682281651</v>
      </c>
      <c r="T149">
        <f t="shared" si="16"/>
        <v>2.4992388541611481</v>
      </c>
      <c r="AC149">
        <f t="shared" si="18"/>
        <v>5.0491251264536308</v>
      </c>
      <c r="AD149">
        <f t="shared" si="18"/>
        <v>2.6815146407248132</v>
      </c>
    </row>
    <row r="150" spans="5:30">
      <c r="E150"/>
      <c r="S150">
        <f t="shared" si="17"/>
        <v>4.8265755571570921</v>
      </c>
      <c r="T150">
        <f t="shared" si="16"/>
        <v>2.4132877785785469</v>
      </c>
      <c r="AC150">
        <f t="shared" si="18"/>
        <v>5.178589873285774</v>
      </c>
      <c r="AD150">
        <f t="shared" si="18"/>
        <v>2.5892949366428883</v>
      </c>
    </row>
    <row r="151" spans="5:30">
      <c r="E151"/>
      <c r="S151">
        <f t="shared" si="17"/>
        <v>4.947239946086019</v>
      </c>
      <c r="T151">
        <f t="shared" si="16"/>
        <v>2.3178872200375165</v>
      </c>
      <c r="AC151">
        <f t="shared" si="18"/>
        <v>5.3080546201179191</v>
      </c>
      <c r="AD151">
        <f t="shared" si="18"/>
        <v>2.4869365750020354</v>
      </c>
    </row>
    <row r="152" spans="5:30">
      <c r="E152"/>
      <c r="S152">
        <f t="shared" si="17"/>
        <v>5.067904335014946</v>
      </c>
      <c r="T152">
        <f t="shared" si="16"/>
        <v>2.2118147838096047</v>
      </c>
      <c r="AC152">
        <f t="shared" si="18"/>
        <v>5.4375193669500623</v>
      </c>
      <c r="AD152">
        <f t="shared" si="18"/>
        <v>2.3731280087463849</v>
      </c>
    </row>
    <row r="153" spans="5:30">
      <c r="E153"/>
      <c r="S153">
        <f t="shared" si="17"/>
        <v>5.1885687239438729</v>
      </c>
      <c r="T153">
        <f t="shared" si="16"/>
        <v>2.0934489058567993</v>
      </c>
      <c r="AC153">
        <f t="shared" si="18"/>
        <v>5.5669841137822065</v>
      </c>
      <c r="AD153">
        <f t="shared" si="18"/>
        <v>2.2461294090870392</v>
      </c>
    </row>
    <row r="154" spans="5:30">
      <c r="E154"/>
      <c r="S154">
        <f t="shared" si="17"/>
        <v>5.3092331128727999</v>
      </c>
      <c r="T154">
        <f t="shared" si="16"/>
        <v>1.9605642594610739</v>
      </c>
      <c r="AC154">
        <f t="shared" si="18"/>
        <v>5.6964488606143506</v>
      </c>
      <c r="AD154">
        <f t="shared" si="18"/>
        <v>2.1035531506216278</v>
      </c>
    </row>
    <row r="155" spans="5:30">
      <c r="E155"/>
      <c r="S155">
        <f t="shared" si="17"/>
        <v>5.4298975018017268</v>
      </c>
      <c r="T155">
        <f t="shared" si="16"/>
        <v>1.8099658339339131</v>
      </c>
      <c r="AC155">
        <f t="shared" si="18"/>
        <v>5.8259136074464948</v>
      </c>
      <c r="AD155">
        <f t="shared" si="18"/>
        <v>1.9419712024821694</v>
      </c>
    </row>
    <row r="156" spans="5:30">
      <c r="E156"/>
      <c r="S156">
        <f t="shared" si="17"/>
        <v>5.5505618907306538</v>
      </c>
      <c r="T156">
        <f t="shared" si="16"/>
        <v>1.6367714058563094</v>
      </c>
      <c r="AC156">
        <f t="shared" si="18"/>
        <v>5.955378354278638</v>
      </c>
      <c r="AD156">
        <f t="shared" si="18"/>
        <v>1.7561452683947547</v>
      </c>
    </row>
    <row r="157" spans="5:30">
      <c r="E157"/>
      <c r="S157">
        <f t="shared" si="17"/>
        <v>5.6712262796595807</v>
      </c>
      <c r="T157">
        <f t="shared" si="16"/>
        <v>1.4328102318654798</v>
      </c>
      <c r="AC157">
        <f t="shared" si="18"/>
        <v>6.0848431011107831</v>
      </c>
      <c r="AD157">
        <f t="shared" si="18"/>
        <v>1.5373086920966477</v>
      </c>
    </row>
    <row r="158" spans="5:30">
      <c r="E158"/>
      <c r="S158">
        <f t="shared" si="17"/>
        <v>5.7918906685885077</v>
      </c>
      <c r="T158">
        <f t="shared" si="16"/>
        <v>1.1822647320024389</v>
      </c>
      <c r="AC158">
        <f t="shared" si="18"/>
        <v>6.2143078479429263</v>
      </c>
      <c r="AD158">
        <f t="shared" si="18"/>
        <v>1.2684902776694438</v>
      </c>
    </row>
    <row r="159" spans="5:30">
      <c r="E159"/>
      <c r="S159">
        <f t="shared" si="17"/>
        <v>5.9125550575174346</v>
      </c>
      <c r="T159">
        <f t="shared" si="16"/>
        <v>0.84465072250250506</v>
      </c>
      <c r="AC159">
        <f t="shared" si="18"/>
        <v>6.3437725947750705</v>
      </c>
      <c r="AD159">
        <f t="shared" si="18"/>
        <v>0.90625322782502549</v>
      </c>
    </row>
    <row r="160" spans="5:30">
      <c r="E160"/>
      <c r="S160">
        <f t="shared" si="17"/>
        <v>6.0332194464463615</v>
      </c>
      <c r="T160">
        <v>0</v>
      </c>
      <c r="AC160">
        <f t="shared" si="18"/>
        <v>6.4732373416072138</v>
      </c>
      <c r="AD160">
        <f>T160</f>
        <v>0</v>
      </c>
    </row>
    <row r="161" spans="5:36">
      <c r="E161"/>
    </row>
    <row r="162" spans="5:36">
      <c r="E162"/>
      <c r="S162">
        <f>B17</f>
        <v>1.2989999999999999</v>
      </c>
      <c r="W162">
        <f>E17</f>
        <v>2.5454914021164021</v>
      </c>
      <c r="AC162">
        <f t="shared" si="18"/>
        <v>1.393739342881124</v>
      </c>
      <c r="AF162">
        <f>W162*0.0479/$I$23</f>
        <v>2.7311405035375409</v>
      </c>
    </row>
    <row r="163" spans="5:36">
      <c r="E163"/>
      <c r="S163">
        <f>B18</f>
        <v>1.2989999999999999</v>
      </c>
      <c r="W163">
        <f>E18</f>
        <v>2.3622295247724971</v>
      </c>
      <c r="AC163">
        <f t="shared" si="18"/>
        <v>1.393739342881124</v>
      </c>
      <c r="AF163">
        <f>W163*0.0479/$I$23</f>
        <v>2.5345128757435029</v>
      </c>
    </row>
    <row r="164" spans="5:36">
      <c r="E164"/>
      <c r="S164">
        <f>B19</f>
        <v>1.7889999999999999</v>
      </c>
      <c r="W164">
        <f>E19</f>
        <v>2.912201945443011</v>
      </c>
      <c r="AC164">
        <f t="shared" si="18"/>
        <v>1.9194762774552201</v>
      </c>
      <c r="AF164">
        <f>W164*0.0479/$I$23</f>
        <v>3.1245961707304648</v>
      </c>
    </row>
    <row r="165" spans="5:36">
      <c r="E165"/>
      <c r="S165">
        <f>B20</f>
        <v>2.2799999999999998</v>
      </c>
      <c r="W165">
        <f>E20</f>
        <v>3.2701296029623537</v>
      </c>
      <c r="AC165">
        <f t="shared" si="18"/>
        <v>2.4462861445488553</v>
      </c>
      <c r="AF165">
        <f>W165*0.0479/$I$23</f>
        <v>3.5086283941253749</v>
      </c>
    </row>
    <row r="166" spans="5:36">
      <c r="E166"/>
      <c r="S166">
        <f>B21</f>
        <v>2.7709999999999999</v>
      </c>
      <c r="W166">
        <f>E21</f>
        <v>3.5977552561747292</v>
      </c>
      <c r="AC166">
        <f t="shared" si="18"/>
        <v>2.97309601164249</v>
      </c>
      <c r="AF166">
        <f>W166*0.0479/$I$23</f>
        <v>3.8601486116921304</v>
      </c>
    </row>
    <row r="167" spans="5:36">
      <c r="E167"/>
    </row>
    <row r="168" spans="5:36">
      <c r="E168"/>
      <c r="S168">
        <f>$F$17</f>
        <v>4.93</v>
      </c>
      <c r="Y168">
        <f>E12</f>
        <v>4.8170000000000002</v>
      </c>
      <c r="AC168">
        <f t="shared" si="18"/>
        <v>5.2895573213271296</v>
      </c>
      <c r="AH168">
        <f>Y168*0.0479/$I$23</f>
        <v>5.1683159466192263</v>
      </c>
    </row>
    <row r="169" spans="5:36">
      <c r="E169"/>
    </row>
    <row r="170" spans="5:36">
      <c r="E170"/>
      <c r="S170">
        <v>-0.05</v>
      </c>
      <c r="Z170">
        <f>S170*$I$25+$I$24</f>
        <v>1.4566146292405875</v>
      </c>
      <c r="AC170">
        <f t="shared" si="18"/>
        <v>-5.3646625976948581E-2</v>
      </c>
      <c r="AG170">
        <f>Z170*0.0479/$I$23</f>
        <v>1.5628492041484285</v>
      </c>
    </row>
    <row r="171" spans="5:36">
      <c r="E171"/>
      <c r="S171">
        <f>I41</f>
        <v>2.327743064002461</v>
      </c>
      <c r="Z171">
        <f>S171*$I$25+$I$24</f>
        <v>3.2669597104166983</v>
      </c>
      <c r="AC171">
        <f t="shared" si="18"/>
        <v>2.4975112304995264</v>
      </c>
      <c r="AG171">
        <f>Z171*0.0479/$I$23</f>
        <v>3.5052273133296969</v>
      </c>
    </row>
    <row r="172" spans="5:36">
      <c r="E172"/>
    </row>
    <row r="173" spans="5:36">
      <c r="E173"/>
      <c r="S173">
        <v>0</v>
      </c>
      <c r="V173">
        <f t="shared" ref="V173:V222" si="19">SQRT(($L$29/2)^2-(S173-$L$29/2)^2)</f>
        <v>0</v>
      </c>
      <c r="AC173">
        <f t="shared" si="18"/>
        <v>0</v>
      </c>
      <c r="AJ173">
        <f t="shared" ref="AJ173:AJ222" si="20">V173*0.0479/$I$23</f>
        <v>0</v>
      </c>
    </row>
    <row r="174" spans="5:36">
      <c r="E174"/>
      <c r="S174">
        <f t="shared" ref="S174:S223" si="21">S173+$V$2</f>
        <v>0.11982282373598029</v>
      </c>
      <c r="V174">
        <f t="shared" si="19"/>
        <v>0.83875976615186265</v>
      </c>
      <c r="AC174">
        <f t="shared" si="18"/>
        <v>0.12856180416931942</v>
      </c>
      <c r="AJ174">
        <f t="shared" si="20"/>
        <v>0.89993262918523664</v>
      </c>
    </row>
    <row r="175" spans="5:36">
      <c r="E175"/>
      <c r="S175">
        <f t="shared" si="21"/>
        <v>0.23964564747196057</v>
      </c>
      <c r="V175">
        <f t="shared" si="19"/>
        <v>1.1740191107704017</v>
      </c>
      <c r="AC175">
        <f t="shared" si="18"/>
        <v>0.25712360833863884</v>
      </c>
      <c r="AJ175">
        <f t="shared" si="20"/>
        <v>1.2596432825057899</v>
      </c>
    </row>
    <row r="176" spans="5:36">
      <c r="E176"/>
      <c r="S176">
        <f t="shared" si="21"/>
        <v>0.35946847120794084</v>
      </c>
      <c r="V176">
        <f t="shared" si="19"/>
        <v>1.4228171988758767</v>
      </c>
      <c r="AC176">
        <f t="shared" si="18"/>
        <v>0.38568541250795829</v>
      </c>
      <c r="AJ176">
        <f t="shared" si="20"/>
        <v>1.5265868420332762</v>
      </c>
    </row>
    <row r="177" spans="5:36">
      <c r="E177"/>
      <c r="S177">
        <f t="shared" si="21"/>
        <v>0.47929129494392114</v>
      </c>
      <c r="V177">
        <f t="shared" si="19"/>
        <v>1.6253558601745464</v>
      </c>
      <c r="AC177">
        <f t="shared" si="18"/>
        <v>0.51424721667727769</v>
      </c>
      <c r="AJ177">
        <f t="shared" si="20"/>
        <v>1.7438971582045084</v>
      </c>
    </row>
    <row r="178" spans="5:36">
      <c r="E178"/>
      <c r="S178">
        <f t="shared" si="21"/>
        <v>0.59911411867990139</v>
      </c>
      <c r="V178">
        <f t="shared" si="19"/>
        <v>1.7973423560397048</v>
      </c>
      <c r="AC178">
        <f t="shared" si="18"/>
        <v>0.64280902084659708</v>
      </c>
      <c r="AJ178">
        <f t="shared" si="20"/>
        <v>1.9284270625397919</v>
      </c>
    </row>
    <row r="179" spans="5:36">
      <c r="E179"/>
      <c r="S179">
        <f t="shared" si="21"/>
        <v>0.71893694241588169</v>
      </c>
      <c r="V179">
        <f t="shared" si="19"/>
        <v>1.9468904435660583</v>
      </c>
      <c r="AC179">
        <f t="shared" si="18"/>
        <v>0.77137082501591658</v>
      </c>
      <c r="AJ179">
        <f t="shared" si="20"/>
        <v>2.0888820688816767</v>
      </c>
    </row>
    <row r="180" spans="5:36">
      <c r="E180"/>
      <c r="S180">
        <f t="shared" si="21"/>
        <v>0.83875976615186199</v>
      </c>
      <c r="V180">
        <f t="shared" si="19"/>
        <v>2.0788482954528464</v>
      </c>
      <c r="AC180">
        <f t="shared" si="18"/>
        <v>0.89993262918523587</v>
      </c>
      <c r="AJ180">
        <f t="shared" si="20"/>
        <v>2.2304639393795189</v>
      </c>
    </row>
    <row r="181" spans="5:36">
      <c r="E181"/>
      <c r="S181">
        <f t="shared" si="21"/>
        <v>0.95858258988784228</v>
      </c>
      <c r="V181">
        <f t="shared" si="19"/>
        <v>2.1963886390139242</v>
      </c>
      <c r="AC181">
        <f t="shared" si="18"/>
        <v>1.0284944333545554</v>
      </c>
      <c r="AJ181">
        <f t="shared" si="20"/>
        <v>2.3565767963439828</v>
      </c>
    </row>
    <row r="182" spans="5:36">
      <c r="E182"/>
      <c r="S182">
        <f t="shared" si="21"/>
        <v>1.0784054136238226</v>
      </c>
      <c r="V182">
        <f t="shared" si="19"/>
        <v>2.3017212805844984</v>
      </c>
      <c r="AC182">
        <f t="shared" si="18"/>
        <v>1.1570562375238749</v>
      </c>
      <c r="AJ182">
        <f t="shared" si="20"/>
        <v>2.4695916128539941</v>
      </c>
    </row>
    <row r="183" spans="5:36">
      <c r="E183"/>
      <c r="S183">
        <f t="shared" si="21"/>
        <v>1.1982282373598028</v>
      </c>
      <c r="V183">
        <f t="shared" si="19"/>
        <v>2.3964564747196055</v>
      </c>
      <c r="AC183">
        <f t="shared" si="18"/>
        <v>1.2856180416931942</v>
      </c>
      <c r="AJ183">
        <f t="shared" si="20"/>
        <v>2.5712360833863883</v>
      </c>
    </row>
    <row r="184" spans="5:36">
      <c r="E184"/>
      <c r="S184">
        <f t="shared" si="21"/>
        <v>1.318051061095783</v>
      </c>
      <c r="V184">
        <f t="shared" si="19"/>
        <v>2.4818080906426609</v>
      </c>
      <c r="AC184">
        <f t="shared" si="18"/>
        <v>1.4141798458625134</v>
      </c>
      <c r="AJ184">
        <f t="shared" si="20"/>
        <v>2.6628126077054346</v>
      </c>
    </row>
    <row r="185" spans="5:36">
      <c r="E185"/>
      <c r="S185">
        <f t="shared" si="21"/>
        <v>1.4378738848317631</v>
      </c>
      <c r="V185">
        <f t="shared" si="19"/>
        <v>2.5587153308168324</v>
      </c>
      <c r="AC185">
        <f t="shared" si="18"/>
        <v>1.5427416500318327</v>
      </c>
      <c r="AJ185">
        <f t="shared" si="20"/>
        <v>2.745328886676297</v>
      </c>
    </row>
    <row r="186" spans="5:36">
      <c r="E186"/>
      <c r="S186">
        <f t="shared" si="21"/>
        <v>1.5576967085677433</v>
      </c>
      <c r="V186">
        <f t="shared" si="19"/>
        <v>2.6279196851043007</v>
      </c>
      <c r="AC186">
        <f t="shared" si="18"/>
        <v>1.671303454201152</v>
      </c>
      <c r="AJ186">
        <f t="shared" si="20"/>
        <v>2.819580488885018</v>
      </c>
    </row>
    <row r="187" spans="5:36">
      <c r="E187"/>
      <c r="S187">
        <f t="shared" si="21"/>
        <v>1.6775195323037235</v>
      </c>
      <c r="V187">
        <f t="shared" si="19"/>
        <v>2.6900157212150555</v>
      </c>
      <c r="AC187">
        <f t="shared" si="18"/>
        <v>1.7998652583704715</v>
      </c>
      <c r="AJ187">
        <f t="shared" si="20"/>
        <v>2.886205345362713</v>
      </c>
    </row>
    <row r="188" spans="5:36">
      <c r="E188"/>
      <c r="S188">
        <f t="shared" si="21"/>
        <v>1.7973423560397037</v>
      </c>
      <c r="V188">
        <f t="shared" si="19"/>
        <v>2.7454857987674046</v>
      </c>
      <c r="AC188">
        <f t="shared" si="18"/>
        <v>1.9284270625397908</v>
      </c>
      <c r="AJ188">
        <f t="shared" si="20"/>
        <v>2.9457209954299777</v>
      </c>
    </row>
    <row r="189" spans="5:36">
      <c r="E189"/>
      <c r="S189">
        <f t="shared" si="21"/>
        <v>1.9171651797756839</v>
      </c>
      <c r="V189">
        <f t="shared" si="19"/>
        <v>2.7947244844361148</v>
      </c>
      <c r="AC189">
        <f t="shared" si="18"/>
        <v>2.0569888667091099</v>
      </c>
      <c r="AJ189">
        <f t="shared" si="20"/>
        <v>2.998550782503294</v>
      </c>
    </row>
    <row r="190" spans="5:36">
      <c r="E190"/>
      <c r="S190">
        <f t="shared" si="21"/>
        <v>2.0369880035116643</v>
      </c>
      <c r="V190">
        <f t="shared" si="19"/>
        <v>2.8380561302419287</v>
      </c>
      <c r="AC190">
        <f t="shared" si="18"/>
        <v>2.1855506708784294</v>
      </c>
      <c r="AJ190">
        <f t="shared" si="20"/>
        <v>3.0450427144134964</v>
      </c>
    </row>
    <row r="191" spans="5:36">
      <c r="E191"/>
      <c r="S191">
        <f t="shared" si="21"/>
        <v>2.1568108272476447</v>
      </c>
      <c r="V191">
        <f t="shared" si="19"/>
        <v>2.8757477696635267</v>
      </c>
      <c r="AC191">
        <f t="shared" si="18"/>
        <v>2.3141124750477489</v>
      </c>
      <c r="AJ191">
        <f t="shared" si="20"/>
        <v>3.0854833000636663</v>
      </c>
    </row>
    <row r="192" spans="5:36">
      <c r="E192"/>
      <c r="S192">
        <f t="shared" si="21"/>
        <v>2.2766336509836251</v>
      </c>
      <c r="V192">
        <f t="shared" si="19"/>
        <v>2.9080187160452695</v>
      </c>
      <c r="AC192">
        <f t="shared" si="18"/>
        <v>2.4426742792170688</v>
      </c>
      <c r="AJ192">
        <f t="shared" si="20"/>
        <v>3.1201078478729367</v>
      </c>
    </row>
    <row r="193" spans="5:36">
      <c r="E193"/>
      <c r="S193">
        <f t="shared" si="21"/>
        <v>2.3964564747196055</v>
      </c>
      <c r="V193">
        <f t="shared" si="19"/>
        <v>2.9350477769260044</v>
      </c>
      <c r="AC193">
        <f t="shared" si="18"/>
        <v>2.5712360833863883</v>
      </c>
      <c r="AJ193">
        <f t="shared" si="20"/>
        <v>3.1491082062644753</v>
      </c>
    </row>
    <row r="194" spans="5:36">
      <c r="E194"/>
      <c r="S194">
        <f t="shared" si="21"/>
        <v>2.516279298455586</v>
      </c>
      <c r="V194">
        <f t="shared" si="19"/>
        <v>2.9569787004019585</v>
      </c>
      <c r="AC194">
        <f t="shared" si="18"/>
        <v>2.6997978875557078</v>
      </c>
      <c r="AJ194">
        <f t="shared" si="20"/>
        <v>3.1726386072453474</v>
      </c>
    </row>
    <row r="195" spans="5:36">
      <c r="E195"/>
      <c r="S195">
        <f t="shared" si="21"/>
        <v>2.6361021221915664</v>
      </c>
      <c r="V195">
        <f t="shared" si="19"/>
        <v>2.9739242758092046</v>
      </c>
      <c r="AC195">
        <f t="shared" si="18"/>
        <v>2.8283596917250269</v>
      </c>
      <c r="AJ195">
        <f t="shared" si="20"/>
        <v>3.1908200661620816</v>
      </c>
    </row>
    <row r="196" spans="5:36">
      <c r="E196"/>
      <c r="S196">
        <f t="shared" si="21"/>
        <v>2.7559249459275468</v>
      </c>
      <c r="V196">
        <f t="shared" si="19"/>
        <v>2.9859693809025605</v>
      </c>
      <c r="AC196">
        <f t="shared" si="18"/>
        <v>2.9569214958943464</v>
      </c>
      <c r="AJ196">
        <f t="shared" si="20"/>
        <v>3.2037436511180077</v>
      </c>
    </row>
    <row r="197" spans="5:36">
      <c r="E197"/>
      <c r="S197">
        <f t="shared" si="21"/>
        <v>2.8757477696635272</v>
      </c>
      <c r="V197">
        <f t="shared" si="19"/>
        <v>2.993173177574564</v>
      </c>
      <c r="AC197">
        <f t="shared" si="18"/>
        <v>3.0854833000636668</v>
      </c>
      <c r="AJ197">
        <f t="shared" si="20"/>
        <v>3.2114728388315466</v>
      </c>
    </row>
    <row r="198" spans="5:36">
      <c r="E198"/>
      <c r="S198">
        <f t="shared" si="21"/>
        <v>2.9955705933995076</v>
      </c>
      <c r="V198">
        <f t="shared" si="19"/>
        <v>2.9955705933995072</v>
      </c>
      <c r="AC198">
        <f t="shared" si="18"/>
        <v>3.2140451042329863</v>
      </c>
      <c r="AJ198">
        <f t="shared" si="20"/>
        <v>3.2140451042329858</v>
      </c>
    </row>
    <row r="199" spans="5:36">
      <c r="E199"/>
      <c r="S199">
        <f t="shared" si="21"/>
        <v>3.115393417135488</v>
      </c>
      <c r="V199">
        <f t="shared" si="19"/>
        <v>2.993173177574564</v>
      </c>
      <c r="AC199">
        <f t="shared" ref="AC199:AC232" si="22">S199*0.0479/$I$23</f>
        <v>3.3426069084023058</v>
      </c>
      <c r="AJ199">
        <f t="shared" si="20"/>
        <v>3.2114728388315466</v>
      </c>
    </row>
    <row r="200" spans="5:36">
      <c r="E200"/>
      <c r="S200">
        <f t="shared" si="21"/>
        <v>3.2352162408714684</v>
      </c>
      <c r="V200">
        <f t="shared" si="19"/>
        <v>2.9859693809025605</v>
      </c>
      <c r="AC200">
        <f t="shared" si="22"/>
        <v>3.4711687125716253</v>
      </c>
      <c r="AJ200">
        <f t="shared" si="20"/>
        <v>3.2037436511180077</v>
      </c>
    </row>
    <row r="201" spans="5:36">
      <c r="E201"/>
      <c r="S201">
        <f t="shared" si="21"/>
        <v>3.3550390646074488</v>
      </c>
      <c r="V201">
        <f t="shared" si="19"/>
        <v>2.9739242758092042</v>
      </c>
      <c r="AC201">
        <f t="shared" si="22"/>
        <v>3.5997305167409448</v>
      </c>
      <c r="AJ201">
        <f t="shared" si="20"/>
        <v>3.1908200661620811</v>
      </c>
    </row>
    <row r="202" spans="5:36">
      <c r="E202"/>
      <c r="S202">
        <f t="shared" si="21"/>
        <v>3.4748618883434292</v>
      </c>
      <c r="V202">
        <f t="shared" si="19"/>
        <v>2.9569787004019581</v>
      </c>
      <c r="AC202">
        <f t="shared" si="22"/>
        <v>3.7282923209102643</v>
      </c>
      <c r="AJ202">
        <f t="shared" si="20"/>
        <v>3.1726386072453465</v>
      </c>
    </row>
    <row r="203" spans="5:36">
      <c r="E203"/>
      <c r="S203">
        <f t="shared" si="21"/>
        <v>3.5946847120794096</v>
      </c>
      <c r="V203">
        <f t="shared" si="19"/>
        <v>2.9350477769260044</v>
      </c>
      <c r="AC203">
        <f t="shared" si="22"/>
        <v>3.8568541250795838</v>
      </c>
      <c r="AJ203">
        <f t="shared" si="20"/>
        <v>3.1491082062644753</v>
      </c>
    </row>
    <row r="204" spans="5:36">
      <c r="E204"/>
      <c r="S204">
        <f t="shared" si="21"/>
        <v>3.7145075358153901</v>
      </c>
      <c r="V204">
        <f t="shared" si="19"/>
        <v>2.9080187160452695</v>
      </c>
      <c r="AC204">
        <f t="shared" si="22"/>
        <v>3.9854159292489033</v>
      </c>
      <c r="AJ204">
        <f t="shared" si="20"/>
        <v>3.1201078478729367</v>
      </c>
    </row>
    <row r="205" spans="5:36">
      <c r="E205"/>
      <c r="S205">
        <f t="shared" si="21"/>
        <v>3.8343303595513705</v>
      </c>
      <c r="V205">
        <f t="shared" si="19"/>
        <v>2.8757477696635263</v>
      </c>
      <c r="AC205">
        <f t="shared" si="22"/>
        <v>4.1139777334182233</v>
      </c>
      <c r="AJ205">
        <f t="shared" si="20"/>
        <v>3.0854833000636654</v>
      </c>
    </row>
    <row r="206" spans="5:36">
      <c r="E206"/>
      <c r="S206">
        <f t="shared" si="21"/>
        <v>3.9541531832873509</v>
      </c>
      <c r="V206">
        <f t="shared" si="19"/>
        <v>2.8380561302419283</v>
      </c>
      <c r="AC206">
        <f t="shared" si="22"/>
        <v>4.2425395375875423</v>
      </c>
      <c r="AJ206">
        <f t="shared" si="20"/>
        <v>3.0450427144134959</v>
      </c>
    </row>
    <row r="207" spans="5:36">
      <c r="E207"/>
      <c r="S207">
        <f t="shared" si="21"/>
        <v>4.0739760070233313</v>
      </c>
      <c r="V207">
        <f t="shared" si="19"/>
        <v>2.7947244844361143</v>
      </c>
      <c r="AC207">
        <f t="shared" si="22"/>
        <v>4.3711013417568623</v>
      </c>
      <c r="AJ207">
        <f t="shared" si="20"/>
        <v>2.9985507825032931</v>
      </c>
    </row>
    <row r="208" spans="5:36">
      <c r="E208"/>
      <c r="S208">
        <f t="shared" si="21"/>
        <v>4.1937988307593113</v>
      </c>
      <c r="V208">
        <f t="shared" si="19"/>
        <v>2.7454857987674042</v>
      </c>
      <c r="AC208">
        <f t="shared" si="22"/>
        <v>4.4996631459261813</v>
      </c>
      <c r="AJ208">
        <f t="shared" si="20"/>
        <v>2.9457209954299768</v>
      </c>
    </row>
    <row r="209" spans="5:36">
      <c r="E209"/>
      <c r="S209">
        <f t="shared" si="21"/>
        <v>4.3136216544952912</v>
      </c>
      <c r="V209">
        <f t="shared" si="19"/>
        <v>2.6900157212150551</v>
      </c>
      <c r="AC209">
        <f t="shared" si="22"/>
        <v>4.6282249500955004</v>
      </c>
      <c r="AJ209">
        <f t="shared" si="20"/>
        <v>2.886205345362713</v>
      </c>
    </row>
    <row r="210" spans="5:36">
      <c r="E210"/>
      <c r="S210">
        <f t="shared" si="21"/>
        <v>4.4334444782312712</v>
      </c>
      <c r="V210">
        <f t="shared" si="19"/>
        <v>2.6279196851043007</v>
      </c>
      <c r="AC210">
        <f t="shared" si="22"/>
        <v>4.7567867542648195</v>
      </c>
      <c r="AJ210">
        <f t="shared" si="20"/>
        <v>2.819580488885018</v>
      </c>
    </row>
    <row r="211" spans="5:36">
      <c r="E211"/>
      <c r="S211">
        <f t="shared" si="21"/>
        <v>4.5532673019672512</v>
      </c>
      <c r="V211">
        <f t="shared" si="19"/>
        <v>2.5587153308168324</v>
      </c>
      <c r="AC211">
        <f t="shared" si="22"/>
        <v>4.8853485584341385</v>
      </c>
      <c r="AJ211">
        <f t="shared" si="20"/>
        <v>2.745328886676297</v>
      </c>
    </row>
    <row r="212" spans="5:36">
      <c r="E212"/>
      <c r="S212">
        <f t="shared" si="21"/>
        <v>4.6730901257032311</v>
      </c>
      <c r="V212">
        <f t="shared" si="19"/>
        <v>2.4818080906426609</v>
      </c>
      <c r="AC212">
        <f t="shared" si="22"/>
        <v>5.0139103626034576</v>
      </c>
      <c r="AJ212">
        <f t="shared" si="20"/>
        <v>2.6628126077054346</v>
      </c>
    </row>
    <row r="213" spans="5:36">
      <c r="E213"/>
      <c r="S213">
        <f t="shared" si="21"/>
        <v>4.7929129494392111</v>
      </c>
      <c r="V213">
        <f t="shared" si="19"/>
        <v>2.396456474719606</v>
      </c>
      <c r="AC213">
        <f t="shared" si="22"/>
        <v>5.1424721667727766</v>
      </c>
      <c r="AJ213">
        <f t="shared" si="20"/>
        <v>2.5712360833863888</v>
      </c>
    </row>
    <row r="214" spans="5:36">
      <c r="E214"/>
      <c r="S214">
        <f t="shared" si="21"/>
        <v>4.9127357731751911</v>
      </c>
      <c r="V214">
        <f t="shared" si="19"/>
        <v>2.3017212805844989</v>
      </c>
      <c r="AC214">
        <f t="shared" si="22"/>
        <v>5.2710339709420957</v>
      </c>
      <c r="AJ214">
        <f t="shared" si="20"/>
        <v>2.4695916128539945</v>
      </c>
    </row>
    <row r="215" spans="5:36">
      <c r="E215"/>
      <c r="S215">
        <f t="shared" si="21"/>
        <v>5.032558596911171</v>
      </c>
      <c r="V215">
        <f t="shared" si="19"/>
        <v>2.1963886390139251</v>
      </c>
      <c r="AC215">
        <f t="shared" si="22"/>
        <v>5.3995957751114148</v>
      </c>
      <c r="AJ215">
        <f t="shared" si="20"/>
        <v>2.3565767963439836</v>
      </c>
    </row>
    <row r="216" spans="5:36">
      <c r="E216"/>
      <c r="S216">
        <f t="shared" si="21"/>
        <v>5.152381420647151</v>
      </c>
      <c r="V216">
        <f t="shared" si="19"/>
        <v>2.0788482954528478</v>
      </c>
      <c r="AC216">
        <f t="shared" si="22"/>
        <v>5.5281575792807338</v>
      </c>
      <c r="AJ216">
        <f t="shared" si="20"/>
        <v>2.2304639393795203</v>
      </c>
    </row>
    <row r="217" spans="5:36">
      <c r="E217"/>
      <c r="S217">
        <f t="shared" si="21"/>
        <v>5.272204244383131</v>
      </c>
      <c r="V217">
        <f t="shared" si="19"/>
        <v>1.9468904435660603</v>
      </c>
      <c r="AC217">
        <f t="shared" si="22"/>
        <v>5.6567193834500529</v>
      </c>
      <c r="AJ217">
        <f t="shared" si="20"/>
        <v>2.0888820688816789</v>
      </c>
    </row>
    <row r="218" spans="5:36">
      <c r="E218"/>
      <c r="S218">
        <f t="shared" si="21"/>
        <v>5.3920270681191109</v>
      </c>
      <c r="V218">
        <f t="shared" si="19"/>
        <v>1.797342356039707</v>
      </c>
      <c r="AC218">
        <f t="shared" si="22"/>
        <v>5.7852811876193719</v>
      </c>
      <c r="AJ218">
        <f t="shared" si="20"/>
        <v>1.9284270625397941</v>
      </c>
    </row>
    <row r="219" spans="5:36">
      <c r="E219"/>
      <c r="S219">
        <f t="shared" si="21"/>
        <v>5.5118498918550909</v>
      </c>
      <c r="V219">
        <f t="shared" si="19"/>
        <v>1.6253558601745499</v>
      </c>
      <c r="AC219">
        <f t="shared" si="22"/>
        <v>5.913842991788691</v>
      </c>
      <c r="AJ219">
        <f t="shared" si="20"/>
        <v>1.7438971582045124</v>
      </c>
    </row>
    <row r="220" spans="5:36">
      <c r="E220"/>
      <c r="S220">
        <f t="shared" si="21"/>
        <v>5.6316727155910709</v>
      </c>
      <c r="V220">
        <f t="shared" si="19"/>
        <v>1.4228171988758818</v>
      </c>
      <c r="AC220">
        <f t="shared" si="22"/>
        <v>6.0424047959580101</v>
      </c>
      <c r="AJ220">
        <f t="shared" si="20"/>
        <v>1.526586842033282</v>
      </c>
    </row>
    <row r="221" spans="5:36">
      <c r="E221"/>
      <c r="S221">
        <f t="shared" si="21"/>
        <v>5.7514955393270508</v>
      </c>
      <c r="V221">
        <f t="shared" si="19"/>
        <v>1.1740191107704088</v>
      </c>
      <c r="AC221">
        <f t="shared" si="22"/>
        <v>6.1709666001273282</v>
      </c>
      <c r="AJ221">
        <f t="shared" si="20"/>
        <v>1.2596432825057977</v>
      </c>
    </row>
    <row r="222" spans="5:36">
      <c r="E222"/>
      <c r="S222">
        <f t="shared" si="21"/>
        <v>5.8713183630630308</v>
      </c>
      <c r="V222">
        <f t="shared" si="19"/>
        <v>0.8387597661518732</v>
      </c>
      <c r="AC222">
        <f t="shared" si="22"/>
        <v>6.2995284042966491</v>
      </c>
      <c r="AJ222">
        <f t="shared" si="20"/>
        <v>0.89993262918524808</v>
      </c>
    </row>
    <row r="223" spans="5:36">
      <c r="E223"/>
      <c r="S223">
        <f t="shared" si="21"/>
        <v>5.9911411867990108</v>
      </c>
      <c r="V223">
        <v>0</v>
      </c>
      <c r="AC223">
        <f t="shared" si="22"/>
        <v>6.4280902084659672</v>
      </c>
      <c r="AJ223">
        <f>V223</f>
        <v>0</v>
      </c>
    </row>
    <row r="224" spans="5:36">
      <c r="E224"/>
    </row>
    <row r="225" spans="5:37">
      <c r="E225"/>
      <c r="S225">
        <f>K16</f>
        <v>4.4400000000000004</v>
      </c>
      <c r="X225">
        <f>N16</f>
        <v>4.9801549770510611</v>
      </c>
      <c r="AC225">
        <f t="shared" si="22"/>
        <v>4.763820386753034</v>
      </c>
      <c r="AK225">
        <f>X225*0.0479/$I$23</f>
        <v>5.3433702272219445</v>
      </c>
    </row>
    <row r="226" spans="5:37">
      <c r="E226"/>
      <c r="S226">
        <f>K17</f>
        <v>3.4580000000000002</v>
      </c>
      <c r="X226">
        <f>N17</f>
        <v>4.2246693877551014</v>
      </c>
      <c r="AC226">
        <f t="shared" si="22"/>
        <v>3.7102006525657645</v>
      </c>
      <c r="AK226">
        <f>X226*0.0479/$I$23</f>
        <v>4.5327851704232458</v>
      </c>
    </row>
    <row r="227" spans="5:37">
      <c r="E227"/>
      <c r="S227">
        <f>K18</f>
        <v>2.476</v>
      </c>
      <c r="X227">
        <f>N18</f>
        <v>3.4099754439815828</v>
      </c>
      <c r="AC227">
        <f t="shared" si="22"/>
        <v>2.6565809183784936</v>
      </c>
      <c r="AK227">
        <f>X227*0.0479/$I$23</f>
        <v>3.6586735446771832</v>
      </c>
    </row>
    <row r="228" spans="5:37">
      <c r="E228"/>
      <c r="S228">
        <f>K19</f>
        <v>0</v>
      </c>
      <c r="X228">
        <f>N19</f>
        <v>0</v>
      </c>
      <c r="AC228">
        <f t="shared" si="22"/>
        <v>0</v>
      </c>
      <c r="AK228">
        <f>X228*0.0479/$I$23</f>
        <v>0</v>
      </c>
    </row>
    <row r="229" spans="5:37">
      <c r="E229"/>
      <c r="S229">
        <f>K20</f>
        <v>0</v>
      </c>
      <c r="X229">
        <f>N20</f>
        <v>0</v>
      </c>
      <c r="AC229">
        <f t="shared" si="22"/>
        <v>0</v>
      </c>
      <c r="AK229">
        <f>X229*0.0479/$I$23</f>
        <v>0</v>
      </c>
    </row>
    <row r="230" spans="5:37">
      <c r="E230"/>
      <c r="S230" t="s">
        <v>57</v>
      </c>
    </row>
    <row r="231" spans="5:37">
      <c r="E231"/>
      <c r="S231">
        <v>-0.05</v>
      </c>
      <c r="AA231">
        <f>S231*$L$24+$L$26</f>
        <v>1.4003559773312868</v>
      </c>
      <c r="AC231">
        <f t="shared" si="22"/>
        <v>-5.3646625976948581E-2</v>
      </c>
      <c r="AI231">
        <f>AA231*0.0479/$I$23</f>
        <v>1.5024874670095165</v>
      </c>
    </row>
    <row r="232" spans="5:37">
      <c r="E232"/>
      <c r="S232">
        <f>I41</f>
        <v>2.327743064002461</v>
      </c>
      <c r="AA232">
        <f>S232*$L$24+$L$26</f>
        <v>3.3013149864934936</v>
      </c>
      <c r="AC232">
        <f t="shared" si="22"/>
        <v>2.4975112304995264</v>
      </c>
      <c r="AI232">
        <f>AA232*0.0479/$I$23</f>
        <v>3.5420882062502304</v>
      </c>
    </row>
    <row r="233" spans="5:37">
      <c r="E233"/>
    </row>
    <row r="234" spans="5:37">
      <c r="E234"/>
    </row>
    <row r="235" spans="5:37">
      <c r="E235"/>
    </row>
  </sheetData>
  <phoneticPr fontId="10" type="noConversion"/>
  <pageMargins left="0.75" right="0.75" top="1" bottom="1" header="0.5" footer="0.5"/>
  <pageSetup scale="1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1:AK235"/>
  <sheetViews>
    <sheetView topLeftCell="A13" workbookViewId="0">
      <selection activeCell="X189" sqref="X189"/>
    </sheetView>
  </sheetViews>
  <sheetFormatPr baseColWidth="10" defaultColWidth="8.83203125" defaultRowHeight="15" x14ac:dyDescent="0"/>
  <cols>
    <col min="5" max="5" width="8.83203125" style="1"/>
    <col min="8" max="8" width="10.33203125" customWidth="1"/>
    <col min="12" max="12" width="9.1640625" bestFit="1" customWidth="1"/>
  </cols>
  <sheetData>
    <row r="1" spans="1:37">
      <c r="A1" t="s">
        <v>57</v>
      </c>
    </row>
    <row r="2" spans="1:37">
      <c r="A2" s="2"/>
      <c r="B2" s="3"/>
      <c r="D2" s="1" t="s">
        <v>58</v>
      </c>
      <c r="E2" s="1" t="s">
        <v>60</v>
      </c>
      <c r="F2" s="1" t="s">
        <v>59</v>
      </c>
      <c r="H2" s="1" t="s">
        <v>61</v>
      </c>
      <c r="I2" s="1" t="s">
        <v>62</v>
      </c>
      <c r="K2" t="s">
        <v>0</v>
      </c>
      <c r="M2" s="1" t="s">
        <v>58</v>
      </c>
      <c r="N2" s="1" t="s">
        <v>60</v>
      </c>
      <c r="O2" s="1" t="s">
        <v>59</v>
      </c>
      <c r="R2" t="s">
        <v>1</v>
      </c>
      <c r="S2">
        <f>(I37-I38)/50</f>
        <v>0.187721464311111</v>
      </c>
      <c r="T2">
        <f>I33/50</f>
        <v>0.11120660047513668</v>
      </c>
      <c r="U2">
        <f>F17/50</f>
        <v>9.8519999999999996E-2</v>
      </c>
      <c r="V2">
        <f>L29/50</f>
        <v>0.12693050927075528</v>
      </c>
    </row>
    <row r="3" spans="1:37">
      <c r="B3" s="1"/>
      <c r="C3" s="1"/>
      <c r="D3" s="1" t="s">
        <v>2</v>
      </c>
      <c r="E3" s="1" t="s">
        <v>3</v>
      </c>
      <c r="F3" s="1" t="s">
        <v>4</v>
      </c>
      <c r="G3" s="1"/>
      <c r="H3" s="1" t="s">
        <v>5</v>
      </c>
      <c r="I3" s="1" t="s">
        <v>6</v>
      </c>
      <c r="K3" s="1"/>
      <c r="L3" s="1"/>
      <c r="M3" s="1" t="s">
        <v>2</v>
      </c>
      <c r="N3" s="1" t="s">
        <v>3</v>
      </c>
      <c r="O3" s="1" t="s">
        <v>4</v>
      </c>
      <c r="P3" s="1"/>
      <c r="Q3" s="1"/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12</v>
      </c>
      <c r="AI3" t="s">
        <v>13</v>
      </c>
      <c r="AJ3" t="s">
        <v>14</v>
      </c>
      <c r="AK3" t="s">
        <v>15</v>
      </c>
    </row>
    <row r="4" spans="1:37">
      <c r="B4" s="1"/>
      <c r="C4" s="1"/>
      <c r="D4" s="1" t="s">
        <v>16</v>
      </c>
      <c r="E4" s="1" t="s">
        <v>17</v>
      </c>
      <c r="F4" s="1" t="s">
        <v>16</v>
      </c>
      <c r="G4" s="1"/>
      <c r="H4" s="1" t="s">
        <v>18</v>
      </c>
      <c r="I4" s="1" t="s">
        <v>19</v>
      </c>
      <c r="K4" s="1"/>
      <c r="L4" s="1"/>
      <c r="M4" s="1" t="s">
        <v>16</v>
      </c>
      <c r="N4" s="1" t="s">
        <v>17</v>
      </c>
      <c r="O4" s="1" t="s">
        <v>16</v>
      </c>
      <c r="P4" s="1"/>
      <c r="Q4" s="1"/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C4" t="s">
        <v>2</v>
      </c>
      <c r="AD4" t="str">
        <f t="shared" ref="AD4" si="0">T4</f>
        <v>FC</v>
      </c>
      <c r="AE4" t="s">
        <v>29</v>
      </c>
      <c r="AF4" t="str">
        <f>W4</f>
        <v>YL</v>
      </c>
      <c r="AG4" t="str">
        <f>Z4</f>
        <v>PHI</v>
      </c>
      <c r="AH4" t="s">
        <v>30</v>
      </c>
      <c r="AI4" t="str">
        <f>AA4</f>
        <v>PHIT</v>
      </c>
      <c r="AJ4" t="str">
        <f>V4</f>
        <v>FCt</v>
      </c>
      <c r="AK4" t="str">
        <f>X4</f>
        <v>TYL</v>
      </c>
    </row>
    <row r="5" spans="1:37">
      <c r="A5" s="4"/>
      <c r="B5" s="5"/>
      <c r="C5" s="5"/>
      <c r="D5" s="1" t="s">
        <v>31</v>
      </c>
      <c r="E5" s="1" t="s">
        <v>31</v>
      </c>
      <c r="F5" s="5" t="s">
        <v>31</v>
      </c>
      <c r="G5" s="1"/>
      <c r="H5" s="1" t="s">
        <v>31</v>
      </c>
      <c r="I5" s="1" t="s">
        <v>32</v>
      </c>
      <c r="K5" s="5"/>
      <c r="L5" s="5"/>
      <c r="M5" s="1" t="s">
        <v>31</v>
      </c>
      <c r="N5" s="1" t="s">
        <v>31</v>
      </c>
      <c r="O5" s="5" t="s">
        <v>31</v>
      </c>
      <c r="P5" s="5"/>
      <c r="Q5" s="5"/>
    </row>
    <row r="6" spans="1:37">
      <c r="B6" s="3"/>
      <c r="D6" s="6">
        <v>1.2949999999999999</v>
      </c>
      <c r="E6" s="6">
        <v>4.4619999999999997</v>
      </c>
      <c r="F6" s="6">
        <v>2.339</v>
      </c>
      <c r="G6" s="1"/>
      <c r="H6" s="7">
        <v>4.9260000000000002</v>
      </c>
      <c r="I6" s="7">
        <v>2.8610000000000002</v>
      </c>
      <c r="K6" s="3"/>
      <c r="M6" s="8">
        <v>4.4349999999999996</v>
      </c>
      <c r="N6" s="3">
        <v>4.79</v>
      </c>
      <c r="O6" s="3">
        <v>5.0510000000000002</v>
      </c>
      <c r="P6" s="3"/>
      <c r="Q6" s="3"/>
      <c r="S6">
        <f>I38</f>
        <v>1.2522923881515666</v>
      </c>
      <c r="U6">
        <f t="shared" ref="U6:U56" si="1">SQRT($I$35^2-(S6-$I$36)^2)</f>
        <v>0</v>
      </c>
      <c r="AC6">
        <f>S6*0.0479/$I$23</f>
        <v>1.3436252272189362</v>
      </c>
      <c r="AE6">
        <f t="shared" ref="AE6:AE55" si="2">U6*0.0479/$I$23</f>
        <v>0</v>
      </c>
    </row>
    <row r="7" spans="1:37">
      <c r="B7" s="3"/>
      <c r="D7" s="6">
        <v>1.2949999999999999</v>
      </c>
      <c r="E7" s="6">
        <v>4.625</v>
      </c>
      <c r="F7" s="6">
        <v>2.2909999999999999</v>
      </c>
      <c r="G7" s="1"/>
      <c r="H7" s="9"/>
      <c r="I7" s="9"/>
      <c r="K7" s="3"/>
      <c r="M7" s="8">
        <v>3.4540000000000002</v>
      </c>
      <c r="N7" s="3">
        <v>4.3449999999999998</v>
      </c>
      <c r="O7" s="3">
        <v>3.9249999999999998</v>
      </c>
      <c r="P7" s="3"/>
      <c r="Q7" s="3"/>
      <c r="S7">
        <f t="shared" ref="S7:S56" si="3">S6+$S$2</f>
        <v>1.4400138524626775</v>
      </c>
      <c r="U7">
        <f t="shared" si="1"/>
        <v>1.3140502501777773</v>
      </c>
      <c r="AC7">
        <f t="shared" ref="AC7:AC70" si="4">S7*0.0479/$I$23</f>
        <v>1.5450376908938015</v>
      </c>
      <c r="AE7">
        <f t="shared" si="2"/>
        <v>1.4098872457240585</v>
      </c>
    </row>
    <row r="8" spans="1:37">
      <c r="B8" s="3"/>
      <c r="D8" s="6">
        <v>1.7849999999999999</v>
      </c>
      <c r="E8" s="6">
        <v>4.5659999999999998</v>
      </c>
      <c r="F8" s="6">
        <v>2.7719999999999998</v>
      </c>
      <c r="G8" s="1"/>
      <c r="H8" s="9"/>
      <c r="I8" s="9"/>
      <c r="K8" s="3"/>
      <c r="M8" s="8">
        <v>2.472</v>
      </c>
      <c r="N8" s="3">
        <v>4.3529999999999998</v>
      </c>
      <c r="O8" s="3">
        <v>3.2690000000000001</v>
      </c>
      <c r="P8" s="3"/>
      <c r="Q8" s="3"/>
      <c r="S8">
        <f t="shared" si="3"/>
        <v>1.6277353167737885</v>
      </c>
      <c r="U8">
        <f t="shared" si="1"/>
        <v>1.8392872053212177</v>
      </c>
      <c r="AC8">
        <f t="shared" si="4"/>
        <v>1.746450154568667</v>
      </c>
      <c r="AE8">
        <f t="shared" si="2"/>
        <v>1.9734310553610881</v>
      </c>
    </row>
    <row r="9" spans="1:37">
      <c r="B9" s="3"/>
      <c r="D9" s="6">
        <v>2.2759999999999998</v>
      </c>
      <c r="E9" s="6">
        <v>4.6150000000000002</v>
      </c>
      <c r="F9" s="6">
        <v>3.1669999999999998</v>
      </c>
      <c r="G9" s="1"/>
      <c r="K9" s="3"/>
      <c r="M9" s="8"/>
      <c r="N9" s="3"/>
      <c r="O9" s="3"/>
      <c r="P9" s="3"/>
      <c r="Q9" s="3"/>
      <c r="S9">
        <f t="shared" si="3"/>
        <v>1.8154567810848994</v>
      </c>
      <c r="U9">
        <f t="shared" si="1"/>
        <v>2.2290688843098105</v>
      </c>
      <c r="AC9">
        <f t="shared" si="4"/>
        <v>1.9478626182435324</v>
      </c>
      <c r="AE9">
        <f t="shared" si="2"/>
        <v>2.3916404942684495</v>
      </c>
    </row>
    <row r="10" spans="1:37">
      <c r="B10" s="3"/>
      <c r="D10" s="6">
        <v>2.7669999999999999</v>
      </c>
      <c r="E10" s="23">
        <v>4.6150000000000002</v>
      </c>
      <c r="F10" s="23">
        <v>3.5139999999999998</v>
      </c>
      <c r="G10" s="1"/>
      <c r="K10" s="3"/>
      <c r="M10" s="3"/>
      <c r="N10" s="8"/>
      <c r="O10" s="3"/>
      <c r="P10" s="3"/>
      <c r="Q10" s="3"/>
      <c r="S10">
        <f t="shared" si="3"/>
        <v>2.0031782453960103</v>
      </c>
      <c r="U10">
        <f t="shared" si="1"/>
        <v>2.5463778317468555</v>
      </c>
      <c r="AC10">
        <f t="shared" si="4"/>
        <v>2.1492750819183977</v>
      </c>
      <c r="AE10">
        <f t="shared" si="2"/>
        <v>2.7320915827143373</v>
      </c>
    </row>
    <row r="11" spans="1:37">
      <c r="B11" s="3"/>
      <c r="D11" s="6">
        <v>3.258</v>
      </c>
      <c r="E11" s="23">
        <v>4.6029999999999998</v>
      </c>
      <c r="F11" s="23">
        <v>3.8340000000000001</v>
      </c>
      <c r="G11" s="1"/>
      <c r="M11" t="s">
        <v>33</v>
      </c>
      <c r="N11">
        <f>AVERAGE(N6:N8)</f>
        <v>4.4959999999999996</v>
      </c>
      <c r="S11">
        <f t="shared" si="3"/>
        <v>2.1908997097071214</v>
      </c>
      <c r="U11">
        <f t="shared" si="1"/>
        <v>2.8158219646666645</v>
      </c>
      <c r="AC11">
        <f t="shared" si="4"/>
        <v>2.3506875455932632</v>
      </c>
      <c r="AE11">
        <f t="shared" si="2"/>
        <v>3.0211869551229813</v>
      </c>
    </row>
    <row r="12" spans="1:37">
      <c r="D12" t="s">
        <v>33</v>
      </c>
      <c r="E12" s="1">
        <f>AVERAGE(E6:E11)</f>
        <v>4.5810000000000004</v>
      </c>
      <c r="G12" s="1"/>
      <c r="K12" t="s">
        <v>34</v>
      </c>
      <c r="N12" s="1"/>
      <c r="S12">
        <f t="shared" si="3"/>
        <v>2.3786211740182326</v>
      </c>
      <c r="U12">
        <f t="shared" si="1"/>
        <v>3.0501127708759288</v>
      </c>
      <c r="AC12">
        <f t="shared" si="4"/>
        <v>2.5521000092681292</v>
      </c>
      <c r="AE12">
        <f t="shared" si="2"/>
        <v>3.272565180133904</v>
      </c>
    </row>
    <row r="13" spans="1:37">
      <c r="B13" t="s">
        <v>34</v>
      </c>
      <c r="G13" s="1"/>
      <c r="K13" s="1" t="s">
        <v>2</v>
      </c>
      <c r="L13" s="1" t="s">
        <v>4</v>
      </c>
      <c r="M13" t="s">
        <v>35</v>
      </c>
      <c r="N13" s="1" t="s">
        <v>36</v>
      </c>
      <c r="O13" s="1" t="s">
        <v>37</v>
      </c>
      <c r="P13" s="1"/>
      <c r="Q13" s="1"/>
      <c r="S13">
        <f t="shared" si="3"/>
        <v>2.5663426383293437</v>
      </c>
      <c r="U13">
        <f t="shared" si="1"/>
        <v>3.2568456821125902</v>
      </c>
      <c r="AC13">
        <f t="shared" si="4"/>
        <v>2.7535124729429943</v>
      </c>
      <c r="AE13">
        <f t="shared" si="2"/>
        <v>3.4943756434586821</v>
      </c>
    </row>
    <row r="14" spans="1:37">
      <c r="B14" s="1" t="s">
        <v>2</v>
      </c>
      <c r="C14" s="1" t="s">
        <v>4</v>
      </c>
      <c r="D14" t="s">
        <v>35</v>
      </c>
      <c r="E14" s="1" t="s">
        <v>36</v>
      </c>
      <c r="F14" s="1" t="s">
        <v>37</v>
      </c>
      <c r="G14" s="1"/>
      <c r="K14" s="1" t="s">
        <v>17</v>
      </c>
      <c r="L14" s="1" t="s">
        <v>17</v>
      </c>
      <c r="M14" t="s">
        <v>16</v>
      </c>
      <c r="N14" s="1" t="s">
        <v>38</v>
      </c>
      <c r="O14" s="1" t="s">
        <v>16</v>
      </c>
      <c r="P14" s="1"/>
      <c r="Q14" s="1"/>
      <c r="S14">
        <f t="shared" si="3"/>
        <v>2.7540641026404549</v>
      </c>
      <c r="U14">
        <f t="shared" si="1"/>
        <v>3.4409912790944697</v>
      </c>
      <c r="AC14">
        <f t="shared" si="4"/>
        <v>2.9549249366178603</v>
      </c>
      <c r="AE14">
        <f t="shared" si="2"/>
        <v>3.6919514427904581</v>
      </c>
    </row>
    <row r="15" spans="1:37">
      <c r="B15" s="1" t="s">
        <v>17</v>
      </c>
      <c r="C15" s="1" t="s">
        <v>17</v>
      </c>
      <c r="D15" t="s">
        <v>16</v>
      </c>
      <c r="E15" s="1" t="s">
        <v>38</v>
      </c>
      <c r="F15" s="1" t="s">
        <v>16</v>
      </c>
      <c r="G15" s="1"/>
      <c r="K15" s="1" t="s">
        <v>31</v>
      </c>
      <c r="L15" s="1" t="s">
        <v>31</v>
      </c>
      <c r="M15" s="1" t="s">
        <v>31</v>
      </c>
      <c r="N15" s="1" t="s">
        <v>31</v>
      </c>
      <c r="O15" s="10" t="s">
        <v>31</v>
      </c>
      <c r="P15" s="10"/>
      <c r="Q15" s="10"/>
      <c r="R15" s="4"/>
      <c r="S15">
        <f t="shared" si="3"/>
        <v>2.941785566951566</v>
      </c>
      <c r="U15">
        <f t="shared" si="1"/>
        <v>3.6060115740505809</v>
      </c>
      <c r="AC15">
        <f t="shared" si="4"/>
        <v>3.1563374002927258</v>
      </c>
      <c r="AE15">
        <f t="shared" si="2"/>
        <v>3.8690070836327828</v>
      </c>
    </row>
    <row r="16" spans="1:37">
      <c r="B16" s="1" t="s">
        <v>31</v>
      </c>
      <c r="C16" s="1" t="s">
        <v>31</v>
      </c>
      <c r="D16" s="1" t="s">
        <v>31</v>
      </c>
      <c r="E16" s="1" t="s">
        <v>31</v>
      </c>
      <c r="F16" s="10" t="s">
        <v>31</v>
      </c>
      <c r="G16" s="1"/>
      <c r="K16" s="1">
        <f>M6</f>
        <v>4.4349999999999996</v>
      </c>
      <c r="L16" s="1">
        <f>O6</f>
        <v>5.0510000000000002</v>
      </c>
      <c r="M16" s="1">
        <f>N6</f>
        <v>4.79</v>
      </c>
      <c r="N16" s="1">
        <f>L16*$N$11/M16</f>
        <v>4.7409803757828808</v>
      </c>
      <c r="O16" s="11">
        <f>F17</f>
        <v>4.9260000000000002</v>
      </c>
      <c r="P16" s="11"/>
      <c r="Q16" s="11"/>
      <c r="R16" s="4"/>
      <c r="S16">
        <f t="shared" si="3"/>
        <v>3.1295070312626772</v>
      </c>
      <c r="U16">
        <f t="shared" si="1"/>
        <v>3.7544292862222202</v>
      </c>
      <c r="AC16">
        <f t="shared" si="4"/>
        <v>3.3577498639675913</v>
      </c>
      <c r="AE16">
        <f t="shared" si="2"/>
        <v>4.028249273497309</v>
      </c>
    </row>
    <row r="17" spans="2:31">
      <c r="B17" s="1">
        <f>D6</f>
        <v>1.2949999999999999</v>
      </c>
      <c r="C17" s="1">
        <f t="shared" ref="C17:C22" si="5">F6</f>
        <v>2.339</v>
      </c>
      <c r="D17" s="1">
        <f t="shared" ref="D17:D22" si="6">E6</f>
        <v>4.4619999999999997</v>
      </c>
      <c r="E17" s="1">
        <f>C17*$E$12/D17</f>
        <v>2.4013803227252355</v>
      </c>
      <c r="F17" s="9">
        <f>H6</f>
        <v>4.9260000000000002</v>
      </c>
      <c r="G17" s="1"/>
      <c r="K17" s="1">
        <f t="shared" ref="K17:K18" si="7">M7</f>
        <v>3.4540000000000002</v>
      </c>
      <c r="L17" s="1">
        <f t="shared" ref="L17:L18" si="8">O7</f>
        <v>3.9249999999999998</v>
      </c>
      <c r="M17" s="1">
        <f t="shared" ref="M17:M18" si="9">N7</f>
        <v>4.3449999999999998</v>
      </c>
      <c r="N17" s="1">
        <f t="shared" ref="N17:N18" si="10">L17*$N$11/M17</f>
        <v>4.0614039125431534</v>
      </c>
      <c r="O17" s="12"/>
      <c r="P17" s="12"/>
      <c r="Q17" s="12"/>
      <c r="S17">
        <f t="shared" si="3"/>
        <v>3.3172284955737883</v>
      </c>
      <c r="U17">
        <f t="shared" si="1"/>
        <v>3.8881461343387307</v>
      </c>
      <c r="AC17">
        <f t="shared" si="4"/>
        <v>3.5591623276424573</v>
      </c>
      <c r="AE17">
        <f t="shared" si="2"/>
        <v>4.1717184282517676</v>
      </c>
    </row>
    <row r="18" spans="2:31">
      <c r="B18" s="1">
        <f t="shared" ref="B18:B22" si="11">D7</f>
        <v>1.2949999999999999</v>
      </c>
      <c r="C18" s="1">
        <f t="shared" si="5"/>
        <v>2.2909999999999999</v>
      </c>
      <c r="D18" s="1">
        <f t="shared" si="6"/>
        <v>4.625</v>
      </c>
      <c r="E18" s="1">
        <f t="shared" ref="E18:E22" si="12">C18*$E$12/D18</f>
        <v>2.269204540540541</v>
      </c>
      <c r="F18" s="1"/>
      <c r="G18" s="1"/>
      <c r="K18" s="1">
        <f t="shared" si="7"/>
        <v>2.472</v>
      </c>
      <c r="L18" s="1">
        <f t="shared" si="8"/>
        <v>3.2690000000000001</v>
      </c>
      <c r="M18" s="1">
        <f t="shared" si="9"/>
        <v>4.3529999999999998</v>
      </c>
      <c r="N18" s="1">
        <f t="shared" si="10"/>
        <v>3.3763896163565357</v>
      </c>
      <c r="O18" s="12"/>
      <c r="P18" s="12"/>
      <c r="Q18" s="12"/>
      <c r="S18">
        <f t="shared" si="3"/>
        <v>3.5049499598848994</v>
      </c>
      <c r="U18">
        <f t="shared" si="1"/>
        <v>4.0086335280712708</v>
      </c>
      <c r="AC18">
        <f t="shared" si="4"/>
        <v>3.7605747913173224</v>
      </c>
      <c r="AE18">
        <f t="shared" si="2"/>
        <v>4.3009932711819054</v>
      </c>
    </row>
    <row r="19" spans="2:31">
      <c r="B19" s="1">
        <f t="shared" si="11"/>
        <v>1.7849999999999999</v>
      </c>
      <c r="C19" s="1">
        <f t="shared" si="5"/>
        <v>2.7719999999999998</v>
      </c>
      <c r="D19" s="1">
        <f t="shared" si="6"/>
        <v>4.5659999999999998</v>
      </c>
      <c r="E19" s="1">
        <f t="shared" si="12"/>
        <v>2.7811064388961895</v>
      </c>
      <c r="F19" s="1"/>
      <c r="G19" s="1"/>
      <c r="K19" s="1"/>
      <c r="L19" s="1"/>
      <c r="M19" s="1"/>
      <c r="N19" s="1"/>
      <c r="O19" s="12"/>
      <c r="P19" s="12"/>
      <c r="Q19" s="12"/>
      <c r="S19">
        <f t="shared" si="3"/>
        <v>3.6926714241960106</v>
      </c>
      <c r="U19">
        <f t="shared" si="1"/>
        <v>4.1170531289327341</v>
      </c>
      <c r="AC19">
        <f t="shared" si="4"/>
        <v>3.9619872549921884</v>
      </c>
      <c r="AE19">
        <f t="shared" si="2"/>
        <v>4.4173201867016045</v>
      </c>
    </row>
    <row r="20" spans="2:31">
      <c r="B20" s="1">
        <f t="shared" si="11"/>
        <v>2.2759999999999998</v>
      </c>
      <c r="C20" s="1">
        <f t="shared" si="5"/>
        <v>3.1669999999999998</v>
      </c>
      <c r="D20" s="1">
        <f t="shared" si="6"/>
        <v>4.6150000000000002</v>
      </c>
      <c r="E20" s="1">
        <f t="shared" si="12"/>
        <v>3.1436678223185264</v>
      </c>
      <c r="F20" s="1"/>
      <c r="G20" s="1"/>
      <c r="K20" s="1"/>
      <c r="L20" s="1"/>
      <c r="M20" s="1"/>
      <c r="N20" s="1"/>
      <c r="O20" s="12"/>
      <c r="P20" s="12"/>
      <c r="Q20" s="12"/>
      <c r="S20">
        <f t="shared" si="3"/>
        <v>3.8803928885071217</v>
      </c>
      <c r="U20">
        <f t="shared" si="1"/>
        <v>4.2143364215741359</v>
      </c>
      <c r="AC20">
        <f t="shared" si="4"/>
        <v>4.1633997186670539</v>
      </c>
      <c r="AE20">
        <f t="shared" si="2"/>
        <v>4.5216985949843913</v>
      </c>
    </row>
    <row r="21" spans="2:31">
      <c r="B21" s="1">
        <f t="shared" si="11"/>
        <v>2.7669999999999999</v>
      </c>
      <c r="C21" s="1">
        <f t="shared" si="5"/>
        <v>3.5139999999999998</v>
      </c>
      <c r="D21" s="1">
        <f t="shared" si="6"/>
        <v>4.6150000000000002</v>
      </c>
      <c r="E21" s="1">
        <f t="shared" si="12"/>
        <v>3.4881113759479954</v>
      </c>
      <c r="F21" s="1"/>
      <c r="G21" s="1"/>
      <c r="S21">
        <f t="shared" si="3"/>
        <v>4.0681143528182329</v>
      </c>
      <c r="U21">
        <f t="shared" si="1"/>
        <v>4.3012390988680878</v>
      </c>
      <c r="AC21">
        <f t="shared" si="4"/>
        <v>4.364812182341919</v>
      </c>
      <c r="AE21">
        <f t="shared" si="2"/>
        <v>4.6149393034880735</v>
      </c>
    </row>
    <row r="22" spans="2:31">
      <c r="B22" s="1">
        <f t="shared" si="11"/>
        <v>3.258</v>
      </c>
      <c r="C22" s="1">
        <f t="shared" si="5"/>
        <v>3.8340000000000001</v>
      </c>
      <c r="D22" s="1">
        <f t="shared" si="6"/>
        <v>4.6029999999999998</v>
      </c>
      <c r="E22" s="1">
        <f t="shared" si="12"/>
        <v>3.8156754290679999</v>
      </c>
      <c r="F22" s="1"/>
      <c r="G22" s="1"/>
      <c r="S22">
        <f t="shared" si="3"/>
        <v>4.255835817129344</v>
      </c>
      <c r="U22">
        <f t="shared" si="1"/>
        <v>4.3783793121120285</v>
      </c>
      <c r="AC22">
        <f t="shared" si="4"/>
        <v>4.566224646016785</v>
      </c>
      <c r="AE22">
        <f t="shared" si="2"/>
        <v>4.697705546841668</v>
      </c>
    </row>
    <row r="23" spans="2:31">
      <c r="B23" s="9"/>
      <c r="C23" s="9"/>
      <c r="D23" s="9"/>
      <c r="E23" s="9"/>
      <c r="F23" s="1"/>
      <c r="G23" s="1"/>
      <c r="H23" s="1" t="s">
        <v>39</v>
      </c>
      <c r="I23" s="1">
        <f>1/(4*144/PI()/I6^2)</f>
        <v>4.4644000557073384E-2</v>
      </c>
      <c r="R23" s="4"/>
      <c r="S23">
        <f t="shared" si="3"/>
        <v>4.4435572814404551</v>
      </c>
      <c r="U23">
        <f t="shared" si="1"/>
        <v>4.4462652102077129</v>
      </c>
      <c r="AC23">
        <f t="shared" si="4"/>
        <v>4.767637109691651</v>
      </c>
      <c r="AE23">
        <f t="shared" si="2"/>
        <v>4.770542534526637</v>
      </c>
    </row>
    <row r="24" spans="2:31">
      <c r="B24" s="1"/>
      <c r="C24" s="1"/>
      <c r="D24" s="1"/>
      <c r="F24" s="1"/>
      <c r="G24" s="1"/>
      <c r="H24" s="11" t="s">
        <v>40</v>
      </c>
      <c r="I24" s="13">
        <f>INTERCEPT(E17:E22,B17:B22)</f>
        <v>1.3806244942841288</v>
      </c>
      <c r="K24" s="14" t="s">
        <v>41</v>
      </c>
      <c r="L24" s="14">
        <f>SLOPE(N16:N18,K16:K18)</f>
        <v>0.69515617155953002</v>
      </c>
      <c r="R24" s="4"/>
      <c r="S24">
        <f t="shared" si="3"/>
        <v>4.6312787457515663</v>
      </c>
      <c r="U24">
        <f t="shared" si="1"/>
        <v>4.5053151434666638</v>
      </c>
      <c r="AC24">
        <f t="shared" si="4"/>
        <v>4.969049573366517</v>
      </c>
      <c r="AE24">
        <f t="shared" si="2"/>
        <v>4.8338991281967711</v>
      </c>
    </row>
    <row r="25" spans="2:31">
      <c r="B25" s="1"/>
      <c r="C25" s="1"/>
      <c r="D25" s="1"/>
      <c r="F25" s="1"/>
      <c r="G25" s="1"/>
      <c r="H25" s="11" t="s">
        <v>42</v>
      </c>
      <c r="I25" s="13">
        <f>SLOPE(E17:E22,B17:B22)</f>
        <v>0.7585515118169549</v>
      </c>
      <c r="K25" s="12" t="s">
        <v>43</v>
      </c>
      <c r="L25" s="12">
        <f>DEGREES(ATAN(L24))</f>
        <v>34.805333662668858</v>
      </c>
      <c r="S25">
        <f t="shared" si="3"/>
        <v>4.8190002100626774</v>
      </c>
      <c r="U25">
        <f t="shared" si="1"/>
        <v>4.5558727010387869</v>
      </c>
      <c r="AC25">
        <f t="shared" si="4"/>
        <v>5.1704620370413821</v>
      </c>
      <c r="AE25">
        <f t="shared" si="2"/>
        <v>4.8881439758243657</v>
      </c>
    </row>
    <row r="26" spans="2:31">
      <c r="B26" s="1"/>
      <c r="C26" s="1"/>
      <c r="D26" s="1"/>
      <c r="F26" s="1"/>
      <c r="G26" s="1"/>
      <c r="H26" s="11" t="s">
        <v>27</v>
      </c>
      <c r="I26" s="15">
        <f>DEGREES(ATAN(I25))</f>
        <v>37.182190606370277</v>
      </c>
      <c r="K26" t="s">
        <v>44</v>
      </c>
      <c r="L26">
        <f>INTERCEPT(N16:N18,K16:K18)</f>
        <v>1.6587536037180932</v>
      </c>
      <c r="R26" s="4"/>
      <c r="S26">
        <f t="shared" si="3"/>
        <v>5.0067216743737886</v>
      </c>
      <c r="U26">
        <f t="shared" si="1"/>
        <v>4.5982180133030486</v>
      </c>
      <c r="AC26">
        <f t="shared" si="4"/>
        <v>5.3718745007162472</v>
      </c>
      <c r="AE26">
        <f t="shared" si="2"/>
        <v>4.9335776384027241</v>
      </c>
    </row>
    <row r="27" spans="2:31">
      <c r="B27" s="16"/>
      <c r="C27" s="1">
        <f>SLOPE(N16:N19,K16:K19)</f>
        <v>0.69515617155953002</v>
      </c>
      <c r="D27" s="1"/>
      <c r="F27" s="1"/>
      <c r="G27" s="1"/>
      <c r="H27" s="11" t="s">
        <v>45</v>
      </c>
      <c r="I27" s="13">
        <f>-I24/I25</f>
        <v>-1.8200800773267531</v>
      </c>
      <c r="K27" t="s">
        <v>46</v>
      </c>
      <c r="L27">
        <f>COS(RADIANS(L25))</f>
        <v>0.82109607786423433</v>
      </c>
      <c r="R27" s="4"/>
      <c r="S27">
        <f t="shared" si="3"/>
        <v>5.1944431386848997</v>
      </c>
      <c r="U27">
        <f t="shared" si="1"/>
        <v>4.6325762844590699</v>
      </c>
      <c r="AC27">
        <f t="shared" si="4"/>
        <v>5.5732869643911132</v>
      </c>
      <c r="AE27">
        <f t="shared" si="2"/>
        <v>4.9704417448411577</v>
      </c>
    </row>
    <row r="28" spans="2:31">
      <c r="H28" s="11" t="s">
        <v>47</v>
      </c>
      <c r="I28" s="13">
        <f>SIN(RADIANS(I26))</f>
        <v>0.60435149822827672</v>
      </c>
      <c r="K28" t="s">
        <v>48</v>
      </c>
      <c r="L28">
        <f>SIN(RADIANS(L25))</f>
        <v>0.57079000597064689</v>
      </c>
      <c r="R28" s="4"/>
      <c r="S28">
        <f t="shared" si="3"/>
        <v>5.3821646029960108</v>
      </c>
      <c r="U28">
        <f t="shared" si="1"/>
        <v>4.6591242168968146</v>
      </c>
      <c r="AC28">
        <f t="shared" si="4"/>
        <v>5.7746994280659791</v>
      </c>
      <c r="AE28">
        <f t="shared" si="2"/>
        <v>4.998925884880137</v>
      </c>
    </row>
    <row r="29" spans="2:31">
      <c r="H29" s="11" t="s">
        <v>49</v>
      </c>
      <c r="I29" s="13">
        <f>COS(RADIANS(I26))</f>
        <v>0.79671780863065766</v>
      </c>
      <c r="K29" t="s">
        <v>23</v>
      </c>
      <c r="L29">
        <f>2*L26*L27/(1-L28)</f>
        <v>6.3465254635377644</v>
      </c>
      <c r="R29" s="4"/>
      <c r="S29">
        <f t="shared" si="3"/>
        <v>5.569886067307122</v>
      </c>
      <c r="U29">
        <f t="shared" si="1"/>
        <v>4.6779947850857955</v>
      </c>
      <c r="AC29">
        <f t="shared" si="4"/>
        <v>5.9761118917408442</v>
      </c>
      <c r="AE29">
        <f t="shared" si="2"/>
        <v>5.0191727311522722</v>
      </c>
    </row>
    <row r="30" spans="2:31">
      <c r="C30" s="3"/>
      <c r="D30" s="6"/>
      <c r="E30" s="3"/>
      <c r="H30" s="11" t="s">
        <v>50</v>
      </c>
      <c r="I30" s="13">
        <f>TAN(RADIANS(I26))</f>
        <v>0.75855151181695502</v>
      </c>
      <c r="R30" s="4"/>
      <c r="S30">
        <f t="shared" si="3"/>
        <v>5.7576075316182331</v>
      </c>
      <c r="U30">
        <f t="shared" si="1"/>
        <v>4.6892806755172183</v>
      </c>
      <c r="AC30">
        <f t="shared" si="4"/>
        <v>6.1775243554157102</v>
      </c>
      <c r="AE30">
        <f t="shared" si="2"/>
        <v>5.0312817300081001</v>
      </c>
    </row>
    <row r="31" spans="2:31">
      <c r="B31" s="6">
        <v>2.3559999999999999</v>
      </c>
      <c r="C31" s="3">
        <v>0.6855</v>
      </c>
      <c r="E31" s="3"/>
      <c r="H31" s="11"/>
      <c r="I31" s="11"/>
      <c r="K31" s="17"/>
      <c r="L31" s="18"/>
      <c r="R31" s="4"/>
      <c r="S31">
        <f t="shared" si="3"/>
        <v>5.9453289959293443</v>
      </c>
      <c r="U31">
        <f t="shared" si="1"/>
        <v>4.693036607777775</v>
      </c>
      <c r="AC31">
        <f t="shared" si="4"/>
        <v>6.3789368190905762</v>
      </c>
      <c r="AE31">
        <f t="shared" si="2"/>
        <v>5.0353115918716371</v>
      </c>
    </row>
    <row r="32" spans="2:31">
      <c r="B32" s="6">
        <v>2.2890000000000001</v>
      </c>
      <c r="C32" s="3">
        <v>0.67059999999999997</v>
      </c>
      <c r="E32" s="3"/>
      <c r="H32" s="11" t="s">
        <v>7</v>
      </c>
      <c r="I32" s="13">
        <f>F17-I27</f>
        <v>6.7460800773267531</v>
      </c>
      <c r="K32" s="17" t="s">
        <v>29</v>
      </c>
      <c r="L32" s="18">
        <f>I37/I23</f>
        <v>238.29328624138225</v>
      </c>
      <c r="M32" s="19">
        <f>0.0478*L32</f>
        <v>11.390419082338072</v>
      </c>
      <c r="R32" s="4"/>
      <c r="S32">
        <f t="shared" si="3"/>
        <v>6.1330504602404554</v>
      </c>
      <c r="U32">
        <f t="shared" si="1"/>
        <v>4.6892806755172174</v>
      </c>
      <c r="AC32">
        <f t="shared" si="4"/>
        <v>6.5803492827654413</v>
      </c>
      <c r="AE32">
        <f t="shared" si="2"/>
        <v>5.0312817300080992</v>
      </c>
    </row>
    <row r="33" spans="2:31">
      <c r="B33" s="6">
        <v>2.2970000000000002</v>
      </c>
      <c r="C33" s="3">
        <v>0.93169999999999997</v>
      </c>
      <c r="E33" s="3"/>
      <c r="H33" s="11" t="s">
        <v>21</v>
      </c>
      <c r="I33" s="20">
        <f>2*I29*I24/(1-I28)</f>
        <v>5.5603300237568343</v>
      </c>
      <c r="K33" s="17" t="s">
        <v>51</v>
      </c>
      <c r="L33" s="21">
        <f>I39</f>
        <v>52.126240456652923</v>
      </c>
      <c r="M33" s="19">
        <f>L33</f>
        <v>52.126240456652923</v>
      </c>
      <c r="R33" s="4"/>
      <c r="S33">
        <f t="shared" si="3"/>
        <v>6.3207719245515666</v>
      </c>
      <c r="U33">
        <f t="shared" si="1"/>
        <v>4.6779947850857946</v>
      </c>
      <c r="AC33">
        <f t="shared" si="4"/>
        <v>6.7817617464403073</v>
      </c>
      <c r="AE33">
        <f t="shared" si="2"/>
        <v>5.0191727311522714</v>
      </c>
    </row>
    <row r="34" spans="2:31">
      <c r="B34" s="6">
        <v>2.278</v>
      </c>
      <c r="C34" s="3">
        <v>1.1599999999999999</v>
      </c>
      <c r="E34" s="3"/>
      <c r="H34" s="11" t="s">
        <v>8</v>
      </c>
      <c r="I34" s="13">
        <f>(I32-SQRT(I32^2-I29^2*(I32^2+E12^2)))/I29^2</f>
        <v>7.7654090732560945</v>
      </c>
      <c r="K34" s="17" t="s">
        <v>27</v>
      </c>
      <c r="L34" s="21">
        <f>I26</f>
        <v>37.182190606370277</v>
      </c>
      <c r="M34" s="19">
        <f t="shared" ref="M34:M35" si="13">L34</f>
        <v>37.182190606370277</v>
      </c>
      <c r="R34" s="4"/>
      <c r="S34">
        <f t="shared" si="3"/>
        <v>6.5084933888626777</v>
      </c>
      <c r="U34">
        <f t="shared" si="1"/>
        <v>4.6591242168968137</v>
      </c>
      <c r="AC34">
        <f t="shared" si="4"/>
        <v>6.9831742101151733</v>
      </c>
      <c r="AE34">
        <f t="shared" si="2"/>
        <v>4.9989258848801361</v>
      </c>
    </row>
    <row r="35" spans="2:31">
      <c r="B35">
        <v>2.2810000000000001</v>
      </c>
      <c r="C35">
        <v>1.401</v>
      </c>
      <c r="E35"/>
      <c r="H35" s="11" t="s">
        <v>52</v>
      </c>
      <c r="I35" s="13">
        <f>I34*I28</f>
        <v>4.693036607777775</v>
      </c>
      <c r="K35" s="17" t="s">
        <v>43</v>
      </c>
      <c r="L35" s="21">
        <f>L25</f>
        <v>34.805333662668858</v>
      </c>
      <c r="M35" s="19">
        <f t="shared" si="13"/>
        <v>34.805333662668858</v>
      </c>
      <c r="R35" s="4"/>
      <c r="S35">
        <f t="shared" si="3"/>
        <v>6.6962148531737888</v>
      </c>
      <c r="U35">
        <f t="shared" si="1"/>
        <v>4.632576284459069</v>
      </c>
      <c r="AC35">
        <f t="shared" si="4"/>
        <v>7.1845866737900375</v>
      </c>
      <c r="AE35">
        <f t="shared" si="2"/>
        <v>4.970441744841156</v>
      </c>
    </row>
    <row r="36" spans="2:31">
      <c r="B36">
        <v>2.286</v>
      </c>
      <c r="C36">
        <v>1.643</v>
      </c>
      <c r="E36"/>
      <c r="H36" s="11" t="s">
        <v>53</v>
      </c>
      <c r="I36" s="13">
        <f>I34+I27</f>
        <v>5.9453289959293416</v>
      </c>
      <c r="K36" s="17" t="s">
        <v>21</v>
      </c>
      <c r="L36" s="18">
        <f>I33/I23</f>
        <v>124.54820254400022</v>
      </c>
      <c r="M36" s="19">
        <f>0.0478*L36</f>
        <v>5.9534040816032103</v>
      </c>
      <c r="R36" s="4"/>
      <c r="S36">
        <f t="shared" si="3"/>
        <v>6.8839363174849</v>
      </c>
      <c r="U36">
        <f t="shared" si="1"/>
        <v>4.5982180133030477</v>
      </c>
      <c r="AC36">
        <f t="shared" si="4"/>
        <v>7.3859991374649034</v>
      </c>
      <c r="AE36">
        <f t="shared" si="2"/>
        <v>4.9335776384027232</v>
      </c>
    </row>
    <row r="37" spans="2:31">
      <c r="E37"/>
      <c r="H37" s="11" t="s">
        <v>22</v>
      </c>
      <c r="I37" s="20">
        <f>I36+I35</f>
        <v>10.638365603707117</v>
      </c>
      <c r="K37" s="17" t="s">
        <v>23</v>
      </c>
      <c r="L37" s="18">
        <f>L29/I23</f>
        <v>142.15852935097732</v>
      </c>
      <c r="M37" s="19">
        <f>0.0478*L37</f>
        <v>6.7951777029767158</v>
      </c>
      <c r="R37" s="4"/>
      <c r="S37">
        <f t="shared" si="3"/>
        <v>7.0716577817960111</v>
      </c>
      <c r="U37">
        <f t="shared" si="1"/>
        <v>4.5558727010387852</v>
      </c>
      <c r="AC37">
        <f t="shared" si="4"/>
        <v>7.5874116011397694</v>
      </c>
      <c r="AE37">
        <f t="shared" si="2"/>
        <v>4.8881439758243639</v>
      </c>
    </row>
    <row r="38" spans="2:31">
      <c r="B38" s="6"/>
      <c r="C38" s="3"/>
      <c r="D38" s="3"/>
      <c r="E38"/>
      <c r="H38" s="11" t="s">
        <v>54</v>
      </c>
      <c r="I38" s="13">
        <f>I36-I35</f>
        <v>1.2522923881515666</v>
      </c>
      <c r="S38">
        <f t="shared" si="3"/>
        <v>7.2593792461071223</v>
      </c>
      <c r="U38">
        <f t="shared" si="1"/>
        <v>4.505315143466663</v>
      </c>
      <c r="AC38">
        <f t="shared" si="4"/>
        <v>7.7888240648146354</v>
      </c>
      <c r="AE38">
        <f t="shared" si="2"/>
        <v>4.8338991281967703</v>
      </c>
    </row>
    <row r="39" spans="2:31">
      <c r="B39" s="6"/>
      <c r="C39" s="3"/>
      <c r="D39" s="3"/>
      <c r="E39"/>
      <c r="H39" s="11" t="s">
        <v>51</v>
      </c>
      <c r="I39" s="15">
        <f>DEGREES(ASIN(I35/I36))</f>
        <v>52.126240456652923</v>
      </c>
      <c r="S39">
        <f t="shared" si="3"/>
        <v>7.4471007104182334</v>
      </c>
      <c r="U39">
        <f t="shared" si="1"/>
        <v>4.4462652102077103</v>
      </c>
      <c r="AC39">
        <f t="shared" si="4"/>
        <v>7.9902365284895005</v>
      </c>
      <c r="AE39">
        <f t="shared" si="2"/>
        <v>4.7705425345266335</v>
      </c>
    </row>
    <row r="40" spans="2:31">
      <c r="B40" s="6"/>
      <c r="C40" s="3"/>
      <c r="D40" s="3"/>
      <c r="E40"/>
      <c r="H40" s="11" t="s">
        <v>55</v>
      </c>
      <c r="I40" s="13">
        <f>TAN(RADIANS(I39))</f>
        <v>1.2857709691567416</v>
      </c>
      <c r="S40">
        <f t="shared" si="3"/>
        <v>7.6348221747293445</v>
      </c>
      <c r="U40">
        <f t="shared" si="1"/>
        <v>4.3783793121120267</v>
      </c>
      <c r="AC40">
        <f t="shared" si="4"/>
        <v>8.1916489921643656</v>
      </c>
      <c r="AE40">
        <f t="shared" si="2"/>
        <v>4.6977055468416662</v>
      </c>
    </row>
    <row r="41" spans="2:31">
      <c r="B41" s="6"/>
      <c r="C41" s="3"/>
      <c r="D41" s="3"/>
      <c r="E41"/>
      <c r="H41" s="11" t="s">
        <v>56</v>
      </c>
      <c r="I41" s="12">
        <f>I36-I35*SIN(RADIANS(I39))</f>
        <v>2.2408085872148429</v>
      </c>
      <c r="S41">
        <f t="shared" si="3"/>
        <v>7.8225436390404557</v>
      </c>
      <c r="U41">
        <f t="shared" si="1"/>
        <v>4.3012390988680851</v>
      </c>
      <c r="AC41">
        <f t="shared" si="4"/>
        <v>8.3930614558392325</v>
      </c>
      <c r="AE41">
        <f t="shared" si="2"/>
        <v>4.6149393034880708</v>
      </c>
    </row>
    <row r="42" spans="2:31">
      <c r="B42" s="6"/>
      <c r="C42" s="3"/>
      <c r="D42" s="3"/>
      <c r="E42"/>
      <c r="S42">
        <f t="shared" si="3"/>
        <v>8.0102651033515659</v>
      </c>
      <c r="U42">
        <f t="shared" si="1"/>
        <v>4.2143364215741341</v>
      </c>
      <c r="AC42">
        <f t="shared" si="4"/>
        <v>8.5944739195140976</v>
      </c>
      <c r="AE42">
        <f t="shared" si="2"/>
        <v>4.5216985949843895</v>
      </c>
    </row>
    <row r="43" spans="2:31">
      <c r="E43"/>
      <c r="S43">
        <f t="shared" si="3"/>
        <v>8.1979865676626762</v>
      </c>
      <c r="U43">
        <f t="shared" si="1"/>
        <v>4.1170531289327323</v>
      </c>
      <c r="AC43">
        <f t="shared" si="4"/>
        <v>8.7958863831889609</v>
      </c>
      <c r="AE43">
        <f t="shared" si="2"/>
        <v>4.4173201867016028</v>
      </c>
    </row>
    <row r="44" spans="2:31">
      <c r="E44"/>
      <c r="S44">
        <f t="shared" si="3"/>
        <v>8.3857080319737864</v>
      </c>
      <c r="U44">
        <f t="shared" si="1"/>
        <v>4.008633528071269</v>
      </c>
      <c r="AC44">
        <f t="shared" si="4"/>
        <v>8.997298846863826</v>
      </c>
      <c r="AE44">
        <f t="shared" si="2"/>
        <v>4.3009932711819037</v>
      </c>
    </row>
    <row r="45" spans="2:31">
      <c r="E45"/>
      <c r="S45">
        <f t="shared" si="3"/>
        <v>8.5734294962848967</v>
      </c>
      <c r="U45">
        <f t="shared" si="1"/>
        <v>3.8881461343387294</v>
      </c>
      <c r="AC45">
        <f t="shared" si="4"/>
        <v>9.1987113105386893</v>
      </c>
      <c r="AE45">
        <f t="shared" si="2"/>
        <v>4.1717184282517659</v>
      </c>
    </row>
    <row r="46" spans="2:31">
      <c r="E46"/>
      <c r="J46" s="3">
        <v>0.77800000000000002</v>
      </c>
      <c r="K46" s="8">
        <v>0.61199999999999999</v>
      </c>
      <c r="L46" s="3">
        <v>1.1739999999999999</v>
      </c>
      <c r="S46">
        <f t="shared" si="3"/>
        <v>8.761150960596007</v>
      </c>
      <c r="U46">
        <f t="shared" si="1"/>
        <v>3.7544292862222193</v>
      </c>
      <c r="AC46">
        <f t="shared" si="4"/>
        <v>9.4001237742135544</v>
      </c>
      <c r="AE46">
        <f t="shared" si="2"/>
        <v>4.028249273497309</v>
      </c>
    </row>
    <row r="47" spans="2:31">
      <c r="E47"/>
      <c r="J47" s="3">
        <v>0.60699999999999998</v>
      </c>
      <c r="K47" s="8">
        <v>0.54500000000000004</v>
      </c>
      <c r="L47" s="3">
        <v>0.83199999999999996</v>
      </c>
      <c r="S47">
        <f t="shared" si="3"/>
        <v>8.9488724249071172</v>
      </c>
      <c r="U47">
        <f t="shared" si="1"/>
        <v>3.6060115740505809</v>
      </c>
      <c r="AC47">
        <f t="shared" si="4"/>
        <v>9.6015362378884195</v>
      </c>
      <c r="AE47">
        <f t="shared" si="2"/>
        <v>3.8690070836327828</v>
      </c>
    </row>
    <row r="48" spans="2:31">
      <c r="E48" s="22"/>
      <c r="J48" s="3">
        <v>0.7</v>
      </c>
      <c r="K48" s="8">
        <v>0.47899999999999998</v>
      </c>
      <c r="L48" s="3">
        <v>1.0980000000000001</v>
      </c>
      <c r="S48">
        <f t="shared" si="3"/>
        <v>9.1365938892182275</v>
      </c>
      <c r="U48">
        <f t="shared" si="1"/>
        <v>3.4409912790944701</v>
      </c>
      <c r="AC48">
        <f t="shared" si="4"/>
        <v>9.8029487015632846</v>
      </c>
      <c r="AE48">
        <f t="shared" si="2"/>
        <v>3.6919514427904585</v>
      </c>
    </row>
    <row r="49" spans="5:31">
      <c r="E49" s="22"/>
      <c r="J49" s="3">
        <v>0.628</v>
      </c>
      <c r="K49" s="8">
        <v>0.41099999999999998</v>
      </c>
      <c r="L49" s="3">
        <v>0.77900000000000003</v>
      </c>
      <c r="S49">
        <f t="shared" si="3"/>
        <v>9.3243153535293377</v>
      </c>
      <c r="U49">
        <f t="shared" si="1"/>
        <v>3.256845682112592</v>
      </c>
      <c r="AC49">
        <f t="shared" si="4"/>
        <v>10.00436116523815</v>
      </c>
      <c r="AE49">
        <f t="shared" si="2"/>
        <v>3.4943756434586839</v>
      </c>
    </row>
    <row r="50" spans="5:31">
      <c r="E50" s="22"/>
      <c r="S50">
        <f t="shared" si="3"/>
        <v>9.512036817840448</v>
      </c>
      <c r="U50">
        <f t="shared" si="1"/>
        <v>3.0501127708759319</v>
      </c>
      <c r="AC50">
        <f t="shared" si="4"/>
        <v>10.205773628913015</v>
      </c>
      <c r="AE50">
        <f t="shared" si="2"/>
        <v>3.272565180133908</v>
      </c>
    </row>
    <row r="51" spans="5:31">
      <c r="E51" s="22"/>
      <c r="S51">
        <f t="shared" si="3"/>
        <v>9.6997582821515582</v>
      </c>
      <c r="U51">
        <f t="shared" si="1"/>
        <v>2.8158219646666693</v>
      </c>
      <c r="AC51">
        <f t="shared" si="4"/>
        <v>10.407186092587878</v>
      </c>
      <c r="AE51">
        <f t="shared" si="2"/>
        <v>3.0211869551229866</v>
      </c>
    </row>
    <row r="52" spans="5:31">
      <c r="E52" s="22"/>
      <c r="S52">
        <f t="shared" si="3"/>
        <v>9.8874797464626685</v>
      </c>
      <c r="U52">
        <f t="shared" si="1"/>
        <v>2.5463778317468622</v>
      </c>
      <c r="AC52">
        <f t="shared" si="4"/>
        <v>10.608598556262743</v>
      </c>
      <c r="AE52">
        <f t="shared" si="2"/>
        <v>2.7320915827143444</v>
      </c>
    </row>
    <row r="53" spans="5:31">
      <c r="E53" s="22"/>
      <c r="S53">
        <f t="shared" si="3"/>
        <v>10.075201210773779</v>
      </c>
      <c r="U53">
        <f t="shared" si="1"/>
        <v>2.2290688843098199</v>
      </c>
      <c r="AC53">
        <f t="shared" si="4"/>
        <v>10.810011019937608</v>
      </c>
      <c r="AE53">
        <f t="shared" si="2"/>
        <v>2.3916404942684593</v>
      </c>
    </row>
    <row r="54" spans="5:31">
      <c r="E54"/>
      <c r="S54">
        <f t="shared" si="3"/>
        <v>10.262922675084889</v>
      </c>
      <c r="U54">
        <f t="shared" si="1"/>
        <v>1.8392872053212321</v>
      </c>
      <c r="AC54">
        <f t="shared" si="4"/>
        <v>11.011423483612473</v>
      </c>
      <c r="AE54">
        <f t="shared" si="2"/>
        <v>1.9734310553611032</v>
      </c>
    </row>
    <row r="55" spans="5:31">
      <c r="E55"/>
      <c r="S55">
        <f t="shared" si="3"/>
        <v>10.450644139395999</v>
      </c>
      <c r="U55">
        <f t="shared" si="1"/>
        <v>1.3140502501777975</v>
      </c>
      <c r="AC55">
        <f t="shared" si="4"/>
        <v>11.212835947287338</v>
      </c>
      <c r="AE55">
        <f t="shared" si="2"/>
        <v>1.4098872457240803</v>
      </c>
    </row>
    <row r="56" spans="5:31">
      <c r="E56"/>
      <c r="S56">
        <f t="shared" si="3"/>
        <v>10.638365603707109</v>
      </c>
      <c r="U56">
        <f t="shared" si="1"/>
        <v>2.5288109106536417E-7</v>
      </c>
      <c r="AC56">
        <f t="shared" si="4"/>
        <v>11.414248410962202</v>
      </c>
      <c r="AE56">
        <v>0</v>
      </c>
    </row>
    <row r="57" spans="5:31">
      <c r="E57"/>
    </row>
    <row r="58" spans="5:31">
      <c r="E58"/>
      <c r="S58">
        <v>0</v>
      </c>
    </row>
    <row r="59" spans="5:31">
      <c r="E59"/>
      <c r="S59">
        <f t="shared" ref="S59:S108" si="14">S58+$U$2</f>
        <v>9.8519999999999996E-2</v>
      </c>
      <c r="AC59">
        <f t="shared" si="4"/>
        <v>0.10570531182497948</v>
      </c>
    </row>
    <row r="60" spans="5:31">
      <c r="E60"/>
      <c r="S60">
        <f t="shared" si="14"/>
        <v>0.19703999999999999</v>
      </c>
      <c r="AC60">
        <f t="shared" si="4"/>
        <v>0.21141062364995897</v>
      </c>
    </row>
    <row r="61" spans="5:31">
      <c r="E61"/>
      <c r="S61">
        <f t="shared" si="14"/>
        <v>0.29555999999999999</v>
      </c>
      <c r="AC61">
        <f t="shared" si="4"/>
        <v>0.31711593547493844</v>
      </c>
    </row>
    <row r="62" spans="5:31">
      <c r="E62"/>
      <c r="S62">
        <f t="shared" si="14"/>
        <v>0.39407999999999999</v>
      </c>
      <c r="AC62">
        <f t="shared" si="4"/>
        <v>0.42282124729991793</v>
      </c>
    </row>
    <row r="63" spans="5:31">
      <c r="E63"/>
      <c r="S63">
        <f t="shared" si="14"/>
        <v>0.49259999999999998</v>
      </c>
      <c r="AC63">
        <f t="shared" si="4"/>
        <v>0.52852655912489743</v>
      </c>
    </row>
    <row r="64" spans="5:31">
      <c r="E64"/>
      <c r="S64">
        <f t="shared" si="14"/>
        <v>0.59111999999999998</v>
      </c>
      <c r="AC64">
        <f t="shared" si="4"/>
        <v>0.63423187094987687</v>
      </c>
    </row>
    <row r="65" spans="5:29">
      <c r="E65"/>
      <c r="S65">
        <f t="shared" si="14"/>
        <v>0.68964000000000003</v>
      </c>
      <c r="AC65">
        <f t="shared" si="4"/>
        <v>0.73993718277485632</v>
      </c>
    </row>
    <row r="66" spans="5:29">
      <c r="E66"/>
      <c r="S66">
        <f t="shared" si="14"/>
        <v>0.78815999999999997</v>
      </c>
      <c r="AC66">
        <f t="shared" si="4"/>
        <v>0.84564249459983587</v>
      </c>
    </row>
    <row r="67" spans="5:29">
      <c r="E67"/>
      <c r="S67">
        <f t="shared" si="14"/>
        <v>0.88667999999999991</v>
      </c>
      <c r="AC67">
        <f t="shared" si="4"/>
        <v>0.95134780642481531</v>
      </c>
    </row>
    <row r="68" spans="5:29">
      <c r="E68"/>
      <c r="S68">
        <f t="shared" si="14"/>
        <v>0.98519999999999985</v>
      </c>
      <c r="AC68">
        <f t="shared" si="4"/>
        <v>1.0570531182497946</v>
      </c>
    </row>
    <row r="69" spans="5:29">
      <c r="E69"/>
      <c r="S69">
        <f t="shared" si="14"/>
        <v>1.0837199999999998</v>
      </c>
      <c r="AC69">
        <f t="shared" si="4"/>
        <v>1.1627584300747742</v>
      </c>
    </row>
    <row r="70" spans="5:29">
      <c r="E70"/>
      <c r="S70">
        <f t="shared" si="14"/>
        <v>1.1822399999999997</v>
      </c>
      <c r="AC70">
        <f t="shared" si="4"/>
        <v>1.2684637418997535</v>
      </c>
    </row>
    <row r="71" spans="5:29">
      <c r="E71"/>
      <c r="S71">
        <f t="shared" si="14"/>
        <v>1.2807599999999997</v>
      </c>
      <c r="AC71">
        <f t="shared" ref="AC71:AD134" si="15">S71*0.0479/$I$23</f>
        <v>1.3741690537247329</v>
      </c>
    </row>
    <row r="72" spans="5:29">
      <c r="E72"/>
      <c r="S72">
        <f t="shared" si="14"/>
        <v>1.3792799999999996</v>
      </c>
      <c r="AC72">
        <f t="shared" si="15"/>
        <v>1.4798743655497124</v>
      </c>
    </row>
    <row r="73" spans="5:29">
      <c r="E73"/>
      <c r="S73">
        <f t="shared" si="14"/>
        <v>1.4777999999999996</v>
      </c>
      <c r="AC73">
        <f t="shared" si="15"/>
        <v>1.585579677374692</v>
      </c>
    </row>
    <row r="74" spans="5:29">
      <c r="E74"/>
      <c r="S74">
        <f t="shared" si="14"/>
        <v>1.5763199999999995</v>
      </c>
      <c r="AC74">
        <f t="shared" si="15"/>
        <v>1.6912849891996711</v>
      </c>
    </row>
    <row r="75" spans="5:29">
      <c r="E75"/>
      <c r="S75">
        <f t="shared" si="14"/>
        <v>1.6748399999999994</v>
      </c>
      <c r="AC75">
        <f t="shared" si="15"/>
        <v>1.7969903010246506</v>
      </c>
    </row>
    <row r="76" spans="5:29">
      <c r="E76"/>
      <c r="S76">
        <f t="shared" si="14"/>
        <v>1.7733599999999994</v>
      </c>
      <c r="AC76">
        <f t="shared" si="15"/>
        <v>1.90269561284963</v>
      </c>
    </row>
    <row r="77" spans="5:29">
      <c r="E77"/>
      <c r="S77">
        <f t="shared" si="14"/>
        <v>1.8718799999999993</v>
      </c>
      <c r="AC77">
        <f t="shared" si="15"/>
        <v>2.0084009246746093</v>
      </c>
    </row>
    <row r="78" spans="5:29">
      <c r="E78"/>
      <c r="S78">
        <f t="shared" si="14"/>
        <v>1.9703999999999993</v>
      </c>
      <c r="AC78">
        <f t="shared" si="15"/>
        <v>2.1141062364995888</v>
      </c>
    </row>
    <row r="79" spans="5:29">
      <c r="E79"/>
      <c r="S79">
        <f t="shared" si="14"/>
        <v>2.0689199999999994</v>
      </c>
      <c r="AC79">
        <f t="shared" si="15"/>
        <v>2.2198115483245684</v>
      </c>
    </row>
    <row r="80" spans="5:29">
      <c r="E80"/>
      <c r="S80">
        <f t="shared" si="14"/>
        <v>2.1674399999999996</v>
      </c>
      <c r="AC80">
        <f t="shared" si="15"/>
        <v>2.3255168601495484</v>
      </c>
    </row>
    <row r="81" spans="5:29">
      <c r="E81"/>
      <c r="S81">
        <f t="shared" si="14"/>
        <v>2.2659599999999998</v>
      </c>
      <c r="AC81">
        <f t="shared" si="15"/>
        <v>2.4312221719745279</v>
      </c>
    </row>
    <row r="82" spans="5:29">
      <c r="E82"/>
      <c r="S82">
        <f t="shared" si="14"/>
        <v>2.3644799999999999</v>
      </c>
      <c r="AC82">
        <f t="shared" si="15"/>
        <v>2.5369274837995075</v>
      </c>
    </row>
    <row r="83" spans="5:29">
      <c r="E83"/>
      <c r="S83">
        <f t="shared" si="14"/>
        <v>2.4630000000000001</v>
      </c>
      <c r="AC83">
        <f t="shared" si="15"/>
        <v>2.6426327956244875</v>
      </c>
    </row>
    <row r="84" spans="5:29">
      <c r="E84"/>
      <c r="S84">
        <f t="shared" si="14"/>
        <v>2.5615200000000002</v>
      </c>
      <c r="AC84">
        <f t="shared" si="15"/>
        <v>2.7483381074494666</v>
      </c>
    </row>
    <row r="85" spans="5:29">
      <c r="E85"/>
      <c r="S85">
        <f t="shared" si="14"/>
        <v>2.6600400000000004</v>
      </c>
      <c r="AC85">
        <f t="shared" si="15"/>
        <v>2.8540434192744466</v>
      </c>
    </row>
    <row r="86" spans="5:29">
      <c r="E86"/>
      <c r="S86">
        <f t="shared" si="14"/>
        <v>2.7585600000000006</v>
      </c>
      <c r="AC86">
        <f t="shared" si="15"/>
        <v>2.9597487310994262</v>
      </c>
    </row>
    <row r="87" spans="5:29">
      <c r="E87"/>
      <c r="S87">
        <f t="shared" si="14"/>
        <v>2.8570800000000007</v>
      </c>
      <c r="AC87">
        <f t="shared" si="15"/>
        <v>3.0654540429244057</v>
      </c>
    </row>
    <row r="88" spans="5:29">
      <c r="E88"/>
      <c r="S88">
        <f t="shared" si="14"/>
        <v>2.9556000000000009</v>
      </c>
      <c r="AC88">
        <f t="shared" si="15"/>
        <v>3.1711593547493857</v>
      </c>
    </row>
    <row r="89" spans="5:29">
      <c r="E89"/>
      <c r="S89">
        <f t="shared" si="14"/>
        <v>3.0541200000000011</v>
      </c>
      <c r="AC89">
        <f t="shared" si="15"/>
        <v>3.2768646665743653</v>
      </c>
    </row>
    <row r="90" spans="5:29">
      <c r="E90"/>
      <c r="S90">
        <f t="shared" si="14"/>
        <v>3.1526400000000012</v>
      </c>
      <c r="AC90">
        <f t="shared" si="15"/>
        <v>3.3825699783993448</v>
      </c>
    </row>
    <row r="91" spans="5:29">
      <c r="E91"/>
      <c r="S91">
        <f t="shared" si="14"/>
        <v>3.2511600000000014</v>
      </c>
      <c r="AC91">
        <f t="shared" si="15"/>
        <v>3.4882752902243248</v>
      </c>
    </row>
    <row r="92" spans="5:29">
      <c r="E92"/>
      <c r="S92">
        <f t="shared" si="14"/>
        <v>3.3496800000000015</v>
      </c>
      <c r="AC92">
        <f t="shared" si="15"/>
        <v>3.5939806020493044</v>
      </c>
    </row>
    <row r="93" spans="5:29">
      <c r="E93"/>
      <c r="S93">
        <f t="shared" si="14"/>
        <v>3.4482000000000017</v>
      </c>
      <c r="AC93">
        <f t="shared" si="15"/>
        <v>3.6996859138742835</v>
      </c>
    </row>
    <row r="94" spans="5:29">
      <c r="E94"/>
      <c r="S94">
        <f t="shared" si="14"/>
        <v>3.5467200000000019</v>
      </c>
      <c r="AC94">
        <f t="shared" si="15"/>
        <v>3.805391225699263</v>
      </c>
    </row>
    <row r="95" spans="5:29">
      <c r="E95"/>
      <c r="S95">
        <f t="shared" si="14"/>
        <v>3.645240000000002</v>
      </c>
      <c r="AC95">
        <f t="shared" si="15"/>
        <v>3.9110965375242435</v>
      </c>
    </row>
    <row r="96" spans="5:29">
      <c r="E96"/>
      <c r="S96">
        <f t="shared" si="14"/>
        <v>3.7437600000000022</v>
      </c>
      <c r="AC96">
        <f t="shared" si="15"/>
        <v>4.016801849349223</v>
      </c>
    </row>
    <row r="97" spans="5:30">
      <c r="E97"/>
      <c r="S97">
        <f t="shared" si="14"/>
        <v>3.8422800000000024</v>
      </c>
      <c r="AC97">
        <f t="shared" si="15"/>
        <v>4.1225071611742026</v>
      </c>
    </row>
    <row r="98" spans="5:30">
      <c r="E98"/>
      <c r="S98">
        <f t="shared" si="14"/>
        <v>3.9408000000000025</v>
      </c>
      <c r="AC98">
        <f t="shared" si="15"/>
        <v>4.2282124729991821</v>
      </c>
    </row>
    <row r="99" spans="5:30">
      <c r="E99"/>
      <c r="S99">
        <f t="shared" si="14"/>
        <v>4.0393200000000027</v>
      </c>
      <c r="AC99">
        <f t="shared" si="15"/>
        <v>4.3339177848241617</v>
      </c>
    </row>
    <row r="100" spans="5:30">
      <c r="E100"/>
      <c r="S100">
        <f t="shared" si="14"/>
        <v>4.1378400000000024</v>
      </c>
      <c r="AC100">
        <f t="shared" si="15"/>
        <v>4.4396230966491403</v>
      </c>
    </row>
    <row r="101" spans="5:30">
      <c r="E101"/>
      <c r="S101">
        <f t="shared" si="14"/>
        <v>4.2363600000000021</v>
      </c>
      <c r="AC101">
        <f t="shared" si="15"/>
        <v>4.5453284084741199</v>
      </c>
    </row>
    <row r="102" spans="5:30">
      <c r="E102"/>
      <c r="S102">
        <f t="shared" si="14"/>
        <v>4.3348800000000018</v>
      </c>
      <c r="AC102">
        <f t="shared" si="15"/>
        <v>4.6510337202990986</v>
      </c>
    </row>
    <row r="103" spans="5:30">
      <c r="E103"/>
      <c r="S103">
        <f t="shared" si="14"/>
        <v>4.4334000000000016</v>
      </c>
      <c r="AC103">
        <f t="shared" si="15"/>
        <v>4.7567390321240781</v>
      </c>
    </row>
    <row r="104" spans="5:30">
      <c r="E104"/>
      <c r="S104">
        <f t="shared" si="14"/>
        <v>4.5319200000000013</v>
      </c>
      <c r="AC104">
        <f t="shared" si="15"/>
        <v>4.8624443439490577</v>
      </c>
    </row>
    <row r="105" spans="5:30">
      <c r="E105"/>
      <c r="S105">
        <f t="shared" si="14"/>
        <v>4.630440000000001</v>
      </c>
      <c r="AC105">
        <f t="shared" si="15"/>
        <v>4.9681496557740372</v>
      </c>
    </row>
    <row r="106" spans="5:30">
      <c r="E106"/>
      <c r="S106">
        <f t="shared" si="14"/>
        <v>4.7289600000000007</v>
      </c>
      <c r="AC106">
        <f t="shared" si="15"/>
        <v>5.0738549675990159</v>
      </c>
    </row>
    <row r="107" spans="5:30">
      <c r="E107"/>
      <c r="S107">
        <f t="shared" si="14"/>
        <v>4.8274800000000004</v>
      </c>
      <c r="AC107">
        <f t="shared" si="15"/>
        <v>5.1795602794239954</v>
      </c>
    </row>
    <row r="108" spans="5:30">
      <c r="E108"/>
      <c r="S108">
        <f t="shared" si="14"/>
        <v>4.9260000000000002</v>
      </c>
      <c r="AC108">
        <f t="shared" si="15"/>
        <v>5.285265591248975</v>
      </c>
    </row>
    <row r="109" spans="5:30">
      <c r="E109"/>
      <c r="AC109">
        <f t="shared" si="15"/>
        <v>0</v>
      </c>
    </row>
    <row r="110" spans="5:30">
      <c r="E110"/>
      <c r="S110">
        <v>0</v>
      </c>
      <c r="T110">
        <f t="shared" ref="T110:T159" si="16">SQRT(($I$33/2)^2-(S110-$I$33/2)^2)</f>
        <v>0</v>
      </c>
      <c r="AC110">
        <f t="shared" si="15"/>
        <v>0</v>
      </c>
      <c r="AD110">
        <f t="shared" si="15"/>
        <v>0</v>
      </c>
    </row>
    <row r="111" spans="5:30">
      <c r="E111"/>
      <c r="S111">
        <f>S110+$T$2</f>
        <v>0.11120660047513668</v>
      </c>
      <c r="T111">
        <f t="shared" si="16"/>
        <v>0.7784462033259576</v>
      </c>
      <c r="AC111">
        <f t="shared" si="15"/>
        <v>0.11931717803715219</v>
      </c>
      <c r="AD111">
        <f t="shared" si="15"/>
        <v>0.8352202462600663</v>
      </c>
    </row>
    <row r="112" spans="5:30">
      <c r="E112"/>
      <c r="S112">
        <f t="shared" ref="S112:S160" si="17">S111+$T$2</f>
        <v>0.22241320095027337</v>
      </c>
      <c r="T112">
        <f t="shared" si="16"/>
        <v>1.0895977087745365</v>
      </c>
      <c r="AC112">
        <f t="shared" si="15"/>
        <v>0.23863435607430439</v>
      </c>
      <c r="AD112">
        <f t="shared" si="15"/>
        <v>1.1690648149593541</v>
      </c>
    </row>
    <row r="113" spans="5:30">
      <c r="E113"/>
      <c r="S113">
        <f t="shared" si="17"/>
        <v>0.33361980142541003</v>
      </c>
      <c r="T113">
        <f t="shared" si="16"/>
        <v>1.3205052163783264</v>
      </c>
      <c r="AC113">
        <f t="shared" si="15"/>
        <v>0.35795153411145658</v>
      </c>
      <c r="AD113">
        <f t="shared" si="15"/>
        <v>1.4168129888731529</v>
      </c>
    </row>
    <row r="114" spans="5:30">
      <c r="E114"/>
      <c r="S114">
        <f t="shared" si="17"/>
        <v>0.44482640190054673</v>
      </c>
      <c r="T114">
        <f t="shared" si="16"/>
        <v>1.5084797214479042</v>
      </c>
      <c r="AC114">
        <f t="shared" si="15"/>
        <v>0.47726871214860878</v>
      </c>
      <c r="AD114">
        <f t="shared" si="15"/>
        <v>1.6184969482065459</v>
      </c>
    </row>
    <row r="115" spans="5:30">
      <c r="E115"/>
      <c r="S115">
        <f t="shared" si="17"/>
        <v>0.55603300237568343</v>
      </c>
      <c r="T115">
        <f t="shared" si="16"/>
        <v>1.6680990071270503</v>
      </c>
      <c r="AC115">
        <f t="shared" si="15"/>
        <v>0.59658589018576103</v>
      </c>
      <c r="AD115">
        <f t="shared" si="15"/>
        <v>1.7897576705572831</v>
      </c>
    </row>
    <row r="116" spans="5:30">
      <c r="E116"/>
      <c r="S116">
        <f t="shared" si="17"/>
        <v>0.66723960285082007</v>
      </c>
      <c r="T116">
        <f t="shared" si="16"/>
        <v>1.8068933862180359</v>
      </c>
      <c r="AC116">
        <f t="shared" si="15"/>
        <v>0.71590306822291316</v>
      </c>
      <c r="AD116">
        <f t="shared" si="15"/>
        <v>1.9386746734132214</v>
      </c>
    </row>
    <row r="117" spans="5:30">
      <c r="E117"/>
      <c r="S117">
        <f t="shared" si="17"/>
        <v>0.77844620332595671</v>
      </c>
      <c r="T117">
        <f t="shared" si="16"/>
        <v>1.9293624088698935</v>
      </c>
      <c r="AC117">
        <f t="shared" si="15"/>
        <v>0.8352202462600653</v>
      </c>
      <c r="AD117">
        <f t="shared" si="15"/>
        <v>2.0700756704525545</v>
      </c>
    </row>
    <row r="118" spans="5:30">
      <c r="E118"/>
      <c r="S118">
        <f t="shared" si="17"/>
        <v>0.88965280380109335</v>
      </c>
      <c r="T118">
        <f t="shared" si="16"/>
        <v>2.0384506578241037</v>
      </c>
      <c r="AC118">
        <f t="shared" si="15"/>
        <v>0.95453742429721755</v>
      </c>
      <c r="AD118">
        <f t="shared" si="15"/>
        <v>2.1871200002550899</v>
      </c>
    </row>
    <row r="119" spans="5:30">
      <c r="E119"/>
      <c r="S119">
        <f t="shared" si="17"/>
        <v>1.00085940427623</v>
      </c>
      <c r="T119">
        <f t="shared" si="16"/>
        <v>2.1362090365945767</v>
      </c>
      <c r="AC119">
        <f t="shared" si="15"/>
        <v>1.0738546023343698</v>
      </c>
      <c r="AD119">
        <f t="shared" si="15"/>
        <v>2.2920081438953384</v>
      </c>
    </row>
    <row r="120" spans="5:30">
      <c r="E120"/>
      <c r="S120">
        <f t="shared" si="17"/>
        <v>1.1120660047513666</v>
      </c>
      <c r="T120">
        <f t="shared" si="16"/>
        <v>2.2241320095027337</v>
      </c>
      <c r="AC120">
        <f t="shared" si="15"/>
        <v>1.1931717803715218</v>
      </c>
      <c r="AD120">
        <f t="shared" si="15"/>
        <v>2.3863435607430441</v>
      </c>
    </row>
    <row r="121" spans="5:30">
      <c r="E121"/>
      <c r="S121">
        <f t="shared" si="17"/>
        <v>1.2232726052265033</v>
      </c>
      <c r="T121">
        <f t="shared" si="16"/>
        <v>2.3033461588268773</v>
      </c>
      <c r="AC121">
        <f t="shared" si="15"/>
        <v>1.3124889584086739</v>
      </c>
      <c r="AD121">
        <f t="shared" si="15"/>
        <v>2.4713349975605339</v>
      </c>
    </row>
    <row r="122" spans="5:30">
      <c r="E122"/>
      <c r="S122">
        <f t="shared" si="17"/>
        <v>1.3344792057016399</v>
      </c>
      <c r="T122">
        <f t="shared" si="16"/>
        <v>2.3747231508308335</v>
      </c>
      <c r="AC122">
        <f t="shared" si="15"/>
        <v>1.4318061364458259</v>
      </c>
      <c r="AD122">
        <f t="shared" si="15"/>
        <v>2.5479176934284515</v>
      </c>
    </row>
    <row r="123" spans="5:30">
      <c r="E123"/>
      <c r="S123">
        <f t="shared" si="17"/>
        <v>1.4456858061767766</v>
      </c>
      <c r="T123">
        <f t="shared" si="16"/>
        <v>2.438951156301175</v>
      </c>
      <c r="AC123">
        <f t="shared" si="15"/>
        <v>1.5511233144829781</v>
      </c>
      <c r="AD123">
        <f t="shared" si="15"/>
        <v>2.6168300091627081</v>
      </c>
    </row>
    <row r="124" spans="5:30">
      <c r="E124"/>
      <c r="S124">
        <f t="shared" si="17"/>
        <v>1.5568924066519132</v>
      </c>
      <c r="T124">
        <f t="shared" si="16"/>
        <v>2.4965819887548819</v>
      </c>
      <c r="AC124">
        <f t="shared" si="15"/>
        <v>1.6704404925201306</v>
      </c>
      <c r="AD124">
        <f t="shared" si="15"/>
        <v>2.6786640034303919</v>
      </c>
    </row>
    <row r="125" spans="5:30">
      <c r="E125"/>
      <c r="S125">
        <f t="shared" si="17"/>
        <v>1.6680990071270498</v>
      </c>
      <c r="T125">
        <f t="shared" si="16"/>
        <v>2.5480633222801297</v>
      </c>
      <c r="AC125">
        <f t="shared" si="15"/>
        <v>1.7897576705572824</v>
      </c>
      <c r="AD125">
        <f t="shared" si="15"/>
        <v>2.733900000318862</v>
      </c>
    </row>
    <row r="126" spans="5:30">
      <c r="E126"/>
      <c r="S126">
        <f t="shared" si="17"/>
        <v>1.7793056076021865</v>
      </c>
      <c r="T126">
        <f t="shared" si="16"/>
        <v>2.5937613510392099</v>
      </c>
      <c r="AC126">
        <f t="shared" si="15"/>
        <v>1.9090748485944349</v>
      </c>
      <c r="AD126">
        <f t="shared" si="15"/>
        <v>2.7829309014533066</v>
      </c>
    </row>
    <row r="127" spans="5:30">
      <c r="E127"/>
      <c r="S127">
        <f t="shared" si="17"/>
        <v>1.8905122080773231</v>
      </c>
      <c r="T127">
        <f t="shared" si="16"/>
        <v>2.6339771035378745</v>
      </c>
      <c r="AC127">
        <f t="shared" si="15"/>
        <v>2.0283920266315869</v>
      </c>
      <c r="AD127">
        <f t="shared" si="15"/>
        <v>2.8260796901068543</v>
      </c>
    </row>
    <row r="128" spans="5:30">
      <c r="E128"/>
      <c r="S128">
        <f t="shared" si="17"/>
        <v>2.00171880855246</v>
      </c>
      <c r="T128">
        <f t="shared" si="16"/>
        <v>2.6689584114032803</v>
      </c>
      <c r="AC128">
        <f t="shared" si="15"/>
        <v>2.1477092046687396</v>
      </c>
      <c r="AD128">
        <f t="shared" si="15"/>
        <v>2.8636122728916527</v>
      </c>
    </row>
    <row r="129" spans="5:30">
      <c r="E129"/>
      <c r="S129">
        <f t="shared" si="17"/>
        <v>2.1129254090275968</v>
      </c>
      <c r="T129">
        <f t="shared" si="16"/>
        <v>2.698908817589138</v>
      </c>
      <c r="AC129">
        <f t="shared" si="15"/>
        <v>2.2670263827058919</v>
      </c>
      <c r="AD129">
        <f t="shared" si="15"/>
        <v>2.8957470376618608</v>
      </c>
    </row>
    <row r="130" spans="5:30">
      <c r="E130"/>
      <c r="S130">
        <f t="shared" si="17"/>
        <v>2.2241320095027337</v>
      </c>
      <c r="T130">
        <f t="shared" si="16"/>
        <v>2.7239942719363421</v>
      </c>
      <c r="AC130">
        <f t="shared" si="15"/>
        <v>2.3863435607430441</v>
      </c>
      <c r="AD130">
        <f t="shared" si="15"/>
        <v>2.9226620373983865</v>
      </c>
    </row>
    <row r="131" spans="5:30">
      <c r="E131"/>
      <c r="S131">
        <f t="shared" si="17"/>
        <v>2.3353386099778706</v>
      </c>
      <c r="T131">
        <f t="shared" si="16"/>
        <v>2.7443481858986356</v>
      </c>
      <c r="AC131">
        <f t="shared" si="15"/>
        <v>2.5056607387801964</v>
      </c>
      <c r="AD131">
        <f t="shared" si="15"/>
        <v>2.944500413588429</v>
      </c>
    </row>
    <row r="132" spans="5:30">
      <c r="E132"/>
      <c r="S132">
        <f t="shared" si="17"/>
        <v>2.4465452104530074</v>
      </c>
      <c r="T132">
        <f t="shared" si="16"/>
        <v>2.760075238353076</v>
      </c>
      <c r="AC132">
        <f t="shared" si="15"/>
        <v>2.624977916817349</v>
      </c>
      <c r="AD132">
        <f t="shared" si="15"/>
        <v>2.9613744796032937</v>
      </c>
    </row>
    <row r="133" spans="5:30">
      <c r="E133"/>
      <c r="S133">
        <f t="shared" si="17"/>
        <v>2.5577518109281443</v>
      </c>
      <c r="T133">
        <f t="shared" si="16"/>
        <v>2.7712542036623007</v>
      </c>
      <c r="AC133">
        <f t="shared" si="15"/>
        <v>2.7442950948545013</v>
      </c>
      <c r="AD133">
        <f t="shared" si="15"/>
        <v>2.9733687550183587</v>
      </c>
    </row>
    <row r="134" spans="5:30">
      <c r="E134"/>
      <c r="S134">
        <f t="shared" si="17"/>
        <v>2.6689584114032812</v>
      </c>
      <c r="T134">
        <f t="shared" si="16"/>
        <v>2.7779399895036758</v>
      </c>
      <c r="AC134">
        <f t="shared" si="15"/>
        <v>2.8636122728916535</v>
      </c>
      <c r="AD134">
        <f t="shared" si="15"/>
        <v>2.9805421520662434</v>
      </c>
    </row>
    <row r="135" spans="5:30">
      <c r="E135"/>
      <c r="S135">
        <f t="shared" si="17"/>
        <v>2.780165011878418</v>
      </c>
      <c r="T135">
        <f t="shared" si="16"/>
        <v>2.7801650118784171</v>
      </c>
      <c r="AC135">
        <f t="shared" ref="AC135:AD198" si="18">S135*0.0479/$I$23</f>
        <v>2.9829294509288062</v>
      </c>
      <c r="AD135">
        <f t="shared" si="18"/>
        <v>2.9829294509288049</v>
      </c>
    </row>
    <row r="136" spans="5:30">
      <c r="E136"/>
      <c r="S136">
        <f t="shared" si="17"/>
        <v>2.8913716123535549</v>
      </c>
      <c r="T136">
        <f t="shared" si="16"/>
        <v>2.7779399895036758</v>
      </c>
      <c r="AC136">
        <f t="shared" si="18"/>
        <v>3.1022466289659585</v>
      </c>
      <c r="AD136">
        <f t="shared" si="18"/>
        <v>2.9805421520662434</v>
      </c>
    </row>
    <row r="137" spans="5:30">
      <c r="E137"/>
      <c r="S137">
        <f t="shared" si="17"/>
        <v>3.0025782128286918</v>
      </c>
      <c r="T137">
        <f t="shared" si="16"/>
        <v>2.7712542036623007</v>
      </c>
      <c r="AC137">
        <f t="shared" si="18"/>
        <v>3.2215638070031107</v>
      </c>
      <c r="AD137">
        <f t="shared" si="18"/>
        <v>2.9733687550183587</v>
      </c>
    </row>
    <row r="138" spans="5:30">
      <c r="E138"/>
      <c r="S138">
        <f t="shared" si="17"/>
        <v>3.1137848133038286</v>
      </c>
      <c r="T138">
        <f t="shared" si="16"/>
        <v>2.760075238353076</v>
      </c>
      <c r="AC138">
        <f t="shared" si="18"/>
        <v>3.340880985040263</v>
      </c>
      <c r="AD138">
        <f t="shared" si="18"/>
        <v>2.9613744796032937</v>
      </c>
    </row>
    <row r="139" spans="5:30">
      <c r="E139"/>
      <c r="S139">
        <f t="shared" si="17"/>
        <v>3.2249914137789655</v>
      </c>
      <c r="T139">
        <f t="shared" si="16"/>
        <v>2.7443481858986352</v>
      </c>
      <c r="AC139">
        <f t="shared" si="18"/>
        <v>3.4601981630774157</v>
      </c>
      <c r="AD139">
        <f t="shared" si="18"/>
        <v>2.944500413588429</v>
      </c>
    </row>
    <row r="140" spans="5:30">
      <c r="E140"/>
      <c r="S140">
        <f t="shared" si="17"/>
        <v>3.3361980142541023</v>
      </c>
      <c r="T140">
        <f t="shared" si="16"/>
        <v>2.7239942719363417</v>
      </c>
      <c r="AC140">
        <f t="shared" si="18"/>
        <v>3.5795153411145679</v>
      </c>
      <c r="AD140">
        <f t="shared" si="18"/>
        <v>2.9226620373983856</v>
      </c>
    </row>
    <row r="141" spans="5:30">
      <c r="E141"/>
      <c r="S141">
        <f t="shared" si="17"/>
        <v>3.4474046147292392</v>
      </c>
      <c r="T141">
        <f t="shared" si="16"/>
        <v>2.6989088175891376</v>
      </c>
      <c r="AC141">
        <f t="shared" si="18"/>
        <v>3.6988325191517206</v>
      </c>
      <c r="AD141">
        <f t="shared" si="18"/>
        <v>2.8957470376618604</v>
      </c>
    </row>
    <row r="142" spans="5:30">
      <c r="E142"/>
      <c r="S142">
        <f t="shared" si="17"/>
        <v>3.5586112152043761</v>
      </c>
      <c r="T142">
        <f t="shared" si="16"/>
        <v>2.6689584114032798</v>
      </c>
      <c r="AC142">
        <f t="shared" si="18"/>
        <v>3.8181496971888729</v>
      </c>
      <c r="AD142">
        <f t="shared" si="18"/>
        <v>2.8636122728916518</v>
      </c>
    </row>
    <row r="143" spans="5:30">
      <c r="E143"/>
      <c r="S143">
        <f t="shared" si="17"/>
        <v>3.6698178156795129</v>
      </c>
      <c r="T143">
        <f t="shared" si="16"/>
        <v>2.6339771035378741</v>
      </c>
      <c r="AC143">
        <f t="shared" si="18"/>
        <v>3.9374668752260251</v>
      </c>
      <c r="AD143">
        <f t="shared" si="18"/>
        <v>2.8260796901068539</v>
      </c>
    </row>
    <row r="144" spans="5:30">
      <c r="E144"/>
      <c r="S144">
        <f t="shared" si="17"/>
        <v>3.7810244161546498</v>
      </c>
      <c r="T144">
        <f t="shared" si="16"/>
        <v>2.5937613510392095</v>
      </c>
      <c r="AC144">
        <f t="shared" si="18"/>
        <v>4.0567840532631774</v>
      </c>
      <c r="AD144">
        <f t="shared" si="18"/>
        <v>2.7829309014533061</v>
      </c>
    </row>
    <row r="145" spans="5:30">
      <c r="E145"/>
      <c r="S145">
        <f t="shared" si="17"/>
        <v>3.8922310166297867</v>
      </c>
      <c r="T145">
        <f t="shared" si="16"/>
        <v>2.5480633222801283</v>
      </c>
      <c r="AC145">
        <f t="shared" si="18"/>
        <v>4.1761012313003301</v>
      </c>
      <c r="AD145">
        <f t="shared" si="18"/>
        <v>2.7339000003188607</v>
      </c>
    </row>
    <row r="146" spans="5:30">
      <c r="E146"/>
      <c r="S146">
        <f t="shared" si="17"/>
        <v>4.0034376171049235</v>
      </c>
      <c r="T146">
        <f t="shared" si="16"/>
        <v>2.4965819887548806</v>
      </c>
      <c r="AC146">
        <f t="shared" si="18"/>
        <v>4.2954184093374828</v>
      </c>
      <c r="AD146">
        <f t="shared" si="18"/>
        <v>2.6786640034303906</v>
      </c>
    </row>
    <row r="147" spans="5:30">
      <c r="E147"/>
      <c r="S147">
        <f t="shared" si="17"/>
        <v>4.1146442175800599</v>
      </c>
      <c r="T147">
        <f t="shared" si="16"/>
        <v>2.4389511563011737</v>
      </c>
      <c r="AC147">
        <f t="shared" si="18"/>
        <v>4.4147355873746346</v>
      </c>
      <c r="AD147">
        <f t="shared" si="18"/>
        <v>2.6168300091627064</v>
      </c>
    </row>
    <row r="148" spans="5:30">
      <c r="E148"/>
      <c r="S148">
        <f t="shared" si="17"/>
        <v>4.2258508180551964</v>
      </c>
      <c r="T148">
        <f t="shared" si="16"/>
        <v>2.3747231508308322</v>
      </c>
      <c r="AC148">
        <f t="shared" si="18"/>
        <v>4.5340527654117864</v>
      </c>
      <c r="AD148">
        <f t="shared" si="18"/>
        <v>2.5479176934284502</v>
      </c>
    </row>
    <row r="149" spans="5:30">
      <c r="E149"/>
      <c r="S149">
        <f t="shared" si="17"/>
        <v>4.3370574185303328</v>
      </c>
      <c r="T149">
        <f t="shared" si="16"/>
        <v>2.3033461588268764</v>
      </c>
      <c r="AC149">
        <f t="shared" si="18"/>
        <v>4.6533699434489382</v>
      </c>
      <c r="AD149">
        <f t="shared" si="18"/>
        <v>2.471334997560533</v>
      </c>
    </row>
    <row r="150" spans="5:30">
      <c r="E150"/>
      <c r="S150">
        <f t="shared" si="17"/>
        <v>4.4482640190054692</v>
      </c>
      <c r="T150">
        <f t="shared" si="16"/>
        <v>2.2241320095027324</v>
      </c>
      <c r="AC150">
        <f t="shared" si="18"/>
        <v>4.77268712148609</v>
      </c>
      <c r="AD150">
        <f t="shared" si="18"/>
        <v>2.3863435607430428</v>
      </c>
    </row>
    <row r="151" spans="5:30">
      <c r="E151"/>
      <c r="S151">
        <f t="shared" si="17"/>
        <v>4.5594706194806056</v>
      </c>
      <c r="T151">
        <f t="shared" si="16"/>
        <v>2.1362090365945758</v>
      </c>
      <c r="AC151">
        <f t="shared" si="18"/>
        <v>4.8920042995232418</v>
      </c>
      <c r="AD151">
        <f t="shared" si="18"/>
        <v>2.2920081438953375</v>
      </c>
    </row>
    <row r="152" spans="5:30">
      <c r="E152"/>
      <c r="S152">
        <f t="shared" si="17"/>
        <v>4.670677219955742</v>
      </c>
      <c r="T152">
        <f t="shared" si="16"/>
        <v>2.0384506578241024</v>
      </c>
      <c r="AC152">
        <f t="shared" si="18"/>
        <v>5.0113214775603936</v>
      </c>
      <c r="AD152">
        <f t="shared" si="18"/>
        <v>2.1871200002550881</v>
      </c>
    </row>
    <row r="153" spans="5:30">
      <c r="E153"/>
      <c r="S153">
        <f t="shared" si="17"/>
        <v>4.7818838204308785</v>
      </c>
      <c r="T153">
        <f t="shared" si="16"/>
        <v>1.9293624088698926</v>
      </c>
      <c r="AC153">
        <f t="shared" si="18"/>
        <v>5.1306386555975463</v>
      </c>
      <c r="AD153">
        <f t="shared" si="18"/>
        <v>2.0700756704525536</v>
      </c>
    </row>
    <row r="154" spans="5:30">
      <c r="E154"/>
      <c r="S154">
        <f t="shared" si="17"/>
        <v>4.8930904209060149</v>
      </c>
      <c r="T154">
        <f t="shared" si="16"/>
        <v>1.8068933862180352</v>
      </c>
      <c r="AC154">
        <f t="shared" si="18"/>
        <v>5.2499558336346981</v>
      </c>
      <c r="AD154">
        <f t="shared" si="18"/>
        <v>1.9386746734132208</v>
      </c>
    </row>
    <row r="155" spans="5:30">
      <c r="E155"/>
      <c r="S155">
        <f t="shared" si="17"/>
        <v>5.0042970213811513</v>
      </c>
      <c r="T155">
        <f t="shared" si="16"/>
        <v>1.6680990071270498</v>
      </c>
      <c r="AC155">
        <f t="shared" si="18"/>
        <v>5.369273011671849</v>
      </c>
      <c r="AD155">
        <f t="shared" si="18"/>
        <v>1.7897576705572824</v>
      </c>
    </row>
    <row r="156" spans="5:30">
      <c r="E156"/>
      <c r="S156">
        <f t="shared" si="17"/>
        <v>5.1155036218562877</v>
      </c>
      <c r="T156">
        <f t="shared" si="16"/>
        <v>1.5084797214479042</v>
      </c>
      <c r="AC156">
        <f t="shared" si="18"/>
        <v>5.4885901897090017</v>
      </c>
      <c r="AD156">
        <f t="shared" si="18"/>
        <v>1.6184969482065459</v>
      </c>
    </row>
    <row r="157" spans="5:30">
      <c r="E157"/>
      <c r="S157">
        <f t="shared" si="17"/>
        <v>5.2267102223314241</v>
      </c>
      <c r="T157">
        <f t="shared" si="16"/>
        <v>1.3205052163783264</v>
      </c>
      <c r="AC157">
        <f t="shared" si="18"/>
        <v>5.6079073677461544</v>
      </c>
      <c r="AD157">
        <f t="shared" si="18"/>
        <v>1.4168129888731529</v>
      </c>
    </row>
    <row r="158" spans="5:30">
      <c r="E158"/>
      <c r="S158">
        <f t="shared" si="17"/>
        <v>5.3379168228065605</v>
      </c>
      <c r="T158">
        <f t="shared" si="16"/>
        <v>1.0895977087745379</v>
      </c>
      <c r="AC158">
        <f t="shared" si="18"/>
        <v>5.7272245457833053</v>
      </c>
      <c r="AD158">
        <f t="shared" si="18"/>
        <v>1.1690648149593557</v>
      </c>
    </row>
    <row r="159" spans="5:30">
      <c r="E159"/>
      <c r="S159">
        <f t="shared" si="17"/>
        <v>5.449123423281697</v>
      </c>
      <c r="T159">
        <f t="shared" si="16"/>
        <v>0.77844620332595871</v>
      </c>
      <c r="AC159">
        <f t="shared" si="18"/>
        <v>5.8465417238204571</v>
      </c>
      <c r="AD159">
        <f t="shared" si="18"/>
        <v>0.83522024626006741</v>
      </c>
    </row>
    <row r="160" spans="5:30">
      <c r="E160"/>
      <c r="S160">
        <f t="shared" si="17"/>
        <v>5.5603300237568334</v>
      </c>
      <c r="T160">
        <v>0</v>
      </c>
      <c r="AC160">
        <f t="shared" si="18"/>
        <v>5.9658589018576098</v>
      </c>
      <c r="AD160">
        <f>T160</f>
        <v>0</v>
      </c>
    </row>
    <row r="161" spans="5:36">
      <c r="E161"/>
    </row>
    <row r="162" spans="5:36">
      <c r="E162"/>
      <c r="S162">
        <f>B17</f>
        <v>1.2949999999999999</v>
      </c>
      <c r="W162">
        <f>E17</f>
        <v>2.4013803227252355</v>
      </c>
      <c r="AC162">
        <f t="shared" si="18"/>
        <v>1.3894476128029682</v>
      </c>
      <c r="AF162">
        <f>W162*0.0479/$I$23</f>
        <v>2.5765190400328954</v>
      </c>
    </row>
    <row r="163" spans="5:36">
      <c r="E163"/>
      <c r="S163">
        <f>B18</f>
        <v>1.2949999999999999</v>
      </c>
      <c r="W163">
        <f>E18</f>
        <v>2.269204540540541</v>
      </c>
      <c r="AC163">
        <f t="shared" si="18"/>
        <v>1.3894476128029682</v>
      </c>
      <c r="AF163">
        <f>W163*0.0479/$I$23</f>
        <v>2.434703345031437</v>
      </c>
    </row>
    <row r="164" spans="5:36">
      <c r="E164"/>
      <c r="S164">
        <f>B19</f>
        <v>1.7849999999999999</v>
      </c>
      <c r="W164">
        <f>E19</f>
        <v>2.7811064388961895</v>
      </c>
      <c r="AC164">
        <f t="shared" si="18"/>
        <v>1.9151845473770643</v>
      </c>
      <c r="AF164">
        <f>W164*0.0479/$I$23</f>
        <v>2.983939538590946</v>
      </c>
    </row>
    <row r="165" spans="5:36">
      <c r="E165"/>
      <c r="S165">
        <f>B20</f>
        <v>2.2759999999999998</v>
      </c>
      <c r="W165">
        <f>E20</f>
        <v>3.1436678223185264</v>
      </c>
      <c r="AC165">
        <f t="shared" si="18"/>
        <v>2.4419944144706993</v>
      </c>
      <c r="AF165">
        <f>W165*0.0479/$I$23</f>
        <v>3.372943437193809</v>
      </c>
    </row>
    <row r="166" spans="5:36">
      <c r="E166"/>
      <c r="S166">
        <f>B21</f>
        <v>2.7669999999999999</v>
      </c>
      <c r="W166">
        <f>E21</f>
        <v>3.4881113759479954</v>
      </c>
      <c r="AC166">
        <f t="shared" si="18"/>
        <v>2.9688042815643345</v>
      </c>
      <c r="AF166">
        <f>W166*0.0479/$I$23</f>
        <v>3.7425081270284317</v>
      </c>
    </row>
    <row r="167" spans="5:36">
      <c r="E167"/>
    </row>
    <row r="168" spans="5:36">
      <c r="E168"/>
      <c r="S168">
        <f>$F$17</f>
        <v>4.9260000000000002</v>
      </c>
      <c r="Y168">
        <f>E12</f>
        <v>4.5810000000000004</v>
      </c>
      <c r="AC168">
        <f t="shared" si="18"/>
        <v>5.285265591248975</v>
      </c>
      <c r="AH168">
        <f>Y168*0.0479/$I$23</f>
        <v>4.9151038720080296</v>
      </c>
    </row>
    <row r="169" spans="5:36">
      <c r="E169"/>
    </row>
    <row r="170" spans="5:36">
      <c r="E170"/>
      <c r="S170">
        <v>-0.05</v>
      </c>
      <c r="Z170">
        <f>S170*$I$25+$I$24</f>
        <v>1.3426969186932811</v>
      </c>
      <c r="AC170">
        <f t="shared" si="18"/>
        <v>-5.3646625976948581E-2</v>
      </c>
      <c r="AG170">
        <f>Z170*0.0479/$I$23</f>
        <v>1.4406231879507958</v>
      </c>
    </row>
    <row r="171" spans="5:36">
      <c r="E171"/>
      <c r="S171">
        <f>I41</f>
        <v>2.2408085872148429</v>
      </c>
      <c r="Z171">
        <f>S171*$I$25+$I$24</f>
        <v>3.080393235808363</v>
      </c>
      <c r="AC171">
        <f t="shared" si="18"/>
        <v>2.404236403284985</v>
      </c>
      <c r="AG171">
        <f>Z171*0.0479/$I$23</f>
        <v>3.3050540756666726</v>
      </c>
    </row>
    <row r="172" spans="5:36">
      <c r="E172"/>
    </row>
    <row r="173" spans="5:36">
      <c r="E173"/>
      <c r="S173">
        <v>0</v>
      </c>
      <c r="V173">
        <f t="shared" ref="V173:V222" si="19">SQRT(($L$29/2)^2-(S173-$L$29/2)^2)</f>
        <v>0</v>
      </c>
      <c r="AC173">
        <f t="shared" si="18"/>
        <v>0</v>
      </c>
      <c r="AJ173">
        <f t="shared" ref="AJ173:AJ222" si="20">V173*0.0479/$I$23</f>
        <v>0</v>
      </c>
    </row>
    <row r="174" spans="5:36">
      <c r="E174"/>
      <c r="S174">
        <f t="shared" ref="S174:S223" si="21">S173+$V$2</f>
        <v>0.12693050927075528</v>
      </c>
      <c r="V174">
        <f t="shared" si="19"/>
        <v>0.88851356489528699</v>
      </c>
      <c r="AC174">
        <f t="shared" si="18"/>
        <v>0.13618787111823624</v>
      </c>
      <c r="AJ174">
        <f t="shared" si="20"/>
        <v>0.95331509782765378</v>
      </c>
    </row>
    <row r="175" spans="5:36">
      <c r="E175"/>
      <c r="S175">
        <f t="shared" si="21"/>
        <v>0.25386101854151055</v>
      </c>
      <c r="V175">
        <f t="shared" si="19"/>
        <v>1.2436599220198412</v>
      </c>
      <c r="AC175">
        <f t="shared" si="18"/>
        <v>0.27237574223647248</v>
      </c>
      <c r="AJ175">
        <f t="shared" si="20"/>
        <v>1.3343631735823891</v>
      </c>
    </row>
    <row r="176" spans="5:36">
      <c r="E176"/>
      <c r="S176">
        <f t="shared" si="21"/>
        <v>0.38079152781226583</v>
      </c>
      <c r="V176">
        <f t="shared" si="19"/>
        <v>1.5072162883628861</v>
      </c>
      <c r="AC176">
        <f t="shared" si="18"/>
        <v>0.40856361335470875</v>
      </c>
      <c r="AJ176">
        <f t="shared" si="20"/>
        <v>1.6171413697633685</v>
      </c>
    </row>
    <row r="177" spans="5:36">
      <c r="E177"/>
      <c r="S177">
        <f t="shared" si="21"/>
        <v>0.5077220370830211</v>
      </c>
      <c r="V177">
        <f t="shared" si="19"/>
        <v>1.7217691976008072</v>
      </c>
      <c r="AC177">
        <f t="shared" si="18"/>
        <v>0.54475148447294497</v>
      </c>
      <c r="AJ177">
        <f t="shared" si="20"/>
        <v>1.8473421632464277</v>
      </c>
    </row>
    <row r="178" spans="5:36">
      <c r="E178"/>
      <c r="S178">
        <f t="shared" si="21"/>
        <v>0.63465254635377644</v>
      </c>
      <c r="V178">
        <f t="shared" si="19"/>
        <v>1.9039576390613295</v>
      </c>
      <c r="AC178">
        <f t="shared" si="18"/>
        <v>0.68093935559118135</v>
      </c>
      <c r="AJ178">
        <f t="shared" si="20"/>
        <v>2.0428180667735445</v>
      </c>
    </row>
    <row r="179" spans="5:36">
      <c r="E179"/>
      <c r="S179">
        <f t="shared" si="21"/>
        <v>0.76158305562453177</v>
      </c>
      <c r="V179">
        <f t="shared" si="19"/>
        <v>2.0623766640712335</v>
      </c>
      <c r="AC179">
        <f t="shared" si="18"/>
        <v>0.81712722670941773</v>
      </c>
      <c r="AJ179">
        <f t="shared" si="20"/>
        <v>2.212790990420328</v>
      </c>
    </row>
    <row r="180" spans="5:36">
      <c r="E180"/>
      <c r="S180">
        <f t="shared" si="21"/>
        <v>0.8885135648952871</v>
      </c>
      <c r="V180">
        <f t="shared" si="19"/>
        <v>2.2021620306652556</v>
      </c>
      <c r="AC180">
        <f t="shared" si="18"/>
        <v>0.953315097827654</v>
      </c>
      <c r="AJ180">
        <f t="shared" si="20"/>
        <v>2.3627712559947307</v>
      </c>
    </row>
    <row r="181" spans="5:36">
      <c r="E181"/>
      <c r="S181">
        <f t="shared" si="21"/>
        <v>1.0154440741660424</v>
      </c>
      <c r="V181">
        <f t="shared" si="19"/>
        <v>2.3266746669301206</v>
      </c>
      <c r="AC181">
        <f t="shared" si="18"/>
        <v>1.0895029689458904</v>
      </c>
      <c r="AJ181">
        <f t="shared" si="20"/>
        <v>2.4963649125368317</v>
      </c>
    </row>
    <row r="182" spans="5:36">
      <c r="E182"/>
      <c r="S182">
        <f t="shared" si="21"/>
        <v>1.1423745834367978</v>
      </c>
      <c r="V182">
        <f t="shared" si="19"/>
        <v>2.4382554611438043</v>
      </c>
      <c r="AC182">
        <f t="shared" si="18"/>
        <v>1.2256908400641267</v>
      </c>
      <c r="AJ182">
        <f t="shared" si="20"/>
        <v>2.6160835752046792</v>
      </c>
    </row>
    <row r="183" spans="5:36">
      <c r="E183"/>
      <c r="S183">
        <f t="shared" si="21"/>
        <v>1.2693050927075531</v>
      </c>
      <c r="V183">
        <f t="shared" si="19"/>
        <v>2.5386101854151062</v>
      </c>
      <c r="AC183">
        <f t="shared" si="18"/>
        <v>1.3618787111823629</v>
      </c>
      <c r="AJ183">
        <f t="shared" si="20"/>
        <v>2.7237574223647258</v>
      </c>
    </row>
    <row r="184" spans="5:36">
      <c r="E184"/>
      <c r="S184">
        <f t="shared" si="21"/>
        <v>1.3962356019783084</v>
      </c>
      <c r="V184">
        <f t="shared" si="19"/>
        <v>2.6290247136194029</v>
      </c>
      <c r="AC184">
        <f t="shared" si="18"/>
        <v>1.4980665823005994</v>
      </c>
      <c r="AJ184">
        <f t="shared" si="20"/>
        <v>2.8207661099138894</v>
      </c>
    </row>
    <row r="185" spans="5:36">
      <c r="E185"/>
      <c r="S185">
        <f t="shared" si="21"/>
        <v>1.5231661112490638</v>
      </c>
      <c r="V185">
        <f t="shared" si="19"/>
        <v>2.7104939601080802</v>
      </c>
      <c r="AC185">
        <f t="shared" si="18"/>
        <v>1.6342544534188355</v>
      </c>
      <c r="AJ185">
        <f t="shared" si="20"/>
        <v>2.9081771138139274</v>
      </c>
    </row>
    <row r="186" spans="5:36">
      <c r="E186"/>
      <c r="S186">
        <f t="shared" si="21"/>
        <v>1.6500966205198191</v>
      </c>
      <c r="V186">
        <f t="shared" si="19"/>
        <v>2.7838033986572608</v>
      </c>
      <c r="AC186">
        <f t="shared" si="18"/>
        <v>1.7704423245370717</v>
      </c>
      <c r="AJ186">
        <f t="shared" si="20"/>
        <v>2.9868331944224868</v>
      </c>
    </row>
    <row r="187" spans="5:36">
      <c r="E187"/>
      <c r="S187">
        <f t="shared" si="21"/>
        <v>1.7770271297905744</v>
      </c>
      <c r="V187">
        <f t="shared" si="19"/>
        <v>2.8495828657193991</v>
      </c>
      <c r="AC187">
        <f t="shared" si="18"/>
        <v>1.9066301956553082</v>
      </c>
      <c r="AJ187">
        <f t="shared" si="20"/>
        <v>3.057410123751398</v>
      </c>
    </row>
    <row r="188" spans="5:36">
      <c r="E188"/>
      <c r="S188">
        <f t="shared" si="21"/>
        <v>1.9039576390613298</v>
      </c>
      <c r="V188">
        <f t="shared" si="19"/>
        <v>2.9083433336626507</v>
      </c>
      <c r="AC188">
        <f t="shared" si="18"/>
        <v>2.0428180667735445</v>
      </c>
      <c r="AJ188">
        <f t="shared" si="20"/>
        <v>3.12045614067104</v>
      </c>
    </row>
    <row r="189" spans="5:36">
      <c r="E189"/>
      <c r="S189">
        <f t="shared" si="21"/>
        <v>2.0308881483320849</v>
      </c>
      <c r="V189">
        <f t="shared" si="19"/>
        <v>2.9605027741839582</v>
      </c>
      <c r="AC189">
        <f t="shared" si="18"/>
        <v>2.1790059378917808</v>
      </c>
      <c r="AJ189">
        <f t="shared" si="20"/>
        <v>3.1764197006073096</v>
      </c>
    </row>
    <row r="190" spans="5:36">
      <c r="E190"/>
      <c r="S190">
        <f t="shared" si="21"/>
        <v>2.15781865760284</v>
      </c>
      <c r="V190">
        <f t="shared" si="19"/>
        <v>3.0064047793127222</v>
      </c>
      <c r="AC190">
        <f t="shared" si="18"/>
        <v>2.3151938090100166</v>
      </c>
      <c r="AJ190">
        <f t="shared" si="20"/>
        <v>3.2256694546220053</v>
      </c>
    </row>
    <row r="191" spans="5:36">
      <c r="E191"/>
      <c r="S191">
        <f t="shared" si="21"/>
        <v>2.2847491668735951</v>
      </c>
      <c r="V191">
        <f t="shared" si="19"/>
        <v>3.0463322224981271</v>
      </c>
      <c r="AC191">
        <f t="shared" si="18"/>
        <v>2.4513816801282529</v>
      </c>
      <c r="AJ191">
        <f t="shared" si="20"/>
        <v>3.2685089068376709</v>
      </c>
    </row>
    <row r="192" spans="5:36">
      <c r="E192"/>
      <c r="S192">
        <f t="shared" si="21"/>
        <v>2.4116796761443502</v>
      </c>
      <c r="V192">
        <f t="shared" si="19"/>
        <v>3.0805174263780608</v>
      </c>
      <c r="AC192">
        <f t="shared" si="18"/>
        <v>2.5875695512464887</v>
      </c>
      <c r="AJ192">
        <f t="shared" si="20"/>
        <v>3.3051873237675213</v>
      </c>
    </row>
    <row r="193" spans="5:36">
      <c r="E193"/>
      <c r="S193">
        <f t="shared" si="21"/>
        <v>2.5386101854151053</v>
      </c>
      <c r="V193">
        <f t="shared" si="19"/>
        <v>3.1091498050496016</v>
      </c>
      <c r="AC193">
        <f t="shared" si="18"/>
        <v>2.723757422364725</v>
      </c>
      <c r="AJ193">
        <f t="shared" si="20"/>
        <v>3.3359079339559714</v>
      </c>
    </row>
    <row r="194" spans="5:36">
      <c r="E194"/>
      <c r="S194">
        <f t="shared" si="21"/>
        <v>2.6655406946858604</v>
      </c>
      <c r="V194">
        <f t="shared" si="19"/>
        <v>3.1323816335008696</v>
      </c>
      <c r="AC194">
        <f t="shared" si="18"/>
        <v>2.8599452934829612</v>
      </c>
      <c r="AJ194">
        <f t="shared" si="20"/>
        <v>3.3608341181896875</v>
      </c>
    </row>
    <row r="195" spans="5:36">
      <c r="E195"/>
      <c r="S195">
        <f t="shared" si="21"/>
        <v>2.7924712039566155</v>
      </c>
      <c r="V195">
        <f t="shared" si="19"/>
        <v>3.15033239153898</v>
      </c>
      <c r="AC195">
        <f t="shared" si="18"/>
        <v>2.9961331646011966</v>
      </c>
      <c r="AJ195">
        <f t="shared" si="20"/>
        <v>3.3800940702391515</v>
      </c>
    </row>
    <row r="196" spans="5:36">
      <c r="E196"/>
      <c r="S196">
        <f t="shared" si="21"/>
        <v>2.9194017132273706</v>
      </c>
      <c r="V196">
        <f t="shared" si="19"/>
        <v>3.1630919917223994</v>
      </c>
      <c r="AC196">
        <f t="shared" si="18"/>
        <v>3.1323210357194333</v>
      </c>
      <c r="AJ196">
        <f t="shared" si="20"/>
        <v>3.3937842602122581</v>
      </c>
    </row>
    <row r="197" spans="5:36">
      <c r="E197"/>
      <c r="S197">
        <f t="shared" si="21"/>
        <v>3.0463322224981257</v>
      </c>
      <c r="V197">
        <f t="shared" si="19"/>
        <v>3.1707231053262244</v>
      </c>
      <c r="AC197">
        <f t="shared" si="18"/>
        <v>3.2685089068376691</v>
      </c>
      <c r="AJ197">
        <f t="shared" si="20"/>
        <v>3.4019719301580977</v>
      </c>
    </row>
    <row r="198" spans="5:36">
      <c r="E198"/>
      <c r="S198">
        <f t="shared" si="21"/>
        <v>3.1732627317688809</v>
      </c>
      <c r="V198">
        <f t="shared" si="19"/>
        <v>3.1732627317688822</v>
      </c>
      <c r="AC198">
        <f t="shared" si="18"/>
        <v>3.4046967779559054</v>
      </c>
      <c r="AJ198">
        <f t="shared" si="20"/>
        <v>3.4046967779559068</v>
      </c>
    </row>
    <row r="199" spans="5:36">
      <c r="E199"/>
      <c r="S199">
        <f t="shared" si="21"/>
        <v>3.300193241039636</v>
      </c>
      <c r="V199">
        <f t="shared" si="19"/>
        <v>3.1707231053262244</v>
      </c>
      <c r="AC199">
        <f t="shared" ref="AC199:AC232" si="22">S199*0.0479/$I$23</f>
        <v>3.5408846490741412</v>
      </c>
      <c r="AJ199">
        <f t="shared" si="20"/>
        <v>3.4019719301580977</v>
      </c>
    </row>
    <row r="200" spans="5:36">
      <c r="E200"/>
      <c r="S200">
        <f t="shared" si="21"/>
        <v>3.4271237503103911</v>
      </c>
      <c r="V200">
        <f t="shared" si="19"/>
        <v>3.1630919917223999</v>
      </c>
      <c r="AC200">
        <f t="shared" si="22"/>
        <v>3.6770725201923775</v>
      </c>
      <c r="AJ200">
        <f t="shared" si="20"/>
        <v>3.3937842602122585</v>
      </c>
    </row>
    <row r="201" spans="5:36">
      <c r="E201"/>
      <c r="S201">
        <f t="shared" si="21"/>
        <v>3.5540542595811462</v>
      </c>
      <c r="V201">
        <f t="shared" si="19"/>
        <v>3.1503323915389805</v>
      </c>
      <c r="AC201">
        <f t="shared" si="22"/>
        <v>3.8132603913106133</v>
      </c>
      <c r="AJ201">
        <f t="shared" si="20"/>
        <v>3.3800940702391524</v>
      </c>
    </row>
    <row r="202" spans="5:36">
      <c r="E202"/>
      <c r="S202">
        <f t="shared" si="21"/>
        <v>3.6809847688519013</v>
      </c>
      <c r="V202">
        <f t="shared" si="19"/>
        <v>3.1323816335008696</v>
      </c>
      <c r="AC202">
        <f t="shared" si="22"/>
        <v>3.9494482624288496</v>
      </c>
      <c r="AJ202">
        <f t="shared" si="20"/>
        <v>3.3608341181896875</v>
      </c>
    </row>
    <row r="203" spans="5:36">
      <c r="E203"/>
      <c r="S203">
        <f t="shared" si="21"/>
        <v>3.8079152781226564</v>
      </c>
      <c r="V203">
        <f t="shared" si="19"/>
        <v>3.1091498050496025</v>
      </c>
      <c r="AC203">
        <f t="shared" si="22"/>
        <v>4.0856361335470854</v>
      </c>
      <c r="AJ203">
        <f t="shared" si="20"/>
        <v>3.3359079339559723</v>
      </c>
    </row>
    <row r="204" spans="5:36">
      <c r="E204"/>
      <c r="S204">
        <f t="shared" si="21"/>
        <v>3.9348457873934115</v>
      </c>
      <c r="V204">
        <f t="shared" si="19"/>
        <v>3.0805174263780613</v>
      </c>
      <c r="AC204">
        <f t="shared" si="22"/>
        <v>4.2218240046653221</v>
      </c>
      <c r="AJ204">
        <f t="shared" si="20"/>
        <v>3.3051873237675218</v>
      </c>
    </row>
    <row r="205" spans="5:36">
      <c r="E205"/>
      <c r="S205">
        <f t="shared" si="21"/>
        <v>4.0617762966641671</v>
      </c>
      <c r="V205">
        <f t="shared" si="19"/>
        <v>3.0463322224981275</v>
      </c>
      <c r="AC205">
        <f t="shared" si="22"/>
        <v>4.358011875783558</v>
      </c>
      <c r="AJ205">
        <f t="shared" si="20"/>
        <v>3.2685089068376709</v>
      </c>
    </row>
    <row r="206" spans="5:36">
      <c r="E206"/>
      <c r="S206">
        <f t="shared" si="21"/>
        <v>4.1887068059349222</v>
      </c>
      <c r="V206">
        <f t="shared" si="19"/>
        <v>3.0064047793127231</v>
      </c>
      <c r="AC206">
        <f t="shared" si="22"/>
        <v>4.4941997469017938</v>
      </c>
      <c r="AJ206">
        <f t="shared" si="20"/>
        <v>3.2256694546220057</v>
      </c>
    </row>
    <row r="207" spans="5:36">
      <c r="E207"/>
      <c r="S207">
        <f t="shared" si="21"/>
        <v>4.3156373152056773</v>
      </c>
      <c r="V207">
        <f t="shared" si="19"/>
        <v>2.9605027741839591</v>
      </c>
      <c r="AC207">
        <f t="shared" si="22"/>
        <v>4.6303876180200305</v>
      </c>
      <c r="AJ207">
        <f t="shared" si="20"/>
        <v>3.17641970060731</v>
      </c>
    </row>
    <row r="208" spans="5:36">
      <c r="E208"/>
      <c r="S208">
        <f t="shared" si="21"/>
        <v>4.4425678244764324</v>
      </c>
      <c r="V208">
        <f t="shared" si="19"/>
        <v>2.9083433336626516</v>
      </c>
      <c r="AC208">
        <f t="shared" si="22"/>
        <v>4.7665754891382663</v>
      </c>
      <c r="AJ208">
        <f t="shared" si="20"/>
        <v>3.1204561406710409</v>
      </c>
    </row>
    <row r="209" spans="5:36">
      <c r="E209"/>
      <c r="S209">
        <f t="shared" si="21"/>
        <v>4.5694983337471875</v>
      </c>
      <c r="V209">
        <f t="shared" si="19"/>
        <v>2.8495828657194</v>
      </c>
      <c r="AC209">
        <f t="shared" si="22"/>
        <v>4.9027633602565022</v>
      </c>
      <c r="AJ209">
        <f t="shared" si="20"/>
        <v>3.0574101237513989</v>
      </c>
    </row>
    <row r="210" spans="5:36">
      <c r="E210"/>
      <c r="S210">
        <f t="shared" si="21"/>
        <v>4.6964288430179426</v>
      </c>
      <c r="V210">
        <f t="shared" si="19"/>
        <v>2.7838033986572621</v>
      </c>
      <c r="AC210">
        <f t="shared" si="22"/>
        <v>5.038951231374738</v>
      </c>
      <c r="AJ210">
        <f t="shared" si="20"/>
        <v>2.9868331944224886</v>
      </c>
    </row>
    <row r="211" spans="5:36">
      <c r="E211"/>
      <c r="S211">
        <f t="shared" si="21"/>
        <v>4.8233593522886977</v>
      </c>
      <c r="V211">
        <f t="shared" si="19"/>
        <v>2.710493960108082</v>
      </c>
      <c r="AC211">
        <f t="shared" si="22"/>
        <v>5.1751391024929747</v>
      </c>
      <c r="AJ211">
        <f t="shared" si="20"/>
        <v>2.9081771138139292</v>
      </c>
    </row>
    <row r="212" spans="5:36">
      <c r="E212"/>
      <c r="S212">
        <f t="shared" si="21"/>
        <v>4.9502898615594528</v>
      </c>
      <c r="V212">
        <f t="shared" si="19"/>
        <v>2.6290247136194052</v>
      </c>
      <c r="AC212">
        <f t="shared" si="22"/>
        <v>5.3113269736112105</v>
      </c>
      <c r="AJ212">
        <f t="shared" si="20"/>
        <v>2.8207661099138917</v>
      </c>
    </row>
    <row r="213" spans="5:36">
      <c r="E213"/>
      <c r="S213">
        <f t="shared" si="21"/>
        <v>5.0772203708302079</v>
      </c>
      <c r="V213">
        <f t="shared" si="19"/>
        <v>2.5386101854151084</v>
      </c>
      <c r="AC213">
        <f t="shared" si="22"/>
        <v>5.4475148447294472</v>
      </c>
      <c r="AJ213">
        <f t="shared" si="20"/>
        <v>2.7237574223647281</v>
      </c>
    </row>
    <row r="214" spans="5:36">
      <c r="E214"/>
      <c r="S214">
        <f t="shared" si="21"/>
        <v>5.2041508801009631</v>
      </c>
      <c r="V214">
        <f t="shared" si="19"/>
        <v>2.4382554611438074</v>
      </c>
      <c r="AC214">
        <f t="shared" si="22"/>
        <v>5.5837027158476822</v>
      </c>
      <c r="AJ214">
        <f t="shared" si="20"/>
        <v>2.6160835752046823</v>
      </c>
    </row>
    <row r="215" spans="5:36">
      <c r="E215"/>
      <c r="S215">
        <f t="shared" si="21"/>
        <v>5.3310813893717182</v>
      </c>
      <c r="V215">
        <f t="shared" si="19"/>
        <v>2.3266746669301241</v>
      </c>
      <c r="AC215">
        <f t="shared" si="22"/>
        <v>5.719890586965918</v>
      </c>
      <c r="AJ215">
        <f t="shared" si="20"/>
        <v>2.4963649125368357</v>
      </c>
    </row>
    <row r="216" spans="5:36">
      <c r="E216"/>
      <c r="S216">
        <f t="shared" si="21"/>
        <v>5.4580118986424733</v>
      </c>
      <c r="V216">
        <f t="shared" si="19"/>
        <v>2.2021620306652596</v>
      </c>
      <c r="AC216">
        <f t="shared" si="22"/>
        <v>5.8560784580841547</v>
      </c>
      <c r="AJ216">
        <f t="shared" si="20"/>
        <v>2.3627712559947351</v>
      </c>
    </row>
    <row r="217" spans="5:36">
      <c r="E217"/>
      <c r="S217">
        <f t="shared" si="21"/>
        <v>5.5849424079132284</v>
      </c>
      <c r="V217">
        <f t="shared" si="19"/>
        <v>2.0623766640712384</v>
      </c>
      <c r="AC217">
        <f t="shared" si="22"/>
        <v>5.9922663292023914</v>
      </c>
      <c r="AJ217">
        <f t="shared" si="20"/>
        <v>2.2127909904203333</v>
      </c>
    </row>
    <row r="218" spans="5:36">
      <c r="E218"/>
      <c r="S218">
        <f t="shared" si="21"/>
        <v>5.7118729171839835</v>
      </c>
      <c r="V218">
        <f t="shared" si="19"/>
        <v>1.9039576390613353</v>
      </c>
      <c r="AC218">
        <f t="shared" si="22"/>
        <v>6.1284542003206273</v>
      </c>
      <c r="AJ218">
        <f t="shared" si="20"/>
        <v>2.0428180667735507</v>
      </c>
    </row>
    <row r="219" spans="5:36">
      <c r="E219"/>
      <c r="S219">
        <f t="shared" si="21"/>
        <v>5.8388034264547386</v>
      </c>
      <c r="V219">
        <f t="shared" si="19"/>
        <v>1.721769197600814</v>
      </c>
      <c r="AC219">
        <f t="shared" si="22"/>
        <v>6.2646420714388631</v>
      </c>
      <c r="AJ219">
        <f t="shared" si="20"/>
        <v>1.8473421632464349</v>
      </c>
    </row>
    <row r="220" spans="5:36">
      <c r="E220"/>
      <c r="S220">
        <f t="shared" si="21"/>
        <v>5.9657339357254937</v>
      </c>
      <c r="V220">
        <f t="shared" si="19"/>
        <v>1.507216288362895</v>
      </c>
      <c r="AC220">
        <f t="shared" si="22"/>
        <v>6.4008299425570989</v>
      </c>
      <c r="AJ220">
        <f t="shared" si="20"/>
        <v>1.6171413697633781</v>
      </c>
    </row>
    <row r="221" spans="5:36">
      <c r="E221"/>
      <c r="S221">
        <f t="shared" si="21"/>
        <v>6.0926644449962488</v>
      </c>
      <c r="V221">
        <f t="shared" si="19"/>
        <v>1.2436599220198528</v>
      </c>
      <c r="AC221">
        <f t="shared" si="22"/>
        <v>6.5370178136753356</v>
      </c>
      <c r="AJ221">
        <f t="shared" si="20"/>
        <v>1.3343631735824015</v>
      </c>
    </row>
    <row r="222" spans="5:36">
      <c r="E222"/>
      <c r="S222">
        <f t="shared" si="21"/>
        <v>6.2195949542670039</v>
      </c>
      <c r="V222">
        <f t="shared" si="19"/>
        <v>0.88851356489530497</v>
      </c>
      <c r="AC222">
        <f t="shared" si="22"/>
        <v>6.6732056847935715</v>
      </c>
      <c r="AJ222">
        <f t="shared" si="20"/>
        <v>0.9533150978276731</v>
      </c>
    </row>
    <row r="223" spans="5:36">
      <c r="E223"/>
      <c r="S223">
        <f t="shared" si="21"/>
        <v>6.346525463537759</v>
      </c>
      <c r="V223">
        <v>0</v>
      </c>
      <c r="AC223">
        <f t="shared" si="22"/>
        <v>6.8093935559118073</v>
      </c>
      <c r="AJ223">
        <f>V223</f>
        <v>0</v>
      </c>
    </row>
    <row r="224" spans="5:36">
      <c r="E224"/>
    </row>
    <row r="225" spans="5:37">
      <c r="E225"/>
      <c r="S225">
        <f>K16</f>
        <v>4.4349999999999996</v>
      </c>
      <c r="X225">
        <f>N16</f>
        <v>4.7409803757828808</v>
      </c>
      <c r="AC225">
        <f t="shared" si="22"/>
        <v>4.7584557241553389</v>
      </c>
      <c r="AK225">
        <f>X225*0.0479/$I$23</f>
        <v>5.086752019673547</v>
      </c>
    </row>
    <row r="226" spans="5:37">
      <c r="E226"/>
      <c r="S226">
        <f>K17</f>
        <v>3.4540000000000002</v>
      </c>
      <c r="X226">
        <f>N17</f>
        <v>4.0614039125431534</v>
      </c>
      <c r="AC226">
        <f t="shared" si="22"/>
        <v>3.7059089224876081</v>
      </c>
      <c r="AK226">
        <f>X226*0.0479/$I$23</f>
        <v>4.3576123327503629</v>
      </c>
    </row>
    <row r="227" spans="5:37">
      <c r="E227"/>
      <c r="S227">
        <f>K18</f>
        <v>2.472</v>
      </c>
      <c r="X227">
        <f>N18</f>
        <v>3.3763896163565357</v>
      </c>
      <c r="AC227">
        <f t="shared" si="22"/>
        <v>2.6522891883003377</v>
      </c>
      <c r="AK227">
        <f>X227*0.0479/$I$23</f>
        <v>3.6226382180226397</v>
      </c>
    </row>
    <row r="228" spans="5:37">
      <c r="E228"/>
      <c r="S228">
        <f>K19</f>
        <v>0</v>
      </c>
      <c r="X228">
        <f>N19</f>
        <v>0</v>
      </c>
    </row>
    <row r="229" spans="5:37">
      <c r="E229"/>
      <c r="S229">
        <f>K20</f>
        <v>0</v>
      </c>
      <c r="X229">
        <f>N20</f>
        <v>0</v>
      </c>
    </row>
    <row r="230" spans="5:37">
      <c r="E230"/>
      <c r="S230" t="s">
        <v>57</v>
      </c>
    </row>
    <row r="231" spans="5:37">
      <c r="E231"/>
      <c r="S231">
        <v>-0.05</v>
      </c>
      <c r="AA231">
        <f>S231*$L$24+$L$26</f>
        <v>1.6239957951401167</v>
      </c>
      <c r="AC231">
        <f t="shared" si="22"/>
        <v>-5.3646625976948581E-2</v>
      </c>
      <c r="AI231">
        <f>AA231*0.0479/$I$23</f>
        <v>1.7424379002003811</v>
      </c>
    </row>
    <row r="232" spans="5:37">
      <c r="E232"/>
      <c r="S232">
        <f>I41</f>
        <v>2.2408085872148429</v>
      </c>
      <c r="AA232">
        <f>S232*$L$24+$L$26</f>
        <v>3.2164655224040826</v>
      </c>
      <c r="AC232">
        <f t="shared" si="22"/>
        <v>2.404236403284985</v>
      </c>
      <c r="AI232">
        <f>AA232*0.0479/$I$23</f>
        <v>3.4510504569632467</v>
      </c>
    </row>
    <row r="233" spans="5:37">
      <c r="E233"/>
    </row>
    <row r="234" spans="5:37">
      <c r="E234"/>
    </row>
    <row r="235" spans="5:37">
      <c r="E23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/>
  <dimension ref="A1:AK235"/>
  <sheetViews>
    <sheetView topLeftCell="B1" workbookViewId="0">
      <selection activeCell="I38" sqref="I38"/>
    </sheetView>
  </sheetViews>
  <sheetFormatPr baseColWidth="10" defaultColWidth="8.83203125" defaultRowHeight="15" x14ac:dyDescent="0"/>
  <cols>
    <col min="5" max="5" width="8.83203125" style="1"/>
    <col min="8" max="8" width="10.33203125" customWidth="1"/>
    <col min="12" max="12" width="9.1640625" bestFit="1" customWidth="1"/>
  </cols>
  <sheetData>
    <row r="1" spans="1:37">
      <c r="A1" t="s">
        <v>57</v>
      </c>
    </row>
    <row r="2" spans="1:37">
      <c r="A2" s="2"/>
      <c r="B2" s="3"/>
      <c r="D2" s="1" t="s">
        <v>58</v>
      </c>
      <c r="E2" s="1" t="s">
        <v>60</v>
      </c>
      <c r="F2" s="1" t="s">
        <v>59</v>
      </c>
      <c r="H2" s="1" t="s">
        <v>61</v>
      </c>
      <c r="I2" s="1" t="s">
        <v>62</v>
      </c>
      <c r="K2" t="s">
        <v>0</v>
      </c>
      <c r="M2" s="1" t="s">
        <v>58</v>
      </c>
      <c r="N2" s="1" t="s">
        <v>60</v>
      </c>
      <c r="O2" s="1" t="s">
        <v>59</v>
      </c>
      <c r="R2" t="s">
        <v>1</v>
      </c>
      <c r="S2">
        <f>(I37-I38)/50</f>
        <v>0.19044916013967042</v>
      </c>
      <c r="T2">
        <f>I33/50</f>
        <v>0.11613968105909576</v>
      </c>
      <c r="U2">
        <f>F17/50</f>
        <v>9.8598000000000005E-2</v>
      </c>
      <c r="V2">
        <f>L29/50</f>
        <v>0.16627514103905475</v>
      </c>
    </row>
    <row r="3" spans="1:37">
      <c r="B3" s="1"/>
      <c r="C3" s="1"/>
      <c r="D3" s="1" t="s">
        <v>2</v>
      </c>
      <c r="E3" s="1" t="s">
        <v>3</v>
      </c>
      <c r="F3" s="1" t="s">
        <v>4</v>
      </c>
      <c r="G3" s="1"/>
      <c r="H3" s="1" t="s">
        <v>5</v>
      </c>
      <c r="I3" s="1" t="s">
        <v>6</v>
      </c>
      <c r="K3" s="1"/>
      <c r="L3" s="1"/>
      <c r="M3" s="1" t="s">
        <v>2</v>
      </c>
      <c r="N3" s="1" t="s">
        <v>3</v>
      </c>
      <c r="O3" s="1" t="s">
        <v>4</v>
      </c>
      <c r="P3" s="1"/>
      <c r="Q3" s="1"/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12</v>
      </c>
      <c r="AI3" t="s">
        <v>13</v>
      </c>
      <c r="AJ3" t="s">
        <v>14</v>
      </c>
      <c r="AK3" t="s">
        <v>15</v>
      </c>
    </row>
    <row r="4" spans="1:37">
      <c r="B4" s="1"/>
      <c r="C4" s="1"/>
      <c r="D4" s="1" t="s">
        <v>16</v>
      </c>
      <c r="E4" s="1" t="s">
        <v>17</v>
      </c>
      <c r="F4" s="1" t="s">
        <v>16</v>
      </c>
      <c r="G4" s="1"/>
      <c r="H4" s="1" t="s">
        <v>18</v>
      </c>
      <c r="I4" s="1" t="s">
        <v>19</v>
      </c>
      <c r="K4" s="1"/>
      <c r="L4" s="1"/>
      <c r="M4" s="1" t="s">
        <v>16</v>
      </c>
      <c r="N4" s="1" t="s">
        <v>17</v>
      </c>
      <c r="O4" s="1" t="s">
        <v>16</v>
      </c>
      <c r="P4" s="1"/>
      <c r="Q4" s="1"/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C4" t="s">
        <v>2</v>
      </c>
      <c r="AD4" t="str">
        <f t="shared" ref="AD4" si="0">T4</f>
        <v>FC</v>
      </c>
      <c r="AE4" t="s">
        <v>29</v>
      </c>
      <c r="AF4" t="str">
        <f>W4</f>
        <v>YL</v>
      </c>
      <c r="AG4" t="str">
        <f>Z4</f>
        <v>PHI</v>
      </c>
      <c r="AH4" t="s">
        <v>30</v>
      </c>
      <c r="AI4" t="str">
        <f>AA4</f>
        <v>PHIT</v>
      </c>
      <c r="AJ4" t="str">
        <f>V4</f>
        <v>FCt</v>
      </c>
      <c r="AK4" t="str">
        <f>X4</f>
        <v>TYL</v>
      </c>
    </row>
    <row r="5" spans="1:37">
      <c r="A5" s="4"/>
      <c r="B5" s="5"/>
      <c r="C5" s="5"/>
      <c r="D5" s="1" t="s">
        <v>31</v>
      </c>
      <c r="E5" s="1" t="s">
        <v>31</v>
      </c>
      <c r="F5" s="5" t="s">
        <v>31</v>
      </c>
      <c r="G5" s="1"/>
      <c r="H5" s="1" t="s">
        <v>31</v>
      </c>
      <c r="I5" s="1" t="s">
        <v>32</v>
      </c>
      <c r="K5" s="5"/>
      <c r="L5" s="5"/>
      <c r="M5" s="1" t="s">
        <v>31</v>
      </c>
      <c r="N5" s="1" t="s">
        <v>31</v>
      </c>
      <c r="O5" s="5" t="s">
        <v>31</v>
      </c>
      <c r="P5" s="5"/>
      <c r="Q5" s="5"/>
    </row>
    <row r="6" spans="1:37">
      <c r="B6" s="3"/>
      <c r="D6" s="6">
        <v>1.2989999999999999</v>
      </c>
      <c r="E6" s="6">
        <v>4.4909999999999997</v>
      </c>
      <c r="F6" s="6">
        <v>2.3820000000000001</v>
      </c>
      <c r="G6" s="1"/>
      <c r="H6" s="7">
        <v>4.9298999999999999</v>
      </c>
      <c r="I6" s="7">
        <v>2.8610000000000002</v>
      </c>
      <c r="K6" s="3"/>
      <c r="M6" s="8">
        <v>4.4390000000000001</v>
      </c>
      <c r="N6" s="3">
        <v>4.524</v>
      </c>
      <c r="O6" s="3">
        <v>5.0679999999999996</v>
      </c>
      <c r="P6" s="3"/>
      <c r="Q6" s="3"/>
      <c r="S6">
        <f>I38</f>
        <v>1.2448947760685805</v>
      </c>
      <c r="U6">
        <f t="shared" ref="U6:U56" si="1">SQRT($I$35^2-(S6-$I$36)^2)</f>
        <v>0</v>
      </c>
      <c r="AC6">
        <f>S6*0.0479/$I$23</f>
        <v>1.3356880886481659</v>
      </c>
      <c r="AE6">
        <f t="shared" ref="AE6:AE55" si="2">U6*0.0479/$I$23</f>
        <v>0</v>
      </c>
    </row>
    <row r="7" spans="1:37">
      <c r="B7" s="3"/>
      <c r="D7" s="6">
        <v>1.2989999999999999</v>
      </c>
      <c r="E7" s="6">
        <v>4.6440000000000001</v>
      </c>
      <c r="F7" s="6">
        <v>2.3410000000000002</v>
      </c>
      <c r="G7" s="1"/>
      <c r="H7" s="9"/>
      <c r="I7" s="9"/>
      <c r="K7" s="3"/>
      <c r="M7" s="8">
        <v>3.4580000000000002</v>
      </c>
      <c r="N7" s="3">
        <v>4.6150000000000002</v>
      </c>
      <c r="O7" s="3">
        <v>4.2309999999999999</v>
      </c>
      <c r="P7" s="3"/>
      <c r="Q7" s="3"/>
      <c r="S7">
        <f t="shared" ref="S7:S56" si="3">S6+$S$2</f>
        <v>1.435343936208251</v>
      </c>
      <c r="U7">
        <f t="shared" si="1"/>
        <v>1.3331441209776922</v>
      </c>
      <c r="AC7">
        <f t="shared" ref="AC7:AC70" si="4">S7*0.0479/$I$23</f>
        <v>1.5400271858809036</v>
      </c>
      <c r="AE7">
        <f t="shared" si="2"/>
        <v>1.4303736806291629</v>
      </c>
    </row>
    <row r="8" spans="1:37">
      <c r="B8" s="3"/>
      <c r="D8" s="6">
        <v>1.7889999999999999</v>
      </c>
      <c r="E8" s="6">
        <v>4.6459999999999999</v>
      </c>
      <c r="F8" s="6">
        <v>2.84</v>
      </c>
      <c r="G8" s="1"/>
      <c r="H8" s="9"/>
      <c r="I8" s="9"/>
      <c r="K8" s="3"/>
      <c r="M8" s="8">
        <v>2.476</v>
      </c>
      <c r="N8" s="3">
        <v>4.516</v>
      </c>
      <c r="O8" s="3">
        <v>3.919</v>
      </c>
      <c r="P8" s="3"/>
      <c r="Q8" s="3"/>
      <c r="S8">
        <f t="shared" si="3"/>
        <v>1.6257930963479215</v>
      </c>
      <c r="U8">
        <f t="shared" si="1"/>
        <v>1.8660130571351743</v>
      </c>
      <c r="AC8">
        <f t="shared" si="4"/>
        <v>1.7443662831136415</v>
      </c>
      <c r="AE8">
        <f t="shared" si="2"/>
        <v>2.0021060908846615</v>
      </c>
    </row>
    <row r="9" spans="1:37">
      <c r="B9" s="3"/>
      <c r="D9" s="6">
        <v>2.2799999999999998</v>
      </c>
      <c r="E9" s="6">
        <v>4.71</v>
      </c>
      <c r="F9" s="6">
        <v>3.2469999999999999</v>
      </c>
      <c r="G9" s="1"/>
      <c r="K9" s="3"/>
      <c r="M9" s="8"/>
      <c r="N9" s="3"/>
      <c r="O9" s="3"/>
      <c r="P9" s="3"/>
      <c r="Q9" s="3"/>
      <c r="S9">
        <f t="shared" si="3"/>
        <v>1.816242256487592</v>
      </c>
      <c r="U9">
        <f t="shared" si="1"/>
        <v>2.2614584776875128</v>
      </c>
      <c r="AC9">
        <f t="shared" si="4"/>
        <v>1.9487053803463792</v>
      </c>
      <c r="AE9">
        <f t="shared" si="2"/>
        <v>2.4263923422980302</v>
      </c>
    </row>
    <row r="10" spans="1:37">
      <c r="B10" s="3"/>
      <c r="D10" s="6">
        <v>2.7709999999999999</v>
      </c>
      <c r="E10" s="23">
        <v>4.6950000000000003</v>
      </c>
      <c r="F10" s="23">
        <v>3.577</v>
      </c>
      <c r="G10" s="1"/>
      <c r="K10" s="3"/>
      <c r="M10" s="3"/>
      <c r="N10" s="8"/>
      <c r="O10" s="3"/>
      <c r="P10" s="3"/>
      <c r="Q10" s="3"/>
      <c r="S10">
        <f t="shared" si="3"/>
        <v>2.0066914166272625</v>
      </c>
      <c r="U10">
        <f t="shared" si="1"/>
        <v>2.5833780981526249</v>
      </c>
      <c r="AC10">
        <f t="shared" si="4"/>
        <v>2.1530444775791171</v>
      </c>
      <c r="AE10">
        <f t="shared" si="2"/>
        <v>2.7717903717726924</v>
      </c>
    </row>
    <row r="11" spans="1:37">
      <c r="B11" s="3"/>
      <c r="D11" s="6">
        <v>3.262</v>
      </c>
      <c r="E11" s="23">
        <v>4.6420000000000003</v>
      </c>
      <c r="F11" s="23">
        <v>3.8610000000000002</v>
      </c>
      <c r="G11" s="1"/>
      <c r="M11" t="s">
        <v>33</v>
      </c>
      <c r="N11">
        <f>AVERAGE(N6:N8)</f>
        <v>4.5516666666666667</v>
      </c>
      <c r="S11">
        <f t="shared" si="3"/>
        <v>2.197140576766933</v>
      </c>
      <c r="U11">
        <f t="shared" si="1"/>
        <v>2.8567374020950567</v>
      </c>
      <c r="AC11">
        <f t="shared" si="4"/>
        <v>2.3573835748118546</v>
      </c>
      <c r="AE11">
        <f t="shared" si="2"/>
        <v>3.0650864584910651</v>
      </c>
    </row>
    <row r="12" spans="1:37">
      <c r="D12" t="s">
        <v>33</v>
      </c>
      <c r="E12" s="1">
        <f>AVERAGE(E6:E11)</f>
        <v>4.6379999999999999</v>
      </c>
      <c r="G12" s="1"/>
      <c r="K12" t="s">
        <v>34</v>
      </c>
      <c r="N12" s="1"/>
      <c r="S12">
        <f t="shared" si="3"/>
        <v>2.3875897369066035</v>
      </c>
      <c r="U12">
        <f t="shared" si="1"/>
        <v>3.0944325822106937</v>
      </c>
      <c r="AC12">
        <f t="shared" si="4"/>
        <v>2.5617226720445925</v>
      </c>
      <c r="AE12">
        <f t="shared" si="2"/>
        <v>3.320117346974806</v>
      </c>
    </row>
    <row r="13" spans="1:37">
      <c r="B13" t="s">
        <v>34</v>
      </c>
      <c r="G13" s="1"/>
      <c r="K13" s="1" t="s">
        <v>2</v>
      </c>
      <c r="L13" s="1" t="s">
        <v>4</v>
      </c>
      <c r="M13" t="s">
        <v>35</v>
      </c>
      <c r="N13" s="1" t="s">
        <v>36</v>
      </c>
      <c r="O13" s="1" t="s">
        <v>37</v>
      </c>
      <c r="P13" s="1"/>
      <c r="Q13" s="1"/>
      <c r="S13">
        <f t="shared" si="3"/>
        <v>2.578038897046274</v>
      </c>
      <c r="U13">
        <f t="shared" si="1"/>
        <v>3.3041694360261942</v>
      </c>
      <c r="AC13">
        <f t="shared" si="4"/>
        <v>2.7660617692773299</v>
      </c>
      <c r="AE13">
        <f t="shared" si="2"/>
        <v>3.5451508379792478</v>
      </c>
    </row>
    <row r="14" spans="1:37">
      <c r="B14" s="1" t="s">
        <v>2</v>
      </c>
      <c r="C14" s="1" t="s">
        <v>4</v>
      </c>
      <c r="D14" t="s">
        <v>35</v>
      </c>
      <c r="E14" s="1" t="s">
        <v>36</v>
      </c>
      <c r="F14" s="1" t="s">
        <v>37</v>
      </c>
      <c r="G14" s="1"/>
      <c r="K14" s="1" t="s">
        <v>17</v>
      </c>
      <c r="L14" s="1" t="s">
        <v>17</v>
      </c>
      <c r="M14" t="s">
        <v>16</v>
      </c>
      <c r="N14" s="1" t="s">
        <v>38</v>
      </c>
      <c r="O14" s="1" t="s">
        <v>16</v>
      </c>
      <c r="P14" s="1"/>
      <c r="Q14" s="1"/>
      <c r="S14">
        <f t="shared" si="3"/>
        <v>2.7684880571859445</v>
      </c>
      <c r="U14">
        <f t="shared" si="1"/>
        <v>3.4909907695232252</v>
      </c>
      <c r="AC14">
        <f t="shared" si="4"/>
        <v>2.9704008665100683</v>
      </c>
      <c r="AE14">
        <f t="shared" si="2"/>
        <v>3.7455975220318476</v>
      </c>
    </row>
    <row r="15" spans="1:37">
      <c r="B15" s="1" t="s">
        <v>17</v>
      </c>
      <c r="C15" s="1" t="s">
        <v>17</v>
      </c>
      <c r="D15" t="s">
        <v>16</v>
      </c>
      <c r="E15" s="1" t="s">
        <v>38</v>
      </c>
      <c r="F15" s="1" t="s">
        <v>16</v>
      </c>
      <c r="G15" s="1"/>
      <c r="K15" s="1" t="s">
        <v>31</v>
      </c>
      <c r="L15" s="1" t="s">
        <v>31</v>
      </c>
      <c r="M15" s="1" t="s">
        <v>31</v>
      </c>
      <c r="N15" s="1" t="s">
        <v>31</v>
      </c>
      <c r="O15" s="10" t="s">
        <v>31</v>
      </c>
      <c r="P15" s="10"/>
      <c r="Q15" s="10"/>
      <c r="R15" s="4"/>
      <c r="S15">
        <f t="shared" si="3"/>
        <v>2.958937217325615</v>
      </c>
      <c r="U15">
        <f t="shared" si="1"/>
        <v>3.6584088998671613</v>
      </c>
      <c r="AC15">
        <f t="shared" si="4"/>
        <v>3.1747399637428058</v>
      </c>
      <c r="AE15">
        <f t="shared" si="2"/>
        <v>3.9252258784382703</v>
      </c>
    </row>
    <row r="16" spans="1:37">
      <c r="B16" s="1" t="s">
        <v>31</v>
      </c>
      <c r="C16" s="1" t="s">
        <v>31</v>
      </c>
      <c r="D16" s="1" t="s">
        <v>31</v>
      </c>
      <c r="E16" s="1" t="s">
        <v>31</v>
      </c>
      <c r="F16" s="10" t="s">
        <v>31</v>
      </c>
      <c r="G16" s="1"/>
      <c r="K16" s="1">
        <f>M6</f>
        <v>4.4390000000000001</v>
      </c>
      <c r="L16" s="1">
        <f>O6</f>
        <v>5.0679999999999996</v>
      </c>
      <c r="M16" s="1">
        <f>N6</f>
        <v>4.524</v>
      </c>
      <c r="N16" s="1">
        <f>L16*$N$11/M16</f>
        <v>5.0989935160624809</v>
      </c>
      <c r="O16" s="11">
        <f>F17</f>
        <v>4.9298999999999999</v>
      </c>
      <c r="P16" s="11"/>
      <c r="Q16" s="11"/>
      <c r="R16" s="4"/>
      <c r="S16">
        <f t="shared" si="3"/>
        <v>3.1493863774652855</v>
      </c>
      <c r="U16">
        <f t="shared" si="1"/>
        <v>3.8089832027934087</v>
      </c>
      <c r="AC16">
        <f t="shared" si="4"/>
        <v>3.3790790609755432</v>
      </c>
      <c r="AE16">
        <f t="shared" si="2"/>
        <v>4.0867819446547538</v>
      </c>
    </row>
    <row r="17" spans="2:31">
      <c r="B17" s="1">
        <f>D6</f>
        <v>1.2989999999999999</v>
      </c>
      <c r="C17" s="1">
        <f t="shared" ref="C17:C22" si="5">F6</f>
        <v>2.3820000000000001</v>
      </c>
      <c r="D17" s="1">
        <f t="shared" ref="D17:D22" si="6">E6</f>
        <v>4.4909999999999997</v>
      </c>
      <c r="E17" s="1">
        <f>C17*$E$12/D17</f>
        <v>2.4599679358717434</v>
      </c>
      <c r="F17" s="9">
        <f>H6</f>
        <v>4.9298999999999999</v>
      </c>
      <c r="G17" s="1"/>
      <c r="K17" s="1">
        <f t="shared" ref="K17:K18" si="7">M7</f>
        <v>3.4580000000000002</v>
      </c>
      <c r="L17" s="1">
        <f t="shared" ref="L17:L18" si="8">O7</f>
        <v>4.2309999999999999</v>
      </c>
      <c r="M17" s="1">
        <f t="shared" ref="M17:M18" si="9">N7</f>
        <v>4.6150000000000002</v>
      </c>
      <c r="N17" s="1">
        <f t="shared" ref="N17:N18" si="10">L17*$N$11/M17</f>
        <v>4.1729364391477057</v>
      </c>
      <c r="O17" s="12"/>
      <c r="P17" s="12"/>
      <c r="Q17" s="12"/>
      <c r="S17">
        <f t="shared" si="3"/>
        <v>3.339835537604956</v>
      </c>
      <c r="U17">
        <f t="shared" si="1"/>
        <v>3.9446430300474091</v>
      </c>
      <c r="AC17">
        <f t="shared" si="4"/>
        <v>3.5834181582082811</v>
      </c>
      <c r="AE17">
        <f t="shared" si="2"/>
        <v>4.2323357849106102</v>
      </c>
    </row>
    <row r="18" spans="2:31">
      <c r="B18" s="1">
        <f t="shared" ref="B18:B22" si="11">D7</f>
        <v>1.2989999999999999</v>
      </c>
      <c r="C18" s="1">
        <f t="shared" si="5"/>
        <v>2.3410000000000002</v>
      </c>
      <c r="D18" s="1">
        <f t="shared" si="6"/>
        <v>4.6440000000000001</v>
      </c>
      <c r="E18" s="1">
        <f t="shared" ref="E18:E22" si="12">C18*$E$12/D18</f>
        <v>2.3379754521963827</v>
      </c>
      <c r="F18" s="1"/>
      <c r="G18" s="1"/>
      <c r="K18" s="1">
        <f t="shared" si="7"/>
        <v>2.476</v>
      </c>
      <c r="L18" s="1">
        <f t="shared" si="8"/>
        <v>3.919</v>
      </c>
      <c r="M18" s="1">
        <f t="shared" si="9"/>
        <v>4.516</v>
      </c>
      <c r="N18" s="1">
        <f t="shared" si="10"/>
        <v>3.9499516533805732</v>
      </c>
      <c r="O18" s="12"/>
      <c r="P18" s="12"/>
      <c r="Q18" s="12"/>
      <c r="S18">
        <f t="shared" si="3"/>
        <v>3.5302846977446265</v>
      </c>
      <c r="U18">
        <f t="shared" si="1"/>
        <v>4.0668811716898077</v>
      </c>
      <c r="AC18">
        <f t="shared" si="4"/>
        <v>3.7877572554410186</v>
      </c>
      <c r="AE18">
        <f t="shared" si="2"/>
        <v>4.3634890622067504</v>
      </c>
    </row>
    <row r="19" spans="2:31">
      <c r="B19" s="1">
        <f t="shared" si="11"/>
        <v>1.7889999999999999</v>
      </c>
      <c r="C19" s="1">
        <f t="shared" si="5"/>
        <v>2.84</v>
      </c>
      <c r="D19" s="1">
        <f t="shared" si="6"/>
        <v>4.6459999999999999</v>
      </c>
      <c r="E19" s="1">
        <f t="shared" si="12"/>
        <v>2.8351097718467497</v>
      </c>
      <c r="F19" s="1"/>
      <c r="G19" s="1"/>
      <c r="K19" s="1"/>
      <c r="L19" s="1"/>
      <c r="M19" s="1"/>
      <c r="N19" s="1"/>
      <c r="O19" s="12"/>
      <c r="P19" s="12"/>
      <c r="Q19" s="12"/>
      <c r="S19">
        <f t="shared" si="3"/>
        <v>3.720733857884297</v>
      </c>
      <c r="U19">
        <f t="shared" si="1"/>
        <v>4.1768761688123712</v>
      </c>
      <c r="AC19">
        <f t="shared" si="4"/>
        <v>3.992096352673757</v>
      </c>
      <c r="AE19">
        <f t="shared" si="2"/>
        <v>4.4815062716061442</v>
      </c>
    </row>
    <row r="20" spans="2:31">
      <c r="B20" s="1">
        <f t="shared" si="11"/>
        <v>2.2799999999999998</v>
      </c>
      <c r="C20" s="1">
        <f t="shared" si="5"/>
        <v>3.2469999999999999</v>
      </c>
      <c r="D20" s="1">
        <f t="shared" si="6"/>
        <v>4.71</v>
      </c>
      <c r="E20" s="1">
        <f t="shared" si="12"/>
        <v>3.1973643312101911</v>
      </c>
      <c r="F20" s="1"/>
      <c r="G20" s="1"/>
      <c r="K20" s="1"/>
      <c r="L20" s="1"/>
      <c r="M20" s="1"/>
      <c r="N20" s="1"/>
      <c r="O20" s="12"/>
      <c r="P20" s="12"/>
      <c r="Q20" s="12"/>
      <c r="S20">
        <f t="shared" si="3"/>
        <v>3.9111830180239675</v>
      </c>
      <c r="U20">
        <f t="shared" si="1"/>
        <v>4.275573041048947</v>
      </c>
      <c r="AC20">
        <f t="shared" si="4"/>
        <v>4.1964354499064944</v>
      </c>
      <c r="AE20">
        <f t="shared" si="2"/>
        <v>4.5874013554055493</v>
      </c>
    </row>
    <row r="21" spans="2:31">
      <c r="B21" s="1">
        <f t="shared" si="11"/>
        <v>2.7709999999999999</v>
      </c>
      <c r="C21" s="1">
        <f t="shared" si="5"/>
        <v>3.577</v>
      </c>
      <c r="D21" s="1">
        <f t="shared" si="6"/>
        <v>4.6950000000000003</v>
      </c>
      <c r="E21" s="1">
        <f t="shared" si="12"/>
        <v>3.5335731629392964</v>
      </c>
      <c r="F21" s="1"/>
      <c r="G21" s="1"/>
      <c r="S21">
        <f t="shared" si="3"/>
        <v>4.101632178163638</v>
      </c>
      <c r="U21">
        <f t="shared" si="1"/>
        <v>4.363738461904032</v>
      </c>
      <c r="AC21">
        <f t="shared" si="4"/>
        <v>4.4007745471392328</v>
      </c>
      <c r="AE21">
        <f t="shared" si="2"/>
        <v>4.6819969025398098</v>
      </c>
    </row>
    <row r="22" spans="2:31">
      <c r="B22" s="1">
        <f t="shared" si="11"/>
        <v>3.262</v>
      </c>
      <c r="C22" s="1">
        <f t="shared" si="5"/>
        <v>3.8610000000000002</v>
      </c>
      <c r="D22" s="1">
        <f t="shared" si="6"/>
        <v>4.6420000000000003</v>
      </c>
      <c r="E22" s="1">
        <f t="shared" si="12"/>
        <v>3.8576729857819902</v>
      </c>
      <c r="F22" s="1"/>
      <c r="G22" s="1"/>
      <c r="S22">
        <f t="shared" si="3"/>
        <v>4.2920813383033085</v>
      </c>
      <c r="U22">
        <f t="shared" si="1"/>
        <v>4.4419995647524297</v>
      </c>
      <c r="AC22">
        <f t="shared" si="4"/>
        <v>4.6051136443719702</v>
      </c>
      <c r="AE22">
        <f t="shared" si="2"/>
        <v>4.7659657848008399</v>
      </c>
    </row>
    <row r="23" spans="2:31">
      <c r="B23" s="9"/>
      <c r="C23" s="9"/>
      <c r="D23" s="9"/>
      <c r="E23" s="9"/>
      <c r="F23" s="1"/>
      <c r="G23" s="1"/>
      <c r="H23" s="1" t="s">
        <v>39</v>
      </c>
      <c r="I23" s="1">
        <f>1/(4*144/PI()/I6^2)</f>
        <v>4.4644000557073384E-2</v>
      </c>
      <c r="R23" s="4"/>
      <c r="S23">
        <f t="shared" si="3"/>
        <v>4.482530498442979</v>
      </c>
      <c r="U23">
        <f t="shared" si="1"/>
        <v>4.5108718821781197</v>
      </c>
      <c r="AC23">
        <f t="shared" si="4"/>
        <v>4.8094527416047077</v>
      </c>
      <c r="AE23">
        <f t="shared" si="2"/>
        <v>4.8398611338628728</v>
      </c>
    </row>
    <row r="24" spans="2:31">
      <c r="B24" s="1"/>
      <c r="C24" s="1"/>
      <c r="D24" s="1"/>
      <c r="F24" s="1"/>
      <c r="G24" s="1"/>
      <c r="H24" s="11" t="s">
        <v>40</v>
      </c>
      <c r="I24" s="13">
        <f>INTERCEPT(E17:E22,B17:B22)</f>
        <v>1.4545544369942354</v>
      </c>
      <c r="K24" s="14" t="s">
        <v>41</v>
      </c>
      <c r="L24" s="14">
        <f>SLOPE(N16:N18,K16:K18)</f>
        <v>0.58528903510612584</v>
      </c>
      <c r="R24" s="4"/>
      <c r="S24">
        <f t="shared" si="3"/>
        <v>4.6729796585826495</v>
      </c>
      <c r="U24">
        <f t="shared" si="1"/>
        <v>4.5707798433520903</v>
      </c>
      <c r="AC24">
        <f t="shared" si="4"/>
        <v>5.0137918388374452</v>
      </c>
      <c r="AE24">
        <f t="shared" si="2"/>
        <v>4.9041383335857045</v>
      </c>
    </row>
    <row r="25" spans="2:31">
      <c r="B25" s="1"/>
      <c r="C25" s="1"/>
      <c r="D25" s="1"/>
      <c r="F25" s="1"/>
      <c r="G25" s="1"/>
      <c r="H25" s="11" t="s">
        <v>42</v>
      </c>
      <c r="I25" s="13">
        <f>SLOPE(E17:E22,B17:B22)</f>
        <v>0.74758559195912933</v>
      </c>
      <c r="K25" s="12" t="s">
        <v>43</v>
      </c>
      <c r="L25" s="12">
        <f>DEGREES(ATAN(L24))</f>
        <v>30.339970654011829</v>
      </c>
      <c r="S25">
        <f t="shared" si="3"/>
        <v>4.86342881872232</v>
      </c>
      <c r="U25">
        <f t="shared" si="1"/>
        <v>4.6220720299630269</v>
      </c>
      <c r="AC25">
        <f t="shared" si="4"/>
        <v>5.2181309360701835</v>
      </c>
      <c r="AE25">
        <f t="shared" si="2"/>
        <v>4.9591713885988398</v>
      </c>
    </row>
    <row r="26" spans="2:31">
      <c r="B26" s="1"/>
      <c r="C26" s="1"/>
      <c r="D26" s="1"/>
      <c r="F26" s="1"/>
      <c r="G26" s="1"/>
      <c r="H26" s="11" t="s">
        <v>27</v>
      </c>
      <c r="I26" s="15">
        <f>DEGREES(ATAN(I25))</f>
        <v>36.781260343207549</v>
      </c>
      <c r="K26" t="s">
        <v>44</v>
      </c>
      <c r="L26">
        <f>INTERCEPT(N16:N18,K16:K18)</f>
        <v>2.3835594824783053</v>
      </c>
      <c r="R26" s="4"/>
      <c r="S26">
        <f t="shared" si="3"/>
        <v>5.0538779788619905</v>
      </c>
      <c r="U26">
        <f t="shared" si="1"/>
        <v>4.6650326428379367</v>
      </c>
      <c r="AC26">
        <f t="shared" si="4"/>
        <v>5.422470033302921</v>
      </c>
      <c r="AE26">
        <f t="shared" si="2"/>
        <v>5.0052652272116545</v>
      </c>
    </row>
    <row r="27" spans="2:31">
      <c r="B27" s="16"/>
      <c r="C27" s="1">
        <f>SLOPE(N16:N19,K16:K19)</f>
        <v>0.58528903510612584</v>
      </c>
      <c r="D27" s="1"/>
      <c r="F27" s="1"/>
      <c r="G27" s="1"/>
      <c r="H27" s="11" t="s">
        <v>45</v>
      </c>
      <c r="I27" s="13">
        <f>-I24/I25</f>
        <v>-1.9456694359001989</v>
      </c>
      <c r="K27" t="s">
        <v>46</v>
      </c>
      <c r="L27">
        <f>COS(RADIANS(L25))</f>
        <v>0.86304337222260352</v>
      </c>
      <c r="R27" s="4"/>
      <c r="S27">
        <f t="shared" si="3"/>
        <v>5.244327139001661</v>
      </c>
      <c r="U27">
        <f t="shared" si="1"/>
        <v>4.6998901585169683</v>
      </c>
      <c r="AC27">
        <f t="shared" si="4"/>
        <v>5.6268091305356585</v>
      </c>
      <c r="AE27">
        <f t="shared" si="2"/>
        <v>5.0426649893340274</v>
      </c>
    </row>
    <row r="28" spans="2:31">
      <c r="H28" s="11" t="s">
        <v>47</v>
      </c>
      <c r="I28" s="13">
        <f>SIN(RADIANS(I26))</f>
        <v>0.59876167230236599</v>
      </c>
      <c r="K28" t="s">
        <v>48</v>
      </c>
      <c r="L28">
        <f>SIN(RADIANS(L25))</f>
        <v>0.50512982258290451</v>
      </c>
      <c r="R28" s="4"/>
      <c r="S28">
        <f t="shared" si="3"/>
        <v>5.4347762991413315</v>
      </c>
      <c r="U28">
        <f t="shared" si="1"/>
        <v>4.7268238469727208</v>
      </c>
      <c r="AC28">
        <f t="shared" si="4"/>
        <v>5.8311482277683959</v>
      </c>
      <c r="AE28">
        <f t="shared" si="2"/>
        <v>5.0715630195493357</v>
      </c>
    </row>
    <row r="29" spans="2:31">
      <c r="H29" s="11" t="s">
        <v>49</v>
      </c>
      <c r="I29" s="13">
        <f>COS(RADIANS(I26))</f>
        <v>0.80092724999320264</v>
      </c>
      <c r="K29" t="s">
        <v>23</v>
      </c>
      <c r="L29">
        <f>2*L26*L27/(1-L28)</f>
        <v>8.313757051952738</v>
      </c>
      <c r="R29" s="4"/>
      <c r="S29">
        <f t="shared" si="3"/>
        <v>5.625225459281002</v>
      </c>
      <c r="U29">
        <f t="shared" si="1"/>
        <v>4.7459686148666762</v>
      </c>
      <c r="AC29">
        <f t="shared" si="4"/>
        <v>6.0354873250011352</v>
      </c>
      <c r="AE29">
        <f t="shared" si="2"/>
        <v>5.092104063601786</v>
      </c>
    </row>
    <row r="30" spans="2:31">
      <c r="C30" s="3"/>
      <c r="D30" s="6"/>
      <c r="E30" s="3"/>
      <c r="H30" s="11" t="s">
        <v>50</v>
      </c>
      <c r="I30" s="13">
        <f>TAN(RADIANS(I26))</f>
        <v>0.74758559195912933</v>
      </c>
      <c r="R30" s="4"/>
      <c r="S30">
        <f t="shared" si="3"/>
        <v>5.8156746194206725</v>
      </c>
      <c r="U30">
        <f t="shared" si="1"/>
        <v>4.7574184954755916</v>
      </c>
      <c r="AC30">
        <f t="shared" si="4"/>
        <v>6.2398264222338726</v>
      </c>
      <c r="AE30">
        <f t="shared" si="2"/>
        <v>5.1043890128519305</v>
      </c>
    </row>
    <row r="31" spans="2:31">
      <c r="B31" s="6">
        <v>2.3559999999999999</v>
      </c>
      <c r="C31" s="3">
        <v>0.6855</v>
      </c>
      <c r="E31" s="3"/>
      <c r="H31" s="11"/>
      <c r="I31" s="11"/>
      <c r="K31" s="17"/>
      <c r="L31" s="18"/>
      <c r="R31" s="4"/>
      <c r="S31">
        <f t="shared" si="3"/>
        <v>6.006123779560343</v>
      </c>
      <c r="U31">
        <f t="shared" si="1"/>
        <v>4.7612290034917608</v>
      </c>
      <c r="AC31">
        <f t="shared" si="4"/>
        <v>6.4441655194666101</v>
      </c>
      <c r="AE31">
        <f t="shared" si="2"/>
        <v>5.108477430818442</v>
      </c>
    </row>
    <row r="32" spans="2:31">
      <c r="B32" s="6">
        <v>2.2890000000000001</v>
      </c>
      <c r="C32" s="3">
        <v>0.67059999999999997</v>
      </c>
      <c r="E32" s="3"/>
      <c r="H32" s="11" t="s">
        <v>7</v>
      </c>
      <c r="I32" s="13">
        <f>F17-I27</f>
        <v>6.8755694359001991</v>
      </c>
      <c r="K32" s="17" t="s">
        <v>29</v>
      </c>
      <c r="L32" s="18">
        <f>I37/I23</f>
        <v>241.18252505814303</v>
      </c>
      <c r="M32" s="19">
        <f>0.0478*L32</f>
        <v>11.528524697779238</v>
      </c>
      <c r="R32" s="4"/>
      <c r="S32">
        <f t="shared" si="3"/>
        <v>6.1965729397000135</v>
      </c>
      <c r="U32">
        <f t="shared" si="1"/>
        <v>4.7574184954755907</v>
      </c>
      <c r="AC32">
        <f t="shared" si="4"/>
        <v>6.6485046166993476</v>
      </c>
      <c r="AE32">
        <f t="shared" si="2"/>
        <v>5.1043890128519296</v>
      </c>
    </row>
    <row r="33" spans="2:31">
      <c r="B33" s="6">
        <v>2.2970000000000002</v>
      </c>
      <c r="C33" s="3">
        <v>0.93169999999999997</v>
      </c>
      <c r="E33" s="3"/>
      <c r="H33" s="11" t="s">
        <v>21</v>
      </c>
      <c r="I33" s="20">
        <f>2*I29*I24/(1-I28)</f>
        <v>5.806984052954788</v>
      </c>
      <c r="K33" s="17" t="s">
        <v>51</v>
      </c>
      <c r="L33" s="21">
        <f>I39</f>
        <v>52.441285083174954</v>
      </c>
      <c r="M33" s="19">
        <f>L33</f>
        <v>52.441285083174954</v>
      </c>
      <c r="R33" s="4"/>
      <c r="S33">
        <f t="shared" si="3"/>
        <v>6.3870220998396841</v>
      </c>
      <c r="U33">
        <f t="shared" si="1"/>
        <v>4.7459686148666762</v>
      </c>
      <c r="AC33">
        <f t="shared" si="4"/>
        <v>6.8528437139320859</v>
      </c>
      <c r="AE33">
        <f t="shared" si="2"/>
        <v>5.092104063601786</v>
      </c>
    </row>
    <row r="34" spans="2:31">
      <c r="B34" s="6">
        <v>2.278</v>
      </c>
      <c r="C34" s="3">
        <v>1.1599999999999999</v>
      </c>
      <c r="E34" s="3"/>
      <c r="H34" s="11" t="s">
        <v>8</v>
      </c>
      <c r="I34" s="13">
        <f>(I32-SQRT(I32^2-I29^2*(I32^2+E12^2)))/I29^2</f>
        <v>7.9517932154605404</v>
      </c>
      <c r="K34" s="17" t="s">
        <v>27</v>
      </c>
      <c r="L34" s="21">
        <f>I26</f>
        <v>36.781260343207549</v>
      </c>
      <c r="M34" s="19">
        <f t="shared" ref="M34:M35" si="13">L34</f>
        <v>36.781260343207549</v>
      </c>
      <c r="R34" s="4"/>
      <c r="S34">
        <f t="shared" si="3"/>
        <v>6.5774712599793546</v>
      </c>
      <c r="U34">
        <f t="shared" si="1"/>
        <v>4.7268238469727208</v>
      </c>
      <c r="AC34">
        <f t="shared" si="4"/>
        <v>7.0571828111648234</v>
      </c>
      <c r="AE34">
        <f t="shared" si="2"/>
        <v>5.0715630195493357</v>
      </c>
    </row>
    <row r="35" spans="2:31">
      <c r="B35">
        <v>2.2810000000000001</v>
      </c>
      <c r="C35">
        <v>1.401</v>
      </c>
      <c r="E35"/>
      <c r="H35" s="11" t="s">
        <v>52</v>
      </c>
      <c r="I35" s="13">
        <f>I34*I28</f>
        <v>4.7612290034917608</v>
      </c>
      <c r="K35" s="17" t="s">
        <v>43</v>
      </c>
      <c r="L35" s="21">
        <f>L25</f>
        <v>30.339970654011829</v>
      </c>
      <c r="M35" s="19">
        <f t="shared" si="13"/>
        <v>30.339970654011829</v>
      </c>
      <c r="R35" s="4"/>
      <c r="S35">
        <f t="shared" si="3"/>
        <v>6.7679204201190251</v>
      </c>
      <c r="U35">
        <f t="shared" si="1"/>
        <v>4.6998901585169675</v>
      </c>
      <c r="AC35">
        <f t="shared" si="4"/>
        <v>7.2615219083975608</v>
      </c>
      <c r="AE35">
        <f t="shared" si="2"/>
        <v>5.0426649893340265</v>
      </c>
    </row>
    <row r="36" spans="2:31">
      <c r="B36">
        <v>2.286</v>
      </c>
      <c r="C36">
        <v>1.643</v>
      </c>
      <c r="E36"/>
      <c r="H36" s="11" t="s">
        <v>53</v>
      </c>
      <c r="I36" s="13">
        <f>I34+I27</f>
        <v>6.0061237795603413</v>
      </c>
      <c r="K36" s="17" t="s">
        <v>21</v>
      </c>
      <c r="L36" s="18">
        <f>I33/I23</f>
        <v>130.07311129142818</v>
      </c>
      <c r="M36" s="19">
        <f>0.0478*L36</f>
        <v>6.2174947197302668</v>
      </c>
      <c r="R36" s="4"/>
      <c r="S36">
        <f t="shared" si="3"/>
        <v>6.9583695802586956</v>
      </c>
      <c r="U36">
        <f t="shared" si="1"/>
        <v>4.6650326428379358</v>
      </c>
      <c r="AC36">
        <f t="shared" si="4"/>
        <v>7.4658610056302983</v>
      </c>
      <c r="AE36">
        <f t="shared" si="2"/>
        <v>5.0052652272116545</v>
      </c>
    </row>
    <row r="37" spans="2:31">
      <c r="E37"/>
      <c r="H37" s="11" t="s">
        <v>22</v>
      </c>
      <c r="I37" s="20">
        <f>I36+I35</f>
        <v>10.767352783052102</v>
      </c>
      <c r="K37" s="17" t="s">
        <v>23</v>
      </c>
      <c r="L37" s="18">
        <f>L29/I23</f>
        <v>186.22338832122222</v>
      </c>
      <c r="M37" s="19">
        <f>0.0478*L37</f>
        <v>8.9014779617544217</v>
      </c>
      <c r="R37" s="4"/>
      <c r="S37">
        <f t="shared" si="3"/>
        <v>7.1488187403983661</v>
      </c>
      <c r="U37">
        <f t="shared" si="1"/>
        <v>4.622072029963026</v>
      </c>
      <c r="AC37">
        <f t="shared" si="4"/>
        <v>7.6702001028630358</v>
      </c>
      <c r="AE37">
        <f t="shared" si="2"/>
        <v>4.9591713885988389</v>
      </c>
    </row>
    <row r="38" spans="2:31">
      <c r="B38" s="6"/>
      <c r="C38" s="3"/>
      <c r="D38" s="3"/>
      <c r="E38"/>
      <c r="H38" s="11" t="s">
        <v>54</v>
      </c>
      <c r="I38" s="13">
        <f>I36-I35</f>
        <v>1.2448947760685805</v>
      </c>
      <c r="S38">
        <f t="shared" si="3"/>
        <v>7.3392679005380366</v>
      </c>
      <c r="U38">
        <f t="shared" si="1"/>
        <v>4.5707798433520894</v>
      </c>
      <c r="AC38">
        <f t="shared" si="4"/>
        <v>7.874539200095775</v>
      </c>
      <c r="AE38">
        <f t="shared" si="2"/>
        <v>4.9041383335857036</v>
      </c>
    </row>
    <row r="39" spans="2:31">
      <c r="B39" s="6"/>
      <c r="C39" s="3"/>
      <c r="D39" s="3"/>
      <c r="E39"/>
      <c r="H39" s="11" t="s">
        <v>51</v>
      </c>
      <c r="I39" s="15">
        <f>DEGREES(ASIN(I35/I36))</f>
        <v>52.441285083174954</v>
      </c>
      <c r="S39">
        <f t="shared" si="3"/>
        <v>7.5297170606777071</v>
      </c>
      <c r="U39">
        <f t="shared" si="1"/>
        <v>4.5108718821781189</v>
      </c>
      <c r="AC39">
        <f t="shared" si="4"/>
        <v>8.0788782973285116</v>
      </c>
      <c r="AE39">
        <f t="shared" si="2"/>
        <v>4.8398611338628728</v>
      </c>
    </row>
    <row r="40" spans="2:31">
      <c r="B40" s="6"/>
      <c r="C40" s="3"/>
      <c r="D40" s="3"/>
      <c r="E40"/>
      <c r="H40" s="11" t="s">
        <v>55</v>
      </c>
      <c r="I40" s="13">
        <f>TAN(RADIANS(I39))</f>
        <v>1.3004638280069003</v>
      </c>
      <c r="S40">
        <f t="shared" si="3"/>
        <v>7.7201662208173776</v>
      </c>
      <c r="U40">
        <f t="shared" si="1"/>
        <v>4.4419995647524289</v>
      </c>
      <c r="AC40">
        <f t="shared" si="4"/>
        <v>8.2832173945612499</v>
      </c>
      <c r="AE40">
        <f t="shared" si="2"/>
        <v>4.765965784800839</v>
      </c>
    </row>
    <row r="41" spans="2:31">
      <c r="B41" s="6"/>
      <c r="C41" s="3"/>
      <c r="D41" s="3"/>
      <c r="E41"/>
      <c r="H41" s="11" t="s">
        <v>56</v>
      </c>
      <c r="I41" s="12">
        <f>I36-I35*SIN(RADIANS(I39))</f>
        <v>2.2317590718535381</v>
      </c>
      <c r="S41">
        <f t="shared" si="3"/>
        <v>7.9106153809570481</v>
      </c>
      <c r="U41">
        <f t="shared" si="1"/>
        <v>4.3637384619040303</v>
      </c>
      <c r="AC41">
        <f t="shared" si="4"/>
        <v>8.4875564917939865</v>
      </c>
      <c r="AE41">
        <f t="shared" si="2"/>
        <v>4.681996902539808</v>
      </c>
    </row>
    <row r="42" spans="2:31">
      <c r="B42" s="6"/>
      <c r="C42" s="3"/>
      <c r="D42" s="3"/>
      <c r="E42"/>
      <c r="S42">
        <f t="shared" si="3"/>
        <v>8.1010645410967186</v>
      </c>
      <c r="U42">
        <f t="shared" si="1"/>
        <v>4.2755730410489452</v>
      </c>
      <c r="AC42">
        <f t="shared" si="4"/>
        <v>8.6918955890267249</v>
      </c>
      <c r="AE42">
        <f t="shared" si="2"/>
        <v>4.5874013554055475</v>
      </c>
    </row>
    <row r="43" spans="2:31">
      <c r="E43"/>
      <c r="S43">
        <f t="shared" si="3"/>
        <v>8.2915137012363882</v>
      </c>
      <c r="U43">
        <f t="shared" si="1"/>
        <v>4.1768761688123694</v>
      </c>
      <c r="AC43">
        <f t="shared" si="4"/>
        <v>8.8962346862594615</v>
      </c>
      <c r="AE43">
        <f t="shared" si="2"/>
        <v>4.4815062716061425</v>
      </c>
    </row>
    <row r="44" spans="2:31">
      <c r="E44"/>
      <c r="S44">
        <f t="shared" si="3"/>
        <v>8.4819628613760578</v>
      </c>
      <c r="U44">
        <f t="shared" si="1"/>
        <v>4.0668811716898068</v>
      </c>
      <c r="AC44">
        <f t="shared" si="4"/>
        <v>9.100573783492198</v>
      </c>
      <c r="AE44">
        <f t="shared" si="2"/>
        <v>4.3634890622067495</v>
      </c>
    </row>
    <row r="45" spans="2:31">
      <c r="E45"/>
      <c r="S45">
        <f t="shared" si="3"/>
        <v>8.6724120215157274</v>
      </c>
      <c r="U45">
        <f t="shared" si="1"/>
        <v>3.9446430300474082</v>
      </c>
      <c r="AC45">
        <f t="shared" si="4"/>
        <v>9.3049128807249364</v>
      </c>
      <c r="AE45">
        <f t="shared" si="2"/>
        <v>4.2323357849106094</v>
      </c>
    </row>
    <row r="46" spans="2:31">
      <c r="E46"/>
      <c r="J46" s="3">
        <v>0.77800000000000002</v>
      </c>
      <c r="K46" s="8">
        <v>0.61199999999999999</v>
      </c>
      <c r="L46" s="3">
        <v>1.1739999999999999</v>
      </c>
      <c r="S46">
        <f t="shared" si="3"/>
        <v>8.862861181655397</v>
      </c>
      <c r="U46">
        <f t="shared" si="1"/>
        <v>3.8089832027934087</v>
      </c>
      <c r="AC46">
        <f t="shared" si="4"/>
        <v>9.5092519779576712</v>
      </c>
      <c r="AE46">
        <f t="shared" si="2"/>
        <v>4.0867819446547538</v>
      </c>
    </row>
    <row r="47" spans="2:31">
      <c r="E47"/>
      <c r="J47" s="3">
        <v>0.60699999999999998</v>
      </c>
      <c r="K47" s="8">
        <v>0.54500000000000004</v>
      </c>
      <c r="L47" s="3">
        <v>0.83199999999999996</v>
      </c>
      <c r="S47">
        <f t="shared" si="3"/>
        <v>9.0533103417950667</v>
      </c>
      <c r="U47">
        <f t="shared" si="1"/>
        <v>3.6584088998671622</v>
      </c>
      <c r="AC47">
        <f t="shared" si="4"/>
        <v>9.7135910751904095</v>
      </c>
      <c r="AE47">
        <f t="shared" si="2"/>
        <v>3.9252258784382716</v>
      </c>
    </row>
    <row r="48" spans="2:31">
      <c r="E48" s="22"/>
      <c r="J48" s="3">
        <v>0.7</v>
      </c>
      <c r="K48" s="8">
        <v>0.47899999999999998</v>
      </c>
      <c r="L48" s="3">
        <v>1.0980000000000001</v>
      </c>
      <c r="S48">
        <f t="shared" si="3"/>
        <v>9.2437595019347363</v>
      </c>
      <c r="U48">
        <f t="shared" si="1"/>
        <v>3.4909907695232274</v>
      </c>
      <c r="AC48">
        <f t="shared" si="4"/>
        <v>9.9179301724231461</v>
      </c>
      <c r="AE48">
        <f t="shared" si="2"/>
        <v>3.7455975220318498</v>
      </c>
    </row>
    <row r="49" spans="5:31">
      <c r="E49" s="22"/>
      <c r="J49" s="3">
        <v>0.628</v>
      </c>
      <c r="K49" s="8">
        <v>0.41099999999999998</v>
      </c>
      <c r="L49" s="3">
        <v>0.77900000000000003</v>
      </c>
      <c r="S49">
        <f t="shared" si="3"/>
        <v>9.4342086620744059</v>
      </c>
      <c r="U49">
        <f t="shared" si="1"/>
        <v>3.3041694360261968</v>
      </c>
      <c r="AC49">
        <f t="shared" si="4"/>
        <v>10.122269269655883</v>
      </c>
      <c r="AE49">
        <f t="shared" si="2"/>
        <v>3.54515083797925</v>
      </c>
    </row>
    <row r="50" spans="5:31">
      <c r="E50" s="22"/>
      <c r="S50">
        <f t="shared" si="3"/>
        <v>9.6246578222140755</v>
      </c>
      <c r="U50">
        <f t="shared" si="1"/>
        <v>3.0944325822106977</v>
      </c>
      <c r="AC50">
        <f t="shared" si="4"/>
        <v>10.326608366888619</v>
      </c>
      <c r="AE50">
        <f t="shared" si="2"/>
        <v>3.3201173469748095</v>
      </c>
    </row>
    <row r="51" spans="5:31">
      <c r="E51" s="22"/>
      <c r="S51">
        <f t="shared" si="3"/>
        <v>9.8151069823537451</v>
      </c>
      <c r="U51">
        <f t="shared" si="1"/>
        <v>2.8567374020950629</v>
      </c>
      <c r="AC51">
        <f t="shared" si="4"/>
        <v>10.530947464121358</v>
      </c>
      <c r="AE51">
        <f t="shared" si="2"/>
        <v>3.0650864584910722</v>
      </c>
    </row>
    <row r="52" spans="5:31">
      <c r="E52" s="22"/>
      <c r="S52">
        <f t="shared" si="3"/>
        <v>10.005556142493415</v>
      </c>
      <c r="U52">
        <f t="shared" si="1"/>
        <v>2.5833780981526333</v>
      </c>
      <c r="AC52">
        <f t="shared" si="4"/>
        <v>10.735286561354092</v>
      </c>
      <c r="AE52">
        <f t="shared" si="2"/>
        <v>2.7717903717727013</v>
      </c>
    </row>
    <row r="53" spans="5:31">
      <c r="E53" s="22"/>
      <c r="S53">
        <f t="shared" si="3"/>
        <v>10.196005302633084</v>
      </c>
      <c r="U53">
        <f t="shared" si="1"/>
        <v>2.2614584776875244</v>
      </c>
      <c r="AC53">
        <f t="shared" si="4"/>
        <v>10.939625658586831</v>
      </c>
      <c r="AE53">
        <f t="shared" si="2"/>
        <v>2.4263923422980427</v>
      </c>
    </row>
    <row r="54" spans="5:31">
      <c r="E54"/>
      <c r="S54">
        <f t="shared" si="3"/>
        <v>10.386454462772754</v>
      </c>
      <c r="U54">
        <f t="shared" si="1"/>
        <v>1.8660130571351914</v>
      </c>
      <c r="AC54">
        <f t="shared" si="4"/>
        <v>11.143964755819567</v>
      </c>
      <c r="AE54">
        <f t="shared" si="2"/>
        <v>2.0021060908846797</v>
      </c>
    </row>
    <row r="55" spans="5:31">
      <c r="E55"/>
      <c r="S55">
        <f t="shared" si="3"/>
        <v>10.576903622912424</v>
      </c>
      <c r="U55">
        <f t="shared" si="1"/>
        <v>1.3331441209777202</v>
      </c>
      <c r="AC55">
        <f t="shared" si="4"/>
        <v>11.348303853052302</v>
      </c>
      <c r="AE55">
        <f t="shared" si="2"/>
        <v>1.4303736806291929</v>
      </c>
    </row>
    <row r="56" spans="5:31">
      <c r="E56"/>
      <c r="S56">
        <f t="shared" si="3"/>
        <v>10.767352783052093</v>
      </c>
      <c r="U56">
        <f t="shared" si="1"/>
        <v>2.8585383434967513E-7</v>
      </c>
      <c r="AC56">
        <f t="shared" si="4"/>
        <v>11.552642950285039</v>
      </c>
      <c r="AE56">
        <v>0</v>
      </c>
    </row>
    <row r="57" spans="5:31">
      <c r="E57"/>
    </row>
    <row r="58" spans="5:31">
      <c r="E58"/>
      <c r="S58">
        <v>0</v>
      </c>
    </row>
    <row r="59" spans="5:31">
      <c r="E59"/>
      <c r="S59">
        <f t="shared" ref="S59:S108" si="14">S58+$U$2</f>
        <v>9.8598000000000005E-2</v>
      </c>
      <c r="AC59">
        <f t="shared" si="4"/>
        <v>0.10578900056150353</v>
      </c>
    </row>
    <row r="60" spans="5:31">
      <c r="E60"/>
      <c r="S60">
        <f t="shared" si="14"/>
        <v>0.19719600000000001</v>
      </c>
      <c r="AC60">
        <f t="shared" si="4"/>
        <v>0.21157800112300706</v>
      </c>
    </row>
    <row r="61" spans="5:31">
      <c r="E61"/>
      <c r="S61">
        <f t="shared" si="14"/>
        <v>0.295794</v>
      </c>
      <c r="AC61">
        <f t="shared" si="4"/>
        <v>0.3173670016845106</v>
      </c>
    </row>
    <row r="62" spans="5:31">
      <c r="E62"/>
      <c r="S62">
        <f t="shared" si="14"/>
        <v>0.39439200000000002</v>
      </c>
      <c r="AC62">
        <f t="shared" si="4"/>
        <v>0.42315600224601413</v>
      </c>
    </row>
    <row r="63" spans="5:31">
      <c r="E63"/>
      <c r="S63">
        <f t="shared" si="14"/>
        <v>0.49299000000000004</v>
      </c>
      <c r="AC63">
        <f t="shared" si="4"/>
        <v>0.52894500280751766</v>
      </c>
    </row>
    <row r="64" spans="5:31">
      <c r="E64"/>
      <c r="S64">
        <f t="shared" si="14"/>
        <v>0.591588</v>
      </c>
      <c r="AC64">
        <f t="shared" si="4"/>
        <v>0.63473400336902119</v>
      </c>
    </row>
    <row r="65" spans="5:29">
      <c r="E65"/>
      <c r="S65">
        <f t="shared" si="14"/>
        <v>0.69018599999999997</v>
      </c>
      <c r="AC65">
        <f t="shared" si="4"/>
        <v>0.74052300393052461</v>
      </c>
    </row>
    <row r="66" spans="5:29">
      <c r="E66"/>
      <c r="S66">
        <f t="shared" si="14"/>
        <v>0.78878399999999993</v>
      </c>
      <c r="AC66">
        <f t="shared" si="4"/>
        <v>0.84631200449202815</v>
      </c>
    </row>
    <row r="67" spans="5:29">
      <c r="E67"/>
      <c r="S67">
        <f t="shared" si="14"/>
        <v>0.88738199999999989</v>
      </c>
      <c r="AC67">
        <f t="shared" si="4"/>
        <v>0.95210100505353168</v>
      </c>
    </row>
    <row r="68" spans="5:29">
      <c r="E68"/>
      <c r="S68">
        <f t="shared" si="14"/>
        <v>0.98597999999999986</v>
      </c>
      <c r="AC68">
        <f t="shared" si="4"/>
        <v>1.0578900056150351</v>
      </c>
    </row>
    <row r="69" spans="5:29">
      <c r="E69"/>
      <c r="S69">
        <f t="shared" si="14"/>
        <v>1.0845779999999998</v>
      </c>
      <c r="AC69">
        <f t="shared" si="4"/>
        <v>1.1636790061765385</v>
      </c>
    </row>
    <row r="70" spans="5:29">
      <c r="E70"/>
      <c r="S70">
        <f t="shared" si="14"/>
        <v>1.1831759999999998</v>
      </c>
      <c r="AC70">
        <f t="shared" si="4"/>
        <v>1.2694680067380422</v>
      </c>
    </row>
    <row r="71" spans="5:29">
      <c r="E71"/>
      <c r="S71">
        <f t="shared" si="14"/>
        <v>1.2817739999999997</v>
      </c>
      <c r="AC71">
        <f t="shared" ref="AC71:AD134" si="15">S71*0.0479/$I$23</f>
        <v>1.3752570072995456</v>
      </c>
    </row>
    <row r="72" spans="5:29">
      <c r="E72"/>
      <c r="S72">
        <f t="shared" si="14"/>
        <v>1.3803719999999997</v>
      </c>
      <c r="AC72">
        <f t="shared" si="15"/>
        <v>1.481046007861049</v>
      </c>
    </row>
    <row r="73" spans="5:29">
      <c r="E73"/>
      <c r="S73">
        <f t="shared" si="14"/>
        <v>1.4789699999999997</v>
      </c>
      <c r="AC73">
        <f t="shared" si="15"/>
        <v>1.5868350084225527</v>
      </c>
    </row>
    <row r="74" spans="5:29">
      <c r="E74"/>
      <c r="S74">
        <f t="shared" si="14"/>
        <v>1.5775679999999996</v>
      </c>
      <c r="AC74">
        <f t="shared" si="15"/>
        <v>1.6926240089840561</v>
      </c>
    </row>
    <row r="75" spans="5:29">
      <c r="E75"/>
      <c r="S75">
        <f t="shared" si="14"/>
        <v>1.6761659999999996</v>
      </c>
      <c r="AC75">
        <f t="shared" si="15"/>
        <v>1.7984130095455593</v>
      </c>
    </row>
    <row r="76" spans="5:29">
      <c r="E76"/>
      <c r="S76">
        <f t="shared" si="14"/>
        <v>1.7747639999999996</v>
      </c>
      <c r="AC76">
        <f t="shared" si="15"/>
        <v>1.9042020101070629</v>
      </c>
    </row>
    <row r="77" spans="5:29">
      <c r="E77"/>
      <c r="S77">
        <f t="shared" si="14"/>
        <v>1.8733619999999995</v>
      </c>
      <c r="AC77">
        <f t="shared" si="15"/>
        <v>2.0099910106685663</v>
      </c>
    </row>
    <row r="78" spans="5:29">
      <c r="E78"/>
      <c r="S78">
        <f t="shared" si="14"/>
        <v>1.9719599999999995</v>
      </c>
      <c r="AC78">
        <f t="shared" si="15"/>
        <v>2.1157800112300702</v>
      </c>
    </row>
    <row r="79" spans="5:29">
      <c r="E79"/>
      <c r="S79">
        <f t="shared" si="14"/>
        <v>2.0705579999999997</v>
      </c>
      <c r="AC79">
        <f t="shared" si="15"/>
        <v>2.2215690117915736</v>
      </c>
    </row>
    <row r="80" spans="5:29">
      <c r="E80"/>
      <c r="S80">
        <f t="shared" si="14"/>
        <v>2.1691559999999996</v>
      </c>
      <c r="AC80">
        <f t="shared" si="15"/>
        <v>2.327358012353077</v>
      </c>
    </row>
    <row r="81" spans="5:29">
      <c r="E81"/>
      <c r="S81">
        <f t="shared" si="14"/>
        <v>2.2677539999999996</v>
      </c>
      <c r="AC81">
        <f t="shared" si="15"/>
        <v>2.4331470129145809</v>
      </c>
    </row>
    <row r="82" spans="5:29">
      <c r="E82"/>
      <c r="S82">
        <f t="shared" si="14"/>
        <v>2.3663519999999996</v>
      </c>
      <c r="AC82">
        <f t="shared" si="15"/>
        <v>2.5389360134760843</v>
      </c>
    </row>
    <row r="83" spans="5:29">
      <c r="E83"/>
      <c r="S83">
        <f t="shared" si="14"/>
        <v>2.4649499999999995</v>
      </c>
      <c r="AC83">
        <f t="shared" si="15"/>
        <v>2.6447250140375873</v>
      </c>
    </row>
    <row r="84" spans="5:29">
      <c r="E84"/>
      <c r="S84">
        <f t="shared" si="14"/>
        <v>2.5635479999999995</v>
      </c>
      <c r="AC84">
        <f t="shared" si="15"/>
        <v>2.7505140145990912</v>
      </c>
    </row>
    <row r="85" spans="5:29">
      <c r="E85"/>
      <c r="S85">
        <f t="shared" si="14"/>
        <v>2.6621459999999995</v>
      </c>
      <c r="AC85">
        <f t="shared" si="15"/>
        <v>2.8563030151605946</v>
      </c>
    </row>
    <row r="86" spans="5:29">
      <c r="E86"/>
      <c r="S86">
        <f t="shared" si="14"/>
        <v>2.7607439999999994</v>
      </c>
      <c r="AC86">
        <f t="shared" si="15"/>
        <v>2.962092015722098</v>
      </c>
    </row>
    <row r="87" spans="5:29">
      <c r="E87"/>
      <c r="S87">
        <f t="shared" si="14"/>
        <v>2.8593419999999994</v>
      </c>
      <c r="AC87">
        <f t="shared" si="15"/>
        <v>3.0678810162836014</v>
      </c>
    </row>
    <row r="88" spans="5:29">
      <c r="E88"/>
      <c r="S88">
        <f t="shared" si="14"/>
        <v>2.9579399999999993</v>
      </c>
      <c r="AC88">
        <f t="shared" si="15"/>
        <v>3.1736700168451053</v>
      </c>
    </row>
    <row r="89" spans="5:29">
      <c r="E89"/>
      <c r="S89">
        <f t="shared" si="14"/>
        <v>3.0565379999999993</v>
      </c>
      <c r="AC89">
        <f t="shared" si="15"/>
        <v>3.2794590174066087</v>
      </c>
    </row>
    <row r="90" spans="5:29">
      <c r="E90"/>
      <c r="S90">
        <f t="shared" si="14"/>
        <v>3.1551359999999993</v>
      </c>
      <c r="AC90">
        <f t="shared" si="15"/>
        <v>3.3852480179681121</v>
      </c>
    </row>
    <row r="91" spans="5:29">
      <c r="E91"/>
      <c r="S91">
        <f t="shared" si="14"/>
        <v>3.2537339999999992</v>
      </c>
      <c r="AC91">
        <f t="shared" si="15"/>
        <v>3.4910370185296151</v>
      </c>
    </row>
    <row r="92" spans="5:29">
      <c r="E92"/>
      <c r="S92">
        <f t="shared" si="14"/>
        <v>3.3523319999999992</v>
      </c>
      <c r="AC92">
        <f t="shared" si="15"/>
        <v>3.5968260190911185</v>
      </c>
    </row>
    <row r="93" spans="5:29">
      <c r="E93"/>
      <c r="S93">
        <f t="shared" si="14"/>
        <v>3.4509299999999992</v>
      </c>
      <c r="AC93">
        <f t="shared" si="15"/>
        <v>3.7026150196526229</v>
      </c>
    </row>
    <row r="94" spans="5:29">
      <c r="E94"/>
      <c r="S94">
        <f t="shared" si="14"/>
        <v>3.5495279999999991</v>
      </c>
      <c r="AC94">
        <f t="shared" si="15"/>
        <v>3.8084040202141258</v>
      </c>
    </row>
    <row r="95" spans="5:29">
      <c r="E95"/>
      <c r="S95">
        <f t="shared" si="14"/>
        <v>3.6481259999999991</v>
      </c>
      <c r="AC95">
        <f t="shared" si="15"/>
        <v>3.9141930207756293</v>
      </c>
    </row>
    <row r="96" spans="5:29">
      <c r="E96"/>
      <c r="S96">
        <f t="shared" si="14"/>
        <v>3.7467239999999991</v>
      </c>
      <c r="AC96">
        <f t="shared" si="15"/>
        <v>4.0199820213371327</v>
      </c>
    </row>
    <row r="97" spans="5:30">
      <c r="E97"/>
      <c r="S97">
        <f t="shared" si="14"/>
        <v>3.845321999999999</v>
      </c>
      <c r="AC97">
        <f t="shared" si="15"/>
        <v>4.1257710218986361</v>
      </c>
    </row>
    <row r="98" spans="5:30">
      <c r="E98"/>
      <c r="S98">
        <f t="shared" si="14"/>
        <v>3.943919999999999</v>
      </c>
      <c r="AC98">
        <f t="shared" si="15"/>
        <v>4.2315600224601404</v>
      </c>
    </row>
    <row r="99" spans="5:30">
      <c r="E99"/>
      <c r="S99">
        <f t="shared" si="14"/>
        <v>4.0425179999999994</v>
      </c>
      <c r="AC99">
        <f t="shared" si="15"/>
        <v>4.3373490230216438</v>
      </c>
    </row>
    <row r="100" spans="5:30">
      <c r="E100"/>
      <c r="S100">
        <f t="shared" si="14"/>
        <v>4.1411159999999994</v>
      </c>
      <c r="AC100">
        <f t="shared" si="15"/>
        <v>4.4431380235831472</v>
      </c>
    </row>
    <row r="101" spans="5:30">
      <c r="E101"/>
      <c r="S101">
        <f t="shared" si="14"/>
        <v>4.2397139999999993</v>
      </c>
      <c r="AC101">
        <f t="shared" si="15"/>
        <v>4.5489270241446507</v>
      </c>
    </row>
    <row r="102" spans="5:30">
      <c r="E102"/>
      <c r="S102">
        <f t="shared" si="14"/>
        <v>4.3383119999999993</v>
      </c>
      <c r="AC102">
        <f t="shared" si="15"/>
        <v>4.6547160247061541</v>
      </c>
    </row>
    <row r="103" spans="5:30">
      <c r="E103"/>
      <c r="S103">
        <f t="shared" si="14"/>
        <v>4.4369099999999992</v>
      </c>
      <c r="AC103">
        <f t="shared" si="15"/>
        <v>4.7605050252676575</v>
      </c>
    </row>
    <row r="104" spans="5:30">
      <c r="E104"/>
      <c r="S104">
        <f t="shared" si="14"/>
        <v>4.5355079999999992</v>
      </c>
      <c r="AC104">
        <f t="shared" si="15"/>
        <v>4.8662940258291618</v>
      </c>
    </row>
    <row r="105" spans="5:30">
      <c r="E105"/>
      <c r="S105">
        <f t="shared" si="14"/>
        <v>4.6341059999999992</v>
      </c>
      <c r="AC105">
        <f t="shared" si="15"/>
        <v>4.9720830263906652</v>
      </c>
    </row>
    <row r="106" spans="5:30">
      <c r="E106"/>
      <c r="S106">
        <f t="shared" si="14"/>
        <v>4.7327039999999991</v>
      </c>
      <c r="AC106">
        <f t="shared" si="15"/>
        <v>5.0778720269521687</v>
      </c>
    </row>
    <row r="107" spans="5:30">
      <c r="E107"/>
      <c r="S107">
        <f t="shared" si="14"/>
        <v>4.8313019999999991</v>
      </c>
      <c r="AC107">
        <f t="shared" si="15"/>
        <v>5.1836610275136712</v>
      </c>
    </row>
    <row r="108" spans="5:30">
      <c r="E108"/>
      <c r="S108">
        <f t="shared" si="14"/>
        <v>4.9298999999999991</v>
      </c>
      <c r="AC108">
        <f t="shared" si="15"/>
        <v>5.2894500280751746</v>
      </c>
    </row>
    <row r="109" spans="5:30">
      <c r="E109"/>
      <c r="AC109">
        <f t="shared" si="15"/>
        <v>0</v>
      </c>
    </row>
    <row r="110" spans="5:30">
      <c r="E110"/>
      <c r="S110">
        <v>0</v>
      </c>
      <c r="T110">
        <f t="shared" ref="T110:T159" si="16">SQRT(($I$33/2)^2-(S110-$I$33/2)^2)</f>
        <v>0</v>
      </c>
      <c r="AC110">
        <f t="shared" si="15"/>
        <v>0</v>
      </c>
      <c r="AD110">
        <f t="shared" si="15"/>
        <v>0</v>
      </c>
    </row>
    <row r="111" spans="5:30">
      <c r="E111"/>
      <c r="S111">
        <f>S110+$T$2</f>
        <v>0.11613968105909576</v>
      </c>
      <c r="T111">
        <f t="shared" si="16"/>
        <v>0.81297776741366956</v>
      </c>
      <c r="AC111">
        <f t="shared" si="15"/>
        <v>0.12461004061718819</v>
      </c>
      <c r="AD111">
        <f t="shared" si="15"/>
        <v>0.8722702843203165</v>
      </c>
    </row>
    <row r="112" spans="5:30">
      <c r="E112"/>
      <c r="S112">
        <f t="shared" ref="S112:S160" si="17">S111+$T$2</f>
        <v>0.23227936211819153</v>
      </c>
      <c r="T112">
        <f t="shared" si="16"/>
        <v>1.137931829937459</v>
      </c>
      <c r="AC112">
        <f t="shared" si="15"/>
        <v>0.24922008123437639</v>
      </c>
      <c r="AD112">
        <f t="shared" si="15"/>
        <v>1.2209240653583904</v>
      </c>
    </row>
    <row r="113" spans="5:30">
      <c r="E113"/>
      <c r="S113">
        <f t="shared" si="17"/>
        <v>0.34841904317728728</v>
      </c>
      <c r="T113">
        <f t="shared" si="16"/>
        <v>1.3790823027751811</v>
      </c>
      <c r="AC113">
        <f t="shared" si="15"/>
        <v>0.37383012185156456</v>
      </c>
      <c r="AD113">
        <f t="shared" si="15"/>
        <v>1.4796622497681822</v>
      </c>
    </row>
    <row r="114" spans="5:30">
      <c r="E114"/>
      <c r="S114">
        <f t="shared" si="17"/>
        <v>0.46455872423638306</v>
      </c>
      <c r="T114">
        <f t="shared" si="16"/>
        <v>1.5753952821554218</v>
      </c>
      <c r="AC114">
        <f t="shared" si="15"/>
        <v>0.49844016246875278</v>
      </c>
      <c r="AD114">
        <f t="shared" si="15"/>
        <v>1.6902928293528259</v>
      </c>
    </row>
    <row r="115" spans="5:30">
      <c r="E115"/>
      <c r="S115">
        <f t="shared" si="17"/>
        <v>0.58069840529547878</v>
      </c>
      <c r="T115">
        <f t="shared" si="16"/>
        <v>1.7420952158864362</v>
      </c>
      <c r="AC115">
        <f t="shared" si="15"/>
        <v>0.62305020308594095</v>
      </c>
      <c r="AD115">
        <f t="shared" si="15"/>
        <v>1.8691506092578229</v>
      </c>
    </row>
    <row r="116" spans="5:30">
      <c r="E116"/>
      <c r="S116">
        <f t="shared" si="17"/>
        <v>0.69683808635457456</v>
      </c>
      <c r="T116">
        <f t="shared" si="16"/>
        <v>1.8870464584525311</v>
      </c>
      <c r="AC116">
        <f t="shared" si="15"/>
        <v>0.74766024370312911</v>
      </c>
      <c r="AD116">
        <f t="shared" si="15"/>
        <v>2.0246735111545675</v>
      </c>
    </row>
    <row r="117" spans="5:30">
      <c r="E117"/>
      <c r="S117">
        <f t="shared" si="17"/>
        <v>0.81297776741367034</v>
      </c>
      <c r="T117">
        <f t="shared" si="16"/>
        <v>2.0149481582584334</v>
      </c>
      <c r="AC117">
        <f t="shared" si="15"/>
        <v>0.87227028432031728</v>
      </c>
      <c r="AD117">
        <f t="shared" si="15"/>
        <v>2.1619034041806313</v>
      </c>
    </row>
    <row r="118" spans="5:30">
      <c r="E118"/>
      <c r="S118">
        <f t="shared" si="17"/>
        <v>0.92911744847276612</v>
      </c>
      <c r="T118">
        <f t="shared" si="16"/>
        <v>2.1288755185653416</v>
      </c>
      <c r="AC118">
        <f t="shared" si="15"/>
        <v>0.99688032493750556</v>
      </c>
      <c r="AD118">
        <f t="shared" si="15"/>
        <v>2.2841397739191467</v>
      </c>
    </row>
    <row r="119" spans="5:30">
      <c r="E119"/>
      <c r="S119">
        <f t="shared" si="17"/>
        <v>1.0452571295318618</v>
      </c>
      <c r="T119">
        <f t="shared" si="16"/>
        <v>2.23097042015165</v>
      </c>
      <c r="AC119">
        <f t="shared" si="15"/>
        <v>1.1214903655546937</v>
      </c>
      <c r="AD119">
        <f t="shared" si="15"/>
        <v>2.3936807139102281</v>
      </c>
    </row>
    <row r="120" spans="5:30">
      <c r="E120"/>
      <c r="S120">
        <f t="shared" si="17"/>
        <v>1.1613968105909576</v>
      </c>
      <c r="T120">
        <f t="shared" si="16"/>
        <v>2.3227936211819151</v>
      </c>
      <c r="AC120">
        <f t="shared" si="15"/>
        <v>1.2461004061718819</v>
      </c>
      <c r="AD120">
        <f t="shared" si="15"/>
        <v>2.4922008123437638</v>
      </c>
    </row>
    <row r="121" spans="5:30">
      <c r="E121"/>
      <c r="S121">
        <f t="shared" si="17"/>
        <v>1.2775364916500533</v>
      </c>
      <c r="T121">
        <f t="shared" si="16"/>
        <v>2.4055216786764029</v>
      </c>
      <c r="AC121">
        <f t="shared" si="15"/>
        <v>1.3707104467890703</v>
      </c>
      <c r="AD121">
        <f t="shared" si="15"/>
        <v>2.5809624355078893</v>
      </c>
    </row>
    <row r="122" spans="5:30">
      <c r="E122"/>
      <c r="S122">
        <f t="shared" si="17"/>
        <v>1.3936761727091491</v>
      </c>
      <c r="T122">
        <f t="shared" si="16"/>
        <v>2.4800649256678482</v>
      </c>
      <c r="AC122">
        <f t="shared" si="15"/>
        <v>1.4953204874062582</v>
      </c>
      <c r="AD122">
        <f t="shared" si="15"/>
        <v>2.6609423093170368</v>
      </c>
    </row>
    <row r="123" spans="5:30">
      <c r="E123"/>
      <c r="S123">
        <f t="shared" si="17"/>
        <v>1.5098158537682449</v>
      </c>
      <c r="T123">
        <f t="shared" si="16"/>
        <v>2.5471420599253158</v>
      </c>
      <c r="AC123">
        <f t="shared" si="15"/>
        <v>1.6199305280234464</v>
      </c>
      <c r="AD123">
        <f t="shared" si="15"/>
        <v>2.7329115479793553</v>
      </c>
    </row>
    <row r="124" spans="5:30">
      <c r="E124"/>
      <c r="S124">
        <f t="shared" si="17"/>
        <v>1.6259555348273407</v>
      </c>
      <c r="T124">
        <f t="shared" si="16"/>
        <v>2.6073293731940113</v>
      </c>
      <c r="AC124">
        <f t="shared" si="15"/>
        <v>1.7445405686406346</v>
      </c>
      <c r="AD124">
        <f t="shared" si="15"/>
        <v>2.7974884736490182</v>
      </c>
    </row>
    <row r="125" spans="5:30">
      <c r="E125"/>
      <c r="S125">
        <f t="shared" si="17"/>
        <v>1.7420952158864365</v>
      </c>
      <c r="T125">
        <f t="shared" si="16"/>
        <v>2.6610943982066768</v>
      </c>
      <c r="AC125">
        <f t="shared" si="15"/>
        <v>1.8691506092578229</v>
      </c>
      <c r="AD125">
        <f t="shared" si="15"/>
        <v>2.8551747173989335</v>
      </c>
    </row>
    <row r="126" spans="5:30">
      <c r="E126"/>
      <c r="S126">
        <f t="shared" si="17"/>
        <v>1.8582348969455322</v>
      </c>
      <c r="T126">
        <f t="shared" si="16"/>
        <v>2.7088195733530531</v>
      </c>
      <c r="AC126">
        <f t="shared" si="15"/>
        <v>1.9937606498750111</v>
      </c>
      <c r="AD126">
        <f t="shared" si="15"/>
        <v>2.9063806098141733</v>
      </c>
    </row>
    <row r="127" spans="5:30">
      <c r="E127"/>
      <c r="S127">
        <f t="shared" si="17"/>
        <v>1.974374578004628</v>
      </c>
      <c r="T127">
        <f t="shared" si="16"/>
        <v>2.7508192806437251</v>
      </c>
      <c r="AC127">
        <f t="shared" si="15"/>
        <v>2.1183706904921995</v>
      </c>
      <c r="AD127">
        <f t="shared" si="15"/>
        <v>2.9514434615774534</v>
      </c>
    </row>
    <row r="128" spans="5:30">
      <c r="E128"/>
      <c r="S128">
        <f t="shared" si="17"/>
        <v>2.0905142590637236</v>
      </c>
      <c r="T128">
        <f t="shared" si="16"/>
        <v>2.7873523454182982</v>
      </c>
      <c r="AC128">
        <f t="shared" si="15"/>
        <v>2.2429807311093874</v>
      </c>
      <c r="AD128">
        <f t="shared" si="15"/>
        <v>2.9906409748125165</v>
      </c>
    </row>
    <row r="129" spans="5:30">
      <c r="E129"/>
      <c r="S129">
        <f t="shared" si="17"/>
        <v>2.2066539401228193</v>
      </c>
      <c r="T129">
        <f t="shared" si="16"/>
        <v>2.8186313397149863</v>
      </c>
      <c r="AC129">
        <f t="shared" si="15"/>
        <v>2.3675907717265758</v>
      </c>
      <c r="AD129">
        <f t="shared" si="15"/>
        <v>3.0242012249719075</v>
      </c>
    </row>
    <row r="130" spans="5:30">
      <c r="E130"/>
      <c r="S130">
        <f t="shared" si="17"/>
        <v>2.3227936211819151</v>
      </c>
      <c r="T130">
        <f t="shared" si="16"/>
        <v>2.8448295748436481</v>
      </c>
      <c r="AC130">
        <f t="shared" si="15"/>
        <v>2.4922008123437638</v>
      </c>
      <c r="AD130">
        <f t="shared" si="15"/>
        <v>3.0523101633959766</v>
      </c>
    </row>
    <row r="131" spans="5:30">
      <c r="E131"/>
      <c r="S131">
        <f t="shared" si="17"/>
        <v>2.4389333022410109</v>
      </c>
      <c r="T131">
        <f t="shared" si="16"/>
        <v>2.8660863803370731</v>
      </c>
      <c r="AC131">
        <f t="shared" si="15"/>
        <v>2.6168108529609522</v>
      </c>
      <c r="AD131">
        <f t="shared" si="15"/>
        <v>3.0751172812713872</v>
      </c>
    </row>
    <row r="132" spans="5:30">
      <c r="E132"/>
      <c r="S132">
        <f t="shared" si="17"/>
        <v>2.5550729833001067</v>
      </c>
      <c r="T132">
        <f t="shared" si="16"/>
        <v>2.8825110785856878</v>
      </c>
      <c r="AC132">
        <f t="shared" si="15"/>
        <v>2.7414208935781406</v>
      </c>
      <c r="AD132">
        <f t="shared" si="15"/>
        <v>3.0927398741459409</v>
      </c>
    </row>
    <row r="133" spans="5:30">
      <c r="E133"/>
      <c r="S133">
        <f t="shared" si="17"/>
        <v>2.6712126643592025</v>
      </c>
      <c r="T133">
        <f t="shared" si="16"/>
        <v>2.8941859383515376</v>
      </c>
      <c r="AC133">
        <f t="shared" si="15"/>
        <v>2.8660309341953285</v>
      </c>
      <c r="AD133">
        <f t="shared" si="15"/>
        <v>3.1052662108497779</v>
      </c>
    </row>
    <row r="134" spans="5:30">
      <c r="E134"/>
      <c r="S134">
        <f t="shared" si="17"/>
        <v>2.7873523454182982</v>
      </c>
      <c r="T134">
        <f t="shared" si="16"/>
        <v>2.9011683029947255</v>
      </c>
      <c r="AC134">
        <f t="shared" si="15"/>
        <v>2.9906409748125165</v>
      </c>
      <c r="AD134">
        <f t="shared" si="15"/>
        <v>3.1127578169387338</v>
      </c>
    </row>
    <row r="135" spans="5:30">
      <c r="E135"/>
      <c r="S135">
        <f t="shared" si="17"/>
        <v>2.903492026477394</v>
      </c>
      <c r="T135">
        <f t="shared" si="16"/>
        <v>2.903492026477394</v>
      </c>
      <c r="AC135">
        <f t="shared" ref="AC135:AD198" si="18">S135*0.0479/$I$23</f>
        <v>3.1152510154297048</v>
      </c>
      <c r="AD135">
        <f t="shared" si="18"/>
        <v>3.1152510154297048</v>
      </c>
    </row>
    <row r="136" spans="5:30">
      <c r="E136"/>
      <c r="S136">
        <f t="shared" si="17"/>
        <v>3.0196317075364898</v>
      </c>
      <c r="T136">
        <f t="shared" si="16"/>
        <v>2.9011683029947255</v>
      </c>
      <c r="AC136">
        <f t="shared" si="18"/>
        <v>3.2398610560468928</v>
      </c>
      <c r="AD136">
        <f t="shared" si="18"/>
        <v>3.1127578169387338</v>
      </c>
    </row>
    <row r="137" spans="5:30">
      <c r="E137"/>
      <c r="S137">
        <f t="shared" si="17"/>
        <v>3.1357713885955856</v>
      </c>
      <c r="T137">
        <f t="shared" si="16"/>
        <v>2.8941859383515376</v>
      </c>
      <c r="AC137">
        <f t="shared" si="18"/>
        <v>3.3644710966640816</v>
      </c>
      <c r="AD137">
        <f t="shared" si="18"/>
        <v>3.1052662108497779</v>
      </c>
    </row>
    <row r="138" spans="5:30">
      <c r="E138"/>
      <c r="S138">
        <f t="shared" si="17"/>
        <v>3.2519110696546814</v>
      </c>
      <c r="T138">
        <f t="shared" si="16"/>
        <v>2.8825110785856878</v>
      </c>
      <c r="AC138">
        <f t="shared" si="18"/>
        <v>3.4890811372812691</v>
      </c>
      <c r="AD138">
        <f t="shared" si="18"/>
        <v>3.0927398741459409</v>
      </c>
    </row>
    <row r="139" spans="5:30">
      <c r="E139"/>
      <c r="S139">
        <f t="shared" si="17"/>
        <v>3.3680507507137771</v>
      </c>
      <c r="T139">
        <f t="shared" si="16"/>
        <v>2.8660863803370731</v>
      </c>
      <c r="AC139">
        <f t="shared" si="18"/>
        <v>3.613691177898458</v>
      </c>
      <c r="AD139">
        <f t="shared" si="18"/>
        <v>3.0751172812713872</v>
      </c>
    </row>
    <row r="140" spans="5:30">
      <c r="E140"/>
      <c r="S140">
        <f t="shared" si="17"/>
        <v>3.4841904317728729</v>
      </c>
      <c r="T140">
        <f t="shared" si="16"/>
        <v>2.8448295748436481</v>
      </c>
      <c r="AC140">
        <f t="shared" si="18"/>
        <v>3.7383012185156459</v>
      </c>
      <c r="AD140">
        <f t="shared" si="18"/>
        <v>3.0523101633959766</v>
      </c>
    </row>
    <row r="141" spans="5:30">
      <c r="E141"/>
      <c r="S141">
        <f t="shared" si="17"/>
        <v>3.6003301128319687</v>
      </c>
      <c r="T141">
        <f t="shared" si="16"/>
        <v>2.8186313397149863</v>
      </c>
      <c r="AC141">
        <f t="shared" si="18"/>
        <v>3.8629112591328343</v>
      </c>
      <c r="AD141">
        <f t="shared" si="18"/>
        <v>3.0242012249719075</v>
      </c>
    </row>
    <row r="142" spans="5:30">
      <c r="E142"/>
      <c r="S142">
        <f t="shared" si="17"/>
        <v>3.7164697938910645</v>
      </c>
      <c r="T142">
        <f t="shared" si="16"/>
        <v>2.7873523454182982</v>
      </c>
      <c r="AC142">
        <f t="shared" si="18"/>
        <v>3.9875212997500222</v>
      </c>
      <c r="AD142">
        <f t="shared" si="18"/>
        <v>2.9906409748125165</v>
      </c>
    </row>
    <row r="143" spans="5:30">
      <c r="E143"/>
      <c r="S143">
        <f t="shared" si="17"/>
        <v>3.8326094749501602</v>
      </c>
      <c r="T143">
        <f t="shared" si="16"/>
        <v>2.7508192806437251</v>
      </c>
      <c r="AC143">
        <f t="shared" si="18"/>
        <v>4.1121313403672106</v>
      </c>
      <c r="AD143">
        <f t="shared" si="18"/>
        <v>2.9514434615774534</v>
      </c>
    </row>
    <row r="144" spans="5:30">
      <c r="E144"/>
      <c r="S144">
        <f t="shared" si="17"/>
        <v>3.948749156009256</v>
      </c>
      <c r="T144">
        <f t="shared" si="16"/>
        <v>2.7088195733530531</v>
      </c>
      <c r="AC144">
        <f t="shared" si="18"/>
        <v>4.236741380984399</v>
      </c>
      <c r="AD144">
        <f t="shared" si="18"/>
        <v>2.9063806098141733</v>
      </c>
    </row>
    <row r="145" spans="5:30">
      <c r="E145"/>
      <c r="S145">
        <f t="shared" si="17"/>
        <v>4.0648888370683514</v>
      </c>
      <c r="T145">
        <f t="shared" si="16"/>
        <v>2.6610943982066768</v>
      </c>
      <c r="AC145">
        <f t="shared" si="18"/>
        <v>4.3613514216015865</v>
      </c>
      <c r="AD145">
        <f t="shared" si="18"/>
        <v>2.8551747173989335</v>
      </c>
    </row>
    <row r="146" spans="5:30">
      <c r="E146"/>
      <c r="S146">
        <f t="shared" si="17"/>
        <v>4.1810285181274471</v>
      </c>
      <c r="T146">
        <f t="shared" si="16"/>
        <v>2.6073293731940117</v>
      </c>
      <c r="AC146">
        <f t="shared" si="18"/>
        <v>4.4859614622187749</v>
      </c>
      <c r="AD146">
        <f t="shared" si="18"/>
        <v>2.7974884736490186</v>
      </c>
    </row>
    <row r="147" spans="5:30">
      <c r="E147"/>
      <c r="S147">
        <f t="shared" si="17"/>
        <v>4.2971681991865429</v>
      </c>
      <c r="T147">
        <f t="shared" si="16"/>
        <v>2.5471420599253158</v>
      </c>
      <c r="AC147">
        <f t="shared" si="18"/>
        <v>4.6105715028359633</v>
      </c>
      <c r="AD147">
        <f t="shared" si="18"/>
        <v>2.7329115479793553</v>
      </c>
    </row>
    <row r="148" spans="5:30">
      <c r="E148"/>
      <c r="S148">
        <f t="shared" si="17"/>
        <v>4.4133078802456387</v>
      </c>
      <c r="T148">
        <f t="shared" si="16"/>
        <v>2.4800649256678482</v>
      </c>
      <c r="AC148">
        <f t="shared" si="18"/>
        <v>4.7351815434531517</v>
      </c>
      <c r="AD148">
        <f t="shared" si="18"/>
        <v>2.6609423093170368</v>
      </c>
    </row>
    <row r="149" spans="5:30">
      <c r="E149"/>
      <c r="S149">
        <f t="shared" si="17"/>
        <v>4.5294475613047345</v>
      </c>
      <c r="T149">
        <f t="shared" si="16"/>
        <v>2.4055216786764033</v>
      </c>
      <c r="AC149">
        <f t="shared" si="18"/>
        <v>4.8597915840703392</v>
      </c>
      <c r="AD149">
        <f t="shared" si="18"/>
        <v>2.5809624355078897</v>
      </c>
    </row>
    <row r="150" spans="5:30">
      <c r="E150"/>
      <c r="S150">
        <f t="shared" si="17"/>
        <v>4.6455872423638302</v>
      </c>
      <c r="T150">
        <f t="shared" si="16"/>
        <v>2.3227936211819151</v>
      </c>
      <c r="AC150">
        <f t="shared" si="18"/>
        <v>4.9844016246875276</v>
      </c>
      <c r="AD150">
        <f t="shared" si="18"/>
        <v>2.4922008123437638</v>
      </c>
    </row>
    <row r="151" spans="5:30">
      <c r="E151"/>
      <c r="S151">
        <f t="shared" si="17"/>
        <v>4.761726923422926</v>
      </c>
      <c r="T151">
        <f t="shared" si="16"/>
        <v>2.2309704201516505</v>
      </c>
      <c r="AC151">
        <f t="shared" si="18"/>
        <v>5.109011665304716</v>
      </c>
      <c r="AD151">
        <f t="shared" si="18"/>
        <v>2.3936807139102285</v>
      </c>
    </row>
    <row r="152" spans="5:30">
      <c r="E152"/>
      <c r="S152">
        <f t="shared" si="17"/>
        <v>4.8778666044820218</v>
      </c>
      <c r="T152">
        <f t="shared" si="16"/>
        <v>2.1288755185653416</v>
      </c>
      <c r="AC152">
        <f t="shared" si="18"/>
        <v>5.2336217059219043</v>
      </c>
      <c r="AD152">
        <f t="shared" si="18"/>
        <v>2.2841397739191467</v>
      </c>
    </row>
    <row r="153" spans="5:30">
      <c r="E153"/>
      <c r="S153">
        <f t="shared" si="17"/>
        <v>4.9940062855411176</v>
      </c>
      <c r="T153">
        <f t="shared" si="16"/>
        <v>2.0149481582584334</v>
      </c>
      <c r="AC153">
        <f t="shared" si="18"/>
        <v>5.3582317465390918</v>
      </c>
      <c r="AD153">
        <f t="shared" si="18"/>
        <v>2.1619034041806313</v>
      </c>
    </row>
    <row r="154" spans="5:30">
      <c r="E154"/>
      <c r="S154">
        <f t="shared" si="17"/>
        <v>5.1101459666002134</v>
      </c>
      <c r="T154">
        <f t="shared" si="16"/>
        <v>1.8870464584525311</v>
      </c>
      <c r="AC154">
        <f t="shared" si="18"/>
        <v>5.4828417871562811</v>
      </c>
      <c r="AD154">
        <f t="shared" si="18"/>
        <v>2.0246735111545675</v>
      </c>
    </row>
    <row r="155" spans="5:30">
      <c r="E155"/>
      <c r="S155">
        <f t="shared" si="17"/>
        <v>5.2262856476593091</v>
      </c>
      <c r="T155">
        <f t="shared" si="16"/>
        <v>1.7420952158864362</v>
      </c>
      <c r="AC155">
        <f t="shared" si="18"/>
        <v>5.6074518277734686</v>
      </c>
      <c r="AD155">
        <f t="shared" si="18"/>
        <v>1.8691506092578229</v>
      </c>
    </row>
    <row r="156" spans="5:30">
      <c r="E156"/>
      <c r="S156">
        <f t="shared" si="17"/>
        <v>5.3424253287184049</v>
      </c>
      <c r="T156">
        <f t="shared" si="16"/>
        <v>1.5753952821554218</v>
      </c>
      <c r="AC156">
        <f t="shared" si="18"/>
        <v>5.732061868390657</v>
      </c>
      <c r="AD156">
        <f t="shared" si="18"/>
        <v>1.6902928293528259</v>
      </c>
    </row>
    <row r="157" spans="5:30">
      <c r="E157"/>
      <c r="S157">
        <f t="shared" si="17"/>
        <v>5.4585650097775007</v>
      </c>
      <c r="T157">
        <f t="shared" si="16"/>
        <v>1.3790823027751811</v>
      </c>
      <c r="AC157">
        <f t="shared" si="18"/>
        <v>5.8566719090078454</v>
      </c>
      <c r="AD157">
        <f t="shared" si="18"/>
        <v>1.4796622497681822</v>
      </c>
    </row>
    <row r="158" spans="5:30">
      <c r="E158"/>
      <c r="S158">
        <f t="shared" si="17"/>
        <v>5.5747046908365965</v>
      </c>
      <c r="T158">
        <f t="shared" si="16"/>
        <v>1.137931829937459</v>
      </c>
      <c r="AC158">
        <f t="shared" si="18"/>
        <v>5.9812819496250329</v>
      </c>
      <c r="AD158">
        <f t="shared" si="18"/>
        <v>1.2209240653583904</v>
      </c>
    </row>
    <row r="159" spans="5:30">
      <c r="E159"/>
      <c r="S159">
        <f t="shared" si="17"/>
        <v>5.6908443718956923</v>
      </c>
      <c r="T159">
        <f t="shared" si="16"/>
        <v>0.81297776741366956</v>
      </c>
      <c r="AC159">
        <f t="shared" si="18"/>
        <v>6.1058919902422213</v>
      </c>
      <c r="AD159">
        <f t="shared" si="18"/>
        <v>0.8722702843203165</v>
      </c>
    </row>
    <row r="160" spans="5:30">
      <c r="E160"/>
      <c r="S160">
        <f t="shared" si="17"/>
        <v>5.806984052954788</v>
      </c>
      <c r="T160">
        <v>0</v>
      </c>
      <c r="AC160">
        <f t="shared" si="18"/>
        <v>6.2305020308594097</v>
      </c>
      <c r="AD160">
        <f>T160</f>
        <v>0</v>
      </c>
    </row>
    <row r="161" spans="5:36">
      <c r="E161"/>
    </row>
    <row r="162" spans="5:36">
      <c r="E162"/>
      <c r="S162">
        <f>B17</f>
        <v>1.2989999999999999</v>
      </c>
      <c r="W162">
        <f>E17</f>
        <v>2.4599679358717434</v>
      </c>
      <c r="AC162">
        <f t="shared" si="18"/>
        <v>1.393739342881124</v>
      </c>
      <c r="AF162">
        <f>W162*0.0479/$I$23</f>
        <v>2.6393795954199528</v>
      </c>
    </row>
    <row r="163" spans="5:36">
      <c r="E163"/>
      <c r="S163">
        <f>B18</f>
        <v>1.2989999999999999</v>
      </c>
      <c r="W163">
        <f>E18</f>
        <v>2.3379754521963827</v>
      </c>
      <c r="AC163">
        <f t="shared" si="18"/>
        <v>1.393739342881124</v>
      </c>
      <c r="AF163">
        <f>W163*0.0479/$I$23</f>
        <v>2.5084898925453314</v>
      </c>
    </row>
    <row r="164" spans="5:36">
      <c r="E164"/>
      <c r="S164">
        <f>B19</f>
        <v>1.7889999999999999</v>
      </c>
      <c r="W164">
        <f>E19</f>
        <v>2.8351097718467497</v>
      </c>
      <c r="AC164">
        <f t="shared" si="18"/>
        <v>1.9194762774552201</v>
      </c>
      <c r="AF164">
        <f>W164*0.0479/$I$23</f>
        <v>3.041881470677092</v>
      </c>
    </row>
    <row r="165" spans="5:36">
      <c r="E165"/>
      <c r="S165">
        <f>B20</f>
        <v>2.2799999999999998</v>
      </c>
      <c r="W165">
        <f>E20</f>
        <v>3.1973643312101911</v>
      </c>
      <c r="AC165">
        <f t="shared" si="18"/>
        <v>2.4462861445488553</v>
      </c>
      <c r="AF165">
        <f>W165*0.0479/$I$23</f>
        <v>3.4305561677693892</v>
      </c>
    </row>
    <row r="166" spans="5:36">
      <c r="E166"/>
      <c r="S166">
        <f>B21</f>
        <v>2.7709999999999999</v>
      </c>
      <c r="W166">
        <f>E21</f>
        <v>3.5335731629392964</v>
      </c>
      <c r="AC166">
        <f t="shared" si="18"/>
        <v>2.97309601164249</v>
      </c>
      <c r="AF166">
        <f>W166*0.0479/$I$23</f>
        <v>3.7912855566877521</v>
      </c>
    </row>
    <row r="167" spans="5:36">
      <c r="E167"/>
    </row>
    <row r="168" spans="5:36">
      <c r="E168"/>
      <c r="S168">
        <f>$F$17</f>
        <v>4.9298999999999999</v>
      </c>
      <c r="Y168">
        <f>E12</f>
        <v>4.6379999999999999</v>
      </c>
      <c r="AC168">
        <f t="shared" si="18"/>
        <v>5.2894500280751764</v>
      </c>
      <c r="AH168">
        <f>Y168*0.0479/$I$23</f>
        <v>4.9762610256217501</v>
      </c>
    </row>
    <row r="169" spans="5:36">
      <c r="E169"/>
    </row>
    <row r="170" spans="5:36">
      <c r="E170"/>
      <c r="S170">
        <v>-0.05</v>
      </c>
      <c r="Z170">
        <f>S170*$I$25+$I$24</f>
        <v>1.417175157396279</v>
      </c>
      <c r="AC170">
        <f t="shared" si="18"/>
        <v>-5.3646625976948581E-2</v>
      </c>
      <c r="AG170">
        <f>Z170*0.0479/$I$23</f>
        <v>1.5205333122532281</v>
      </c>
    </row>
    <row r="171" spans="5:36">
      <c r="E171"/>
      <c r="S171">
        <f>I41</f>
        <v>2.2317590718535381</v>
      </c>
      <c r="Z171">
        <f>S171*$I$25+$I$24</f>
        <v>3.1229853638360199</v>
      </c>
      <c r="AC171">
        <f t="shared" si="18"/>
        <v>2.3945268839677731</v>
      </c>
      <c r="AG171">
        <f>Z171*0.0479/$I$23</f>
        <v>3.350752554903913</v>
      </c>
    </row>
    <row r="172" spans="5:36">
      <c r="E172"/>
    </row>
    <row r="173" spans="5:36">
      <c r="E173"/>
      <c r="S173">
        <v>0</v>
      </c>
      <c r="V173">
        <f t="shared" ref="V173:V222" si="19">SQRT(($L$29/2)^2-(S173-$L$29/2)^2)</f>
        <v>0</v>
      </c>
      <c r="AC173">
        <f t="shared" si="18"/>
        <v>0</v>
      </c>
      <c r="AJ173">
        <f t="shared" ref="AJ173:AJ222" si="20">V173*0.0479/$I$23</f>
        <v>0</v>
      </c>
    </row>
    <row r="174" spans="5:36">
      <c r="E174"/>
      <c r="S174">
        <f t="shared" ref="S174:S223" si="21">S173+$V$2</f>
        <v>0.16627514103905475</v>
      </c>
      <c r="V174">
        <f t="shared" si="19"/>
        <v>1.1639259872733834</v>
      </c>
      <c r="AC174">
        <f t="shared" si="18"/>
        <v>0.17840200601173087</v>
      </c>
      <c r="AJ174">
        <f t="shared" si="20"/>
        <v>1.2488140420821163</v>
      </c>
    </row>
    <row r="175" spans="5:36">
      <c r="E175"/>
      <c r="S175">
        <f t="shared" si="21"/>
        <v>0.33255028207810949</v>
      </c>
      <c r="V175">
        <f t="shared" si="19"/>
        <v>1.6291570098199641</v>
      </c>
      <c r="AC175">
        <f t="shared" si="18"/>
        <v>0.35680401202346174</v>
      </c>
      <c r="AJ175">
        <f t="shared" si="20"/>
        <v>1.7479755352707111</v>
      </c>
    </row>
    <row r="176" spans="5:36">
      <c r="E176"/>
      <c r="S176">
        <f t="shared" si="21"/>
        <v>0.49882542311716427</v>
      </c>
      <c r="V176">
        <f t="shared" si="19"/>
        <v>1.9744079052682142</v>
      </c>
      <c r="AC176">
        <f t="shared" si="18"/>
        <v>0.53520601803519263</v>
      </c>
      <c r="AJ176">
        <f t="shared" si="20"/>
        <v>2.1184064483970881</v>
      </c>
    </row>
    <row r="177" spans="5:36">
      <c r="E177"/>
      <c r="S177">
        <f t="shared" si="21"/>
        <v>0.66510056415621899</v>
      </c>
      <c r="V177">
        <f t="shared" si="19"/>
        <v>2.2554657490351273</v>
      </c>
      <c r="AC177">
        <f t="shared" si="18"/>
        <v>0.71360802404692347</v>
      </c>
      <c r="AJ177">
        <f t="shared" si="20"/>
        <v>2.4199625488461129</v>
      </c>
    </row>
    <row r="178" spans="5:36">
      <c r="E178"/>
      <c r="S178">
        <f t="shared" si="21"/>
        <v>0.83137570519527371</v>
      </c>
      <c r="V178">
        <f t="shared" si="19"/>
        <v>2.4941271155858211</v>
      </c>
      <c r="AC178">
        <f t="shared" si="18"/>
        <v>0.89201003005865431</v>
      </c>
      <c r="AJ178">
        <f t="shared" si="20"/>
        <v>2.676030090175963</v>
      </c>
    </row>
    <row r="179" spans="5:36">
      <c r="E179"/>
      <c r="S179">
        <f t="shared" si="21"/>
        <v>0.99765084623432843</v>
      </c>
      <c r="V179">
        <f t="shared" si="19"/>
        <v>2.7016512630750835</v>
      </c>
      <c r="AC179">
        <f t="shared" si="18"/>
        <v>1.070412036070385</v>
      </c>
      <c r="AJ179">
        <f t="shared" si="20"/>
        <v>2.8986894966067944</v>
      </c>
    </row>
    <row r="180" spans="5:36">
      <c r="E180"/>
      <c r="S180">
        <f t="shared" si="21"/>
        <v>1.1639259872733831</v>
      </c>
      <c r="V180">
        <f t="shared" si="19"/>
        <v>2.8847658797196734</v>
      </c>
      <c r="AC180">
        <f t="shared" si="18"/>
        <v>1.2488140420821159</v>
      </c>
      <c r="AJ180">
        <f t="shared" si="20"/>
        <v>3.095159123607687</v>
      </c>
    </row>
    <row r="181" spans="5:36">
      <c r="E181"/>
      <c r="S181">
        <f t="shared" si="21"/>
        <v>1.330201128312438</v>
      </c>
      <c r="V181">
        <f t="shared" si="19"/>
        <v>3.0478736800037063</v>
      </c>
      <c r="AC181">
        <f t="shared" si="18"/>
        <v>1.4272160480938469</v>
      </c>
      <c r="AJ181">
        <f t="shared" si="20"/>
        <v>3.270162786722894</v>
      </c>
    </row>
    <row r="182" spans="5:36">
      <c r="E182"/>
      <c r="S182">
        <f t="shared" si="21"/>
        <v>1.4964762693514928</v>
      </c>
      <c r="V182">
        <f t="shared" si="19"/>
        <v>3.1940411570092104</v>
      </c>
      <c r="AC182">
        <f t="shared" si="18"/>
        <v>1.6056180541055778</v>
      </c>
      <c r="AJ182">
        <f t="shared" si="20"/>
        <v>3.4269906261010639</v>
      </c>
    </row>
    <row r="183" spans="5:36">
      <c r="E183"/>
      <c r="S183">
        <f t="shared" si="21"/>
        <v>1.6627514103905476</v>
      </c>
      <c r="V183">
        <f t="shared" si="19"/>
        <v>3.3255028207810953</v>
      </c>
      <c r="AC183">
        <f t="shared" si="18"/>
        <v>1.7840200601173091</v>
      </c>
      <c r="AJ183">
        <f t="shared" si="20"/>
        <v>3.5680401202346181</v>
      </c>
    </row>
    <row r="184" spans="5:36">
      <c r="E184"/>
      <c r="S184">
        <f t="shared" si="21"/>
        <v>1.8290265514296025</v>
      </c>
      <c r="V184">
        <f t="shared" si="19"/>
        <v>3.4439431273356109</v>
      </c>
      <c r="AC184">
        <f t="shared" si="18"/>
        <v>1.9624220661290399</v>
      </c>
      <c r="AJ184">
        <f t="shared" si="20"/>
        <v>3.6951185767611219</v>
      </c>
    </row>
    <row r="185" spans="5:36">
      <c r="E185"/>
      <c r="S185">
        <f t="shared" si="21"/>
        <v>1.9953016924686573</v>
      </c>
      <c r="V185">
        <f t="shared" si="19"/>
        <v>3.5506653844830609</v>
      </c>
      <c r="AC185">
        <f t="shared" si="18"/>
        <v>2.140824072140771</v>
      </c>
      <c r="AJ185">
        <f t="shared" si="20"/>
        <v>3.809624357013222</v>
      </c>
    </row>
    <row r="186" spans="5:36">
      <c r="E186"/>
      <c r="S186">
        <f t="shared" si="21"/>
        <v>2.1615768335077119</v>
      </c>
      <c r="V186">
        <f t="shared" si="19"/>
        <v>3.646698539193387</v>
      </c>
      <c r="AC186">
        <f t="shared" si="18"/>
        <v>2.3192260781525014</v>
      </c>
      <c r="AJ186">
        <f t="shared" si="20"/>
        <v>3.9126614516558482</v>
      </c>
    </row>
    <row r="187" spans="5:36">
      <c r="E187"/>
      <c r="S187">
        <f t="shared" si="21"/>
        <v>2.3278519745467667</v>
      </c>
      <c r="V187">
        <f t="shared" si="19"/>
        <v>3.7328676582339493</v>
      </c>
      <c r="AC187">
        <f t="shared" si="18"/>
        <v>2.4976280841642327</v>
      </c>
      <c r="AJ187">
        <f t="shared" si="20"/>
        <v>4.0051151016544919</v>
      </c>
    </row>
    <row r="188" spans="5:36">
      <c r="E188"/>
      <c r="S188">
        <f t="shared" si="21"/>
        <v>2.4941271155858216</v>
      </c>
      <c r="V188">
        <f t="shared" si="19"/>
        <v>3.8098421000046336</v>
      </c>
      <c r="AC188">
        <f t="shared" si="18"/>
        <v>2.6760300901759635</v>
      </c>
      <c r="AJ188">
        <f t="shared" si="20"/>
        <v>4.0877034834036179</v>
      </c>
    </row>
    <row r="189" spans="5:36">
      <c r="E189"/>
      <c r="S189">
        <f t="shared" si="21"/>
        <v>2.6604022566248764</v>
      </c>
      <c r="V189">
        <f t="shared" si="19"/>
        <v>3.8781693948293836</v>
      </c>
      <c r="AC189">
        <f t="shared" si="18"/>
        <v>2.8544320961876943</v>
      </c>
      <c r="AJ189">
        <f t="shared" si="20"/>
        <v>4.161014059993219</v>
      </c>
    </row>
    <row r="190" spans="5:36">
      <c r="E190"/>
      <c r="S190">
        <f t="shared" si="21"/>
        <v>2.8266773976639312</v>
      </c>
      <c r="V190">
        <f t="shared" si="19"/>
        <v>3.9382996379097146</v>
      </c>
      <c r="AC190">
        <f t="shared" si="18"/>
        <v>3.0328341021994256</v>
      </c>
      <c r="AJ190">
        <f t="shared" si="20"/>
        <v>4.2255297532018901</v>
      </c>
    </row>
    <row r="191" spans="5:36">
      <c r="E191"/>
      <c r="S191">
        <f t="shared" si="21"/>
        <v>2.9929525387029861</v>
      </c>
      <c r="V191">
        <f t="shared" si="19"/>
        <v>3.9906033849373146</v>
      </c>
      <c r="AC191">
        <f t="shared" si="18"/>
        <v>3.211236108211156</v>
      </c>
      <c r="AJ191">
        <f t="shared" si="20"/>
        <v>4.2816481442815419</v>
      </c>
    </row>
    <row r="192" spans="5:36">
      <c r="E192"/>
      <c r="S192">
        <f t="shared" si="21"/>
        <v>3.1592276797420409</v>
      </c>
      <c r="V192">
        <f t="shared" si="19"/>
        <v>4.0353849715648442</v>
      </c>
      <c r="AC192">
        <f t="shared" si="18"/>
        <v>3.3896381142228873</v>
      </c>
      <c r="AJ192">
        <f t="shared" si="20"/>
        <v>4.3296957648507695</v>
      </c>
    </row>
    <row r="193" spans="5:36">
      <c r="E193"/>
      <c r="S193">
        <f t="shared" si="21"/>
        <v>3.3255028207810957</v>
      </c>
      <c r="V193">
        <f t="shared" si="19"/>
        <v>4.0728925245499088</v>
      </c>
      <c r="AC193">
        <f t="shared" si="18"/>
        <v>3.5680401202346181</v>
      </c>
      <c r="AJ193">
        <f t="shared" si="20"/>
        <v>4.3699388381767763</v>
      </c>
    </row>
    <row r="194" spans="5:36">
      <c r="E194"/>
      <c r="S194">
        <f t="shared" si="21"/>
        <v>3.4917779618201505</v>
      </c>
      <c r="V194">
        <f t="shared" si="19"/>
        <v>4.103325519536873</v>
      </c>
      <c r="AC194">
        <f t="shared" si="18"/>
        <v>3.7464421262463494</v>
      </c>
      <c r="AJ194">
        <f t="shared" si="20"/>
        <v>4.4025913881652565</v>
      </c>
    </row>
    <row r="195" spans="5:36">
      <c r="E195"/>
      <c r="S195">
        <f t="shared" si="21"/>
        <v>3.6580531028592054</v>
      </c>
      <c r="V195">
        <f t="shared" si="19"/>
        <v>4.1268404714715414</v>
      </c>
      <c r="AC195">
        <f t="shared" si="18"/>
        <v>3.9248441322580803</v>
      </c>
      <c r="AJ195">
        <f t="shared" si="20"/>
        <v>4.4278213447913579</v>
      </c>
    </row>
    <row r="196" spans="5:36">
      <c r="E196"/>
      <c r="S196">
        <f t="shared" si="21"/>
        <v>3.8243282438982602</v>
      </c>
      <c r="V196">
        <f t="shared" si="19"/>
        <v>4.1435551630952423</v>
      </c>
      <c r="AC196">
        <f t="shared" si="18"/>
        <v>4.1032461382698111</v>
      </c>
      <c r="AJ196">
        <f t="shared" si="20"/>
        <v>4.4457550809884925</v>
      </c>
    </row>
    <row r="197" spans="5:36">
      <c r="E197"/>
      <c r="S197">
        <f t="shared" si="21"/>
        <v>3.990603384937315</v>
      </c>
      <c r="V197">
        <f t="shared" si="19"/>
        <v>4.1535516918892332</v>
      </c>
      <c r="AC197">
        <f t="shared" si="18"/>
        <v>4.2816481442815419</v>
      </c>
      <c r="AJ197">
        <f t="shared" si="20"/>
        <v>4.4564806818140736</v>
      </c>
    </row>
    <row r="198" spans="5:36">
      <c r="E198"/>
      <c r="S198">
        <f t="shared" si="21"/>
        <v>4.1568785259763699</v>
      </c>
      <c r="V198">
        <f t="shared" si="19"/>
        <v>4.156878525976369</v>
      </c>
      <c r="AC198">
        <f t="shared" si="18"/>
        <v>4.4600501502932728</v>
      </c>
      <c r="AJ198">
        <f t="shared" si="20"/>
        <v>4.4600501502932719</v>
      </c>
    </row>
    <row r="199" spans="5:36">
      <c r="E199"/>
      <c r="S199">
        <f t="shared" si="21"/>
        <v>4.3231536670154247</v>
      </c>
      <c r="V199">
        <f t="shared" si="19"/>
        <v>4.1535516918892332</v>
      </c>
      <c r="AC199">
        <f t="shared" ref="AC199:AC232" si="22">S199*0.0479/$I$23</f>
        <v>4.6384521563050036</v>
      </c>
      <c r="AJ199">
        <f t="shared" si="20"/>
        <v>4.4564806818140736</v>
      </c>
    </row>
    <row r="200" spans="5:36">
      <c r="E200"/>
      <c r="S200">
        <f t="shared" si="21"/>
        <v>4.4894288080544795</v>
      </c>
      <c r="V200">
        <f t="shared" si="19"/>
        <v>4.1435551630952423</v>
      </c>
      <c r="AC200">
        <f t="shared" si="22"/>
        <v>4.8168541623167345</v>
      </c>
      <c r="AJ200">
        <f t="shared" si="20"/>
        <v>4.4457550809884925</v>
      </c>
    </row>
    <row r="201" spans="5:36">
      <c r="E201"/>
      <c r="S201">
        <f t="shared" si="21"/>
        <v>4.6557039490935344</v>
      </c>
      <c r="V201">
        <f t="shared" si="19"/>
        <v>4.1268404714715405</v>
      </c>
      <c r="AC201">
        <f t="shared" si="22"/>
        <v>4.9952561683284662</v>
      </c>
      <c r="AJ201">
        <f t="shared" si="20"/>
        <v>4.4278213447913579</v>
      </c>
    </row>
    <row r="202" spans="5:36">
      <c r="E202"/>
      <c r="S202">
        <f t="shared" si="21"/>
        <v>4.8219790901325892</v>
      </c>
      <c r="V202">
        <f t="shared" si="19"/>
        <v>4.103325519536873</v>
      </c>
      <c r="AC202">
        <f t="shared" si="22"/>
        <v>5.173658174340197</v>
      </c>
      <c r="AJ202">
        <f t="shared" si="20"/>
        <v>4.4025913881652565</v>
      </c>
    </row>
    <row r="203" spans="5:36">
      <c r="E203"/>
      <c r="S203">
        <f t="shared" si="21"/>
        <v>4.988254231171644</v>
      </c>
      <c r="V203">
        <f t="shared" si="19"/>
        <v>4.0728925245499088</v>
      </c>
      <c r="AC203">
        <f t="shared" si="22"/>
        <v>5.3520601803519279</v>
      </c>
      <c r="AJ203">
        <f t="shared" si="20"/>
        <v>4.3699388381767763</v>
      </c>
    </row>
    <row r="204" spans="5:36">
      <c r="E204"/>
      <c r="S204">
        <f t="shared" si="21"/>
        <v>5.1545293722106988</v>
      </c>
      <c r="V204">
        <f t="shared" si="19"/>
        <v>4.0353849715648442</v>
      </c>
      <c r="AC204">
        <f t="shared" si="22"/>
        <v>5.5304621863636587</v>
      </c>
      <c r="AJ204">
        <f t="shared" si="20"/>
        <v>4.3296957648507695</v>
      </c>
    </row>
    <row r="205" spans="5:36">
      <c r="E205"/>
      <c r="S205">
        <f t="shared" si="21"/>
        <v>5.3208045132497537</v>
      </c>
      <c r="V205">
        <f t="shared" si="19"/>
        <v>3.9906033849373137</v>
      </c>
      <c r="AC205">
        <f t="shared" si="22"/>
        <v>5.7088641923753904</v>
      </c>
      <c r="AJ205">
        <f t="shared" si="20"/>
        <v>4.2816481442815402</v>
      </c>
    </row>
    <row r="206" spans="5:36">
      <c r="E206"/>
      <c r="S206">
        <f t="shared" si="21"/>
        <v>5.4870796542888085</v>
      </c>
      <c r="V206">
        <f t="shared" si="19"/>
        <v>3.9382996379097137</v>
      </c>
      <c r="AC206">
        <f t="shared" si="22"/>
        <v>5.8872661983871204</v>
      </c>
      <c r="AJ206">
        <f t="shared" si="20"/>
        <v>4.2255297532018892</v>
      </c>
    </row>
    <row r="207" spans="5:36">
      <c r="E207"/>
      <c r="S207">
        <f t="shared" si="21"/>
        <v>5.6533547953278633</v>
      </c>
      <c r="V207">
        <f t="shared" si="19"/>
        <v>3.8781693948293832</v>
      </c>
      <c r="AC207">
        <f t="shared" si="22"/>
        <v>6.0656682043988512</v>
      </c>
      <c r="AJ207">
        <f t="shared" si="20"/>
        <v>4.161014059993219</v>
      </c>
    </row>
    <row r="208" spans="5:36">
      <c r="E208"/>
      <c r="S208">
        <f t="shared" si="21"/>
        <v>5.8196299363669182</v>
      </c>
      <c r="V208">
        <f t="shared" si="19"/>
        <v>3.8098421000046327</v>
      </c>
      <c r="AC208">
        <f t="shared" si="22"/>
        <v>6.244070210410583</v>
      </c>
      <c r="AJ208">
        <f t="shared" si="20"/>
        <v>4.087703483403617</v>
      </c>
    </row>
    <row r="209" spans="5:36">
      <c r="E209"/>
      <c r="S209">
        <f t="shared" si="21"/>
        <v>5.985905077405973</v>
      </c>
      <c r="V209">
        <f t="shared" si="19"/>
        <v>3.7328676582339484</v>
      </c>
      <c r="AC209">
        <f t="shared" si="22"/>
        <v>6.4224722164223138</v>
      </c>
      <c r="AJ209">
        <f t="shared" si="20"/>
        <v>4.005115101654491</v>
      </c>
    </row>
    <row r="210" spans="5:36">
      <c r="E210"/>
      <c r="S210">
        <f t="shared" si="21"/>
        <v>6.1521802184450278</v>
      </c>
      <c r="V210">
        <f t="shared" si="19"/>
        <v>3.6466985391933862</v>
      </c>
      <c r="AC210">
        <f t="shared" si="22"/>
        <v>6.6008742224340446</v>
      </c>
      <c r="AJ210">
        <f t="shared" si="20"/>
        <v>3.9126614516558469</v>
      </c>
    </row>
    <row r="211" spans="5:36">
      <c r="E211"/>
      <c r="S211">
        <f t="shared" si="21"/>
        <v>6.3184553594840827</v>
      </c>
      <c r="V211">
        <f t="shared" si="19"/>
        <v>3.55066538448306</v>
      </c>
      <c r="AC211">
        <f t="shared" si="22"/>
        <v>6.7792762284457764</v>
      </c>
      <c r="AJ211">
        <f t="shared" si="20"/>
        <v>3.8096243570132211</v>
      </c>
    </row>
    <row r="212" spans="5:36">
      <c r="E212"/>
      <c r="S212">
        <f t="shared" si="21"/>
        <v>6.4847305005231375</v>
      </c>
      <c r="V212">
        <f t="shared" si="19"/>
        <v>3.44394312733561</v>
      </c>
      <c r="AC212">
        <f t="shared" si="22"/>
        <v>6.9576782344575063</v>
      </c>
      <c r="AJ212">
        <f t="shared" si="20"/>
        <v>3.6951185767611214</v>
      </c>
    </row>
    <row r="213" spans="5:36">
      <c r="E213"/>
      <c r="S213">
        <f t="shared" si="21"/>
        <v>6.6510056415621923</v>
      </c>
      <c r="V213">
        <f t="shared" si="19"/>
        <v>3.3255028207810939</v>
      </c>
      <c r="AC213">
        <f t="shared" si="22"/>
        <v>7.1360802404692372</v>
      </c>
      <c r="AJ213">
        <f t="shared" si="20"/>
        <v>3.5680401202346164</v>
      </c>
    </row>
    <row r="214" spans="5:36">
      <c r="E214"/>
      <c r="S214">
        <f t="shared" si="21"/>
        <v>6.8172807826012471</v>
      </c>
      <c r="V214">
        <f t="shared" si="19"/>
        <v>3.1940411570092091</v>
      </c>
      <c r="AC214">
        <f t="shared" si="22"/>
        <v>7.314482246480968</v>
      </c>
      <c r="AJ214">
        <f t="shared" si="20"/>
        <v>3.4269906261010625</v>
      </c>
    </row>
    <row r="215" spans="5:36">
      <c r="E215"/>
      <c r="S215">
        <f t="shared" si="21"/>
        <v>6.983555923640302</v>
      </c>
      <c r="V215">
        <f t="shared" si="19"/>
        <v>3.047873680003705</v>
      </c>
      <c r="AC215">
        <f t="shared" si="22"/>
        <v>7.4928842524926997</v>
      </c>
      <c r="AJ215">
        <f t="shared" si="20"/>
        <v>3.2701627867228926</v>
      </c>
    </row>
    <row r="216" spans="5:36">
      <c r="E216"/>
      <c r="S216">
        <f t="shared" si="21"/>
        <v>7.1498310646793568</v>
      </c>
      <c r="V216">
        <f t="shared" si="19"/>
        <v>2.8847658797196716</v>
      </c>
      <c r="AC216">
        <f t="shared" si="22"/>
        <v>7.6712862585044306</v>
      </c>
      <c r="AJ216">
        <f t="shared" si="20"/>
        <v>3.0951591236076852</v>
      </c>
    </row>
    <row r="217" spans="5:36">
      <c r="E217"/>
      <c r="S217">
        <f t="shared" si="21"/>
        <v>7.3161062057184116</v>
      </c>
      <c r="V217">
        <f t="shared" si="19"/>
        <v>2.7016512630750809</v>
      </c>
      <c r="AC217">
        <f t="shared" si="22"/>
        <v>7.8496882645161605</v>
      </c>
      <c r="AJ217">
        <f t="shared" si="20"/>
        <v>2.8986894966067913</v>
      </c>
    </row>
    <row r="218" spans="5:36">
      <c r="E218"/>
      <c r="S218">
        <f t="shared" si="21"/>
        <v>7.4823813467574665</v>
      </c>
      <c r="V218">
        <f t="shared" si="19"/>
        <v>2.4941271155858185</v>
      </c>
      <c r="AC218">
        <f t="shared" si="22"/>
        <v>8.0280902705278923</v>
      </c>
      <c r="AJ218">
        <f t="shared" si="20"/>
        <v>2.6760300901759599</v>
      </c>
    </row>
    <row r="219" spans="5:36">
      <c r="E219"/>
      <c r="S219">
        <f t="shared" si="21"/>
        <v>7.6486564877965213</v>
      </c>
      <c r="V219">
        <f t="shared" si="19"/>
        <v>2.2554657490351238</v>
      </c>
      <c r="AC219">
        <f t="shared" si="22"/>
        <v>8.206492276539624</v>
      </c>
      <c r="AJ219">
        <f t="shared" si="20"/>
        <v>2.419962548846109</v>
      </c>
    </row>
    <row r="220" spans="5:36">
      <c r="E220"/>
      <c r="S220">
        <f t="shared" si="21"/>
        <v>7.8149316288355761</v>
      </c>
      <c r="V220">
        <f t="shared" si="19"/>
        <v>1.9744079052682091</v>
      </c>
      <c r="AC220">
        <f t="shared" si="22"/>
        <v>8.3848942825513539</v>
      </c>
      <c r="AJ220">
        <f t="shared" si="20"/>
        <v>2.1184064483970828</v>
      </c>
    </row>
    <row r="221" spans="5:36">
      <c r="E221"/>
      <c r="S221">
        <f t="shared" si="21"/>
        <v>7.981206769874631</v>
      </c>
      <c r="V221">
        <f t="shared" si="19"/>
        <v>1.6291570098199575</v>
      </c>
      <c r="AC221">
        <f t="shared" si="22"/>
        <v>8.5632962885630839</v>
      </c>
      <c r="AJ221">
        <f t="shared" si="20"/>
        <v>1.747975535270704</v>
      </c>
    </row>
    <row r="222" spans="5:36">
      <c r="E222"/>
      <c r="S222">
        <f t="shared" si="21"/>
        <v>8.1474819109136849</v>
      </c>
      <c r="V222">
        <f t="shared" si="19"/>
        <v>1.1639259872733771</v>
      </c>
      <c r="AC222">
        <f t="shared" si="22"/>
        <v>8.7416982945748156</v>
      </c>
      <c r="AJ222">
        <f t="shared" si="20"/>
        <v>1.2488140420821097</v>
      </c>
    </row>
    <row r="223" spans="5:36">
      <c r="E223"/>
      <c r="S223">
        <f t="shared" si="21"/>
        <v>8.3137570519527397</v>
      </c>
      <c r="V223">
        <v>0</v>
      </c>
      <c r="AC223">
        <f t="shared" si="22"/>
        <v>8.9201003005865456</v>
      </c>
      <c r="AJ223">
        <f>V223</f>
        <v>0</v>
      </c>
    </row>
    <row r="224" spans="5:36">
      <c r="E224"/>
    </row>
    <row r="225" spans="5:37">
      <c r="E225"/>
      <c r="S225">
        <f>K16</f>
        <v>4.4390000000000001</v>
      </c>
      <c r="X225">
        <f>N16</f>
        <v>5.0989935160624809</v>
      </c>
      <c r="AC225">
        <f t="shared" si="22"/>
        <v>4.7627474542334953</v>
      </c>
      <c r="AK225">
        <f>X225*0.0479/$I$23</f>
        <v>5.4708759603017967</v>
      </c>
    </row>
    <row r="226" spans="5:37">
      <c r="E226"/>
      <c r="S226">
        <f>K17</f>
        <v>3.4580000000000002</v>
      </c>
      <c r="X226">
        <f>N17</f>
        <v>4.1729364391477057</v>
      </c>
      <c r="AC226">
        <f t="shared" si="22"/>
        <v>3.7102006525657645</v>
      </c>
      <c r="AK226">
        <f>X226*0.0479/$I$23</f>
        <v>4.4772792075307324</v>
      </c>
    </row>
    <row r="227" spans="5:37">
      <c r="E227"/>
      <c r="S227">
        <f>K18</f>
        <v>2.476</v>
      </c>
      <c r="X227">
        <f>N18</f>
        <v>3.9499516533805732</v>
      </c>
      <c r="AC227">
        <f t="shared" si="22"/>
        <v>2.6565809183784936</v>
      </c>
      <c r="AK227">
        <f>X227*0.0479/$I$23</f>
        <v>4.2380315795187453</v>
      </c>
    </row>
    <row r="228" spans="5:37">
      <c r="E228"/>
      <c r="S228">
        <f>K19</f>
        <v>0</v>
      </c>
      <c r="X228">
        <f>N19</f>
        <v>0</v>
      </c>
      <c r="AC228">
        <f t="shared" si="22"/>
        <v>0</v>
      </c>
      <c r="AK228">
        <f>X228*0.0479/$I$23</f>
        <v>0</v>
      </c>
    </row>
    <row r="229" spans="5:37">
      <c r="E229"/>
      <c r="S229">
        <f>K20</f>
        <v>0</v>
      </c>
      <c r="X229">
        <f>N20</f>
        <v>0</v>
      </c>
      <c r="AC229">
        <f t="shared" si="22"/>
        <v>0</v>
      </c>
      <c r="AK229">
        <f>X229*0.0479/$I$23</f>
        <v>0</v>
      </c>
    </row>
    <row r="230" spans="5:37">
      <c r="E230"/>
      <c r="S230" t="s">
        <v>57</v>
      </c>
    </row>
    <row r="231" spans="5:37">
      <c r="E231"/>
      <c r="S231">
        <v>-0.05</v>
      </c>
      <c r="AA231">
        <f>S231*$L$24+$L$26</f>
        <v>2.3542950307229988</v>
      </c>
      <c r="AC231">
        <f t="shared" si="22"/>
        <v>-5.3646625976948581E-2</v>
      </c>
      <c r="AI231">
        <f>AA231*0.0479/$I$23</f>
        <v>2.5259996990517077</v>
      </c>
    </row>
    <row r="232" spans="5:37">
      <c r="E232"/>
      <c r="S232">
        <f>I41</f>
        <v>2.2317590718535381</v>
      </c>
      <c r="AA232">
        <f>S232*$L$24+$L$26</f>
        <v>3.6897835962328056</v>
      </c>
      <c r="AC232">
        <f t="shared" si="22"/>
        <v>2.3945268839677731</v>
      </c>
      <c r="AI232">
        <f>AA232*0.0479/$I$23</f>
        <v>3.9588888104596318</v>
      </c>
    </row>
    <row r="233" spans="5:37">
      <c r="E233"/>
    </row>
    <row r="234" spans="5:37">
      <c r="E234"/>
    </row>
    <row r="235" spans="5:37">
      <c r="E23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AK235"/>
  <sheetViews>
    <sheetView workbookViewId="0">
      <selection activeCell="O25" sqref="O25"/>
    </sheetView>
  </sheetViews>
  <sheetFormatPr baseColWidth="10" defaultColWidth="8.83203125" defaultRowHeight="15" x14ac:dyDescent="0"/>
  <cols>
    <col min="5" max="5" width="8.83203125" style="1"/>
    <col min="8" max="8" width="10.33203125" customWidth="1"/>
    <col min="12" max="12" width="9.1640625" bestFit="1" customWidth="1"/>
  </cols>
  <sheetData>
    <row r="1" spans="1:37">
      <c r="A1" t="s">
        <v>57</v>
      </c>
    </row>
    <row r="2" spans="1:37">
      <c r="A2" s="2"/>
      <c r="B2" s="3"/>
      <c r="D2" s="1" t="s">
        <v>58</v>
      </c>
      <c r="E2" s="1" t="s">
        <v>60</v>
      </c>
      <c r="F2" s="1" t="s">
        <v>59</v>
      </c>
      <c r="H2" s="1" t="s">
        <v>61</v>
      </c>
      <c r="I2" s="1" t="s">
        <v>62</v>
      </c>
      <c r="K2" t="s">
        <v>0</v>
      </c>
      <c r="M2" s="1" t="s">
        <v>58</v>
      </c>
      <c r="N2" s="1" t="s">
        <v>60</v>
      </c>
      <c r="O2" s="1" t="s">
        <v>59</v>
      </c>
      <c r="R2" t="s">
        <v>1</v>
      </c>
      <c r="S2">
        <f>(I37-I38)/50</f>
        <v>0.1907483690065935</v>
      </c>
      <c r="T2">
        <f>I33/50</f>
        <v>0.10551669418449693</v>
      </c>
      <c r="U2">
        <f>F17/50</f>
        <v>9.8580000000000001E-2</v>
      </c>
      <c r="V2">
        <f>L29/50</f>
        <v>0.11177781031365569</v>
      </c>
    </row>
    <row r="3" spans="1:37">
      <c r="B3" s="1"/>
      <c r="C3" s="1"/>
      <c r="D3" s="1" t="s">
        <v>2</v>
      </c>
      <c r="E3" s="1" t="s">
        <v>3</v>
      </c>
      <c r="F3" s="1" t="s">
        <v>4</v>
      </c>
      <c r="G3" s="1"/>
      <c r="H3" s="1" t="s">
        <v>5</v>
      </c>
      <c r="I3" s="1" t="s">
        <v>6</v>
      </c>
      <c r="K3" s="1"/>
      <c r="L3" s="1"/>
      <c r="M3" s="1" t="s">
        <v>2</v>
      </c>
      <c r="N3" s="1" t="s">
        <v>3</v>
      </c>
      <c r="O3" s="1" t="s">
        <v>4</v>
      </c>
      <c r="P3" s="1"/>
      <c r="Q3" s="1"/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12</v>
      </c>
      <c r="AI3" t="s">
        <v>13</v>
      </c>
      <c r="AJ3" t="s">
        <v>14</v>
      </c>
      <c r="AK3" t="s">
        <v>15</v>
      </c>
    </row>
    <row r="4" spans="1:37">
      <c r="B4" s="1"/>
      <c r="C4" s="1"/>
      <c r="D4" s="1" t="s">
        <v>16</v>
      </c>
      <c r="E4" s="1" t="s">
        <v>17</v>
      </c>
      <c r="F4" s="1" t="s">
        <v>16</v>
      </c>
      <c r="G4" s="1"/>
      <c r="H4" s="1" t="s">
        <v>18</v>
      </c>
      <c r="I4" s="1" t="s">
        <v>19</v>
      </c>
      <c r="K4" s="1"/>
      <c r="L4" s="1"/>
      <c r="M4" s="1" t="s">
        <v>16</v>
      </c>
      <c r="N4" s="1" t="s">
        <v>17</v>
      </c>
      <c r="O4" s="1" t="s">
        <v>16</v>
      </c>
      <c r="P4" s="1"/>
      <c r="Q4" s="1"/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C4" t="s">
        <v>2</v>
      </c>
      <c r="AD4" t="str">
        <f t="shared" ref="AD4" si="0">T4</f>
        <v>FC</v>
      </c>
      <c r="AE4" t="s">
        <v>29</v>
      </c>
      <c r="AF4" t="str">
        <f>W4</f>
        <v>YL</v>
      </c>
      <c r="AG4" t="str">
        <f>Z4</f>
        <v>PHI</v>
      </c>
      <c r="AH4" t="s">
        <v>30</v>
      </c>
      <c r="AI4" t="str">
        <f>AA4</f>
        <v>PHIT</v>
      </c>
      <c r="AJ4" t="str">
        <f>V4</f>
        <v>FCt</v>
      </c>
      <c r="AK4" t="str">
        <f>X4</f>
        <v>TYL</v>
      </c>
    </row>
    <row r="5" spans="1:37">
      <c r="A5" s="4"/>
      <c r="B5" s="5"/>
      <c r="C5" s="5"/>
      <c r="D5" s="1" t="s">
        <v>31</v>
      </c>
      <c r="E5" s="1" t="s">
        <v>31</v>
      </c>
      <c r="F5" s="5" t="s">
        <v>31</v>
      </c>
      <c r="G5" s="1"/>
      <c r="H5" s="1" t="s">
        <v>31</v>
      </c>
      <c r="I5" s="1" t="s">
        <v>32</v>
      </c>
      <c r="K5" s="5"/>
      <c r="L5" s="5"/>
      <c r="M5" s="1" t="s">
        <v>31</v>
      </c>
      <c r="N5" s="1" t="s">
        <v>31</v>
      </c>
      <c r="O5" s="5" t="s">
        <v>31</v>
      </c>
      <c r="P5" s="5"/>
      <c r="Q5" s="5"/>
    </row>
    <row r="6" spans="1:37">
      <c r="B6" s="3"/>
      <c r="D6" s="6">
        <v>1.2969999999999999</v>
      </c>
      <c r="E6" s="6">
        <v>4.3890000000000002</v>
      </c>
      <c r="F6" s="6">
        <v>2.21</v>
      </c>
      <c r="G6" s="1"/>
      <c r="H6" s="7">
        <v>4.9290000000000003</v>
      </c>
      <c r="I6" s="7">
        <v>2.8610000000000002</v>
      </c>
      <c r="K6" s="3"/>
      <c r="M6" s="8">
        <v>4.4359999999999999</v>
      </c>
      <c r="N6" s="3">
        <v>4.3860000000000001</v>
      </c>
      <c r="O6" s="3">
        <v>4.6639999999999997</v>
      </c>
      <c r="P6" s="3"/>
      <c r="Q6" s="3"/>
      <c r="S6">
        <f>I38</f>
        <v>1.2712279576552445</v>
      </c>
      <c r="U6">
        <f t="shared" ref="U6:U56" si="1">SQRT($I$35^2-(S6-$I$36)^2)</f>
        <v>0</v>
      </c>
      <c r="AC6">
        <f>S6*0.0479/$I$23</f>
        <v>1.3639418155154228</v>
      </c>
      <c r="AE6">
        <f t="shared" ref="AE6:AE55" si="2">U6*0.0479/$I$23</f>
        <v>0</v>
      </c>
    </row>
    <row r="7" spans="1:37">
      <c r="B7" s="3"/>
      <c r="D7" s="6">
        <v>1.298</v>
      </c>
      <c r="E7" s="6">
        <v>4.8979999999999997</v>
      </c>
      <c r="F7" s="6">
        <v>2.323</v>
      </c>
      <c r="G7" s="1"/>
      <c r="H7" s="9"/>
      <c r="I7" s="9"/>
      <c r="K7" s="3"/>
      <c r="M7" s="8">
        <v>3.4569999999999999</v>
      </c>
      <c r="N7" s="3">
        <v>4.29</v>
      </c>
      <c r="O7" s="3">
        <v>4.133</v>
      </c>
      <c r="P7" s="3"/>
      <c r="Q7" s="3"/>
      <c r="S7">
        <f t="shared" ref="S7:S56" si="3">S6+$S$2</f>
        <v>1.461976326661838</v>
      </c>
      <c r="U7">
        <f t="shared" si="1"/>
        <v>1.3352385830461548</v>
      </c>
      <c r="AC7">
        <f t="shared" ref="AC7:AC70" si="4">S7*0.0479/$I$23</f>
        <v>1.5686019436716163</v>
      </c>
      <c r="AE7">
        <f t="shared" si="2"/>
        <v>1.4326208970933574</v>
      </c>
    </row>
    <row r="8" spans="1:37">
      <c r="B8" s="3"/>
      <c r="D8" s="6">
        <v>1.788</v>
      </c>
      <c r="E8" s="6">
        <v>4.4749999999999996</v>
      </c>
      <c r="F8" s="6">
        <v>2.6549999999999998</v>
      </c>
      <c r="G8" s="1"/>
      <c r="H8" s="9"/>
      <c r="I8" s="9"/>
      <c r="K8" s="3"/>
      <c r="M8" s="8">
        <v>2.4750000000000001</v>
      </c>
      <c r="N8" s="3">
        <v>4.3760000000000003</v>
      </c>
      <c r="O8" s="3">
        <v>3.173</v>
      </c>
      <c r="P8" s="3"/>
      <c r="Q8" s="3"/>
      <c r="S8">
        <f t="shared" si="3"/>
        <v>1.6527246956684314</v>
      </c>
      <c r="U8">
        <f t="shared" si="1"/>
        <v>1.8689446933370859</v>
      </c>
      <c r="AC8">
        <f t="shared" si="4"/>
        <v>1.7732620718278103</v>
      </c>
      <c r="AE8">
        <f t="shared" si="2"/>
        <v>2.0052515387011502</v>
      </c>
    </row>
    <row r="9" spans="1:37">
      <c r="B9" s="3"/>
      <c r="D9" s="6">
        <v>2.2789999999999999</v>
      </c>
      <c r="E9" s="6">
        <v>4.577</v>
      </c>
      <c r="F9" s="6">
        <v>3.1269999999999998</v>
      </c>
      <c r="G9" s="1"/>
      <c r="K9" s="3"/>
      <c r="M9" s="8"/>
      <c r="N9" s="3"/>
      <c r="O9" s="3"/>
      <c r="P9" s="3"/>
      <c r="Q9" s="3"/>
      <c r="S9">
        <f t="shared" si="3"/>
        <v>1.8434730646750248</v>
      </c>
      <c r="U9">
        <f t="shared" si="1"/>
        <v>2.2650113861288319</v>
      </c>
      <c r="AC9">
        <f t="shared" si="4"/>
        <v>1.977922199984004</v>
      </c>
      <c r="AE9">
        <f t="shared" si="2"/>
        <v>2.430204373303666</v>
      </c>
    </row>
    <row r="10" spans="1:37">
      <c r="B10" s="3"/>
      <c r="D10" s="6">
        <v>2.77</v>
      </c>
      <c r="E10" s="23">
        <v>4.6719999999999997</v>
      </c>
      <c r="F10" s="23">
        <v>3.536</v>
      </c>
      <c r="G10" s="1"/>
      <c r="K10" s="3"/>
      <c r="M10" s="3"/>
      <c r="N10" s="8"/>
      <c r="O10" s="3"/>
      <c r="P10" s="3"/>
      <c r="Q10" s="3"/>
      <c r="S10">
        <f t="shared" si="3"/>
        <v>2.0342214336816182</v>
      </c>
      <c r="U10">
        <f t="shared" si="1"/>
        <v>2.587436764691323</v>
      </c>
      <c r="AC10">
        <f t="shared" si="4"/>
        <v>2.1825823281401977</v>
      </c>
      <c r="AE10">
        <f t="shared" si="2"/>
        <v>2.7761450470880265</v>
      </c>
    </row>
    <row r="11" spans="1:37">
      <c r="B11" s="3"/>
      <c r="D11" s="6">
        <v>3.2610000000000001</v>
      </c>
      <c r="E11" s="23">
        <v>4.8140000000000001</v>
      </c>
      <c r="F11" s="23">
        <v>3.9660000000000002</v>
      </c>
      <c r="G11" s="1"/>
      <c r="M11" t="s">
        <v>33</v>
      </c>
      <c r="N11">
        <f>AVERAGE(N6:N8)</f>
        <v>4.3506666666666662</v>
      </c>
      <c r="S11">
        <f t="shared" si="3"/>
        <v>2.2249698026882117</v>
      </c>
      <c r="U11">
        <f t="shared" si="1"/>
        <v>2.8612255350989022</v>
      </c>
      <c r="AC11">
        <f t="shared" si="4"/>
        <v>2.3872424562963914</v>
      </c>
      <c r="AE11">
        <f t="shared" si="2"/>
        <v>3.0699019223429072</v>
      </c>
    </row>
    <row r="12" spans="1:37">
      <c r="D12" t="s">
        <v>33</v>
      </c>
      <c r="E12" s="1">
        <f>AVERAGE(E6:E11)</f>
        <v>4.6375000000000002</v>
      </c>
      <c r="G12" s="1"/>
      <c r="K12" t="s">
        <v>34</v>
      </c>
      <c r="N12" s="1"/>
      <c r="S12">
        <f t="shared" si="3"/>
        <v>2.4157181716948051</v>
      </c>
      <c r="U12">
        <f t="shared" si="1"/>
        <v>3.0992941508624745</v>
      </c>
      <c r="AC12">
        <f t="shared" si="4"/>
        <v>2.5919025844525851</v>
      </c>
      <c r="AE12">
        <f t="shared" si="2"/>
        <v>3.3253334820772729</v>
      </c>
    </row>
    <row r="13" spans="1:37">
      <c r="B13" t="s">
        <v>34</v>
      </c>
      <c r="G13" s="1"/>
      <c r="K13" s="1" t="s">
        <v>2</v>
      </c>
      <c r="L13" s="1" t="s">
        <v>4</v>
      </c>
      <c r="M13" t="s">
        <v>35</v>
      </c>
      <c r="N13" s="1" t="s">
        <v>36</v>
      </c>
      <c r="O13" s="1" t="s">
        <v>37</v>
      </c>
      <c r="P13" s="1"/>
      <c r="Q13" s="1"/>
      <c r="S13">
        <f t="shared" si="3"/>
        <v>2.6064665407013985</v>
      </c>
      <c r="U13">
        <f t="shared" si="1"/>
        <v>3.3093605158521702</v>
      </c>
      <c r="AC13">
        <f t="shared" si="4"/>
        <v>2.7965627126087789</v>
      </c>
      <c r="AE13">
        <f t="shared" si="2"/>
        <v>3.5507205163360602</v>
      </c>
    </row>
    <row r="14" spans="1:37">
      <c r="B14" s="1" t="s">
        <v>2</v>
      </c>
      <c r="C14" s="1" t="s">
        <v>4</v>
      </c>
      <c r="D14" t="s">
        <v>35</v>
      </c>
      <c r="E14" s="1" t="s">
        <v>36</v>
      </c>
      <c r="F14" s="1" t="s">
        <v>37</v>
      </c>
      <c r="G14" s="1"/>
      <c r="K14" s="1" t="s">
        <v>17</v>
      </c>
      <c r="L14" s="1" t="s">
        <v>17</v>
      </c>
      <c r="M14" t="s">
        <v>16</v>
      </c>
      <c r="N14" s="1" t="s">
        <v>38</v>
      </c>
      <c r="O14" s="1" t="s">
        <v>16</v>
      </c>
      <c r="P14" s="1"/>
      <c r="Q14" s="1"/>
      <c r="S14">
        <f t="shared" si="3"/>
        <v>2.7972149097079919</v>
      </c>
      <c r="U14">
        <f t="shared" si="1"/>
        <v>3.4964753586483326</v>
      </c>
      <c r="AC14">
        <f t="shared" si="4"/>
        <v>3.0012228407649726</v>
      </c>
      <c r="AE14">
        <f t="shared" si="2"/>
        <v>3.751482116060485</v>
      </c>
    </row>
    <row r="15" spans="1:37">
      <c r="B15" s="1" t="s">
        <v>17</v>
      </c>
      <c r="C15" s="1" t="s">
        <v>17</v>
      </c>
      <c r="D15" t="s">
        <v>16</v>
      </c>
      <c r="E15" s="1" t="s">
        <v>38</v>
      </c>
      <c r="F15" s="1" t="s">
        <v>16</v>
      </c>
      <c r="G15" s="1"/>
      <c r="K15" s="1" t="s">
        <v>31</v>
      </c>
      <c r="L15" s="1" t="s">
        <v>31</v>
      </c>
      <c r="M15" s="1" t="s">
        <v>31</v>
      </c>
      <c r="N15" s="1" t="s">
        <v>31</v>
      </c>
      <c r="O15" s="10" t="s">
        <v>31</v>
      </c>
      <c r="P15" s="10"/>
      <c r="Q15" s="10"/>
      <c r="R15" s="4"/>
      <c r="S15">
        <f t="shared" si="3"/>
        <v>2.9879632787145853</v>
      </c>
      <c r="U15">
        <f t="shared" si="1"/>
        <v>3.6641565145107107</v>
      </c>
      <c r="AC15">
        <f t="shared" si="4"/>
        <v>3.2058829689211663</v>
      </c>
      <c r="AE15">
        <f t="shared" si="2"/>
        <v>3.9313926810991133</v>
      </c>
    </row>
    <row r="16" spans="1:37">
      <c r="B16" s="1" t="s">
        <v>31</v>
      </c>
      <c r="C16" s="1" t="s">
        <v>31</v>
      </c>
      <c r="D16" s="1" t="s">
        <v>31</v>
      </c>
      <c r="E16" s="1" t="s">
        <v>31</v>
      </c>
      <c r="F16" s="10" t="s">
        <v>31</v>
      </c>
      <c r="G16" s="1"/>
      <c r="K16" s="1">
        <f>M6</f>
        <v>4.4359999999999999</v>
      </c>
      <c r="L16" s="1">
        <f>O6</f>
        <v>4.6639999999999997</v>
      </c>
      <c r="M16" s="1">
        <f>N6</f>
        <v>4.3860000000000001</v>
      </c>
      <c r="N16" s="1">
        <f>L16*$N$11/M16</f>
        <v>4.6264271165830664</v>
      </c>
      <c r="O16" s="11">
        <f>F17</f>
        <v>4.9290000000000003</v>
      </c>
      <c r="P16" s="11"/>
      <c r="Q16" s="11"/>
      <c r="R16" s="4"/>
      <c r="S16">
        <f t="shared" si="3"/>
        <v>3.1787116477211788</v>
      </c>
      <c r="U16">
        <f t="shared" si="1"/>
        <v>3.8149673801318702</v>
      </c>
      <c r="AC16">
        <f t="shared" si="4"/>
        <v>3.41054309707736</v>
      </c>
      <c r="AE16">
        <f t="shared" si="2"/>
        <v>4.0932025631238771</v>
      </c>
    </row>
    <row r="17" spans="2:31">
      <c r="B17" s="1">
        <f>D6</f>
        <v>1.2969999999999999</v>
      </c>
      <c r="C17" s="1">
        <f t="shared" ref="C17:C22" si="5">F6</f>
        <v>2.21</v>
      </c>
      <c r="D17" s="1">
        <f t="shared" ref="D17:D22" si="6">E6</f>
        <v>4.3890000000000002</v>
      </c>
      <c r="E17" s="1">
        <f>C17*$E$12/D17</f>
        <v>2.3351275917065388</v>
      </c>
      <c r="F17" s="9">
        <f>H6</f>
        <v>4.9290000000000003</v>
      </c>
      <c r="G17" s="1"/>
      <c r="K17" s="1">
        <f t="shared" ref="K17:K18" si="7">M7</f>
        <v>3.4569999999999999</v>
      </c>
      <c r="L17" s="1">
        <f t="shared" ref="L17:L18" si="8">O7</f>
        <v>4.133</v>
      </c>
      <c r="M17" s="1">
        <f t="shared" ref="M17:M18" si="9">N7</f>
        <v>4.29</v>
      </c>
      <c r="N17" s="1">
        <f t="shared" ref="N17:N18" si="10">L17*$N$11/M17</f>
        <v>4.1914464646464644</v>
      </c>
      <c r="O17" s="12"/>
      <c r="P17" s="12"/>
      <c r="Q17" s="12"/>
      <c r="S17">
        <f t="shared" si="3"/>
        <v>3.3694600167277722</v>
      </c>
      <c r="U17">
        <f t="shared" si="1"/>
        <v>3.9508403384029345</v>
      </c>
      <c r="AC17">
        <f t="shared" si="4"/>
        <v>3.6152032252335542</v>
      </c>
      <c r="AE17">
        <f t="shared" si="2"/>
        <v>4.2389850785788639</v>
      </c>
    </row>
    <row r="18" spans="2:31">
      <c r="B18" s="1">
        <f t="shared" ref="B18:B22" si="11">D7</f>
        <v>1.298</v>
      </c>
      <c r="C18" s="1">
        <f t="shared" si="5"/>
        <v>2.323</v>
      </c>
      <c r="D18" s="1">
        <f t="shared" si="6"/>
        <v>4.8979999999999997</v>
      </c>
      <c r="E18" s="1">
        <f t="shared" ref="E18:E22" si="12">C18*$E$12/D18</f>
        <v>2.1994513066557779</v>
      </c>
      <c r="F18" s="1"/>
      <c r="G18" s="1"/>
      <c r="K18" s="1">
        <f t="shared" si="7"/>
        <v>2.4750000000000001</v>
      </c>
      <c r="L18" s="1">
        <f t="shared" si="8"/>
        <v>3.173</v>
      </c>
      <c r="M18" s="1">
        <f t="shared" si="9"/>
        <v>4.3760000000000003</v>
      </c>
      <c r="N18" s="1">
        <f t="shared" si="10"/>
        <v>3.1546310176721506</v>
      </c>
      <c r="O18" s="12"/>
      <c r="P18" s="12"/>
      <c r="Q18" s="12"/>
      <c r="S18">
        <f t="shared" si="3"/>
        <v>3.5602083857343656</v>
      </c>
      <c r="U18">
        <f t="shared" si="1"/>
        <v>4.0732705246614858</v>
      </c>
      <c r="AC18">
        <f t="shared" si="4"/>
        <v>3.8198633533897479</v>
      </c>
      <c r="AE18">
        <f t="shared" si="2"/>
        <v>4.3703444067888766</v>
      </c>
    </row>
    <row r="19" spans="2:31">
      <c r="B19" s="1">
        <f t="shared" si="11"/>
        <v>1.788</v>
      </c>
      <c r="C19" s="1">
        <f t="shared" si="5"/>
        <v>2.6549999999999998</v>
      </c>
      <c r="D19" s="1">
        <f t="shared" si="6"/>
        <v>4.4749999999999996</v>
      </c>
      <c r="E19" s="1">
        <f t="shared" si="12"/>
        <v>2.75141061452514</v>
      </c>
      <c r="F19" s="1"/>
      <c r="G19" s="1"/>
      <c r="K19" s="1"/>
      <c r="L19" s="1"/>
      <c r="M19" s="1"/>
      <c r="N19" s="1"/>
      <c r="O19" s="12"/>
      <c r="P19" s="12"/>
      <c r="Q19" s="12"/>
      <c r="S19">
        <f t="shared" si="3"/>
        <v>3.750956754740959</v>
      </c>
      <c r="U19">
        <f t="shared" si="1"/>
        <v>4.1834383315692545</v>
      </c>
      <c r="AC19">
        <f t="shared" si="4"/>
        <v>4.0245234815459421</v>
      </c>
      <c r="AE19">
        <f t="shared" si="2"/>
        <v>4.4885470294265115</v>
      </c>
    </row>
    <row r="20" spans="2:31">
      <c r="B20" s="1">
        <f t="shared" si="11"/>
        <v>2.2789999999999999</v>
      </c>
      <c r="C20" s="1">
        <f t="shared" si="5"/>
        <v>3.1269999999999998</v>
      </c>
      <c r="D20" s="1">
        <f t="shared" si="6"/>
        <v>4.577</v>
      </c>
      <c r="E20" s="1">
        <f t="shared" si="12"/>
        <v>3.168333515403102</v>
      </c>
      <c r="F20" s="1"/>
      <c r="G20" s="1"/>
      <c r="K20" s="1"/>
      <c r="L20" s="1"/>
      <c r="M20" s="1"/>
      <c r="N20" s="1"/>
      <c r="O20" s="12"/>
      <c r="P20" s="12"/>
      <c r="Q20" s="12"/>
      <c r="S20">
        <f t="shared" si="3"/>
        <v>3.9417051237475524</v>
      </c>
      <c r="U20">
        <f t="shared" si="1"/>
        <v>4.2822902634516131</v>
      </c>
      <c r="AC20">
        <f t="shared" si="4"/>
        <v>4.2291836097021358</v>
      </c>
      <c r="AE20">
        <f t="shared" si="2"/>
        <v>4.5946084817623456</v>
      </c>
    </row>
    <row r="21" spans="2:31">
      <c r="B21" s="1">
        <f t="shared" si="11"/>
        <v>2.77</v>
      </c>
      <c r="C21" s="1">
        <f t="shared" si="5"/>
        <v>3.536</v>
      </c>
      <c r="D21" s="1">
        <f t="shared" si="6"/>
        <v>4.6719999999999997</v>
      </c>
      <c r="E21" s="1">
        <f t="shared" si="12"/>
        <v>3.509888698630137</v>
      </c>
      <c r="F21" s="1"/>
      <c r="G21" s="1"/>
      <c r="S21">
        <f t="shared" si="3"/>
        <v>4.1324534927541459</v>
      </c>
      <c r="U21">
        <f t="shared" si="1"/>
        <v>4.3705941983104166</v>
      </c>
      <c r="AC21">
        <f t="shared" si="4"/>
        <v>4.4338437378583295</v>
      </c>
      <c r="AE21">
        <f t="shared" si="2"/>
        <v>4.6893526450756067</v>
      </c>
    </row>
    <row r="22" spans="2:31">
      <c r="B22" s="1">
        <f t="shared" si="11"/>
        <v>3.2610000000000001</v>
      </c>
      <c r="C22" s="1">
        <f t="shared" si="5"/>
        <v>3.9660000000000002</v>
      </c>
      <c r="D22" s="1">
        <f t="shared" si="6"/>
        <v>4.8140000000000001</v>
      </c>
      <c r="E22" s="1">
        <f t="shared" si="12"/>
        <v>3.8205909846281685</v>
      </c>
      <c r="F22" s="1"/>
      <c r="G22" s="1"/>
      <c r="S22">
        <f t="shared" si="3"/>
        <v>4.3232018617607393</v>
      </c>
      <c r="U22">
        <f t="shared" si="1"/>
        <v>4.4489782547905881</v>
      </c>
      <c r="AC22">
        <f t="shared" si="4"/>
        <v>4.6385038660145232</v>
      </c>
      <c r="AE22">
        <f t="shared" si="2"/>
        <v>4.7734534482865625</v>
      </c>
    </row>
    <row r="23" spans="2:31">
      <c r="B23" s="9"/>
      <c r="C23" s="9"/>
      <c r="D23" s="9"/>
      <c r="E23" s="9"/>
      <c r="F23" s="1"/>
      <c r="G23" s="1"/>
      <c r="H23" s="1" t="s">
        <v>39</v>
      </c>
      <c r="I23" s="1">
        <f>1/(4*144/PI()/I6^2)</f>
        <v>4.4644000557073384E-2</v>
      </c>
      <c r="R23" s="4"/>
      <c r="S23">
        <f t="shared" si="3"/>
        <v>4.5139502307673327</v>
      </c>
      <c r="U23">
        <f t="shared" si="1"/>
        <v>4.5179587754136259</v>
      </c>
      <c r="AC23">
        <f t="shared" si="4"/>
        <v>4.843163994170717</v>
      </c>
      <c r="AE23">
        <f t="shared" si="2"/>
        <v>4.8474648920777481</v>
      </c>
    </row>
    <row r="24" spans="2:31">
      <c r="B24" s="1"/>
      <c r="C24" s="1"/>
      <c r="D24" s="1"/>
      <c r="F24" s="1"/>
      <c r="G24" s="1"/>
      <c r="H24" s="11" t="s">
        <v>40</v>
      </c>
      <c r="I24" s="13">
        <f>INTERCEPT(E17:E22,B17:B22)</f>
        <v>1.264445042180383</v>
      </c>
      <c r="K24" s="14" t="s">
        <v>41</v>
      </c>
      <c r="L24" s="14">
        <f>SLOPE(N16:N18,K16:K18)</f>
        <v>0.75068936892848515</v>
      </c>
      <c r="R24" s="4"/>
      <c r="S24">
        <f t="shared" si="3"/>
        <v>4.7046985997739261</v>
      </c>
      <c r="U24">
        <f t="shared" si="1"/>
        <v>4.5779608561582448</v>
      </c>
      <c r="AC24">
        <f t="shared" si="4"/>
        <v>5.0478241223269098</v>
      </c>
      <c r="AE24">
        <f t="shared" si="2"/>
        <v>4.9118430757486529</v>
      </c>
    </row>
    <row r="25" spans="2:31">
      <c r="B25" s="1"/>
      <c r="C25" s="1"/>
      <c r="D25" s="1"/>
      <c r="F25" s="1"/>
      <c r="G25" s="1"/>
      <c r="H25" s="11" t="s">
        <v>42</v>
      </c>
      <c r="I25" s="13">
        <f>SLOPE(E17:E22,B17:B22)</f>
        <v>0.80344539970586648</v>
      </c>
      <c r="K25" s="12" t="s">
        <v>43</v>
      </c>
      <c r="L25" s="12">
        <f>DEGREES(ATAN(L24))</f>
        <v>36.895167957615364</v>
      </c>
      <c r="S25">
        <f t="shared" si="3"/>
        <v>4.8954469687805195</v>
      </c>
      <c r="U25">
        <f t="shared" si="1"/>
        <v>4.6293336263591875</v>
      </c>
      <c r="AC25">
        <f t="shared" si="4"/>
        <v>5.2524842504831044</v>
      </c>
      <c r="AE25">
        <f t="shared" si="2"/>
        <v>4.9669625915160474</v>
      </c>
    </row>
    <row r="26" spans="2:31">
      <c r="B26" s="1"/>
      <c r="C26" s="1"/>
      <c r="D26" s="1"/>
      <c r="F26" s="1"/>
      <c r="G26" s="1"/>
      <c r="H26" s="11" t="s">
        <v>27</v>
      </c>
      <c r="I26" s="15">
        <f>DEGREES(ATAN(I25))</f>
        <v>38.779976151213482</v>
      </c>
      <c r="K26" t="s">
        <v>44</v>
      </c>
      <c r="L26">
        <f>INTERCEPT(N16:N18,K16:K18)</f>
        <v>1.3964524072837157</v>
      </c>
      <c r="R26" s="4"/>
      <c r="S26">
        <f t="shared" si="3"/>
        <v>5.086195337787113</v>
      </c>
      <c r="U26">
        <f t="shared" si="1"/>
        <v>4.672361733342715</v>
      </c>
      <c r="AC26">
        <f t="shared" si="4"/>
        <v>5.4571443786392981</v>
      </c>
      <c r="AE26">
        <f t="shared" si="2"/>
        <v>5.0131288467528758</v>
      </c>
    </row>
    <row r="27" spans="2:31">
      <c r="B27" s="16"/>
      <c r="C27" s="1">
        <f>SLOPE(N16:N19,K16:K19)</f>
        <v>0.75068936892848515</v>
      </c>
      <c r="D27" s="1"/>
      <c r="F27" s="1"/>
      <c r="G27" s="1"/>
      <c r="H27" s="11" t="s">
        <v>45</v>
      </c>
      <c r="I27" s="13">
        <f>-I24/I25</f>
        <v>-1.5737784330376203</v>
      </c>
      <c r="K27" t="s">
        <v>46</v>
      </c>
      <c r="L27">
        <f>COS(RADIANS(L25))</f>
        <v>0.79973529211243999</v>
      </c>
      <c r="R27" s="4"/>
      <c r="S27">
        <f t="shared" si="3"/>
        <v>5.2769437067937064</v>
      </c>
      <c r="U27">
        <f t="shared" si="1"/>
        <v>4.7072740126014994</v>
      </c>
      <c r="AC27">
        <f t="shared" si="4"/>
        <v>5.6618045067954919</v>
      </c>
      <c r="AE27">
        <f t="shared" si="2"/>
        <v>5.0505873665008512</v>
      </c>
    </row>
    <row r="28" spans="2:31">
      <c r="H28" s="11" t="s">
        <v>47</v>
      </c>
      <c r="I28" s="13">
        <f>SIN(RADIANS(I26))</f>
        <v>0.62633140844302881</v>
      </c>
      <c r="K28" t="s">
        <v>48</v>
      </c>
      <c r="L28">
        <f>SIN(RADIANS(L25))</f>
        <v>0.60035278174572515</v>
      </c>
      <c r="R28" s="4"/>
      <c r="S28">
        <f t="shared" si="3"/>
        <v>5.4676920758002998</v>
      </c>
      <c r="U28">
        <f t="shared" si="1"/>
        <v>4.7342500157537257</v>
      </c>
      <c r="AC28">
        <f t="shared" si="4"/>
        <v>5.8664646349516865</v>
      </c>
      <c r="AE28">
        <f t="shared" si="2"/>
        <v>5.0795307975300616</v>
      </c>
    </row>
    <row r="29" spans="2:31">
      <c r="H29" s="11" t="s">
        <v>49</v>
      </c>
      <c r="I29" s="13">
        <f>COS(RADIANS(I26))</f>
        <v>0.77955690414348322</v>
      </c>
      <c r="K29" t="s">
        <v>23</v>
      </c>
      <c r="L29">
        <f>2*L26*L27/(1-L28)</f>
        <v>5.5888905156827846</v>
      </c>
      <c r="R29" s="4"/>
      <c r="S29">
        <f t="shared" si="3"/>
        <v>5.6584404448068932</v>
      </c>
      <c r="U29">
        <f t="shared" si="1"/>
        <v>4.7534248614086172</v>
      </c>
      <c r="AC29">
        <f t="shared" si="4"/>
        <v>6.0711247631078784</v>
      </c>
      <c r="AE29">
        <f t="shared" si="2"/>
        <v>5.1001041129903344</v>
      </c>
    </row>
    <row r="30" spans="2:31">
      <c r="C30" s="3"/>
      <c r="D30" s="6"/>
      <c r="E30" s="3"/>
      <c r="H30" s="11" t="s">
        <v>50</v>
      </c>
      <c r="I30" s="13">
        <f>TAN(RADIANS(I26))</f>
        <v>0.80344539970586659</v>
      </c>
      <c r="R30" s="4"/>
      <c r="S30">
        <f t="shared" si="3"/>
        <v>5.8491888138134867</v>
      </c>
      <c r="U30">
        <f t="shared" si="1"/>
        <v>4.7648927305757427</v>
      </c>
      <c r="AC30">
        <f t="shared" si="4"/>
        <v>6.2757848912640721</v>
      </c>
      <c r="AE30">
        <f t="shared" si="2"/>
        <v>5.1124083627495622</v>
      </c>
    </row>
    <row r="31" spans="2:31">
      <c r="B31" s="6">
        <v>2.3559999999999999</v>
      </c>
      <c r="C31" s="3">
        <v>0.6855</v>
      </c>
      <c r="E31" s="3"/>
      <c r="H31" s="11"/>
      <c r="I31" s="11"/>
      <c r="K31" s="17"/>
      <c r="L31" s="18"/>
      <c r="R31" s="4"/>
      <c r="S31">
        <f t="shared" si="3"/>
        <v>6.0399371828200801</v>
      </c>
      <c r="U31">
        <f t="shared" si="1"/>
        <v>4.7687092251648382</v>
      </c>
      <c r="AC31">
        <f t="shared" si="4"/>
        <v>6.4804450194202667</v>
      </c>
      <c r="AE31">
        <f t="shared" si="2"/>
        <v>5.1165032039048466</v>
      </c>
    </row>
    <row r="32" spans="2:31">
      <c r="B32" s="6">
        <v>2.2890000000000001</v>
      </c>
      <c r="C32" s="3">
        <v>0.67059999999999997</v>
      </c>
      <c r="E32" s="3"/>
      <c r="H32" s="11" t="s">
        <v>7</v>
      </c>
      <c r="I32" s="13">
        <f>F17-I27</f>
        <v>6.502778433037621</v>
      </c>
      <c r="K32" s="17" t="s">
        <v>29</v>
      </c>
      <c r="L32" s="18">
        <f>I37/I23</f>
        <v>242.10747856628635</v>
      </c>
      <c r="M32" s="19">
        <f>0.0478*L32</f>
        <v>11.572737475468488</v>
      </c>
      <c r="R32" s="4"/>
      <c r="S32">
        <f t="shared" si="3"/>
        <v>6.2306855518266735</v>
      </c>
      <c r="U32">
        <f t="shared" si="1"/>
        <v>4.7648927305757427</v>
      </c>
      <c r="AC32">
        <f t="shared" si="4"/>
        <v>6.6851051475764605</v>
      </c>
      <c r="AE32">
        <f t="shared" si="2"/>
        <v>5.1124083627495622</v>
      </c>
    </row>
    <row r="33" spans="2:31">
      <c r="B33" s="6">
        <v>2.2970000000000002</v>
      </c>
      <c r="C33" s="3">
        <v>0.93169999999999997</v>
      </c>
      <c r="E33" s="3"/>
      <c r="H33" s="11" t="s">
        <v>21</v>
      </c>
      <c r="I33" s="20">
        <f>2*I29*I24/(1-I28)</f>
        <v>5.2758347092248465</v>
      </c>
      <c r="K33" s="17" t="s">
        <v>51</v>
      </c>
      <c r="L33" s="21">
        <f>I39</f>
        <v>52.141574167222473</v>
      </c>
      <c r="M33" s="19">
        <f>L33</f>
        <v>52.141574167222473</v>
      </c>
      <c r="R33" s="4"/>
      <c r="S33">
        <f t="shared" si="3"/>
        <v>6.4214339208332669</v>
      </c>
      <c r="U33">
        <f t="shared" si="1"/>
        <v>4.7534248614086172</v>
      </c>
      <c r="AC33">
        <f t="shared" si="4"/>
        <v>6.8897652757326542</v>
      </c>
      <c r="AE33">
        <f t="shared" si="2"/>
        <v>5.1001041129903344</v>
      </c>
    </row>
    <row r="34" spans="2:31">
      <c r="B34" s="6">
        <v>2.278</v>
      </c>
      <c r="C34" s="3">
        <v>1.1599999999999999</v>
      </c>
      <c r="E34" s="3"/>
      <c r="H34" s="11" t="s">
        <v>8</v>
      </c>
      <c r="I34" s="13">
        <f>(I32-SQRT(I32^2-I29^2*(I32^2+E12^2)))/I29^2</f>
        <v>7.6137156158577035</v>
      </c>
      <c r="K34" s="17" t="s">
        <v>27</v>
      </c>
      <c r="L34" s="21">
        <f>I26</f>
        <v>38.779976151213482</v>
      </c>
      <c r="M34" s="19">
        <f t="shared" ref="M34:M35" si="13">L34</f>
        <v>38.779976151213482</v>
      </c>
      <c r="R34" s="4"/>
      <c r="S34">
        <f t="shared" si="3"/>
        <v>6.6121822898398603</v>
      </c>
      <c r="U34">
        <f t="shared" si="1"/>
        <v>4.7342500157537266</v>
      </c>
      <c r="AC34">
        <f t="shared" si="4"/>
        <v>7.0944254038888479</v>
      </c>
      <c r="AE34">
        <f t="shared" si="2"/>
        <v>5.0795307975300616</v>
      </c>
    </row>
    <row r="35" spans="2:31">
      <c r="B35">
        <v>2.2810000000000001</v>
      </c>
      <c r="C35">
        <v>1.401</v>
      </c>
      <c r="E35"/>
      <c r="H35" s="11" t="s">
        <v>52</v>
      </c>
      <c r="I35" s="13">
        <f>I34*I28</f>
        <v>4.7687092251648382</v>
      </c>
      <c r="K35" s="17" t="s">
        <v>43</v>
      </c>
      <c r="L35" s="21">
        <f>L25</f>
        <v>36.895167957615364</v>
      </c>
      <c r="M35" s="19">
        <f t="shared" si="13"/>
        <v>36.895167957615364</v>
      </c>
      <c r="R35" s="4"/>
      <c r="S35">
        <f t="shared" si="3"/>
        <v>6.8029306588464538</v>
      </c>
      <c r="U35">
        <f t="shared" si="1"/>
        <v>4.7072740126015002</v>
      </c>
      <c r="AC35">
        <f t="shared" si="4"/>
        <v>7.2990855320450416</v>
      </c>
      <c r="AE35">
        <f t="shared" si="2"/>
        <v>5.0505873665008529</v>
      </c>
    </row>
    <row r="36" spans="2:31">
      <c r="B36">
        <v>2.286</v>
      </c>
      <c r="C36">
        <v>1.643</v>
      </c>
      <c r="E36"/>
      <c r="H36" s="11" t="s">
        <v>53</v>
      </c>
      <c r="I36" s="13">
        <f>I34+I27</f>
        <v>6.0399371828200827</v>
      </c>
      <c r="K36" s="17" t="s">
        <v>21</v>
      </c>
      <c r="L36" s="18">
        <f>I33/I23</f>
        <v>118.1756707148178</v>
      </c>
      <c r="M36" s="19">
        <f>0.0478*L36</f>
        <v>5.6487970601682909</v>
      </c>
      <c r="R36" s="4"/>
      <c r="S36">
        <f t="shared" si="3"/>
        <v>6.9936790278530472</v>
      </c>
      <c r="U36">
        <f t="shared" si="1"/>
        <v>4.6723617333427159</v>
      </c>
      <c r="AC36">
        <f t="shared" si="4"/>
        <v>7.5037456602012353</v>
      </c>
      <c r="AE36">
        <f t="shared" si="2"/>
        <v>5.0131288467528767</v>
      </c>
    </row>
    <row r="37" spans="2:31">
      <c r="E37"/>
      <c r="H37" s="11" t="s">
        <v>22</v>
      </c>
      <c r="I37" s="20">
        <f>I36+I35</f>
        <v>10.80864640798492</v>
      </c>
      <c r="K37" s="17" t="s">
        <v>23</v>
      </c>
      <c r="L37" s="18">
        <f>L29/I23</f>
        <v>125.18794117784954</v>
      </c>
      <c r="M37" s="19">
        <f>0.0478*L37</f>
        <v>5.983983588301208</v>
      </c>
      <c r="R37" s="4"/>
      <c r="S37">
        <f t="shared" si="3"/>
        <v>7.1844273968596406</v>
      </c>
      <c r="U37">
        <f t="shared" si="1"/>
        <v>4.6293336263591893</v>
      </c>
      <c r="AC37">
        <f t="shared" si="4"/>
        <v>7.7084057883574291</v>
      </c>
      <c r="AE37">
        <f t="shared" si="2"/>
        <v>4.9669625915160491</v>
      </c>
    </row>
    <row r="38" spans="2:31">
      <c r="B38" s="6"/>
      <c r="C38" s="3"/>
      <c r="D38" s="3"/>
      <c r="E38"/>
      <c r="H38" s="11" t="s">
        <v>54</v>
      </c>
      <c r="I38" s="13">
        <f>I36-I35</f>
        <v>1.2712279576552445</v>
      </c>
      <c r="S38">
        <f t="shared" si="3"/>
        <v>7.375175765866234</v>
      </c>
      <c r="U38">
        <f t="shared" si="1"/>
        <v>4.5779608561582457</v>
      </c>
      <c r="AC38">
        <f t="shared" si="4"/>
        <v>7.9130659165136228</v>
      </c>
      <c r="AE38">
        <f t="shared" si="2"/>
        <v>4.9118430757486546</v>
      </c>
    </row>
    <row r="39" spans="2:31">
      <c r="B39" s="6"/>
      <c r="C39" s="3"/>
      <c r="D39" s="3"/>
      <c r="E39"/>
      <c r="H39" s="11" t="s">
        <v>51</v>
      </c>
      <c r="I39" s="15">
        <f>DEGREES(ASIN(I35/I36))</f>
        <v>52.141574167222473</v>
      </c>
      <c r="S39">
        <f t="shared" si="3"/>
        <v>7.5659241348728274</v>
      </c>
      <c r="U39">
        <f t="shared" si="1"/>
        <v>4.5179587754136277</v>
      </c>
      <c r="AC39">
        <f t="shared" si="4"/>
        <v>8.1177260446698174</v>
      </c>
      <c r="AE39">
        <f t="shared" si="2"/>
        <v>4.8474648920777499</v>
      </c>
    </row>
    <row r="40" spans="2:31">
      <c r="B40" s="6"/>
      <c r="C40" s="3"/>
      <c r="D40" s="3"/>
      <c r="E40"/>
      <c r="H40" s="11" t="s">
        <v>55</v>
      </c>
      <c r="I40" s="13">
        <f>TAN(RADIANS(I39))</f>
        <v>1.2864812747575722</v>
      </c>
      <c r="S40">
        <f t="shared" si="3"/>
        <v>7.7566725038794209</v>
      </c>
      <c r="U40">
        <f t="shared" si="1"/>
        <v>4.4489782547905898</v>
      </c>
      <c r="AC40">
        <f t="shared" si="4"/>
        <v>8.3223861728260111</v>
      </c>
      <c r="AE40">
        <f t="shared" si="2"/>
        <v>4.7734534482865643</v>
      </c>
    </row>
    <row r="41" spans="2:31">
      <c r="B41" s="6"/>
      <c r="C41" s="3"/>
      <c r="D41" s="3"/>
      <c r="E41"/>
      <c r="H41" s="11" t="s">
        <v>56</v>
      </c>
      <c r="I41" s="12">
        <f>I36-I35*SIN(RADIANS(I39))</f>
        <v>2.2749000663985313</v>
      </c>
      <c r="S41">
        <f t="shared" si="3"/>
        <v>7.9474208728860143</v>
      </c>
      <c r="U41">
        <f t="shared" si="1"/>
        <v>4.3705941983104184</v>
      </c>
      <c r="AC41">
        <f t="shared" si="4"/>
        <v>8.5270463009822048</v>
      </c>
      <c r="AE41">
        <f t="shared" si="2"/>
        <v>4.6893526450756093</v>
      </c>
    </row>
    <row r="42" spans="2:31">
      <c r="B42" s="6"/>
      <c r="C42" s="3"/>
      <c r="D42" s="3"/>
      <c r="E42"/>
      <c r="S42">
        <f t="shared" si="3"/>
        <v>8.1381692418926086</v>
      </c>
      <c r="U42">
        <f t="shared" si="1"/>
        <v>4.2822902634516149</v>
      </c>
      <c r="AC42">
        <f t="shared" si="4"/>
        <v>8.7317064291384003</v>
      </c>
      <c r="AE42">
        <f t="shared" si="2"/>
        <v>4.5946084817623483</v>
      </c>
    </row>
    <row r="43" spans="2:31">
      <c r="E43"/>
      <c r="S43">
        <f t="shared" si="3"/>
        <v>8.328917610899202</v>
      </c>
      <c r="U43">
        <f t="shared" si="1"/>
        <v>4.1834383315692563</v>
      </c>
      <c r="AC43">
        <f t="shared" si="4"/>
        <v>8.9363665572945941</v>
      </c>
      <c r="AE43">
        <f t="shared" si="2"/>
        <v>4.4885470294265133</v>
      </c>
    </row>
    <row r="44" spans="2:31">
      <c r="E44"/>
      <c r="S44">
        <f t="shared" si="3"/>
        <v>8.5196659799057954</v>
      </c>
      <c r="U44">
        <f t="shared" si="1"/>
        <v>4.0732705246614884</v>
      </c>
      <c r="AC44">
        <f t="shared" si="4"/>
        <v>9.1410266854507878</v>
      </c>
      <c r="AE44">
        <f t="shared" si="2"/>
        <v>4.3703444067888793</v>
      </c>
    </row>
    <row r="45" spans="2:31">
      <c r="E45"/>
      <c r="S45">
        <f t="shared" si="3"/>
        <v>8.7104143489123889</v>
      </c>
      <c r="U45">
        <f t="shared" si="1"/>
        <v>3.9508403384029376</v>
      </c>
      <c r="AC45">
        <f t="shared" si="4"/>
        <v>9.3456868136069797</v>
      </c>
      <c r="AE45">
        <f t="shared" si="2"/>
        <v>4.2389850785788665</v>
      </c>
    </row>
    <row r="46" spans="2:31">
      <c r="E46"/>
      <c r="J46" s="3">
        <v>0.77800000000000002</v>
      </c>
      <c r="K46" s="8">
        <v>0.61199999999999999</v>
      </c>
      <c r="L46" s="3">
        <v>1.1739999999999999</v>
      </c>
      <c r="S46">
        <f t="shared" si="3"/>
        <v>8.9011627179189823</v>
      </c>
      <c r="U46">
        <f t="shared" si="1"/>
        <v>3.8149673801318733</v>
      </c>
      <c r="AC46">
        <f t="shared" si="4"/>
        <v>9.5503469417631734</v>
      </c>
      <c r="AE46">
        <f t="shared" si="2"/>
        <v>4.0932025631238806</v>
      </c>
    </row>
    <row r="47" spans="2:31">
      <c r="E47"/>
      <c r="J47" s="3">
        <v>0.60699999999999998</v>
      </c>
      <c r="K47" s="8">
        <v>0.54500000000000004</v>
      </c>
      <c r="L47" s="3">
        <v>0.83199999999999996</v>
      </c>
      <c r="S47">
        <f t="shared" si="3"/>
        <v>9.0919110869255757</v>
      </c>
      <c r="U47">
        <f t="shared" si="1"/>
        <v>3.6641565145107142</v>
      </c>
      <c r="AC47">
        <f t="shared" si="4"/>
        <v>9.7550070699193672</v>
      </c>
      <c r="AE47">
        <f t="shared" si="2"/>
        <v>3.9313926810991173</v>
      </c>
    </row>
    <row r="48" spans="2:31">
      <c r="E48" s="22"/>
      <c r="J48" s="3">
        <v>0.7</v>
      </c>
      <c r="K48" s="8">
        <v>0.47899999999999998</v>
      </c>
      <c r="L48" s="3">
        <v>1.0980000000000001</v>
      </c>
      <c r="S48">
        <f t="shared" si="3"/>
        <v>9.2826594559321691</v>
      </c>
      <c r="U48">
        <f t="shared" si="1"/>
        <v>3.496475358648337</v>
      </c>
      <c r="AC48">
        <f t="shared" si="4"/>
        <v>9.9596671980755609</v>
      </c>
      <c r="AE48">
        <f t="shared" si="2"/>
        <v>3.7514821160604894</v>
      </c>
    </row>
    <row r="49" spans="5:31">
      <c r="E49" s="22"/>
      <c r="J49" s="3">
        <v>0.628</v>
      </c>
      <c r="K49" s="8">
        <v>0.41099999999999998</v>
      </c>
      <c r="L49" s="3">
        <v>0.77900000000000003</v>
      </c>
      <c r="S49">
        <f t="shared" si="3"/>
        <v>9.4734078249387625</v>
      </c>
      <c r="U49">
        <f t="shared" si="1"/>
        <v>3.3093605158521751</v>
      </c>
      <c r="AC49">
        <f t="shared" si="4"/>
        <v>10.164327326231755</v>
      </c>
      <c r="AE49">
        <f t="shared" si="2"/>
        <v>3.5507205163360651</v>
      </c>
    </row>
    <row r="50" spans="5:31">
      <c r="E50" s="22"/>
      <c r="S50">
        <f t="shared" si="3"/>
        <v>9.664156193945356</v>
      </c>
      <c r="U50">
        <f t="shared" si="1"/>
        <v>3.0992941508624798</v>
      </c>
      <c r="AC50">
        <f t="shared" si="4"/>
        <v>10.368987454387948</v>
      </c>
      <c r="AE50">
        <f t="shared" si="2"/>
        <v>3.3253334820772782</v>
      </c>
    </row>
    <row r="51" spans="5:31">
      <c r="E51" s="22"/>
      <c r="S51">
        <f t="shared" si="3"/>
        <v>9.8549045629519494</v>
      </c>
      <c r="U51">
        <f t="shared" si="1"/>
        <v>2.861225535098908</v>
      </c>
      <c r="AC51">
        <f t="shared" si="4"/>
        <v>10.573647582544142</v>
      </c>
      <c r="AE51">
        <f t="shared" si="2"/>
        <v>3.0699019223429134</v>
      </c>
    </row>
    <row r="52" spans="5:31">
      <c r="E52" s="22"/>
      <c r="S52">
        <f t="shared" si="3"/>
        <v>10.045652931958543</v>
      </c>
      <c r="U52">
        <f t="shared" si="1"/>
        <v>2.5874367646913301</v>
      </c>
      <c r="AC52">
        <f t="shared" si="4"/>
        <v>10.778307710700336</v>
      </c>
      <c r="AE52">
        <f t="shared" si="2"/>
        <v>2.776145047088034</v>
      </c>
    </row>
    <row r="53" spans="5:31">
      <c r="E53" s="22"/>
      <c r="S53">
        <f t="shared" si="3"/>
        <v>10.236401300965136</v>
      </c>
      <c r="U53">
        <f t="shared" si="1"/>
        <v>2.2650113861288403</v>
      </c>
      <c r="AC53">
        <f t="shared" si="4"/>
        <v>10.982967838856531</v>
      </c>
      <c r="AE53">
        <f t="shared" si="2"/>
        <v>2.4302043733036753</v>
      </c>
    </row>
    <row r="54" spans="5:31">
      <c r="E54"/>
      <c r="S54">
        <f t="shared" si="3"/>
        <v>10.42714966997173</v>
      </c>
      <c r="U54">
        <f t="shared" si="1"/>
        <v>1.8689446933370963</v>
      </c>
      <c r="AC54">
        <f t="shared" si="4"/>
        <v>11.187627967012725</v>
      </c>
      <c r="AE54">
        <f t="shared" si="2"/>
        <v>2.0052515387011614</v>
      </c>
    </row>
    <row r="55" spans="5:31">
      <c r="E55"/>
      <c r="S55">
        <f t="shared" si="3"/>
        <v>10.617898038978323</v>
      </c>
      <c r="U55">
        <f t="shared" si="1"/>
        <v>1.3352385830461693</v>
      </c>
      <c r="AC55">
        <f t="shared" si="4"/>
        <v>11.392288095168917</v>
      </c>
      <c r="AE55">
        <f t="shared" si="2"/>
        <v>1.4326208970933729</v>
      </c>
    </row>
    <row r="56" spans="5:31">
      <c r="E56"/>
      <c r="S56">
        <f t="shared" si="3"/>
        <v>10.808646407984916</v>
      </c>
      <c r="U56">
        <f t="shared" si="1"/>
        <v>2.0647654623614278E-7</v>
      </c>
      <c r="AC56">
        <f t="shared" si="4"/>
        <v>11.596948223325111</v>
      </c>
      <c r="AE56">
        <v>0</v>
      </c>
    </row>
    <row r="57" spans="5:31">
      <c r="E57"/>
    </row>
    <row r="58" spans="5:31">
      <c r="E58"/>
      <c r="S58">
        <v>0</v>
      </c>
    </row>
    <row r="59" spans="5:31">
      <c r="E59"/>
      <c r="S59">
        <f t="shared" ref="S59:S108" si="14">S58+$U$2</f>
        <v>9.8580000000000001E-2</v>
      </c>
      <c r="AC59">
        <f t="shared" si="4"/>
        <v>0.10576968777615181</v>
      </c>
    </row>
    <row r="60" spans="5:31">
      <c r="E60"/>
      <c r="S60">
        <f t="shared" si="14"/>
        <v>0.19716</v>
      </c>
      <c r="AC60">
        <f t="shared" si="4"/>
        <v>0.21153937555230362</v>
      </c>
    </row>
    <row r="61" spans="5:31">
      <c r="E61"/>
      <c r="S61">
        <f t="shared" si="14"/>
        <v>0.29574</v>
      </c>
      <c r="AC61">
        <f t="shared" si="4"/>
        <v>0.31730906332845549</v>
      </c>
    </row>
    <row r="62" spans="5:31">
      <c r="E62"/>
      <c r="S62">
        <f t="shared" si="14"/>
        <v>0.39432</v>
      </c>
      <c r="AC62">
        <f t="shared" si="4"/>
        <v>0.42307875110460724</v>
      </c>
    </row>
    <row r="63" spans="5:31">
      <c r="E63"/>
      <c r="S63">
        <f t="shared" si="14"/>
        <v>0.4929</v>
      </c>
      <c r="AC63">
        <f t="shared" si="4"/>
        <v>0.52884843888075905</v>
      </c>
    </row>
    <row r="64" spans="5:31">
      <c r="E64"/>
      <c r="S64">
        <f t="shared" si="14"/>
        <v>0.59148000000000001</v>
      </c>
      <c r="AC64">
        <f t="shared" si="4"/>
        <v>0.63461812665691097</v>
      </c>
    </row>
    <row r="65" spans="5:29">
      <c r="E65"/>
      <c r="S65">
        <f t="shared" si="14"/>
        <v>0.69006000000000001</v>
      </c>
      <c r="AC65">
        <f t="shared" si="4"/>
        <v>0.74038781443306267</v>
      </c>
    </row>
    <row r="66" spans="5:29">
      <c r="E66"/>
      <c r="S66">
        <f t="shared" si="14"/>
        <v>0.78864000000000001</v>
      </c>
      <c r="AC66">
        <f t="shared" si="4"/>
        <v>0.84615750220921448</v>
      </c>
    </row>
    <row r="67" spans="5:29">
      <c r="E67"/>
      <c r="S67">
        <f t="shared" si="14"/>
        <v>0.88722000000000001</v>
      </c>
      <c r="AC67">
        <f t="shared" si="4"/>
        <v>0.95192718998536641</v>
      </c>
    </row>
    <row r="68" spans="5:29">
      <c r="E68"/>
      <c r="S68">
        <f t="shared" si="14"/>
        <v>0.98580000000000001</v>
      </c>
      <c r="AC68">
        <f t="shared" si="4"/>
        <v>1.0576968777615181</v>
      </c>
    </row>
    <row r="69" spans="5:29">
      <c r="E69"/>
      <c r="S69">
        <f t="shared" si="14"/>
        <v>1.0843799999999999</v>
      </c>
      <c r="AC69">
        <f t="shared" si="4"/>
        <v>1.1634665655376699</v>
      </c>
    </row>
    <row r="70" spans="5:29">
      <c r="E70"/>
      <c r="S70">
        <f t="shared" si="14"/>
        <v>1.18296</v>
      </c>
      <c r="AC70">
        <f t="shared" si="4"/>
        <v>1.2692362533138219</v>
      </c>
    </row>
    <row r="71" spans="5:29">
      <c r="E71"/>
      <c r="S71">
        <f t="shared" si="14"/>
        <v>1.2815400000000001</v>
      </c>
      <c r="AC71">
        <f t="shared" ref="AC71:AD134" si="15">S71*0.0479/$I$23</f>
        <v>1.3750059410899738</v>
      </c>
    </row>
    <row r="72" spans="5:29">
      <c r="E72"/>
      <c r="S72">
        <f t="shared" si="14"/>
        <v>1.3801200000000002</v>
      </c>
      <c r="AC72">
        <f t="shared" si="15"/>
        <v>1.4807756288661258</v>
      </c>
    </row>
    <row r="73" spans="5:29">
      <c r="E73"/>
      <c r="S73">
        <f t="shared" si="14"/>
        <v>1.4787000000000003</v>
      </c>
      <c r="AC73">
        <f t="shared" si="15"/>
        <v>1.5865453166422776</v>
      </c>
    </row>
    <row r="74" spans="5:29">
      <c r="E74"/>
      <c r="S74">
        <f t="shared" si="14"/>
        <v>1.5772800000000005</v>
      </c>
      <c r="AC74">
        <f t="shared" si="15"/>
        <v>1.6923150044184296</v>
      </c>
    </row>
    <row r="75" spans="5:29">
      <c r="E75"/>
      <c r="S75">
        <f t="shared" si="14"/>
        <v>1.6758600000000006</v>
      </c>
      <c r="AC75">
        <f t="shared" si="15"/>
        <v>1.7980846921945814</v>
      </c>
    </row>
    <row r="76" spans="5:29">
      <c r="E76"/>
      <c r="S76">
        <f t="shared" si="14"/>
        <v>1.7744400000000007</v>
      </c>
      <c r="AC76">
        <f t="shared" si="15"/>
        <v>1.9038543799707337</v>
      </c>
    </row>
    <row r="77" spans="5:29">
      <c r="E77"/>
      <c r="S77">
        <f t="shared" si="14"/>
        <v>1.8730200000000008</v>
      </c>
      <c r="AC77">
        <f t="shared" si="15"/>
        <v>2.0096240677468855</v>
      </c>
    </row>
    <row r="78" spans="5:29">
      <c r="E78"/>
      <c r="S78">
        <f t="shared" si="14"/>
        <v>1.9716000000000009</v>
      </c>
      <c r="AC78">
        <f t="shared" si="15"/>
        <v>2.1153937555230371</v>
      </c>
    </row>
    <row r="79" spans="5:29">
      <c r="E79"/>
      <c r="S79">
        <f t="shared" si="14"/>
        <v>2.070180000000001</v>
      </c>
      <c r="AC79">
        <f t="shared" si="15"/>
        <v>2.2211634432991896</v>
      </c>
    </row>
    <row r="80" spans="5:29">
      <c r="E80"/>
      <c r="S80">
        <f t="shared" si="14"/>
        <v>2.1687600000000011</v>
      </c>
      <c r="AC80">
        <f t="shared" si="15"/>
        <v>2.3269331310753412</v>
      </c>
    </row>
    <row r="81" spans="5:29">
      <c r="E81"/>
      <c r="S81">
        <f t="shared" si="14"/>
        <v>2.2673400000000012</v>
      </c>
      <c r="AC81">
        <f t="shared" si="15"/>
        <v>2.4327028188514932</v>
      </c>
    </row>
    <row r="82" spans="5:29">
      <c r="E82"/>
      <c r="S82">
        <f t="shared" si="14"/>
        <v>2.3659200000000014</v>
      </c>
      <c r="AC82">
        <f t="shared" si="15"/>
        <v>2.5384725066276452</v>
      </c>
    </row>
    <row r="83" spans="5:29">
      <c r="E83"/>
      <c r="S83">
        <f t="shared" si="14"/>
        <v>2.4645000000000015</v>
      </c>
      <c r="AC83">
        <f t="shared" si="15"/>
        <v>2.6442421944037973</v>
      </c>
    </row>
    <row r="84" spans="5:29">
      <c r="E84"/>
      <c r="S84">
        <f t="shared" si="14"/>
        <v>2.5630800000000016</v>
      </c>
      <c r="AC84">
        <f t="shared" si="15"/>
        <v>2.7500118821799493</v>
      </c>
    </row>
    <row r="85" spans="5:29">
      <c r="E85"/>
      <c r="S85">
        <f t="shared" si="14"/>
        <v>2.6616600000000017</v>
      </c>
      <c r="AC85">
        <f t="shared" si="15"/>
        <v>2.8557815699561013</v>
      </c>
    </row>
    <row r="86" spans="5:29">
      <c r="E86"/>
      <c r="S86">
        <f t="shared" si="14"/>
        <v>2.7602400000000018</v>
      </c>
      <c r="AC86">
        <f t="shared" si="15"/>
        <v>2.9615512577322529</v>
      </c>
    </row>
    <row r="87" spans="5:29">
      <c r="E87"/>
      <c r="S87">
        <f t="shared" si="14"/>
        <v>2.8588200000000019</v>
      </c>
      <c r="AC87">
        <f t="shared" si="15"/>
        <v>3.067320945508405</v>
      </c>
    </row>
    <row r="88" spans="5:29">
      <c r="E88"/>
      <c r="S88">
        <f t="shared" si="14"/>
        <v>2.957400000000002</v>
      </c>
      <c r="AC88">
        <f t="shared" si="15"/>
        <v>3.173090633284557</v>
      </c>
    </row>
    <row r="89" spans="5:29">
      <c r="E89"/>
      <c r="S89">
        <f t="shared" si="14"/>
        <v>3.0559800000000021</v>
      </c>
      <c r="AC89">
        <f t="shared" si="15"/>
        <v>3.2788603210607086</v>
      </c>
    </row>
    <row r="90" spans="5:29">
      <c r="E90"/>
      <c r="S90">
        <f t="shared" si="14"/>
        <v>3.1545600000000023</v>
      </c>
      <c r="AC90">
        <f t="shared" si="15"/>
        <v>3.3846300088368606</v>
      </c>
    </row>
    <row r="91" spans="5:29">
      <c r="E91"/>
      <c r="S91">
        <f t="shared" si="14"/>
        <v>3.2531400000000024</v>
      </c>
      <c r="AC91">
        <f t="shared" si="15"/>
        <v>3.4903996966130126</v>
      </c>
    </row>
    <row r="92" spans="5:29">
      <c r="E92"/>
      <c r="S92">
        <f t="shared" si="14"/>
        <v>3.3517200000000025</v>
      </c>
      <c r="AC92">
        <f t="shared" si="15"/>
        <v>3.5961693843891647</v>
      </c>
    </row>
    <row r="93" spans="5:29">
      <c r="E93"/>
      <c r="S93">
        <f t="shared" si="14"/>
        <v>3.4503000000000026</v>
      </c>
      <c r="AC93">
        <f t="shared" si="15"/>
        <v>3.7019390721653163</v>
      </c>
    </row>
    <row r="94" spans="5:29">
      <c r="E94"/>
      <c r="S94">
        <f t="shared" si="14"/>
        <v>3.5488800000000027</v>
      </c>
      <c r="AC94">
        <f t="shared" si="15"/>
        <v>3.8077087599414687</v>
      </c>
    </row>
    <row r="95" spans="5:29">
      <c r="E95"/>
      <c r="S95">
        <f t="shared" si="14"/>
        <v>3.6474600000000028</v>
      </c>
      <c r="AC95">
        <f t="shared" si="15"/>
        <v>3.9134784477176208</v>
      </c>
    </row>
    <row r="96" spans="5:29">
      <c r="E96"/>
      <c r="S96">
        <f t="shared" si="14"/>
        <v>3.7460400000000029</v>
      </c>
      <c r="AC96">
        <f t="shared" si="15"/>
        <v>4.0192481354937719</v>
      </c>
    </row>
    <row r="97" spans="5:30">
      <c r="E97"/>
      <c r="S97">
        <f t="shared" si="14"/>
        <v>3.844620000000003</v>
      </c>
      <c r="AC97">
        <f t="shared" si="15"/>
        <v>4.1250178232699239</v>
      </c>
    </row>
    <row r="98" spans="5:30">
      <c r="E98"/>
      <c r="S98">
        <f t="shared" si="14"/>
        <v>3.9432000000000031</v>
      </c>
      <c r="AC98">
        <f t="shared" si="15"/>
        <v>4.230787511046076</v>
      </c>
    </row>
    <row r="99" spans="5:30">
      <c r="E99"/>
      <c r="S99">
        <f t="shared" si="14"/>
        <v>4.0417800000000028</v>
      </c>
      <c r="AC99">
        <f t="shared" si="15"/>
        <v>4.336557198822228</v>
      </c>
    </row>
    <row r="100" spans="5:30">
      <c r="E100"/>
      <c r="S100">
        <f t="shared" si="14"/>
        <v>4.1403600000000029</v>
      </c>
      <c r="AC100">
        <f t="shared" si="15"/>
        <v>4.4423268865983792</v>
      </c>
    </row>
    <row r="101" spans="5:30">
      <c r="E101"/>
      <c r="S101">
        <f t="shared" si="14"/>
        <v>4.238940000000003</v>
      </c>
      <c r="AC101">
        <f t="shared" si="15"/>
        <v>4.5480965743745312</v>
      </c>
    </row>
    <row r="102" spans="5:30">
      <c r="E102"/>
      <c r="S102">
        <f t="shared" si="14"/>
        <v>4.3375200000000032</v>
      </c>
      <c r="AC102">
        <f t="shared" si="15"/>
        <v>4.6538662621506841</v>
      </c>
    </row>
    <row r="103" spans="5:30">
      <c r="E103"/>
      <c r="S103">
        <f t="shared" si="14"/>
        <v>4.4361000000000033</v>
      </c>
      <c r="AC103">
        <f t="shared" si="15"/>
        <v>4.7596359499268361</v>
      </c>
    </row>
    <row r="104" spans="5:30">
      <c r="E104"/>
      <c r="S104">
        <f t="shared" si="14"/>
        <v>4.5346800000000034</v>
      </c>
      <c r="AC104">
        <f t="shared" si="15"/>
        <v>4.8654056377029873</v>
      </c>
    </row>
    <row r="105" spans="5:30">
      <c r="E105"/>
      <c r="S105">
        <f t="shared" si="14"/>
        <v>4.6332600000000035</v>
      </c>
      <c r="AC105">
        <f t="shared" si="15"/>
        <v>4.9711753254791393</v>
      </c>
    </row>
    <row r="106" spans="5:30">
      <c r="E106"/>
      <c r="S106">
        <f t="shared" si="14"/>
        <v>4.7318400000000036</v>
      </c>
      <c r="AC106">
        <f t="shared" si="15"/>
        <v>5.0769450132552914</v>
      </c>
    </row>
    <row r="107" spans="5:30">
      <c r="E107"/>
      <c r="S107">
        <f t="shared" si="14"/>
        <v>4.8304200000000037</v>
      </c>
      <c r="AC107">
        <f t="shared" si="15"/>
        <v>5.1827147010314434</v>
      </c>
    </row>
    <row r="108" spans="5:30">
      <c r="E108"/>
      <c r="S108">
        <f t="shared" si="14"/>
        <v>4.9290000000000038</v>
      </c>
      <c r="AC108">
        <f t="shared" si="15"/>
        <v>5.2884843888075954</v>
      </c>
    </row>
    <row r="109" spans="5:30">
      <c r="E109"/>
    </row>
    <row r="110" spans="5:30">
      <c r="E110"/>
      <c r="S110">
        <v>0</v>
      </c>
      <c r="T110">
        <f t="shared" ref="T110:T159" si="16">SQRT(($I$33/2)^2-(S110-$I$33/2)^2)</f>
        <v>0</v>
      </c>
      <c r="AC110">
        <f t="shared" si="15"/>
        <v>0</v>
      </c>
      <c r="AD110">
        <f t="shared" si="15"/>
        <v>0</v>
      </c>
    </row>
    <row r="111" spans="5:30">
      <c r="E111"/>
      <c r="S111">
        <f>S110+$T$2</f>
        <v>0.10551669418449693</v>
      </c>
      <c r="T111">
        <f t="shared" si="16"/>
        <v>0.73861685929147813</v>
      </c>
      <c r="AC111">
        <f t="shared" si="15"/>
        <v>0.11321229254479544</v>
      </c>
      <c r="AD111">
        <f t="shared" si="15"/>
        <v>0.79248604781356768</v>
      </c>
    </row>
    <row r="112" spans="5:30">
      <c r="E112"/>
      <c r="S112">
        <f t="shared" ref="S112:S160" si="17">S111+$T$2</f>
        <v>0.21103338836899385</v>
      </c>
      <c r="T112">
        <f t="shared" si="16"/>
        <v>1.033848240389259</v>
      </c>
      <c r="AC112">
        <f t="shared" si="15"/>
        <v>0.22642458508959087</v>
      </c>
      <c r="AD112">
        <f t="shared" si="15"/>
        <v>1.1092493973817801</v>
      </c>
    </row>
    <row r="113" spans="5:30">
      <c r="E113"/>
      <c r="S113">
        <f t="shared" si="17"/>
        <v>0.31655008255349076</v>
      </c>
      <c r="T113">
        <f t="shared" si="16"/>
        <v>1.2529413226400807</v>
      </c>
      <c r="AC113">
        <f t="shared" si="15"/>
        <v>0.33963687763438632</v>
      </c>
      <c r="AD113">
        <f t="shared" si="15"/>
        <v>1.3443214901347134</v>
      </c>
    </row>
    <row r="114" spans="5:30">
      <c r="E114"/>
      <c r="S114">
        <f t="shared" si="17"/>
        <v>0.4220667767379877</v>
      </c>
      <c r="T114">
        <f t="shared" si="16"/>
        <v>1.4312980773755466</v>
      </c>
      <c r="AC114">
        <f t="shared" si="15"/>
        <v>0.45284917017918175</v>
      </c>
      <c r="AD114">
        <f t="shared" si="15"/>
        <v>1.5356862523698311</v>
      </c>
    </row>
    <row r="115" spans="5:30">
      <c r="E115"/>
      <c r="S115">
        <f t="shared" si="17"/>
        <v>0.52758347092248459</v>
      </c>
      <c r="T115">
        <f t="shared" si="16"/>
        <v>1.5827504127674537</v>
      </c>
      <c r="AC115">
        <f t="shared" si="15"/>
        <v>0.56606146272397717</v>
      </c>
      <c r="AD115">
        <f t="shared" si="15"/>
        <v>1.6981843881719314</v>
      </c>
    </row>
    <row r="116" spans="5:30">
      <c r="E116"/>
      <c r="S116">
        <f t="shared" si="17"/>
        <v>0.63310016510698153</v>
      </c>
      <c r="T116">
        <f t="shared" si="16"/>
        <v>1.714443351770162</v>
      </c>
      <c r="AC116">
        <f t="shared" si="15"/>
        <v>0.67927375526877265</v>
      </c>
      <c r="AD116">
        <f t="shared" si="15"/>
        <v>1.8394820250215993</v>
      </c>
    </row>
    <row r="117" spans="5:30">
      <c r="E117"/>
      <c r="S117">
        <f t="shared" si="17"/>
        <v>0.73861685929147847</v>
      </c>
      <c r="T117">
        <f t="shared" si="16"/>
        <v>1.8306462242167434</v>
      </c>
      <c r="AC117">
        <f t="shared" si="15"/>
        <v>0.79248604781356813</v>
      </c>
      <c r="AD117">
        <f t="shared" si="15"/>
        <v>1.9641598657333759</v>
      </c>
    </row>
    <row r="118" spans="5:30">
      <c r="E118"/>
      <c r="S118">
        <f t="shared" si="17"/>
        <v>0.84413355347597541</v>
      </c>
      <c r="T118">
        <f t="shared" si="16"/>
        <v>1.9341529527278556</v>
      </c>
      <c r="AC118">
        <f t="shared" si="15"/>
        <v>0.9056983403583635</v>
      </c>
      <c r="AD118">
        <f t="shared" si="15"/>
        <v>2.0752156007440399</v>
      </c>
    </row>
    <row r="119" spans="5:30">
      <c r="E119"/>
      <c r="S119">
        <f t="shared" si="17"/>
        <v>0.94965024766047235</v>
      </c>
      <c r="T119">
        <f t="shared" si="16"/>
        <v>2.026909505959626</v>
      </c>
      <c r="AC119">
        <f t="shared" si="15"/>
        <v>1.018910632903159</v>
      </c>
      <c r="AD119">
        <f t="shared" si="15"/>
        <v>2.1747371231067536</v>
      </c>
    </row>
    <row r="120" spans="5:30">
      <c r="E120"/>
      <c r="S120">
        <f t="shared" si="17"/>
        <v>1.0551669418449692</v>
      </c>
      <c r="T120">
        <f t="shared" si="16"/>
        <v>2.1103338836899384</v>
      </c>
      <c r="AC120">
        <f t="shared" si="15"/>
        <v>1.1321229254479543</v>
      </c>
      <c r="AD120">
        <f t="shared" si="15"/>
        <v>2.2642458508959087</v>
      </c>
    </row>
    <row r="121" spans="5:30">
      <c r="E121"/>
      <c r="S121">
        <f t="shared" si="17"/>
        <v>1.1606836360294661</v>
      </c>
      <c r="T121">
        <f t="shared" si="16"/>
        <v>2.1854950264063686</v>
      </c>
      <c r="AC121">
        <f t="shared" si="15"/>
        <v>1.2453352179927497</v>
      </c>
      <c r="AD121">
        <f t="shared" si="15"/>
        <v>2.344888685122076</v>
      </c>
    </row>
    <row r="122" spans="5:30">
      <c r="E122"/>
      <c r="S122">
        <f t="shared" si="17"/>
        <v>1.2662003302139631</v>
      </c>
      <c r="T122">
        <f t="shared" si="16"/>
        <v>2.2532200014070618</v>
      </c>
      <c r="AC122">
        <f t="shared" si="15"/>
        <v>1.3585475105375453</v>
      </c>
      <c r="AD122">
        <f t="shared" si="15"/>
        <v>2.4175530131852838</v>
      </c>
    </row>
    <row r="123" spans="5:30">
      <c r="E123"/>
      <c r="S123">
        <f t="shared" si="17"/>
        <v>1.37171702439846</v>
      </c>
      <c r="T123">
        <f t="shared" si="16"/>
        <v>2.3141617690929595</v>
      </c>
      <c r="AC123">
        <f t="shared" si="15"/>
        <v>1.4717598030823409</v>
      </c>
      <c r="AD123">
        <f t="shared" si="15"/>
        <v>2.482939417533673</v>
      </c>
    </row>
    <row r="124" spans="5:30">
      <c r="E124"/>
      <c r="S124">
        <f t="shared" si="17"/>
        <v>1.4772337185829569</v>
      </c>
      <c r="T124">
        <f t="shared" si="16"/>
        <v>2.3688439093403395</v>
      </c>
      <c r="AC124">
        <f t="shared" si="15"/>
        <v>1.5849720956271363</v>
      </c>
      <c r="AD124">
        <f t="shared" si="15"/>
        <v>2.5416096640430776</v>
      </c>
    </row>
    <row r="125" spans="5:30">
      <c r="E125"/>
      <c r="S125">
        <f t="shared" si="17"/>
        <v>1.5827504127674539</v>
      </c>
      <c r="T125">
        <f t="shared" si="16"/>
        <v>2.4176911909098195</v>
      </c>
      <c r="AC125">
        <f t="shared" si="15"/>
        <v>1.6981843881719316</v>
      </c>
      <c r="AD125">
        <f t="shared" si="15"/>
        <v>2.5940195009300497</v>
      </c>
    </row>
    <row r="126" spans="5:30">
      <c r="E126"/>
      <c r="S126">
        <f t="shared" si="17"/>
        <v>1.6882671069519508</v>
      </c>
      <c r="T126">
        <f t="shared" si="16"/>
        <v>2.4610510715716178</v>
      </c>
      <c r="AC126">
        <f t="shared" si="15"/>
        <v>1.811396680716727</v>
      </c>
      <c r="AD126">
        <f t="shared" si="15"/>
        <v>2.6405417269354219</v>
      </c>
    </row>
    <row r="127" spans="5:30">
      <c r="E127"/>
      <c r="S127">
        <f t="shared" si="17"/>
        <v>1.7937838011364478</v>
      </c>
      <c r="T127">
        <f t="shared" si="16"/>
        <v>2.4992091776522884</v>
      </c>
      <c r="AC127">
        <f t="shared" si="15"/>
        <v>1.9246089732615224</v>
      </c>
      <c r="AD127">
        <f t="shared" si="15"/>
        <v>2.6814827998333914</v>
      </c>
    </row>
    <row r="128" spans="5:30">
      <c r="E128"/>
      <c r="S128">
        <f t="shared" si="17"/>
        <v>1.8993004953209447</v>
      </c>
      <c r="T128">
        <f t="shared" si="16"/>
        <v>2.5324006604279266</v>
      </c>
      <c r="AC128">
        <f t="shared" si="15"/>
        <v>2.0378212658063179</v>
      </c>
      <c r="AD128">
        <f t="shared" si="15"/>
        <v>2.717095021075091</v>
      </c>
    </row>
    <row r="129" spans="5:30">
      <c r="E129"/>
      <c r="S129">
        <f t="shared" si="17"/>
        <v>2.0048171895054416</v>
      </c>
      <c r="T129">
        <f t="shared" si="16"/>
        <v>2.5608186485393531</v>
      </c>
      <c r="AC129">
        <f t="shared" si="15"/>
        <v>2.1510335583511138</v>
      </c>
      <c r="AD129">
        <f t="shared" si="15"/>
        <v>2.7475856046597125</v>
      </c>
    </row>
    <row r="130" spans="5:30">
      <c r="E130"/>
      <c r="S130">
        <f t="shared" si="17"/>
        <v>2.1103338836899384</v>
      </c>
      <c r="T130">
        <f t="shared" si="16"/>
        <v>2.5846206009731465</v>
      </c>
      <c r="AC130">
        <f t="shared" si="15"/>
        <v>2.2642458508959087</v>
      </c>
      <c r="AD130">
        <f t="shared" si="15"/>
        <v>2.7731234934544489</v>
      </c>
    </row>
    <row r="131" spans="5:30">
      <c r="E131"/>
      <c r="S131">
        <f t="shared" si="17"/>
        <v>2.2158505778744351</v>
      </c>
      <c r="T131">
        <f t="shared" si="16"/>
        <v>2.6039331031613333</v>
      </c>
      <c r="AC131">
        <f t="shared" si="15"/>
        <v>2.3774581434407036</v>
      </c>
      <c r="AD131">
        <f t="shared" si="15"/>
        <v>2.793844505085822</v>
      </c>
    </row>
    <row r="132" spans="5:30">
      <c r="E132"/>
      <c r="S132">
        <f t="shared" si="17"/>
        <v>2.3213672720589318</v>
      </c>
      <c r="T132">
        <f t="shared" si="16"/>
        <v>2.6188554780668563</v>
      </c>
      <c r="AC132">
        <f t="shared" si="15"/>
        <v>2.490670435985499</v>
      </c>
      <c r="AD132">
        <f t="shared" si="15"/>
        <v>2.8098552063907101</v>
      </c>
    </row>
    <row r="133" spans="5:30">
      <c r="E133"/>
      <c r="S133">
        <f t="shared" si="17"/>
        <v>2.4268839662434285</v>
      </c>
      <c r="T133">
        <f t="shared" si="16"/>
        <v>2.6294624695475131</v>
      </c>
      <c r="AC133">
        <f t="shared" si="15"/>
        <v>2.6038827285302943</v>
      </c>
      <c r="AD133">
        <f t="shared" si="15"/>
        <v>2.8212357924847797</v>
      </c>
    </row>
    <row r="134" spans="5:30">
      <c r="E134"/>
      <c r="S134">
        <f t="shared" si="17"/>
        <v>2.5324006604279252</v>
      </c>
      <c r="T134">
        <f t="shared" si="16"/>
        <v>2.6358061759191971</v>
      </c>
      <c r="AC134">
        <f t="shared" si="15"/>
        <v>2.7170950210750897</v>
      </c>
      <c r="AD134">
        <f t="shared" si="15"/>
        <v>2.8280421613453659</v>
      </c>
    </row>
    <row r="135" spans="5:30">
      <c r="E135"/>
      <c r="S135">
        <f t="shared" si="17"/>
        <v>2.6379173546124219</v>
      </c>
      <c r="T135">
        <f t="shared" si="16"/>
        <v>2.6379173546124233</v>
      </c>
      <c r="AC135">
        <f t="shared" ref="AC135:AD198" si="18">S135*0.0479/$I$23</f>
        <v>2.8303073136198846</v>
      </c>
      <c r="AD135">
        <f t="shared" si="18"/>
        <v>2.830307313619886</v>
      </c>
    </row>
    <row r="136" spans="5:30">
      <c r="E136"/>
      <c r="S136">
        <f t="shared" si="17"/>
        <v>2.7434340487969187</v>
      </c>
      <c r="T136">
        <f t="shared" si="16"/>
        <v>2.6358061759191971</v>
      </c>
      <c r="AC136">
        <f t="shared" si="18"/>
        <v>2.94351960616468</v>
      </c>
      <c r="AD136">
        <f t="shared" si="18"/>
        <v>2.8280421613453659</v>
      </c>
    </row>
    <row r="137" spans="5:30">
      <c r="E137"/>
      <c r="S137">
        <f t="shared" si="17"/>
        <v>2.8489507429814154</v>
      </c>
      <c r="T137">
        <f t="shared" si="16"/>
        <v>2.6294624695475135</v>
      </c>
      <c r="AC137">
        <f t="shared" si="18"/>
        <v>3.0567318987094749</v>
      </c>
      <c r="AD137">
        <f t="shared" si="18"/>
        <v>2.8212357924847802</v>
      </c>
    </row>
    <row r="138" spans="5:30">
      <c r="E138"/>
      <c r="S138">
        <f t="shared" si="17"/>
        <v>2.9544674371659121</v>
      </c>
      <c r="T138">
        <f t="shared" si="16"/>
        <v>2.6188554780668567</v>
      </c>
      <c r="AC138">
        <f t="shared" si="18"/>
        <v>3.1699441912542707</v>
      </c>
      <c r="AD138">
        <f t="shared" si="18"/>
        <v>2.809855206390711</v>
      </c>
    </row>
    <row r="139" spans="5:30">
      <c r="E139"/>
      <c r="S139">
        <f t="shared" si="17"/>
        <v>3.0599841313504088</v>
      </c>
      <c r="T139">
        <f t="shared" si="16"/>
        <v>2.6039331031613338</v>
      </c>
      <c r="AC139">
        <f t="shared" si="18"/>
        <v>3.2831564837990657</v>
      </c>
      <c r="AD139">
        <f t="shared" si="18"/>
        <v>2.7938445050858225</v>
      </c>
    </row>
    <row r="140" spans="5:30">
      <c r="E140"/>
      <c r="S140">
        <f t="shared" si="17"/>
        <v>3.1655008255349055</v>
      </c>
      <c r="T140">
        <f t="shared" si="16"/>
        <v>2.5846206009731469</v>
      </c>
      <c r="AC140">
        <f t="shared" si="18"/>
        <v>3.396368776343861</v>
      </c>
      <c r="AD140">
        <f t="shared" si="18"/>
        <v>2.7731234934544498</v>
      </c>
    </row>
    <row r="141" spans="5:30">
      <c r="E141"/>
      <c r="S141">
        <f t="shared" si="17"/>
        <v>3.2710175197194022</v>
      </c>
      <c r="T141">
        <f t="shared" si="16"/>
        <v>2.5608186485393536</v>
      </c>
      <c r="AC141">
        <f t="shared" si="18"/>
        <v>3.509581068888656</v>
      </c>
      <c r="AD141">
        <f t="shared" si="18"/>
        <v>2.7475856046597129</v>
      </c>
    </row>
    <row r="142" spans="5:30">
      <c r="E142"/>
      <c r="S142">
        <f t="shared" si="17"/>
        <v>3.376534213903899</v>
      </c>
      <c r="T142">
        <f t="shared" si="16"/>
        <v>2.532400660427927</v>
      </c>
      <c r="AC142">
        <f t="shared" si="18"/>
        <v>3.6227933614334509</v>
      </c>
      <c r="AD142">
        <f t="shared" si="18"/>
        <v>2.7170950210750915</v>
      </c>
    </row>
    <row r="143" spans="5:30">
      <c r="E143"/>
      <c r="S143">
        <f t="shared" si="17"/>
        <v>3.4820509080883957</v>
      </c>
      <c r="T143">
        <f t="shared" si="16"/>
        <v>2.4992091776522893</v>
      </c>
      <c r="AC143">
        <f t="shared" si="18"/>
        <v>3.7360056539782467</v>
      </c>
      <c r="AD143">
        <f t="shared" si="18"/>
        <v>2.6814827998333923</v>
      </c>
    </row>
    <row r="144" spans="5:30">
      <c r="E144"/>
      <c r="S144">
        <f t="shared" si="17"/>
        <v>3.5875676022728924</v>
      </c>
      <c r="T144">
        <f t="shared" si="16"/>
        <v>2.4610510715716192</v>
      </c>
      <c r="AC144">
        <f t="shared" si="18"/>
        <v>3.8492179465230416</v>
      </c>
      <c r="AD144">
        <f t="shared" si="18"/>
        <v>2.6405417269354232</v>
      </c>
    </row>
    <row r="145" spans="5:30">
      <c r="E145"/>
      <c r="S145">
        <f t="shared" si="17"/>
        <v>3.6930842964573891</v>
      </c>
      <c r="T145">
        <f t="shared" si="16"/>
        <v>2.4176911909098209</v>
      </c>
      <c r="AC145">
        <f t="shared" si="18"/>
        <v>3.962430239067837</v>
      </c>
      <c r="AD145">
        <f t="shared" si="18"/>
        <v>2.5940195009300506</v>
      </c>
    </row>
    <row r="146" spans="5:30">
      <c r="E146"/>
      <c r="S146">
        <f t="shared" si="17"/>
        <v>3.7986009906418858</v>
      </c>
      <c r="T146">
        <f t="shared" si="16"/>
        <v>2.3688439093403413</v>
      </c>
      <c r="AC146">
        <f t="shared" si="18"/>
        <v>4.0756425316126323</v>
      </c>
      <c r="AD146">
        <f t="shared" si="18"/>
        <v>2.5416096640430794</v>
      </c>
    </row>
    <row r="147" spans="5:30">
      <c r="E147"/>
      <c r="S147">
        <f t="shared" si="17"/>
        <v>3.9041176848263826</v>
      </c>
      <c r="T147">
        <f t="shared" si="16"/>
        <v>2.3141617690929617</v>
      </c>
      <c r="AC147">
        <f t="shared" si="18"/>
        <v>4.1888548241574268</v>
      </c>
      <c r="AD147">
        <f t="shared" si="18"/>
        <v>2.4829394175336752</v>
      </c>
    </row>
    <row r="148" spans="5:30">
      <c r="E148"/>
      <c r="S148">
        <f t="shared" si="17"/>
        <v>4.0096343790108797</v>
      </c>
      <c r="T148">
        <f t="shared" si="16"/>
        <v>2.253220001407064</v>
      </c>
      <c r="AC148">
        <f t="shared" si="18"/>
        <v>4.3020671167022231</v>
      </c>
      <c r="AD148">
        <f t="shared" si="18"/>
        <v>2.4175530131852865</v>
      </c>
    </row>
    <row r="149" spans="5:30">
      <c r="E149"/>
      <c r="S149">
        <f t="shared" si="17"/>
        <v>4.1151510731953769</v>
      </c>
      <c r="T149">
        <f t="shared" si="16"/>
        <v>2.1854950264063713</v>
      </c>
      <c r="AC149">
        <f t="shared" si="18"/>
        <v>4.4152794092470184</v>
      </c>
      <c r="AD149">
        <f t="shared" si="18"/>
        <v>2.3448886851220792</v>
      </c>
    </row>
    <row r="150" spans="5:30">
      <c r="E150"/>
      <c r="S150">
        <f t="shared" si="17"/>
        <v>4.220667767379874</v>
      </c>
      <c r="T150">
        <f t="shared" si="16"/>
        <v>2.110333883689941</v>
      </c>
      <c r="AC150">
        <f t="shared" si="18"/>
        <v>4.5284917017918138</v>
      </c>
      <c r="AD150">
        <f t="shared" si="18"/>
        <v>2.2642458508959113</v>
      </c>
    </row>
    <row r="151" spans="5:30">
      <c r="E151"/>
      <c r="S151">
        <f t="shared" si="17"/>
        <v>4.3261844615643712</v>
      </c>
      <c r="T151">
        <f t="shared" si="16"/>
        <v>2.0269095059596287</v>
      </c>
      <c r="AC151">
        <f t="shared" si="18"/>
        <v>4.6417039943366101</v>
      </c>
      <c r="AD151">
        <f t="shared" si="18"/>
        <v>2.1747371231067567</v>
      </c>
    </row>
    <row r="152" spans="5:30">
      <c r="E152"/>
      <c r="S152">
        <f t="shared" si="17"/>
        <v>4.4317011557488684</v>
      </c>
      <c r="T152">
        <f t="shared" si="16"/>
        <v>1.934152952727858</v>
      </c>
      <c r="AC152">
        <f t="shared" si="18"/>
        <v>4.7549162868814054</v>
      </c>
      <c r="AD152">
        <f t="shared" si="18"/>
        <v>2.0752156007440421</v>
      </c>
    </row>
    <row r="153" spans="5:30">
      <c r="E153"/>
      <c r="S153">
        <f t="shared" si="17"/>
        <v>4.5372178499333655</v>
      </c>
      <c r="T153">
        <f t="shared" si="16"/>
        <v>1.8306462242167461</v>
      </c>
      <c r="AC153">
        <f t="shared" si="18"/>
        <v>4.8681285794262017</v>
      </c>
      <c r="AD153">
        <f t="shared" si="18"/>
        <v>1.9641598657333785</v>
      </c>
    </row>
    <row r="154" spans="5:30">
      <c r="E154"/>
      <c r="S154">
        <f t="shared" si="17"/>
        <v>4.6427345441178627</v>
      </c>
      <c r="T154">
        <f t="shared" si="16"/>
        <v>1.7144433517701647</v>
      </c>
      <c r="AC154">
        <f t="shared" si="18"/>
        <v>4.9813408719709971</v>
      </c>
      <c r="AD154">
        <f t="shared" si="18"/>
        <v>1.8394820250216022</v>
      </c>
    </row>
    <row r="155" spans="5:30">
      <c r="E155"/>
      <c r="S155">
        <f t="shared" si="17"/>
        <v>4.7482512383023598</v>
      </c>
      <c r="T155">
        <f t="shared" si="16"/>
        <v>1.5827504127674568</v>
      </c>
      <c r="AC155">
        <f t="shared" si="18"/>
        <v>5.0945531645157924</v>
      </c>
      <c r="AD155">
        <f t="shared" si="18"/>
        <v>1.6981843881719347</v>
      </c>
    </row>
    <row r="156" spans="5:30">
      <c r="E156"/>
      <c r="S156">
        <f t="shared" si="17"/>
        <v>4.853767932486857</v>
      </c>
      <c r="T156">
        <f t="shared" si="16"/>
        <v>1.4312980773755493</v>
      </c>
      <c r="AC156">
        <f t="shared" si="18"/>
        <v>5.2077654570605887</v>
      </c>
      <c r="AD156">
        <f t="shared" si="18"/>
        <v>1.535686252369834</v>
      </c>
    </row>
    <row r="157" spans="5:30">
      <c r="E157"/>
      <c r="S157">
        <f t="shared" si="17"/>
        <v>4.9592846266713542</v>
      </c>
      <c r="T157">
        <f t="shared" si="16"/>
        <v>1.2529413226400841</v>
      </c>
      <c r="AC157">
        <f t="shared" si="18"/>
        <v>5.3209777496053841</v>
      </c>
      <c r="AD157">
        <f t="shared" si="18"/>
        <v>1.3443214901347169</v>
      </c>
    </row>
    <row r="158" spans="5:30">
      <c r="E158"/>
      <c r="S158">
        <f t="shared" si="17"/>
        <v>5.0648013208558513</v>
      </c>
      <c r="T158">
        <f t="shared" si="16"/>
        <v>1.0338482403892619</v>
      </c>
      <c r="AC158">
        <f t="shared" si="18"/>
        <v>5.4341900421501803</v>
      </c>
      <c r="AD158">
        <f t="shared" si="18"/>
        <v>1.1092493973817832</v>
      </c>
    </row>
    <row r="159" spans="5:30">
      <c r="E159"/>
      <c r="S159">
        <f t="shared" si="17"/>
        <v>5.1703180150403485</v>
      </c>
      <c r="T159">
        <f t="shared" si="16"/>
        <v>0.73861685929148224</v>
      </c>
      <c r="AC159">
        <f t="shared" si="18"/>
        <v>5.5474023346949757</v>
      </c>
      <c r="AD159">
        <f t="shared" si="18"/>
        <v>0.79248604781357213</v>
      </c>
    </row>
    <row r="160" spans="5:30">
      <c r="E160"/>
      <c r="S160">
        <f t="shared" si="17"/>
        <v>5.2758347092248457</v>
      </c>
      <c r="T160">
        <v>0</v>
      </c>
      <c r="AC160">
        <f t="shared" si="18"/>
        <v>5.6606146272397719</v>
      </c>
      <c r="AD160">
        <f>T160</f>
        <v>0</v>
      </c>
    </row>
    <row r="161" spans="5:36">
      <c r="E161"/>
    </row>
    <row r="162" spans="5:36">
      <c r="E162"/>
      <c r="S162">
        <f>B17</f>
        <v>1.2969999999999999</v>
      </c>
      <c r="W162">
        <f>E17</f>
        <v>2.3351275917065388</v>
      </c>
      <c r="AC162">
        <f t="shared" si="18"/>
        <v>1.3915934778420462</v>
      </c>
      <c r="AF162">
        <f>W162*0.0479/$I$23</f>
        <v>2.5054343304146678</v>
      </c>
    </row>
    <row r="163" spans="5:36">
      <c r="E163"/>
      <c r="S163">
        <f>B18</f>
        <v>1.298</v>
      </c>
      <c r="W163">
        <f>E18</f>
        <v>2.1994513066557779</v>
      </c>
      <c r="AC163">
        <f t="shared" si="18"/>
        <v>1.3926664103615851</v>
      </c>
      <c r="AF163">
        <f>W163*0.0479/$I$23</f>
        <v>2.3598628320534671</v>
      </c>
    </row>
    <row r="164" spans="5:36">
      <c r="E164"/>
      <c r="S164">
        <f>B19</f>
        <v>1.788</v>
      </c>
      <c r="W164">
        <f>E19</f>
        <v>2.75141061452514</v>
      </c>
      <c r="AC164">
        <f t="shared" si="18"/>
        <v>1.9184033449356814</v>
      </c>
      <c r="AF164">
        <f>W164*0.0479/$I$23</f>
        <v>2.9520779229287291</v>
      </c>
    </row>
    <row r="165" spans="5:36">
      <c r="E165"/>
      <c r="S165">
        <f>B20</f>
        <v>2.2789999999999999</v>
      </c>
      <c r="W165">
        <f>E20</f>
        <v>3.168333515403102</v>
      </c>
      <c r="AC165">
        <f t="shared" si="18"/>
        <v>2.4452132120293162</v>
      </c>
      <c r="AF165">
        <f>W165*0.0479/$I$23</f>
        <v>3.3994080614212177</v>
      </c>
    </row>
    <row r="166" spans="5:36">
      <c r="E166"/>
      <c r="S166">
        <f>B21</f>
        <v>2.77</v>
      </c>
      <c r="W166">
        <f>E21</f>
        <v>3.509888698630137</v>
      </c>
      <c r="AC166">
        <f t="shared" si="18"/>
        <v>2.9720230791229514</v>
      </c>
      <c r="AF166">
        <f>W166*0.0479/$I$23</f>
        <v>3.7658737247225949</v>
      </c>
    </row>
    <row r="167" spans="5:36">
      <c r="E167"/>
    </row>
    <row r="168" spans="5:36">
      <c r="E168"/>
      <c r="S168">
        <f>$F$17</f>
        <v>4.9290000000000003</v>
      </c>
      <c r="Y168">
        <f>E12</f>
        <v>4.6375000000000002</v>
      </c>
      <c r="AC168">
        <f t="shared" si="18"/>
        <v>5.2884843888075919</v>
      </c>
      <c r="AH168">
        <f>Y168*0.0479/$I$23</f>
        <v>4.9757245593619812</v>
      </c>
    </row>
    <row r="169" spans="5:36">
      <c r="E169"/>
    </row>
    <row r="170" spans="5:36">
      <c r="E170"/>
      <c r="S170">
        <v>-0.05</v>
      </c>
      <c r="Z170">
        <f>S170*$I$25+$I$24</f>
        <v>1.2242727721950897</v>
      </c>
      <c r="AC170">
        <f t="shared" si="18"/>
        <v>-5.3646625976948581E-2</v>
      </c>
      <c r="AG170">
        <f>Z170*0.0479/$I$23</f>
        <v>1.313562070074239</v>
      </c>
    </row>
    <row r="171" spans="5:36">
      <c r="E171"/>
      <c r="S171">
        <f>I41</f>
        <v>2.2749000663985313</v>
      </c>
      <c r="Z171">
        <f>S171*$I$25+$I$24</f>
        <v>3.0922030353188532</v>
      </c>
      <c r="AC171">
        <f t="shared" si="18"/>
        <v>2.4408142599403502</v>
      </c>
      <c r="AG171">
        <f>Z171*0.0479/$I$23</f>
        <v>3.3177251936107126</v>
      </c>
    </row>
    <row r="172" spans="5:36">
      <c r="E172"/>
    </row>
    <row r="173" spans="5:36">
      <c r="E173"/>
      <c r="S173">
        <v>0</v>
      </c>
      <c r="V173">
        <f t="shared" ref="V173:V222" si="19">SQRT(($L$29/2)^2-(S173-$L$29/2)^2)</f>
        <v>0</v>
      </c>
      <c r="AC173">
        <f t="shared" si="18"/>
        <v>0</v>
      </c>
      <c r="AJ173">
        <f t="shared" ref="AJ173:AJ222" si="20">V173*0.0479/$I$23</f>
        <v>0</v>
      </c>
    </row>
    <row r="174" spans="5:36">
      <c r="E174"/>
      <c r="S174">
        <f t="shared" ref="S174:S223" si="21">S173+$V$2</f>
        <v>0.11177781031365569</v>
      </c>
      <c r="V174">
        <f t="shared" si="19"/>
        <v>0.78244467219558977</v>
      </c>
      <c r="AC174">
        <f t="shared" si="18"/>
        <v>0.11993004764837983</v>
      </c>
      <c r="AJ174">
        <f t="shared" si="20"/>
        <v>0.83951033353865889</v>
      </c>
    </row>
    <row r="175" spans="5:36">
      <c r="E175"/>
      <c r="S175">
        <f t="shared" si="21"/>
        <v>0.22355562062731138</v>
      </c>
      <c r="V175">
        <f t="shared" si="19"/>
        <v>1.0951943993362538</v>
      </c>
      <c r="AC175">
        <f t="shared" si="18"/>
        <v>0.23986009529675967</v>
      </c>
      <c r="AJ175">
        <f t="shared" si="20"/>
        <v>1.1750696862648176</v>
      </c>
    </row>
    <row r="176" spans="5:36">
      <c r="E176"/>
      <c r="S176">
        <f t="shared" si="21"/>
        <v>0.33533343094096707</v>
      </c>
      <c r="V176">
        <f t="shared" si="19"/>
        <v>1.327287957404383</v>
      </c>
      <c r="AC176">
        <f t="shared" si="18"/>
        <v>0.35979014294513956</v>
      </c>
      <c r="AJ176">
        <f t="shared" si="20"/>
        <v>1.42409041229162</v>
      </c>
    </row>
    <row r="177" spans="5:36">
      <c r="E177"/>
      <c r="S177">
        <f t="shared" si="21"/>
        <v>0.44711124125462276</v>
      </c>
      <c r="V177">
        <f t="shared" si="19"/>
        <v>1.516227988676792</v>
      </c>
      <c r="AC177">
        <f t="shared" si="18"/>
        <v>0.47972019059351934</v>
      </c>
      <c r="AJ177">
        <f t="shared" si="20"/>
        <v>1.6268103160864977</v>
      </c>
    </row>
    <row r="178" spans="5:36">
      <c r="E178"/>
      <c r="S178">
        <f t="shared" si="21"/>
        <v>0.55888905156827851</v>
      </c>
      <c r="V178">
        <f t="shared" si="19"/>
        <v>1.6766671547048351</v>
      </c>
      <c r="AC178">
        <f t="shared" si="18"/>
        <v>0.59965023824189934</v>
      </c>
      <c r="AJ178">
        <f t="shared" si="20"/>
        <v>1.7989507147256973</v>
      </c>
    </row>
    <row r="179" spans="5:36">
      <c r="E179"/>
      <c r="S179">
        <f t="shared" si="21"/>
        <v>0.67066686188193425</v>
      </c>
      <c r="V179">
        <f t="shared" si="19"/>
        <v>1.8161744475485051</v>
      </c>
      <c r="AC179">
        <f t="shared" si="18"/>
        <v>0.71958028589027911</v>
      </c>
      <c r="AJ179">
        <f t="shared" si="20"/>
        <v>1.9486326259305176</v>
      </c>
    </row>
    <row r="180" spans="5:36">
      <c r="E180"/>
      <c r="S180">
        <f t="shared" si="21"/>
        <v>0.78244467219559</v>
      </c>
      <c r="V180">
        <f t="shared" si="19"/>
        <v>1.9392725291802575</v>
      </c>
      <c r="AC180">
        <f t="shared" si="18"/>
        <v>0.83951033353865923</v>
      </c>
      <c r="AJ180">
        <f t="shared" si="20"/>
        <v>2.0807085608060873</v>
      </c>
    </row>
    <row r="181" spans="5:36">
      <c r="E181"/>
      <c r="S181">
        <f t="shared" si="21"/>
        <v>0.89422248250924574</v>
      </c>
      <c r="V181">
        <f t="shared" si="19"/>
        <v>2.0489211071149716</v>
      </c>
      <c r="AC181">
        <f t="shared" si="18"/>
        <v>0.959440381187039</v>
      </c>
      <c r="AJ181">
        <f t="shared" si="20"/>
        <v>2.1983540857934458</v>
      </c>
    </row>
    <row r="182" spans="5:36">
      <c r="E182"/>
      <c r="S182">
        <f t="shared" si="21"/>
        <v>1.0060002928229015</v>
      </c>
      <c r="V182">
        <f t="shared" si="19"/>
        <v>2.1471816192796207</v>
      </c>
      <c r="AC182">
        <f t="shared" si="18"/>
        <v>1.0793704288354189</v>
      </c>
      <c r="AJ182">
        <f t="shared" si="20"/>
        <v>2.3037809846814525</v>
      </c>
    </row>
    <row r="183" spans="5:36">
      <c r="E183"/>
      <c r="S183">
        <f t="shared" si="21"/>
        <v>1.1177781031365572</v>
      </c>
      <c r="V183">
        <f t="shared" si="19"/>
        <v>2.235556206273114</v>
      </c>
      <c r="AC183">
        <f t="shared" si="18"/>
        <v>1.1993004764837989</v>
      </c>
      <c r="AJ183">
        <f t="shared" si="20"/>
        <v>2.3986009529675973</v>
      </c>
    </row>
    <row r="184" spans="5:36">
      <c r="E184"/>
      <c r="S184">
        <f t="shared" si="21"/>
        <v>1.229555913450213</v>
      </c>
      <c r="V184">
        <f t="shared" si="19"/>
        <v>2.3151772370346055</v>
      </c>
      <c r="AC184">
        <f t="shared" si="18"/>
        <v>1.3192305241321787</v>
      </c>
      <c r="AJ184">
        <f t="shared" si="20"/>
        <v>2.484028946110814</v>
      </c>
    </row>
    <row r="185" spans="5:36">
      <c r="E185"/>
      <c r="S185">
        <f t="shared" si="21"/>
        <v>1.3413337237638687</v>
      </c>
      <c r="V185">
        <f t="shared" si="19"/>
        <v>2.3869208551192291</v>
      </c>
      <c r="AC185">
        <f t="shared" si="18"/>
        <v>1.4391605717805587</v>
      </c>
      <c r="AJ185">
        <f t="shared" si="20"/>
        <v>2.5610050070231911</v>
      </c>
    </row>
    <row r="186" spans="5:36">
      <c r="E186"/>
      <c r="S186">
        <f t="shared" si="21"/>
        <v>1.4531115340775245</v>
      </c>
      <c r="V186">
        <f t="shared" si="19"/>
        <v>2.4514787660850748</v>
      </c>
      <c r="AC186">
        <f t="shared" si="18"/>
        <v>1.5590906194289385</v>
      </c>
      <c r="AJ186">
        <f t="shared" si="20"/>
        <v>2.6302712890919486</v>
      </c>
    </row>
    <row r="187" spans="5:36">
      <c r="E187"/>
      <c r="S187">
        <f t="shared" si="21"/>
        <v>1.5648893443911802</v>
      </c>
      <c r="V187">
        <f t="shared" si="19"/>
        <v>2.5094056178250379</v>
      </c>
      <c r="AC187">
        <f t="shared" si="18"/>
        <v>1.6790206670773185</v>
      </c>
      <c r="AJ187">
        <f t="shared" si="20"/>
        <v>2.6924228920782678</v>
      </c>
    </row>
    <row r="188" spans="5:36">
      <c r="E188"/>
      <c r="S188">
        <f t="shared" si="21"/>
        <v>1.676667154704836</v>
      </c>
      <c r="V188">
        <f t="shared" si="19"/>
        <v>2.5611513838937143</v>
      </c>
      <c r="AC188">
        <f t="shared" si="18"/>
        <v>1.7989507147256985</v>
      </c>
      <c r="AJ188">
        <f t="shared" si="20"/>
        <v>2.7479426072418067</v>
      </c>
    </row>
    <row r="189" spans="5:36">
      <c r="E189"/>
      <c r="S189">
        <f t="shared" si="21"/>
        <v>1.7884449650184917</v>
      </c>
      <c r="V189">
        <f t="shared" si="19"/>
        <v>2.6070841394002771</v>
      </c>
      <c r="AC189">
        <f t="shared" si="18"/>
        <v>1.9188807623740785</v>
      </c>
      <c r="AJ189">
        <f t="shared" si="20"/>
        <v>2.7972253543368311</v>
      </c>
    </row>
    <row r="190" spans="5:36">
      <c r="E190"/>
      <c r="S190">
        <f t="shared" si="21"/>
        <v>1.9002227753321475</v>
      </c>
      <c r="V190">
        <f t="shared" si="19"/>
        <v>2.6475064590756427</v>
      </c>
      <c r="AC190">
        <f t="shared" si="18"/>
        <v>2.0388108100224582</v>
      </c>
      <c r="AJ190">
        <f t="shared" si="20"/>
        <v>2.8405957756317304</v>
      </c>
    </row>
    <row r="191" spans="5:36">
      <c r="E191"/>
      <c r="S191">
        <f t="shared" si="21"/>
        <v>2.012000585645803</v>
      </c>
      <c r="V191">
        <f t="shared" si="19"/>
        <v>2.6826674475277366</v>
      </c>
      <c r="AC191">
        <f t="shared" si="18"/>
        <v>2.1587408576708378</v>
      </c>
      <c r="AJ191">
        <f t="shared" si="20"/>
        <v>2.8783211435611165</v>
      </c>
    </row>
    <row r="192" spans="5:36">
      <c r="E192"/>
      <c r="S192">
        <f t="shared" si="21"/>
        <v>2.1237783959594587</v>
      </c>
      <c r="V192">
        <f t="shared" si="19"/>
        <v>2.7127716932034081</v>
      </c>
      <c r="AC192">
        <f t="shared" si="18"/>
        <v>2.2786709053192178</v>
      </c>
      <c r="AJ192">
        <f t="shared" si="20"/>
        <v>2.910620967722735</v>
      </c>
    </row>
    <row r="193" spans="5:36">
      <c r="E193"/>
      <c r="S193">
        <f t="shared" si="21"/>
        <v>2.2355562062731145</v>
      </c>
      <c r="V193">
        <f t="shared" si="19"/>
        <v>2.7379859983406338</v>
      </c>
      <c r="AC193">
        <f t="shared" si="18"/>
        <v>2.3986009529675978</v>
      </c>
      <c r="AJ193">
        <f t="shared" si="20"/>
        <v>2.9376742156620428</v>
      </c>
    </row>
    <row r="194" spans="5:36">
      <c r="E194"/>
      <c r="S194">
        <f t="shared" si="21"/>
        <v>2.3473340165867702</v>
      </c>
      <c r="V194">
        <f t="shared" si="19"/>
        <v>2.7584444596576523</v>
      </c>
      <c r="AC194">
        <f t="shared" si="18"/>
        <v>2.5185310006159778</v>
      </c>
      <c r="AJ194">
        <f t="shared" si="20"/>
        <v>2.9596247641088023</v>
      </c>
    </row>
    <row r="195" spans="5:36">
      <c r="E195"/>
      <c r="S195">
        <f t="shared" si="21"/>
        <v>2.459111826900426</v>
      </c>
      <c r="V195">
        <f t="shared" si="19"/>
        <v>2.7742522937118759</v>
      </c>
      <c r="AC195">
        <f t="shared" si="18"/>
        <v>2.6384610482643573</v>
      </c>
      <c r="AJ195">
        <f t="shared" si="20"/>
        <v>2.976585503329054</v>
      </c>
    </row>
    <row r="196" spans="5:36">
      <c r="E196"/>
      <c r="S196">
        <f t="shared" si="21"/>
        <v>2.5708896372140817</v>
      </c>
      <c r="V196">
        <f t="shared" si="19"/>
        <v>2.7854886794884277</v>
      </c>
      <c r="AC196">
        <f t="shared" si="18"/>
        <v>2.7583910959127373</v>
      </c>
      <c r="AJ196">
        <f t="shared" si="20"/>
        <v>2.988641387030802</v>
      </c>
    </row>
    <row r="197" spans="5:36">
      <c r="E197"/>
      <c r="S197">
        <f t="shared" si="21"/>
        <v>2.6826674475277374</v>
      </c>
      <c r="V197">
        <f t="shared" si="19"/>
        <v>2.7922088066965425</v>
      </c>
      <c r="AC197">
        <f t="shared" si="18"/>
        <v>2.8783211435611173</v>
      </c>
      <c r="AJ197">
        <f t="shared" si="20"/>
        <v>2.9958516300478264</v>
      </c>
    </row>
    <row r="198" spans="5:36">
      <c r="E198"/>
      <c r="S198">
        <f t="shared" si="21"/>
        <v>2.7944452578413932</v>
      </c>
      <c r="V198">
        <f t="shared" si="19"/>
        <v>2.7944452578413923</v>
      </c>
      <c r="AC198">
        <f t="shared" si="18"/>
        <v>2.9982511912094973</v>
      </c>
      <c r="AJ198">
        <f t="shared" si="20"/>
        <v>2.998251191209496</v>
      </c>
    </row>
    <row r="199" spans="5:36">
      <c r="E199"/>
      <c r="S199">
        <f t="shared" si="21"/>
        <v>2.9062230681550489</v>
      </c>
      <c r="V199">
        <f t="shared" si="19"/>
        <v>2.7922088066965425</v>
      </c>
      <c r="AC199">
        <f t="shared" ref="AC199:AC232" si="22">S199*0.0479/$I$23</f>
        <v>3.1181812388578769</v>
      </c>
      <c r="AJ199">
        <f t="shared" si="20"/>
        <v>2.9958516300478264</v>
      </c>
    </row>
    <row r="200" spans="5:36">
      <c r="E200"/>
      <c r="S200">
        <f t="shared" si="21"/>
        <v>3.0180008784687047</v>
      </c>
      <c r="V200">
        <f t="shared" si="19"/>
        <v>2.7854886794884273</v>
      </c>
      <c r="AC200">
        <f t="shared" si="22"/>
        <v>3.2381112865062573</v>
      </c>
      <c r="AJ200">
        <f t="shared" si="20"/>
        <v>2.9886413870308011</v>
      </c>
    </row>
    <row r="201" spans="5:36">
      <c r="E201"/>
      <c r="S201">
        <f t="shared" si="21"/>
        <v>3.1297786887823604</v>
      </c>
      <c r="V201">
        <f t="shared" si="19"/>
        <v>2.7742522937118759</v>
      </c>
      <c r="AC201">
        <f t="shared" si="22"/>
        <v>3.3580413341546369</v>
      </c>
      <c r="AJ201">
        <f t="shared" si="20"/>
        <v>2.976585503329054</v>
      </c>
    </row>
    <row r="202" spans="5:36">
      <c r="E202"/>
      <c r="S202">
        <f t="shared" si="21"/>
        <v>3.2415564990960162</v>
      </c>
      <c r="V202">
        <f t="shared" si="19"/>
        <v>2.7584444596576518</v>
      </c>
      <c r="AC202">
        <f t="shared" si="22"/>
        <v>3.4779713818030169</v>
      </c>
      <c r="AJ202">
        <f t="shared" si="20"/>
        <v>2.9596247641088014</v>
      </c>
    </row>
    <row r="203" spans="5:36">
      <c r="E203"/>
      <c r="S203">
        <f t="shared" si="21"/>
        <v>3.3533343094096719</v>
      </c>
      <c r="V203">
        <f t="shared" si="19"/>
        <v>2.7379859983406334</v>
      </c>
      <c r="AC203">
        <f t="shared" si="22"/>
        <v>3.5979014294513969</v>
      </c>
      <c r="AJ203">
        <f t="shared" si="20"/>
        <v>2.9376742156620419</v>
      </c>
    </row>
    <row r="204" spans="5:36">
      <c r="E204"/>
      <c r="S204">
        <f t="shared" si="21"/>
        <v>3.4651121197233277</v>
      </c>
      <c r="V204">
        <f t="shared" si="19"/>
        <v>2.7127716932034076</v>
      </c>
      <c r="AC204">
        <f t="shared" si="22"/>
        <v>3.7178314770997765</v>
      </c>
      <c r="AJ204">
        <f t="shared" si="20"/>
        <v>2.9106209677227342</v>
      </c>
    </row>
    <row r="205" spans="5:36">
      <c r="E205"/>
      <c r="S205">
        <f t="shared" si="21"/>
        <v>3.5768899300369834</v>
      </c>
      <c r="V205">
        <f t="shared" si="19"/>
        <v>2.6826674475277361</v>
      </c>
      <c r="AC205">
        <f t="shared" si="22"/>
        <v>3.8377615247481569</v>
      </c>
      <c r="AJ205">
        <f t="shared" si="20"/>
        <v>2.878321143561116</v>
      </c>
    </row>
    <row r="206" spans="5:36">
      <c r="E206"/>
      <c r="S206">
        <f t="shared" si="21"/>
        <v>3.6886677403506392</v>
      </c>
      <c r="V206">
        <f t="shared" si="19"/>
        <v>2.6475064590756423</v>
      </c>
      <c r="AC206">
        <f t="shared" si="22"/>
        <v>3.9576915723965365</v>
      </c>
      <c r="AJ206">
        <f t="shared" si="20"/>
        <v>2.8405957756317299</v>
      </c>
    </row>
    <row r="207" spans="5:36">
      <c r="E207"/>
      <c r="S207">
        <f t="shared" si="21"/>
        <v>3.8004455506642949</v>
      </c>
      <c r="V207">
        <f t="shared" si="19"/>
        <v>2.6070841394002766</v>
      </c>
      <c r="AC207">
        <f t="shared" si="22"/>
        <v>4.0776216200449165</v>
      </c>
      <c r="AJ207">
        <f t="shared" si="20"/>
        <v>2.7972253543368302</v>
      </c>
    </row>
    <row r="208" spans="5:36">
      <c r="E208"/>
      <c r="S208">
        <f t="shared" si="21"/>
        <v>3.9122233609779506</v>
      </c>
      <c r="V208">
        <f t="shared" si="19"/>
        <v>2.5611513838937134</v>
      </c>
      <c r="AC208">
        <f t="shared" si="22"/>
        <v>4.197551667693296</v>
      </c>
      <c r="AJ208">
        <f t="shared" si="20"/>
        <v>2.7479426072418058</v>
      </c>
    </row>
    <row r="209" spans="5:36">
      <c r="E209"/>
      <c r="S209">
        <f t="shared" si="21"/>
        <v>4.0240011712916059</v>
      </c>
      <c r="V209">
        <f t="shared" si="19"/>
        <v>2.509405617825037</v>
      </c>
      <c r="AC209">
        <f t="shared" si="22"/>
        <v>4.3174817153416756</v>
      </c>
      <c r="AJ209">
        <f t="shared" si="20"/>
        <v>2.6924228920782669</v>
      </c>
    </row>
    <row r="210" spans="5:36">
      <c r="E210"/>
      <c r="S210">
        <f t="shared" si="21"/>
        <v>4.1357789816052613</v>
      </c>
      <c r="V210">
        <f t="shared" si="19"/>
        <v>2.4514787660850743</v>
      </c>
      <c r="AC210">
        <f t="shared" si="22"/>
        <v>4.4374117629900551</v>
      </c>
      <c r="AJ210">
        <f t="shared" si="20"/>
        <v>2.6302712890919477</v>
      </c>
    </row>
    <row r="211" spans="5:36">
      <c r="E211"/>
      <c r="S211">
        <f t="shared" si="21"/>
        <v>4.2475567919189166</v>
      </c>
      <c r="V211">
        <f t="shared" si="19"/>
        <v>2.3869208551192287</v>
      </c>
      <c r="AC211">
        <f t="shared" si="22"/>
        <v>4.5573418106384347</v>
      </c>
      <c r="AJ211">
        <f t="shared" si="20"/>
        <v>2.5610050070231907</v>
      </c>
    </row>
    <row r="212" spans="5:36">
      <c r="E212"/>
      <c r="S212">
        <f t="shared" si="21"/>
        <v>4.3593346022325719</v>
      </c>
      <c r="V212">
        <f t="shared" si="19"/>
        <v>2.3151772370346055</v>
      </c>
      <c r="AC212">
        <f t="shared" si="22"/>
        <v>4.6772718582868142</v>
      </c>
      <c r="AJ212">
        <f t="shared" si="20"/>
        <v>2.484028946110814</v>
      </c>
    </row>
    <row r="213" spans="5:36">
      <c r="E213"/>
      <c r="S213">
        <f t="shared" si="21"/>
        <v>4.4711124125462272</v>
      </c>
      <c r="V213">
        <f t="shared" si="19"/>
        <v>2.235556206273114</v>
      </c>
      <c r="AC213">
        <f t="shared" si="22"/>
        <v>4.7972019059351929</v>
      </c>
      <c r="AJ213">
        <f t="shared" si="20"/>
        <v>2.3986009529675973</v>
      </c>
    </row>
    <row r="214" spans="5:36">
      <c r="E214"/>
      <c r="S214">
        <f t="shared" si="21"/>
        <v>4.5828902228598825</v>
      </c>
      <c r="V214">
        <f t="shared" si="19"/>
        <v>2.1471816192796211</v>
      </c>
      <c r="AC214">
        <f t="shared" si="22"/>
        <v>4.9171319535835725</v>
      </c>
      <c r="AJ214">
        <f t="shared" si="20"/>
        <v>2.303780984681453</v>
      </c>
    </row>
    <row r="215" spans="5:36">
      <c r="E215"/>
      <c r="S215">
        <f t="shared" si="21"/>
        <v>4.6946680331735378</v>
      </c>
      <c r="V215">
        <f t="shared" si="19"/>
        <v>2.0489211071149724</v>
      </c>
      <c r="AC215">
        <f t="shared" si="22"/>
        <v>5.037062001231952</v>
      </c>
      <c r="AJ215">
        <f t="shared" si="20"/>
        <v>2.1983540857934467</v>
      </c>
    </row>
    <row r="216" spans="5:36">
      <c r="E216"/>
      <c r="S216">
        <f t="shared" si="21"/>
        <v>4.8064458434871931</v>
      </c>
      <c r="V216">
        <f t="shared" si="19"/>
        <v>1.9392725291802593</v>
      </c>
      <c r="AC216">
        <f t="shared" si="22"/>
        <v>5.1569920488803316</v>
      </c>
      <c r="AJ216">
        <f t="shared" si="20"/>
        <v>2.0807085608060896</v>
      </c>
    </row>
    <row r="217" spans="5:36">
      <c r="E217"/>
      <c r="S217">
        <f t="shared" si="21"/>
        <v>4.9182236538008484</v>
      </c>
      <c r="V217">
        <f t="shared" si="19"/>
        <v>1.8161744475485071</v>
      </c>
      <c r="AC217">
        <f t="shared" si="22"/>
        <v>5.2769220965287111</v>
      </c>
      <c r="AJ217">
        <f t="shared" si="20"/>
        <v>1.9486326259305198</v>
      </c>
    </row>
    <row r="218" spans="5:36">
      <c r="E218"/>
      <c r="S218">
        <f t="shared" si="21"/>
        <v>5.0300014641145037</v>
      </c>
      <c r="V218">
        <f t="shared" si="19"/>
        <v>1.6766671547048386</v>
      </c>
      <c r="AC218">
        <f t="shared" si="22"/>
        <v>5.3968521441770907</v>
      </c>
      <c r="AJ218">
        <f t="shared" si="20"/>
        <v>1.7989507147257013</v>
      </c>
    </row>
    <row r="219" spans="5:36">
      <c r="E219"/>
      <c r="S219">
        <f t="shared" si="21"/>
        <v>5.141779274428159</v>
      </c>
      <c r="V219">
        <f t="shared" si="19"/>
        <v>1.5162279886767962</v>
      </c>
      <c r="AC219">
        <f t="shared" si="22"/>
        <v>5.5167821918254694</v>
      </c>
      <c r="AJ219">
        <f t="shared" si="20"/>
        <v>1.6268103160865024</v>
      </c>
    </row>
    <row r="220" spans="5:36">
      <c r="E220"/>
      <c r="S220">
        <f t="shared" si="21"/>
        <v>5.2535570847418143</v>
      </c>
      <c r="V220">
        <f t="shared" si="19"/>
        <v>1.3272879574043888</v>
      </c>
      <c r="AC220">
        <f t="shared" si="22"/>
        <v>5.6367122394738498</v>
      </c>
      <c r="AJ220">
        <f t="shared" si="20"/>
        <v>1.4240904122916263</v>
      </c>
    </row>
    <row r="221" spans="5:36">
      <c r="E221"/>
      <c r="S221">
        <f t="shared" si="21"/>
        <v>5.3653348950554696</v>
      </c>
      <c r="V221">
        <f t="shared" si="19"/>
        <v>1.0951943993362618</v>
      </c>
      <c r="AC221">
        <f t="shared" si="22"/>
        <v>5.7566422871222285</v>
      </c>
      <c r="AJ221">
        <f t="shared" si="20"/>
        <v>1.175069686264826</v>
      </c>
    </row>
    <row r="222" spans="5:36">
      <c r="E222"/>
      <c r="S222">
        <f t="shared" si="21"/>
        <v>5.4771127053691249</v>
      </c>
      <c r="V222">
        <f t="shared" si="19"/>
        <v>0.78244467219560343</v>
      </c>
      <c r="AC222">
        <f t="shared" si="22"/>
        <v>5.876572334770608</v>
      </c>
      <c r="AJ222">
        <f t="shared" si="20"/>
        <v>0.83951033353867344</v>
      </c>
    </row>
    <row r="223" spans="5:36">
      <c r="E223"/>
      <c r="S223">
        <f t="shared" si="21"/>
        <v>5.5888905156827802</v>
      </c>
      <c r="V223">
        <v>0</v>
      </c>
      <c r="AC223">
        <f t="shared" si="22"/>
        <v>5.9965023824189876</v>
      </c>
      <c r="AJ223">
        <f>V223</f>
        <v>0</v>
      </c>
    </row>
    <row r="224" spans="5:36">
      <c r="E224"/>
    </row>
    <row r="225" spans="5:37">
      <c r="E225"/>
      <c r="S225">
        <f>K16</f>
        <v>4.4359999999999999</v>
      </c>
      <c r="X225">
        <f>N16</f>
        <v>4.6264271165830664</v>
      </c>
      <c r="AC225">
        <f t="shared" si="22"/>
        <v>4.7595286566748785</v>
      </c>
      <c r="AK225">
        <f>X225*0.0479/$I$23</f>
        <v>4.9638441026588893</v>
      </c>
    </row>
    <row r="226" spans="5:37">
      <c r="E226"/>
      <c r="S226">
        <f>K17</f>
        <v>3.4569999999999999</v>
      </c>
      <c r="X226">
        <f>N17</f>
        <v>4.1914464646464644</v>
      </c>
      <c r="AC226">
        <f t="shared" si="22"/>
        <v>3.7091277200462249</v>
      </c>
      <c r="AK226">
        <f>X226*0.0479/$I$23</f>
        <v>4.4971392158258459</v>
      </c>
    </row>
    <row r="227" spans="5:37">
      <c r="E227"/>
      <c r="S227">
        <f>K18</f>
        <v>2.4750000000000001</v>
      </c>
      <c r="X227">
        <f>N18</f>
        <v>3.1546310176721506</v>
      </c>
      <c r="AC227">
        <f t="shared" si="22"/>
        <v>2.655507985858955</v>
      </c>
      <c r="AK227">
        <f>X227*0.0479/$I$23</f>
        <v>3.3847062060067707</v>
      </c>
    </row>
    <row r="228" spans="5:37">
      <c r="E228"/>
      <c r="S228">
        <f>K19</f>
        <v>0</v>
      </c>
      <c r="X228">
        <f>N19</f>
        <v>0</v>
      </c>
    </row>
    <row r="229" spans="5:37">
      <c r="E229"/>
      <c r="S229">
        <f>K20</f>
        <v>0</v>
      </c>
      <c r="X229">
        <f>N20</f>
        <v>0</v>
      </c>
    </row>
    <row r="230" spans="5:37">
      <c r="E230"/>
      <c r="S230" t="s">
        <v>57</v>
      </c>
    </row>
    <row r="231" spans="5:37">
      <c r="E231"/>
      <c r="S231">
        <v>-0.05</v>
      </c>
      <c r="AA231">
        <f>S231*$L$24+$L$26</f>
        <v>1.3589179388372914</v>
      </c>
      <c r="AC231">
        <f t="shared" si="22"/>
        <v>-5.3646625976948581E-2</v>
      </c>
      <c r="AI231">
        <f>AA231*0.0479/$I$23</f>
        <v>1.4580272479634011</v>
      </c>
    </row>
    <row r="232" spans="5:37">
      <c r="E232"/>
      <c r="S232">
        <f>I41</f>
        <v>2.2749000663985313</v>
      </c>
      <c r="AA232">
        <f>S232*$L$24+$L$26</f>
        <v>3.1041957025037981</v>
      </c>
      <c r="AC232">
        <f t="shared" si="22"/>
        <v>2.4408142599403502</v>
      </c>
      <c r="AI232">
        <f>AA232*0.0479/$I$23</f>
        <v>3.3305925162294483</v>
      </c>
    </row>
    <row r="233" spans="5:37">
      <c r="E233"/>
    </row>
    <row r="234" spans="5:37">
      <c r="E234"/>
    </row>
    <row r="235" spans="5:37">
      <c r="E23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/>
  <dimension ref="A1:AK235"/>
  <sheetViews>
    <sheetView workbookViewId="0">
      <selection activeCell="F26" sqref="A1:XFD1048576"/>
    </sheetView>
  </sheetViews>
  <sheetFormatPr baseColWidth="10" defaultColWidth="8.83203125" defaultRowHeight="15" x14ac:dyDescent="0"/>
  <cols>
    <col min="5" max="5" width="8.83203125" style="1"/>
    <col min="8" max="8" width="10.33203125" customWidth="1"/>
    <col min="12" max="12" width="9.1640625" bestFit="1" customWidth="1"/>
  </cols>
  <sheetData>
    <row r="1" spans="1:37">
      <c r="A1" t="s">
        <v>57</v>
      </c>
    </row>
    <row r="2" spans="1:37">
      <c r="A2" s="2"/>
      <c r="B2" s="3"/>
      <c r="D2" s="1" t="s">
        <v>58</v>
      </c>
      <c r="E2" s="1" t="s">
        <v>60</v>
      </c>
      <c r="F2" s="1" t="s">
        <v>59</v>
      </c>
      <c r="H2" s="1" t="s">
        <v>61</v>
      </c>
      <c r="I2" s="1" t="s">
        <v>62</v>
      </c>
      <c r="K2" t="s">
        <v>0</v>
      </c>
      <c r="M2" s="1" t="s">
        <v>58</v>
      </c>
      <c r="N2" s="1" t="s">
        <v>60</v>
      </c>
      <c r="O2" s="1" t="s">
        <v>59</v>
      </c>
      <c r="R2" t="s">
        <v>1</v>
      </c>
      <c r="S2">
        <f>(I37-I38)/50</f>
        <v>0.19924828148592597</v>
      </c>
      <c r="T2">
        <f>I33/50</f>
        <v>0.10983251142518695</v>
      </c>
      <c r="U2">
        <f>F17/50</f>
        <v>9.8519999999999996E-2</v>
      </c>
      <c r="V2">
        <f>L29/50</f>
        <v>0.15368626900710458</v>
      </c>
    </row>
    <row r="3" spans="1:37">
      <c r="B3" s="1"/>
      <c r="C3" s="1"/>
      <c r="D3" s="1" t="s">
        <v>2</v>
      </c>
      <c r="E3" s="1" t="s">
        <v>3</v>
      </c>
      <c r="F3" s="1" t="s">
        <v>4</v>
      </c>
      <c r="G3" s="1"/>
      <c r="H3" s="1" t="s">
        <v>5</v>
      </c>
      <c r="I3" s="1" t="s">
        <v>6</v>
      </c>
      <c r="K3" s="1"/>
      <c r="L3" s="1"/>
      <c r="M3" s="1" t="s">
        <v>2</v>
      </c>
      <c r="N3" s="1" t="s">
        <v>3</v>
      </c>
      <c r="O3" s="1" t="s">
        <v>4</v>
      </c>
      <c r="P3" s="1"/>
      <c r="Q3" s="1"/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12</v>
      </c>
      <c r="AI3" t="s">
        <v>13</v>
      </c>
      <c r="AJ3" t="s">
        <v>14</v>
      </c>
      <c r="AK3" t="s">
        <v>15</v>
      </c>
    </row>
    <row r="4" spans="1:37">
      <c r="B4" s="1"/>
      <c r="C4" s="1"/>
      <c r="D4" s="1" t="s">
        <v>16</v>
      </c>
      <c r="E4" s="1" t="s">
        <v>17</v>
      </c>
      <c r="F4" s="1" t="s">
        <v>16</v>
      </c>
      <c r="G4" s="1"/>
      <c r="H4" s="1" t="s">
        <v>18</v>
      </c>
      <c r="I4" s="1" t="s">
        <v>19</v>
      </c>
      <c r="K4" s="1"/>
      <c r="L4" s="1"/>
      <c r="M4" s="1" t="s">
        <v>16</v>
      </c>
      <c r="N4" s="1" t="s">
        <v>17</v>
      </c>
      <c r="O4" s="1" t="s">
        <v>16</v>
      </c>
      <c r="P4" s="1"/>
      <c r="Q4" s="1"/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C4" t="s">
        <v>2</v>
      </c>
      <c r="AD4" t="str">
        <f t="shared" ref="AD4" si="0">T4</f>
        <v>FC</v>
      </c>
      <c r="AE4" t="s">
        <v>29</v>
      </c>
      <c r="AF4" t="str">
        <f>W4</f>
        <v>YL</v>
      </c>
      <c r="AG4" t="str">
        <f>Z4</f>
        <v>PHI</v>
      </c>
      <c r="AH4" t="s">
        <v>30</v>
      </c>
      <c r="AI4" t="str">
        <f>AA4</f>
        <v>PHIT</v>
      </c>
      <c r="AJ4" t="str">
        <f>V4</f>
        <v>FCt</v>
      </c>
      <c r="AK4" t="str">
        <f>X4</f>
        <v>TYL</v>
      </c>
    </row>
    <row r="5" spans="1:37">
      <c r="A5" s="4"/>
      <c r="B5" s="5"/>
      <c r="C5" s="5"/>
      <c r="D5" s="1" t="s">
        <v>31</v>
      </c>
      <c r="E5" s="1" t="s">
        <v>31</v>
      </c>
      <c r="F5" s="5" t="s">
        <v>31</v>
      </c>
      <c r="G5" s="1"/>
      <c r="H5" s="1" t="s">
        <v>31</v>
      </c>
      <c r="I5" s="1" t="s">
        <v>32</v>
      </c>
      <c r="K5" s="5"/>
      <c r="L5" s="5"/>
      <c r="M5" s="1" t="s">
        <v>31</v>
      </c>
      <c r="N5" s="1" t="s">
        <v>31</v>
      </c>
      <c r="O5" s="5" t="s">
        <v>31</v>
      </c>
      <c r="P5" s="5"/>
      <c r="Q5" s="5"/>
    </row>
    <row r="6" spans="1:37">
      <c r="B6" s="3"/>
      <c r="D6" s="6">
        <v>1.2949999999999999</v>
      </c>
      <c r="E6" s="6">
        <v>4.6669999999999998</v>
      </c>
      <c r="F6" s="6">
        <v>2.3490000000000002</v>
      </c>
      <c r="G6" s="1"/>
      <c r="H6" s="7">
        <v>4.9260000000000002</v>
      </c>
      <c r="I6" s="7">
        <v>2.8610000000000002</v>
      </c>
      <c r="K6" s="3"/>
      <c r="M6" s="8">
        <v>4.4349999999999996</v>
      </c>
      <c r="N6" s="3">
        <v>4.4210000000000003</v>
      </c>
      <c r="O6" s="3">
        <v>4.9329999999999998</v>
      </c>
      <c r="P6" s="3"/>
      <c r="Q6" s="3"/>
      <c r="S6">
        <f>I38</f>
        <v>1.3388178977638727</v>
      </c>
      <c r="U6">
        <f t="shared" ref="U6:U56" si="1">SQRT($I$35^2-(S6-$I$36)^2)</f>
        <v>0</v>
      </c>
      <c r="AC6">
        <f>S6*0.0479/$I$23</f>
        <v>1.4364612602516613</v>
      </c>
      <c r="AE6">
        <f t="shared" ref="AE6:AE55" si="2">U6*0.0479/$I$23</f>
        <v>0</v>
      </c>
    </row>
    <row r="7" spans="1:37">
      <c r="B7" s="3"/>
      <c r="D7" s="6">
        <v>1.2949999999999999</v>
      </c>
      <c r="E7" s="6">
        <v>4.7009999999999996</v>
      </c>
      <c r="F7" s="6">
        <v>2.1920000000000002</v>
      </c>
      <c r="G7" s="1"/>
      <c r="H7" s="9"/>
      <c r="I7" s="9"/>
      <c r="K7" s="3"/>
      <c r="M7" s="8">
        <v>3.4540000000000002</v>
      </c>
      <c r="N7" s="3">
        <v>4.4290000000000003</v>
      </c>
      <c r="O7" s="3">
        <v>4.2640000000000002</v>
      </c>
      <c r="P7" s="3"/>
      <c r="Q7" s="3"/>
      <c r="S7">
        <f t="shared" ref="S7:S56" si="3">S6+$S$2</f>
        <v>1.5380661792497987</v>
      </c>
      <c r="U7">
        <f t="shared" si="1"/>
        <v>1.3947379704014822</v>
      </c>
      <c r="AC7">
        <f t="shared" ref="AC7:AC70" si="4">S7*0.0479/$I$23</f>
        <v>1.650241220920166</v>
      </c>
      <c r="AE7">
        <f t="shared" si="2"/>
        <v>1.4964597246795339</v>
      </c>
    </row>
    <row r="8" spans="1:37">
      <c r="B8" s="3"/>
      <c r="D8" s="6">
        <v>1.7849999999999999</v>
      </c>
      <c r="E8" s="6">
        <v>4.7569999999999997</v>
      </c>
      <c r="F8" s="6">
        <v>2.802</v>
      </c>
      <c r="G8" s="1"/>
      <c r="H8" s="9"/>
      <c r="I8" s="9"/>
      <c r="K8" s="3"/>
      <c r="M8" s="8">
        <v>2.472</v>
      </c>
      <c r="N8" s="3">
        <v>4.5380000000000003</v>
      </c>
      <c r="O8" s="3">
        <v>3.7690000000000001</v>
      </c>
      <c r="P8" s="3"/>
      <c r="Q8" s="3"/>
      <c r="S8">
        <f t="shared" si="3"/>
        <v>1.7373144607357247</v>
      </c>
      <c r="U8">
        <f t="shared" si="1"/>
        <v>1.9522264870678043</v>
      </c>
      <c r="AC8">
        <f t="shared" si="4"/>
        <v>1.8640211815886709</v>
      </c>
      <c r="AE8">
        <f t="shared" si="2"/>
        <v>2.0946072834803746</v>
      </c>
    </row>
    <row r="9" spans="1:37">
      <c r="B9" s="3"/>
      <c r="D9" s="6">
        <v>2.2759999999999998</v>
      </c>
      <c r="E9" s="6">
        <v>4.8070000000000004</v>
      </c>
      <c r="F9" s="6">
        <v>3.2050000000000001</v>
      </c>
      <c r="G9" s="1"/>
      <c r="K9" s="3"/>
      <c r="M9" s="8"/>
      <c r="N9" s="3"/>
      <c r="O9" s="3"/>
      <c r="P9" s="3"/>
      <c r="Q9" s="3"/>
      <c r="S9">
        <f t="shared" si="3"/>
        <v>1.9365627422216507</v>
      </c>
      <c r="U9">
        <f t="shared" si="1"/>
        <v>2.3659422546183086</v>
      </c>
      <c r="AC9">
        <f t="shared" si="4"/>
        <v>2.0778011422571758</v>
      </c>
      <c r="AE9">
        <f t="shared" si="2"/>
        <v>2.5384963843313373</v>
      </c>
    </row>
    <row r="10" spans="1:37">
      <c r="B10" s="3"/>
      <c r="D10" s="6">
        <v>2.7669999999999999</v>
      </c>
      <c r="E10" s="23">
        <v>4.9029999999999996</v>
      </c>
      <c r="F10" s="23">
        <v>3.6309999999999998</v>
      </c>
      <c r="G10" s="1"/>
      <c r="K10" s="3"/>
      <c r="M10" s="3"/>
      <c r="N10" s="8"/>
      <c r="O10" s="3"/>
      <c r="P10" s="3"/>
      <c r="Q10" s="3"/>
      <c r="S10">
        <f t="shared" si="3"/>
        <v>2.1358110237075767</v>
      </c>
      <c r="U10">
        <f t="shared" si="1"/>
        <v>2.7027351872163581</v>
      </c>
      <c r="AC10">
        <f t="shared" si="4"/>
        <v>2.2915811029256807</v>
      </c>
      <c r="AE10">
        <f t="shared" si="2"/>
        <v>2.8998524740666816</v>
      </c>
    </row>
    <row r="11" spans="1:37">
      <c r="B11" s="3"/>
      <c r="D11" s="6">
        <v>3.258</v>
      </c>
      <c r="E11" s="23">
        <v>4.8579999999999997</v>
      </c>
      <c r="F11" s="23">
        <v>3.9470000000000001</v>
      </c>
      <c r="G11" s="1"/>
      <c r="M11" t="s">
        <v>33</v>
      </c>
      <c r="N11">
        <f>AVERAGE(N6:N8)</f>
        <v>4.4626666666666672</v>
      </c>
      <c r="S11">
        <f t="shared" si="3"/>
        <v>2.3350593051935027</v>
      </c>
      <c r="U11">
        <f t="shared" si="1"/>
        <v>2.9887242222888899</v>
      </c>
      <c r="AC11">
        <f t="shared" si="4"/>
        <v>2.5053610635941852</v>
      </c>
      <c r="AE11">
        <f t="shared" si="2"/>
        <v>3.2066994100275719</v>
      </c>
    </row>
    <row r="12" spans="1:37">
      <c r="D12" t="s">
        <v>33</v>
      </c>
      <c r="E12" s="1">
        <f>AVERAGE(E6:E11)</f>
        <v>4.782166666666666</v>
      </c>
      <c r="G12" s="1"/>
      <c r="K12" t="s">
        <v>34</v>
      </c>
      <c r="N12" s="1"/>
      <c r="S12">
        <f t="shared" si="3"/>
        <v>2.5343075866794287</v>
      </c>
      <c r="U12">
        <f t="shared" si="1"/>
        <v>3.2374013816987577</v>
      </c>
      <c r="AC12">
        <f t="shared" si="4"/>
        <v>2.7191410242626901</v>
      </c>
      <c r="AE12">
        <f t="shared" si="2"/>
        <v>3.4735132212249962</v>
      </c>
    </row>
    <row r="13" spans="1:37">
      <c r="B13" t="s">
        <v>34</v>
      </c>
      <c r="G13" s="1"/>
      <c r="K13" s="1" t="s">
        <v>2</v>
      </c>
      <c r="L13" s="1" t="s">
        <v>4</v>
      </c>
      <c r="M13" t="s">
        <v>35</v>
      </c>
      <c r="N13" s="1" t="s">
        <v>36</v>
      </c>
      <c r="O13" s="1" t="s">
        <v>37</v>
      </c>
      <c r="P13" s="1"/>
      <c r="Q13" s="1"/>
      <c r="S13">
        <f t="shared" si="3"/>
        <v>2.7335558681653547</v>
      </c>
      <c r="U13">
        <f t="shared" si="1"/>
        <v>3.4568284857949685</v>
      </c>
      <c r="AC13">
        <f t="shared" si="4"/>
        <v>2.932920984931195</v>
      </c>
      <c r="AE13">
        <f t="shared" si="2"/>
        <v>3.7089436968780833</v>
      </c>
    </row>
    <row r="14" spans="1:37">
      <c r="B14" s="1" t="s">
        <v>2</v>
      </c>
      <c r="C14" s="1" t="s">
        <v>4</v>
      </c>
      <c r="D14" t="s">
        <v>35</v>
      </c>
      <c r="E14" s="1" t="s">
        <v>36</v>
      </c>
      <c r="F14" s="1" t="s">
        <v>37</v>
      </c>
      <c r="G14" s="1"/>
      <c r="K14" s="1" t="s">
        <v>17</v>
      </c>
      <c r="L14" s="1" t="s">
        <v>17</v>
      </c>
      <c r="M14" t="s">
        <v>16</v>
      </c>
      <c r="N14" s="1" t="s">
        <v>38</v>
      </c>
      <c r="O14" s="1" t="s">
        <v>16</v>
      </c>
      <c r="P14" s="1"/>
      <c r="Q14" s="1"/>
      <c r="S14">
        <f t="shared" si="3"/>
        <v>2.9328041496512807</v>
      </c>
      <c r="U14">
        <f t="shared" si="1"/>
        <v>3.6522813279964961</v>
      </c>
      <c r="AC14">
        <f t="shared" si="4"/>
        <v>3.1467009455996999</v>
      </c>
      <c r="AE14">
        <f t="shared" si="2"/>
        <v>3.9186514073124217</v>
      </c>
    </row>
    <row r="15" spans="1:37">
      <c r="B15" s="1" t="s">
        <v>17</v>
      </c>
      <c r="C15" s="1" t="s">
        <v>17</v>
      </c>
      <c r="D15" t="s">
        <v>16</v>
      </c>
      <c r="E15" s="1" t="s">
        <v>38</v>
      </c>
      <c r="F15" s="1" t="s">
        <v>16</v>
      </c>
      <c r="G15" s="1"/>
      <c r="K15" s="1" t="s">
        <v>31</v>
      </c>
      <c r="L15" s="1" t="s">
        <v>31</v>
      </c>
      <c r="M15" s="1" t="s">
        <v>31</v>
      </c>
      <c r="N15" s="1" t="s">
        <v>31</v>
      </c>
      <c r="O15" s="10" t="s">
        <v>31</v>
      </c>
      <c r="P15" s="10"/>
      <c r="Q15" s="10"/>
      <c r="R15" s="4"/>
      <c r="S15">
        <f t="shared" si="3"/>
        <v>3.1320524311372067</v>
      </c>
      <c r="U15">
        <f t="shared" si="1"/>
        <v>3.8274345013481259</v>
      </c>
      <c r="AC15">
        <f t="shared" si="4"/>
        <v>3.3604809062682044</v>
      </c>
      <c r="AE15">
        <f t="shared" si="2"/>
        <v>4.106578942901832</v>
      </c>
    </row>
    <row r="16" spans="1:37">
      <c r="B16" s="1" t="s">
        <v>31</v>
      </c>
      <c r="C16" s="1" t="s">
        <v>31</v>
      </c>
      <c r="D16" s="1" t="s">
        <v>31</v>
      </c>
      <c r="E16" s="1" t="s">
        <v>31</v>
      </c>
      <c r="F16" s="10" t="s">
        <v>31</v>
      </c>
      <c r="G16" s="1"/>
      <c r="K16" s="1">
        <f>M6</f>
        <v>4.4349999999999996</v>
      </c>
      <c r="L16" s="1">
        <f>O6</f>
        <v>4.9329999999999998</v>
      </c>
      <c r="M16" s="1">
        <f>N6</f>
        <v>4.4210000000000003</v>
      </c>
      <c r="N16" s="1">
        <f>L16*$N$11/M16</f>
        <v>4.9794921209379481</v>
      </c>
      <c r="O16" s="11">
        <f>F17</f>
        <v>4.9260000000000002</v>
      </c>
      <c r="P16" s="11"/>
      <c r="Q16" s="11"/>
      <c r="R16" s="4"/>
      <c r="S16">
        <f t="shared" si="3"/>
        <v>3.3313007126231327</v>
      </c>
      <c r="U16">
        <f t="shared" si="1"/>
        <v>3.9849656297185194</v>
      </c>
      <c r="AC16">
        <f t="shared" si="4"/>
        <v>3.5742608669367093</v>
      </c>
      <c r="AE16">
        <f t="shared" si="2"/>
        <v>4.2755992133700955</v>
      </c>
    </row>
    <row r="17" spans="2:31">
      <c r="B17" s="1">
        <f>D6</f>
        <v>1.2949999999999999</v>
      </c>
      <c r="C17" s="1">
        <f t="shared" ref="C17:C22" si="5">F6</f>
        <v>2.3490000000000002</v>
      </c>
      <c r="D17" s="1">
        <f t="shared" ref="D17:D22" si="6">E6</f>
        <v>4.6669999999999998</v>
      </c>
      <c r="E17" s="1">
        <f>C17*$E$12/D17</f>
        <v>2.4069658238697236</v>
      </c>
      <c r="F17" s="9">
        <f>H6</f>
        <v>4.9260000000000002</v>
      </c>
      <c r="G17" s="1"/>
      <c r="K17" s="1">
        <f t="shared" ref="K17:K18" si="7">M7</f>
        <v>3.4540000000000002</v>
      </c>
      <c r="L17" s="1">
        <f t="shared" ref="L17:L18" si="8">O7</f>
        <v>4.2640000000000002</v>
      </c>
      <c r="M17" s="1">
        <f t="shared" ref="M17:M18" si="9">N7</f>
        <v>4.4290000000000003</v>
      </c>
      <c r="N17" s="1">
        <f t="shared" ref="N17:N18" si="10">L17*$N$11/M17</f>
        <v>4.296412433205389</v>
      </c>
      <c r="O17" s="12"/>
      <c r="P17" s="12"/>
      <c r="Q17" s="12"/>
      <c r="S17">
        <f t="shared" si="3"/>
        <v>3.5305489941090586</v>
      </c>
      <c r="U17">
        <f t="shared" si="1"/>
        <v>4.1268932046535518</v>
      </c>
      <c r="AC17">
        <f t="shared" si="4"/>
        <v>3.7880408276052147</v>
      </c>
      <c r="AE17">
        <f t="shared" si="2"/>
        <v>4.4278779239371957</v>
      </c>
    </row>
    <row r="18" spans="2:31">
      <c r="B18" s="1">
        <f t="shared" ref="B18:B22" si="11">D7</f>
        <v>1.2949999999999999</v>
      </c>
      <c r="C18" s="1">
        <f t="shared" si="5"/>
        <v>2.1920000000000002</v>
      </c>
      <c r="D18" s="1">
        <f t="shared" si="6"/>
        <v>4.7009999999999996</v>
      </c>
      <c r="E18" s="1">
        <f t="shared" ref="E18:E22" si="12">C18*$E$12/D18</f>
        <v>2.2298466992838404</v>
      </c>
      <c r="F18" s="1"/>
      <c r="G18" s="1"/>
      <c r="K18" s="1">
        <f t="shared" si="7"/>
        <v>2.472</v>
      </c>
      <c r="L18" s="1">
        <f t="shared" si="8"/>
        <v>3.7690000000000001</v>
      </c>
      <c r="M18" s="1">
        <f t="shared" si="9"/>
        <v>4.5380000000000003</v>
      </c>
      <c r="N18" s="1">
        <f t="shared" si="10"/>
        <v>3.7064324959600414</v>
      </c>
      <c r="O18" s="12"/>
      <c r="P18" s="12"/>
      <c r="Q18" s="12"/>
      <c r="S18">
        <f t="shared" si="3"/>
        <v>3.7297972755949846</v>
      </c>
      <c r="U18">
        <f t="shared" si="1"/>
        <v>4.2547789860159861</v>
      </c>
      <c r="AC18">
        <f t="shared" si="4"/>
        <v>4.0018207882737196</v>
      </c>
      <c r="AE18">
        <f t="shared" si="2"/>
        <v>4.5650907375476031</v>
      </c>
    </row>
    <row r="19" spans="2:31">
      <c r="B19" s="1">
        <f t="shared" si="11"/>
        <v>1.7849999999999999</v>
      </c>
      <c r="C19" s="1">
        <f t="shared" si="5"/>
        <v>2.802</v>
      </c>
      <c r="D19" s="1">
        <f t="shared" si="6"/>
        <v>4.7569999999999997</v>
      </c>
      <c r="E19" s="1">
        <f t="shared" si="12"/>
        <v>2.8168238385537099</v>
      </c>
      <c r="F19" s="1"/>
      <c r="G19" s="1"/>
      <c r="K19" s="1"/>
      <c r="L19" s="1"/>
      <c r="M19" s="1"/>
      <c r="N19" s="1"/>
      <c r="O19" s="12"/>
      <c r="P19" s="12"/>
      <c r="Q19" s="12"/>
      <c r="S19">
        <f t="shared" si="3"/>
        <v>3.9290455570809106</v>
      </c>
      <c r="U19">
        <f t="shared" si="1"/>
        <v>4.3698559657865834</v>
      </c>
      <c r="AC19">
        <f t="shared" si="4"/>
        <v>4.215600748942224</v>
      </c>
      <c r="AE19">
        <f t="shared" si="2"/>
        <v>4.688560571393805</v>
      </c>
    </row>
    <row r="20" spans="2:31">
      <c r="B20" s="1">
        <f t="shared" si="11"/>
        <v>2.2759999999999998</v>
      </c>
      <c r="C20" s="1">
        <f t="shared" si="5"/>
        <v>3.2050000000000001</v>
      </c>
      <c r="D20" s="1">
        <f t="shared" si="6"/>
        <v>4.8070000000000004</v>
      </c>
      <c r="E20" s="1">
        <f t="shared" si="12"/>
        <v>3.1884427224186944</v>
      </c>
      <c r="F20" s="1"/>
      <c r="G20" s="1"/>
      <c r="K20" s="1"/>
      <c r="L20" s="1"/>
      <c r="M20" s="1"/>
      <c r="N20" s="1"/>
      <c r="O20" s="12"/>
      <c r="P20" s="12"/>
      <c r="Q20" s="12"/>
      <c r="S20">
        <f t="shared" si="3"/>
        <v>4.1282938385668366</v>
      </c>
      <c r="U20">
        <f t="shared" si="1"/>
        <v>4.4731128253429704</v>
      </c>
      <c r="AC20">
        <f t="shared" si="4"/>
        <v>4.4293807096107285</v>
      </c>
      <c r="AE20">
        <f t="shared" si="2"/>
        <v>4.7993482138773214</v>
      </c>
    </row>
    <row r="21" spans="2:31">
      <c r="B21" s="1">
        <f t="shared" si="11"/>
        <v>2.7669999999999999</v>
      </c>
      <c r="C21" s="1">
        <f t="shared" si="5"/>
        <v>3.6309999999999998</v>
      </c>
      <c r="D21" s="1">
        <f t="shared" si="6"/>
        <v>4.9029999999999996</v>
      </c>
      <c r="E21" s="1">
        <f t="shared" si="12"/>
        <v>3.5415148208579774</v>
      </c>
      <c r="F21" s="1"/>
      <c r="G21" s="1"/>
      <c r="S21">
        <f t="shared" si="3"/>
        <v>4.3275421200527626</v>
      </c>
      <c r="U21">
        <f t="shared" si="1"/>
        <v>4.5653516599956205</v>
      </c>
      <c r="AC21">
        <f t="shared" si="4"/>
        <v>4.643160670279233</v>
      </c>
      <c r="AE21">
        <f t="shared" si="2"/>
        <v>4.8983142591405278</v>
      </c>
    </row>
    <row r="22" spans="2:31">
      <c r="B22" s="1">
        <f t="shared" si="11"/>
        <v>3.258</v>
      </c>
      <c r="C22" s="1">
        <f t="shared" si="5"/>
        <v>3.9470000000000001</v>
      </c>
      <c r="D22" s="1">
        <f t="shared" si="6"/>
        <v>4.8579999999999997</v>
      </c>
      <c r="E22" s="1">
        <f t="shared" si="12"/>
        <v>3.8853873679154658</v>
      </c>
      <c r="F22" s="1"/>
      <c r="G22" s="1"/>
      <c r="S22">
        <f t="shared" si="3"/>
        <v>4.5267904015386886</v>
      </c>
      <c r="U22">
        <f t="shared" si="1"/>
        <v>4.6472285779001199</v>
      </c>
      <c r="AC22">
        <f t="shared" si="4"/>
        <v>4.8569406309477383</v>
      </c>
      <c r="AE22">
        <f t="shared" si="2"/>
        <v>4.9861626669598875</v>
      </c>
    </row>
    <row r="23" spans="2:31">
      <c r="B23" s="9"/>
      <c r="C23" s="9"/>
      <c r="D23" s="9"/>
      <c r="E23" s="9"/>
      <c r="F23" s="1"/>
      <c r="G23" s="1"/>
      <c r="H23" s="1" t="s">
        <v>39</v>
      </c>
      <c r="I23" s="1">
        <f>1/(4*144/PI()/I6^2)</f>
        <v>4.4644000557073384E-2</v>
      </c>
      <c r="R23" s="4"/>
      <c r="S23">
        <f t="shared" si="3"/>
        <v>4.7260386830246146</v>
      </c>
      <c r="U23">
        <f t="shared" si="1"/>
        <v>4.7192829302477914</v>
      </c>
      <c r="AC23">
        <f t="shared" si="4"/>
        <v>5.0707205916162428</v>
      </c>
      <c r="AE23">
        <f t="shared" si="2"/>
        <v>5.0634721247680234</v>
      </c>
    </row>
    <row r="24" spans="2:31">
      <c r="B24" s="1"/>
      <c r="C24" s="1"/>
      <c r="D24" s="1"/>
      <c r="F24" s="1"/>
      <c r="G24" s="1"/>
      <c r="H24" s="11" t="s">
        <v>40</v>
      </c>
      <c r="I24" s="13">
        <f>INTERCEPT(E17:E22,B17:B22)</f>
        <v>1.3181302373427679</v>
      </c>
      <c r="K24" s="14" t="s">
        <v>41</v>
      </c>
      <c r="L24" s="14">
        <f>SLOPE(N16:N18,K16:K18)</f>
        <v>0.64851946294484508</v>
      </c>
      <c r="R24" s="4"/>
      <c r="S24">
        <f t="shared" si="3"/>
        <v>4.9252869645105406</v>
      </c>
      <c r="U24">
        <f t="shared" si="1"/>
        <v>4.7819587556622229</v>
      </c>
      <c r="AC24">
        <f t="shared" si="4"/>
        <v>5.2845005522847481</v>
      </c>
      <c r="AE24">
        <f t="shared" si="2"/>
        <v>5.1307190560441143</v>
      </c>
    </row>
    <row r="25" spans="2:31">
      <c r="B25" s="1"/>
      <c r="C25" s="1"/>
      <c r="D25" s="1"/>
      <c r="F25" s="1"/>
      <c r="G25" s="1"/>
      <c r="H25" s="11" t="s">
        <v>42</v>
      </c>
      <c r="I25" s="13">
        <f>SLOPE(E17:E22,B17:B22)</f>
        <v>0.80153043932177392</v>
      </c>
      <c r="K25" s="12" t="s">
        <v>43</v>
      </c>
      <c r="L25" s="12">
        <f>DEGREES(ATAN(L24))</f>
        <v>32.964193797633051</v>
      </c>
      <c r="S25">
        <f t="shared" si="3"/>
        <v>5.1245352459964666</v>
      </c>
      <c r="U25">
        <f t="shared" si="1"/>
        <v>4.8356207409836047</v>
      </c>
      <c r="AC25">
        <f t="shared" si="4"/>
        <v>5.4982805129532526</v>
      </c>
      <c r="AE25">
        <f t="shared" si="2"/>
        <v>5.1882947451584478</v>
      </c>
    </row>
    <row r="26" spans="2:31">
      <c r="B26" s="1"/>
      <c r="C26" s="1"/>
      <c r="D26" s="1"/>
      <c r="F26" s="1"/>
      <c r="G26" s="1"/>
      <c r="H26" s="11" t="s">
        <v>27</v>
      </c>
      <c r="I26" s="15">
        <f>DEGREES(ATAN(I25))</f>
        <v>38.713236469705024</v>
      </c>
      <c r="K26" t="s">
        <v>44</v>
      </c>
      <c r="L26">
        <f>INTERCEPT(N16:N18,K16:K18)</f>
        <v>2.0876756315106126</v>
      </c>
      <c r="R26" s="4"/>
      <c r="S26">
        <f t="shared" si="3"/>
        <v>5.3237835274823926</v>
      </c>
      <c r="U26">
        <f t="shared" si="1"/>
        <v>4.8805662176695108</v>
      </c>
      <c r="AC26">
        <f t="shared" si="4"/>
        <v>5.7120604736217571</v>
      </c>
      <c r="AE26">
        <f t="shared" si="2"/>
        <v>5.2365182087009376</v>
      </c>
    </row>
    <row r="27" spans="2:31">
      <c r="B27" s="16"/>
      <c r="C27" s="1">
        <f>SLOPE(N16:N19,K16:K19)</f>
        <v>0.64851946294484508</v>
      </c>
      <c r="D27" s="1"/>
      <c r="F27" s="1"/>
      <c r="G27" s="1"/>
      <c r="H27" s="11" t="s">
        <v>45</v>
      </c>
      <c r="I27" s="13">
        <f>-I24/I25</f>
        <v>-1.6445167552939375</v>
      </c>
      <c r="K27" t="s">
        <v>46</v>
      </c>
      <c r="L27">
        <f>COS(RADIANS(L25))</f>
        <v>0.83901076876139757</v>
      </c>
      <c r="R27" s="4"/>
      <c r="S27">
        <f t="shared" si="3"/>
        <v>5.5230318089683186</v>
      </c>
      <c r="U27">
        <f t="shared" si="1"/>
        <v>4.9170342183202997</v>
      </c>
      <c r="AC27">
        <f t="shared" si="4"/>
        <v>5.9258404342902624</v>
      </c>
      <c r="AE27">
        <f t="shared" si="2"/>
        <v>5.2756459125217372</v>
      </c>
    </row>
    <row r="28" spans="2:31">
      <c r="H28" s="11" t="s">
        <v>47</v>
      </c>
      <c r="I28" s="13">
        <f>SIN(RADIANS(I26))</f>
        <v>0.62542293466472365</v>
      </c>
      <c r="K28" t="s">
        <v>48</v>
      </c>
      <c r="L28">
        <f>SIN(RADIANS(L25))</f>
        <v>0.54411481316208321</v>
      </c>
      <c r="R28" s="4"/>
      <c r="S28">
        <f t="shared" si="3"/>
        <v>5.7222800904542446</v>
      </c>
      <c r="U28">
        <f t="shared" si="1"/>
        <v>4.9452122955297266</v>
      </c>
      <c r="AC28">
        <f t="shared" si="4"/>
        <v>6.1396203949587669</v>
      </c>
      <c r="AE28">
        <f t="shared" si="2"/>
        <v>5.3058790878978108</v>
      </c>
    </row>
    <row r="29" spans="2:31">
      <c r="H29" s="11" t="s">
        <v>49</v>
      </c>
      <c r="I29" s="13">
        <f>COS(RADIANS(I26))</f>
        <v>0.78028594296922005</v>
      </c>
      <c r="K29" t="s">
        <v>23</v>
      </c>
      <c r="L29">
        <f>2*L26*L27/(1-L28)</f>
        <v>7.6843134503552291</v>
      </c>
      <c r="R29" s="4"/>
      <c r="S29">
        <f t="shared" si="3"/>
        <v>5.9215283719401706</v>
      </c>
      <c r="U29">
        <f t="shared" si="1"/>
        <v>4.9652415889092305</v>
      </c>
      <c r="AC29">
        <f t="shared" si="4"/>
        <v>6.3534003556272713</v>
      </c>
      <c r="AE29">
        <f t="shared" si="2"/>
        <v>5.327369168108067</v>
      </c>
    </row>
    <row r="30" spans="2:31">
      <c r="C30" s="3"/>
      <c r="D30" s="6"/>
      <c r="E30" s="3"/>
      <c r="H30" s="11" t="s">
        <v>50</v>
      </c>
      <c r="I30" s="13">
        <f>TAN(RADIANS(I26))</f>
        <v>0.80153043932177404</v>
      </c>
      <c r="R30" s="4"/>
      <c r="S30">
        <f t="shared" si="3"/>
        <v>6.1207766534260966</v>
      </c>
      <c r="U30">
        <f t="shared" si="1"/>
        <v>4.9772204762557131</v>
      </c>
      <c r="AC30">
        <f t="shared" si="4"/>
        <v>6.5671803162957767</v>
      </c>
      <c r="AE30">
        <f t="shared" si="2"/>
        <v>5.3402217058900021</v>
      </c>
    </row>
    <row r="31" spans="2:31">
      <c r="B31" s="6">
        <v>2.3559999999999999</v>
      </c>
      <c r="C31" s="3">
        <v>0.6855</v>
      </c>
      <c r="E31" s="3"/>
      <c r="H31" s="11"/>
      <c r="I31" s="11"/>
      <c r="K31" s="17"/>
      <c r="L31" s="18"/>
      <c r="R31" s="4"/>
      <c r="S31">
        <f t="shared" si="3"/>
        <v>6.3200249349120226</v>
      </c>
      <c r="U31">
        <f t="shared" si="1"/>
        <v>4.9812070371481489</v>
      </c>
      <c r="AC31">
        <f t="shared" si="4"/>
        <v>6.7809602769642812</v>
      </c>
      <c r="AE31">
        <f t="shared" si="2"/>
        <v>5.3444990167126187</v>
      </c>
    </row>
    <row r="32" spans="2:31">
      <c r="B32" s="6">
        <v>2.2890000000000001</v>
      </c>
      <c r="C32" s="3">
        <v>0.67059999999999997</v>
      </c>
      <c r="E32" s="3"/>
      <c r="H32" s="11" t="s">
        <v>7</v>
      </c>
      <c r="I32" s="13">
        <f>F17-I27</f>
        <v>6.5705167552939372</v>
      </c>
      <c r="K32" s="17" t="s">
        <v>29</v>
      </c>
      <c r="L32" s="18">
        <f>I37/I23</f>
        <v>253.14111260285804</v>
      </c>
      <c r="M32" s="19">
        <f>0.0478*L32</f>
        <v>12.100145182416615</v>
      </c>
      <c r="R32" s="4"/>
      <c r="S32">
        <f t="shared" si="3"/>
        <v>6.5192732163979485</v>
      </c>
      <c r="U32">
        <f t="shared" si="1"/>
        <v>4.9772204762557131</v>
      </c>
      <c r="AC32">
        <f t="shared" si="4"/>
        <v>6.9947402376327856</v>
      </c>
      <c r="AE32">
        <f t="shared" si="2"/>
        <v>5.3402217058900021</v>
      </c>
    </row>
    <row r="33" spans="2:31">
      <c r="B33" s="6">
        <v>2.2970000000000002</v>
      </c>
      <c r="C33" s="3">
        <v>0.93169999999999997</v>
      </c>
      <c r="E33" s="3"/>
      <c r="H33" s="11" t="s">
        <v>21</v>
      </c>
      <c r="I33" s="20">
        <f>2*I29*I24/(1-I28)</f>
        <v>5.4916255712593474</v>
      </c>
      <c r="K33" s="17" t="s">
        <v>51</v>
      </c>
      <c r="L33" s="21">
        <f>I39</f>
        <v>52.014129982218314</v>
      </c>
      <c r="M33" s="19">
        <f>L33</f>
        <v>52.014129982218314</v>
      </c>
      <c r="R33" s="4"/>
      <c r="S33">
        <f t="shared" si="3"/>
        <v>6.7185214978838745</v>
      </c>
      <c r="U33">
        <f t="shared" si="1"/>
        <v>4.9652415889092305</v>
      </c>
      <c r="AC33">
        <f t="shared" si="4"/>
        <v>7.2085201983012919</v>
      </c>
      <c r="AE33">
        <f t="shared" si="2"/>
        <v>5.327369168108067</v>
      </c>
    </row>
    <row r="34" spans="2:31">
      <c r="B34" s="6">
        <v>2.278</v>
      </c>
      <c r="C34" s="3">
        <v>1.1599999999999999</v>
      </c>
      <c r="E34" s="3"/>
      <c r="H34" s="11" t="s">
        <v>8</v>
      </c>
      <c r="I34" s="13">
        <f>(I32-SQRT(I32^2-I29^2*(I32^2+E12^2)))/I29^2</f>
        <v>7.9645416902059587</v>
      </c>
      <c r="K34" s="17" t="s">
        <v>27</v>
      </c>
      <c r="L34" s="21">
        <f>I26</f>
        <v>38.713236469705024</v>
      </c>
      <c r="M34" s="19">
        <f t="shared" ref="M34:M35" si="13">L34</f>
        <v>38.713236469705024</v>
      </c>
      <c r="R34" s="4"/>
      <c r="S34">
        <f t="shared" si="3"/>
        <v>6.9177697793698005</v>
      </c>
      <c r="U34">
        <f t="shared" si="1"/>
        <v>4.9452122955297266</v>
      </c>
      <c r="AC34">
        <f t="shared" si="4"/>
        <v>7.4223001589697963</v>
      </c>
      <c r="AE34">
        <f t="shared" si="2"/>
        <v>5.3058790878978108</v>
      </c>
    </row>
    <row r="35" spans="2:31">
      <c r="B35">
        <v>2.2810000000000001</v>
      </c>
      <c r="C35">
        <v>1.401</v>
      </c>
      <c r="E35"/>
      <c r="H35" s="11" t="s">
        <v>52</v>
      </c>
      <c r="I35" s="13">
        <f>I34*I28</f>
        <v>4.9812070371481489</v>
      </c>
      <c r="K35" s="17" t="s">
        <v>43</v>
      </c>
      <c r="L35" s="21">
        <f>L25</f>
        <v>32.964193797633051</v>
      </c>
      <c r="M35" s="19">
        <f t="shared" si="13"/>
        <v>32.964193797633051</v>
      </c>
      <c r="R35" s="4"/>
      <c r="S35">
        <f t="shared" si="3"/>
        <v>7.1170180608557265</v>
      </c>
      <c r="U35">
        <f t="shared" si="1"/>
        <v>4.9170342183202997</v>
      </c>
      <c r="AC35">
        <f t="shared" si="4"/>
        <v>7.6360801196383008</v>
      </c>
      <c r="AE35">
        <f t="shared" si="2"/>
        <v>5.2756459125217372</v>
      </c>
    </row>
    <row r="36" spans="2:31">
      <c r="B36">
        <v>2.286</v>
      </c>
      <c r="C36">
        <v>1.643</v>
      </c>
      <c r="E36"/>
      <c r="H36" s="11" t="s">
        <v>53</v>
      </c>
      <c r="I36" s="13">
        <f>I34+I27</f>
        <v>6.3200249349120217</v>
      </c>
      <c r="K36" s="17" t="s">
        <v>21</v>
      </c>
      <c r="L36" s="18">
        <f>I33/I23</f>
        <v>123.00926222413227</v>
      </c>
      <c r="M36" s="19">
        <f>0.0478*L36</f>
        <v>5.8798427343135229</v>
      </c>
      <c r="R36" s="4"/>
      <c r="S36">
        <f t="shared" si="3"/>
        <v>7.3162663423416525</v>
      </c>
      <c r="U36">
        <f t="shared" si="1"/>
        <v>4.8805662176695108</v>
      </c>
      <c r="AC36">
        <f t="shared" si="4"/>
        <v>7.8498600803068062</v>
      </c>
      <c r="AE36">
        <f t="shared" si="2"/>
        <v>5.2365182087009376</v>
      </c>
    </row>
    <row r="37" spans="2:31">
      <c r="E37"/>
      <c r="H37" s="11" t="s">
        <v>22</v>
      </c>
      <c r="I37" s="20">
        <f>I36+I35</f>
        <v>11.301231972060171</v>
      </c>
      <c r="K37" s="17" t="s">
        <v>23</v>
      </c>
      <c r="L37" s="18">
        <f>L29/I23</f>
        <v>172.12421276026816</v>
      </c>
      <c r="M37" s="19">
        <f>0.0478*L37</f>
        <v>8.2275373699408192</v>
      </c>
      <c r="R37" s="4"/>
      <c r="S37">
        <f t="shared" si="3"/>
        <v>7.5155146238275785</v>
      </c>
      <c r="U37">
        <f t="shared" si="1"/>
        <v>4.8356207409836047</v>
      </c>
      <c r="AC37">
        <f t="shared" si="4"/>
        <v>8.0636400409753097</v>
      </c>
      <c r="AE37">
        <f t="shared" si="2"/>
        <v>5.1882947451584478</v>
      </c>
    </row>
    <row r="38" spans="2:31">
      <c r="B38" s="6"/>
      <c r="C38" s="3"/>
      <c r="D38" s="3"/>
      <c r="E38"/>
      <c r="H38" s="11" t="s">
        <v>54</v>
      </c>
      <c r="I38" s="13">
        <f>I36-I35</f>
        <v>1.3388178977638727</v>
      </c>
      <c r="S38">
        <f t="shared" si="3"/>
        <v>7.7147629053135045</v>
      </c>
      <c r="U38">
        <f t="shared" si="1"/>
        <v>4.7819587556622229</v>
      </c>
      <c r="AC38">
        <f t="shared" si="4"/>
        <v>8.2774200016438151</v>
      </c>
      <c r="AE38">
        <f t="shared" si="2"/>
        <v>5.1307190560441143</v>
      </c>
    </row>
    <row r="39" spans="2:31">
      <c r="B39" s="6"/>
      <c r="C39" s="3"/>
      <c r="D39" s="3"/>
      <c r="E39"/>
      <c r="H39" s="11" t="s">
        <v>51</v>
      </c>
      <c r="I39" s="15">
        <f>DEGREES(ASIN(I35/I36))</f>
        <v>52.014129982218314</v>
      </c>
      <c r="S39">
        <f t="shared" si="3"/>
        <v>7.9140111867994305</v>
      </c>
      <c r="U39">
        <f t="shared" si="1"/>
        <v>4.7192829302477906</v>
      </c>
      <c r="AC39">
        <f t="shared" si="4"/>
        <v>8.4911999623123204</v>
      </c>
      <c r="AE39">
        <f t="shared" si="2"/>
        <v>5.0634721247680226</v>
      </c>
    </row>
    <row r="40" spans="2:31">
      <c r="B40" s="6"/>
      <c r="C40" s="3"/>
      <c r="D40" s="3"/>
      <c r="E40"/>
      <c r="H40" s="11" t="s">
        <v>55</v>
      </c>
      <c r="I40" s="13">
        <f>TAN(RADIANS(I39))</f>
        <v>1.2805924690544621</v>
      </c>
      <c r="S40">
        <f t="shared" si="3"/>
        <v>8.1132594682853565</v>
      </c>
      <c r="U40">
        <f t="shared" si="1"/>
        <v>4.647228577900119</v>
      </c>
      <c r="AC40">
        <f t="shared" si="4"/>
        <v>8.704979922980824</v>
      </c>
      <c r="AE40">
        <f t="shared" si="2"/>
        <v>4.9861626669598866</v>
      </c>
    </row>
    <row r="41" spans="2:31">
      <c r="B41" s="6"/>
      <c r="C41" s="3"/>
      <c r="D41" s="3"/>
      <c r="E41"/>
      <c r="H41" s="11" t="s">
        <v>56</v>
      </c>
      <c r="I41" s="12">
        <f>I36-I35*SIN(RADIANS(I39))</f>
        <v>2.3940240405374418</v>
      </c>
      <c r="S41">
        <f t="shared" si="3"/>
        <v>8.3125077497712816</v>
      </c>
      <c r="U41">
        <f t="shared" si="1"/>
        <v>4.5653516599956196</v>
      </c>
      <c r="AC41">
        <f t="shared" si="4"/>
        <v>8.9187598836493276</v>
      </c>
      <c r="AE41">
        <f t="shared" si="2"/>
        <v>4.8983142591405269</v>
      </c>
    </row>
    <row r="42" spans="2:31">
      <c r="B42" s="6"/>
      <c r="C42" s="3"/>
      <c r="D42" s="3"/>
      <c r="E42"/>
      <c r="S42">
        <f t="shared" si="3"/>
        <v>8.5117560312572067</v>
      </c>
      <c r="U42">
        <f t="shared" si="1"/>
        <v>4.4731128253429704</v>
      </c>
      <c r="AC42">
        <f t="shared" si="4"/>
        <v>9.1325398443178329</v>
      </c>
      <c r="AE42">
        <f t="shared" si="2"/>
        <v>4.7993482138773214</v>
      </c>
    </row>
    <row r="43" spans="2:31">
      <c r="E43"/>
      <c r="S43">
        <f t="shared" si="3"/>
        <v>8.7110043127431318</v>
      </c>
      <c r="U43">
        <f t="shared" si="1"/>
        <v>4.3698559657865843</v>
      </c>
      <c r="AC43">
        <f t="shared" si="4"/>
        <v>9.3463198049863365</v>
      </c>
      <c r="AE43">
        <f t="shared" si="2"/>
        <v>4.6885605713938059</v>
      </c>
    </row>
    <row r="44" spans="2:31">
      <c r="E44"/>
      <c r="S44">
        <f t="shared" si="3"/>
        <v>8.9102525942290569</v>
      </c>
      <c r="U44">
        <f t="shared" si="1"/>
        <v>4.254778986015987</v>
      </c>
      <c r="AC44">
        <f t="shared" si="4"/>
        <v>9.5600997656548401</v>
      </c>
      <c r="AE44">
        <f t="shared" si="2"/>
        <v>4.565090737547604</v>
      </c>
    </row>
    <row r="45" spans="2:31">
      <c r="E45"/>
      <c r="S45">
        <f t="shared" si="3"/>
        <v>9.109500875714982</v>
      </c>
      <c r="U45">
        <f t="shared" si="1"/>
        <v>4.1268932046535536</v>
      </c>
      <c r="AC45">
        <f t="shared" si="4"/>
        <v>9.7738797263233437</v>
      </c>
      <c r="AE45">
        <f t="shared" si="2"/>
        <v>4.4278779239371975</v>
      </c>
    </row>
    <row r="46" spans="2:31">
      <c r="E46"/>
      <c r="J46" s="3">
        <v>0.77800000000000002</v>
      </c>
      <c r="K46" s="8">
        <v>0.61199999999999999</v>
      </c>
      <c r="L46" s="3">
        <v>1.1739999999999999</v>
      </c>
      <c r="S46">
        <f t="shared" si="3"/>
        <v>9.3087491572009071</v>
      </c>
      <c r="U46">
        <f t="shared" si="1"/>
        <v>3.9849656297185221</v>
      </c>
      <c r="AC46">
        <f t="shared" si="4"/>
        <v>9.9876596869918473</v>
      </c>
      <c r="AE46">
        <f t="shared" si="2"/>
        <v>4.2755992133700982</v>
      </c>
    </row>
    <row r="47" spans="2:31">
      <c r="E47"/>
      <c r="J47" s="3">
        <v>0.60699999999999998</v>
      </c>
      <c r="K47" s="8">
        <v>0.54500000000000004</v>
      </c>
      <c r="L47" s="3">
        <v>0.83199999999999996</v>
      </c>
      <c r="S47">
        <f t="shared" si="3"/>
        <v>9.5079974386868322</v>
      </c>
      <c r="U47">
        <f t="shared" si="1"/>
        <v>3.8274345013481295</v>
      </c>
      <c r="AC47">
        <f t="shared" si="4"/>
        <v>10.201439647660351</v>
      </c>
      <c r="AE47">
        <f t="shared" si="2"/>
        <v>4.1065789429018356</v>
      </c>
    </row>
    <row r="48" spans="2:31">
      <c r="E48" s="22"/>
      <c r="J48" s="3">
        <v>0.7</v>
      </c>
      <c r="K48" s="8">
        <v>0.47899999999999998</v>
      </c>
      <c r="L48" s="3">
        <v>1.0980000000000001</v>
      </c>
      <c r="S48">
        <f t="shared" si="3"/>
        <v>9.7072457201727573</v>
      </c>
      <c r="U48">
        <f t="shared" si="1"/>
        <v>3.6522813279965014</v>
      </c>
      <c r="AC48">
        <f t="shared" si="4"/>
        <v>10.415219608328856</v>
      </c>
      <c r="AE48">
        <f t="shared" si="2"/>
        <v>3.9186514073124274</v>
      </c>
    </row>
    <row r="49" spans="5:31">
      <c r="E49" s="22"/>
      <c r="J49" s="3">
        <v>0.628</v>
      </c>
      <c r="K49" s="8">
        <v>0.41099999999999998</v>
      </c>
      <c r="L49" s="3">
        <v>0.77900000000000003</v>
      </c>
      <c r="S49">
        <f t="shared" si="3"/>
        <v>9.9064940016586824</v>
      </c>
      <c r="U49">
        <f t="shared" si="1"/>
        <v>3.4568284857949747</v>
      </c>
      <c r="AC49">
        <f t="shared" si="4"/>
        <v>10.62899956899736</v>
      </c>
      <c r="AE49">
        <f t="shared" si="2"/>
        <v>3.7089436968780904</v>
      </c>
    </row>
    <row r="50" spans="5:31">
      <c r="E50" s="22"/>
      <c r="S50">
        <f t="shared" si="3"/>
        <v>10.105742283144608</v>
      </c>
      <c r="U50">
        <f t="shared" si="1"/>
        <v>3.2374013816987661</v>
      </c>
      <c r="AC50">
        <f t="shared" si="4"/>
        <v>10.842779529665863</v>
      </c>
      <c r="AE50">
        <f t="shared" si="2"/>
        <v>3.4735132212250051</v>
      </c>
    </row>
    <row r="51" spans="5:31">
      <c r="E51" s="22"/>
      <c r="S51">
        <f t="shared" si="3"/>
        <v>10.304990564630533</v>
      </c>
      <c r="U51">
        <f t="shared" si="1"/>
        <v>2.9887242222889001</v>
      </c>
      <c r="AC51">
        <f t="shared" si="4"/>
        <v>11.056559490334367</v>
      </c>
      <c r="AE51">
        <f t="shared" si="2"/>
        <v>3.206699410027583</v>
      </c>
    </row>
    <row r="52" spans="5:31">
      <c r="E52" s="22"/>
      <c r="S52">
        <f t="shared" si="3"/>
        <v>10.504238846116458</v>
      </c>
      <c r="U52">
        <f t="shared" si="1"/>
        <v>2.7027351872163723</v>
      </c>
      <c r="AC52">
        <f t="shared" si="4"/>
        <v>11.27033945100287</v>
      </c>
      <c r="AE52">
        <f t="shared" si="2"/>
        <v>2.8998524740666962</v>
      </c>
    </row>
    <row r="53" spans="5:31">
      <c r="E53" s="22"/>
      <c r="S53">
        <f t="shared" si="3"/>
        <v>10.703487127602383</v>
      </c>
      <c r="U53">
        <f t="shared" si="1"/>
        <v>2.3659422546183269</v>
      </c>
      <c r="AC53">
        <f t="shared" si="4"/>
        <v>11.484119411671374</v>
      </c>
      <c r="AE53">
        <f t="shared" si="2"/>
        <v>2.5384963843313568</v>
      </c>
    </row>
    <row r="54" spans="5:31">
      <c r="E54"/>
      <c r="S54">
        <f t="shared" si="3"/>
        <v>10.902735409088308</v>
      </c>
      <c r="U54">
        <f t="shared" si="1"/>
        <v>1.9522264870678299</v>
      </c>
      <c r="AC54">
        <f t="shared" si="4"/>
        <v>11.697899372339879</v>
      </c>
      <c r="AE54">
        <f t="shared" si="2"/>
        <v>2.0946072834804021</v>
      </c>
    </row>
    <row r="55" spans="5:31">
      <c r="E55"/>
      <c r="S55">
        <f t="shared" si="3"/>
        <v>11.101983690574233</v>
      </c>
      <c r="U55">
        <f t="shared" si="1"/>
        <v>1.3947379704015217</v>
      </c>
      <c r="AC55">
        <f t="shared" si="4"/>
        <v>11.911679333008381</v>
      </c>
      <c r="AE55">
        <f t="shared" si="2"/>
        <v>1.4964597246795761</v>
      </c>
    </row>
    <row r="56" spans="5:31">
      <c r="E56"/>
      <c r="S56">
        <f t="shared" si="3"/>
        <v>11.301231972060158</v>
      </c>
      <c r="U56">
        <f t="shared" si="1"/>
        <v>3.5262583393452264E-7</v>
      </c>
      <c r="AC56">
        <f t="shared" si="4"/>
        <v>12.125459293676887</v>
      </c>
      <c r="AE56">
        <v>0</v>
      </c>
    </row>
    <row r="57" spans="5:31">
      <c r="E57"/>
    </row>
    <row r="58" spans="5:31">
      <c r="E58"/>
      <c r="S58">
        <v>0</v>
      </c>
    </row>
    <row r="59" spans="5:31">
      <c r="E59"/>
      <c r="S59">
        <f t="shared" ref="S59:S108" si="14">S58+$U$2</f>
        <v>9.8519999999999996E-2</v>
      </c>
      <c r="AC59">
        <f t="shared" si="4"/>
        <v>0.10570531182497948</v>
      </c>
    </row>
    <row r="60" spans="5:31">
      <c r="E60"/>
      <c r="S60">
        <f t="shared" si="14"/>
        <v>0.19703999999999999</v>
      </c>
      <c r="AC60">
        <f t="shared" si="4"/>
        <v>0.21141062364995897</v>
      </c>
    </row>
    <row r="61" spans="5:31">
      <c r="E61"/>
      <c r="S61">
        <f t="shared" si="14"/>
        <v>0.29555999999999999</v>
      </c>
      <c r="AC61">
        <f t="shared" si="4"/>
        <v>0.31711593547493844</v>
      </c>
    </row>
    <row r="62" spans="5:31">
      <c r="E62"/>
      <c r="S62">
        <f t="shared" si="14"/>
        <v>0.39407999999999999</v>
      </c>
      <c r="AC62">
        <f t="shared" si="4"/>
        <v>0.42282124729991793</v>
      </c>
    </row>
    <row r="63" spans="5:31">
      <c r="E63"/>
      <c r="S63">
        <f t="shared" si="14"/>
        <v>0.49259999999999998</v>
      </c>
      <c r="AC63">
        <f t="shared" si="4"/>
        <v>0.52852655912489743</v>
      </c>
    </row>
    <row r="64" spans="5:31">
      <c r="E64"/>
      <c r="S64">
        <f t="shared" si="14"/>
        <v>0.59111999999999998</v>
      </c>
      <c r="AC64">
        <f t="shared" si="4"/>
        <v>0.63423187094987687</v>
      </c>
    </row>
    <row r="65" spans="5:29">
      <c r="E65"/>
      <c r="S65">
        <f t="shared" si="14"/>
        <v>0.68964000000000003</v>
      </c>
      <c r="AC65">
        <f t="shared" si="4"/>
        <v>0.73993718277485632</v>
      </c>
    </row>
    <row r="66" spans="5:29">
      <c r="E66"/>
      <c r="S66">
        <f t="shared" si="14"/>
        <v>0.78815999999999997</v>
      </c>
      <c r="AC66">
        <f t="shared" si="4"/>
        <v>0.84564249459983587</v>
      </c>
    </row>
    <row r="67" spans="5:29">
      <c r="E67"/>
      <c r="S67">
        <f t="shared" si="14"/>
        <v>0.88667999999999991</v>
      </c>
      <c r="AC67">
        <f t="shared" si="4"/>
        <v>0.95134780642481531</v>
      </c>
    </row>
    <row r="68" spans="5:29">
      <c r="E68"/>
      <c r="S68">
        <f t="shared" si="14"/>
        <v>0.98519999999999985</v>
      </c>
      <c r="AC68">
        <f t="shared" si="4"/>
        <v>1.0570531182497946</v>
      </c>
    </row>
    <row r="69" spans="5:29">
      <c r="E69"/>
      <c r="S69">
        <f t="shared" si="14"/>
        <v>1.0837199999999998</v>
      </c>
      <c r="AC69">
        <f t="shared" si="4"/>
        <v>1.1627584300747742</v>
      </c>
    </row>
    <row r="70" spans="5:29">
      <c r="E70"/>
      <c r="S70">
        <f t="shared" si="14"/>
        <v>1.1822399999999997</v>
      </c>
      <c r="AC70">
        <f t="shared" si="4"/>
        <v>1.2684637418997535</v>
      </c>
    </row>
    <row r="71" spans="5:29">
      <c r="E71"/>
      <c r="S71">
        <f t="shared" si="14"/>
        <v>1.2807599999999997</v>
      </c>
      <c r="AC71">
        <f t="shared" ref="AC71:AD134" si="15">S71*0.0479/$I$23</f>
        <v>1.3741690537247329</v>
      </c>
    </row>
    <row r="72" spans="5:29">
      <c r="E72"/>
      <c r="S72">
        <f t="shared" si="14"/>
        <v>1.3792799999999996</v>
      </c>
      <c r="AC72">
        <f t="shared" si="15"/>
        <v>1.4798743655497124</v>
      </c>
    </row>
    <row r="73" spans="5:29">
      <c r="E73"/>
      <c r="S73">
        <f t="shared" si="14"/>
        <v>1.4777999999999996</v>
      </c>
      <c r="AC73">
        <f t="shared" si="15"/>
        <v>1.585579677374692</v>
      </c>
    </row>
    <row r="74" spans="5:29">
      <c r="E74"/>
      <c r="S74">
        <f t="shared" si="14"/>
        <v>1.5763199999999995</v>
      </c>
      <c r="AC74">
        <f t="shared" si="15"/>
        <v>1.6912849891996711</v>
      </c>
    </row>
    <row r="75" spans="5:29">
      <c r="E75"/>
      <c r="S75">
        <f t="shared" si="14"/>
        <v>1.6748399999999994</v>
      </c>
      <c r="AC75">
        <f t="shared" si="15"/>
        <v>1.7969903010246506</v>
      </c>
    </row>
    <row r="76" spans="5:29">
      <c r="E76"/>
      <c r="S76">
        <f t="shared" si="14"/>
        <v>1.7733599999999994</v>
      </c>
      <c r="AC76">
        <f t="shared" si="15"/>
        <v>1.90269561284963</v>
      </c>
    </row>
    <row r="77" spans="5:29">
      <c r="E77"/>
      <c r="S77">
        <f t="shared" si="14"/>
        <v>1.8718799999999993</v>
      </c>
      <c r="AC77">
        <f t="shared" si="15"/>
        <v>2.0084009246746093</v>
      </c>
    </row>
    <row r="78" spans="5:29">
      <c r="E78"/>
      <c r="S78">
        <f t="shared" si="14"/>
        <v>1.9703999999999993</v>
      </c>
      <c r="AC78">
        <f t="shared" si="15"/>
        <v>2.1141062364995888</v>
      </c>
    </row>
    <row r="79" spans="5:29">
      <c r="E79"/>
      <c r="S79">
        <f t="shared" si="14"/>
        <v>2.0689199999999994</v>
      </c>
      <c r="AC79">
        <f t="shared" si="15"/>
        <v>2.2198115483245684</v>
      </c>
    </row>
    <row r="80" spans="5:29">
      <c r="E80"/>
      <c r="S80">
        <f t="shared" si="14"/>
        <v>2.1674399999999996</v>
      </c>
      <c r="AC80">
        <f t="shared" si="15"/>
        <v>2.3255168601495484</v>
      </c>
    </row>
    <row r="81" spans="5:29">
      <c r="E81"/>
      <c r="S81">
        <f t="shared" si="14"/>
        <v>2.2659599999999998</v>
      </c>
      <c r="AC81">
        <f t="shared" si="15"/>
        <v>2.4312221719745279</v>
      </c>
    </row>
    <row r="82" spans="5:29">
      <c r="E82"/>
      <c r="S82">
        <f t="shared" si="14"/>
        <v>2.3644799999999999</v>
      </c>
      <c r="AC82">
        <f t="shared" si="15"/>
        <v>2.5369274837995075</v>
      </c>
    </row>
    <row r="83" spans="5:29">
      <c r="E83"/>
      <c r="S83">
        <f t="shared" si="14"/>
        <v>2.4630000000000001</v>
      </c>
      <c r="AC83">
        <f t="shared" si="15"/>
        <v>2.6426327956244875</v>
      </c>
    </row>
    <row r="84" spans="5:29">
      <c r="E84"/>
      <c r="S84">
        <f t="shared" si="14"/>
        <v>2.5615200000000002</v>
      </c>
      <c r="AC84">
        <f t="shared" si="15"/>
        <v>2.7483381074494666</v>
      </c>
    </row>
    <row r="85" spans="5:29">
      <c r="E85"/>
      <c r="S85">
        <f t="shared" si="14"/>
        <v>2.6600400000000004</v>
      </c>
      <c r="AC85">
        <f t="shared" si="15"/>
        <v>2.8540434192744466</v>
      </c>
    </row>
    <row r="86" spans="5:29">
      <c r="E86"/>
      <c r="S86">
        <f t="shared" si="14"/>
        <v>2.7585600000000006</v>
      </c>
      <c r="AC86">
        <f t="shared" si="15"/>
        <v>2.9597487310994262</v>
      </c>
    </row>
    <row r="87" spans="5:29">
      <c r="E87"/>
      <c r="S87">
        <f t="shared" si="14"/>
        <v>2.8570800000000007</v>
      </c>
      <c r="AC87">
        <f t="shared" si="15"/>
        <v>3.0654540429244057</v>
      </c>
    </row>
    <row r="88" spans="5:29">
      <c r="E88"/>
      <c r="S88">
        <f t="shared" si="14"/>
        <v>2.9556000000000009</v>
      </c>
      <c r="AC88">
        <f t="shared" si="15"/>
        <v>3.1711593547493857</v>
      </c>
    </row>
    <row r="89" spans="5:29">
      <c r="E89"/>
      <c r="S89">
        <f t="shared" si="14"/>
        <v>3.0541200000000011</v>
      </c>
      <c r="AC89">
        <f t="shared" si="15"/>
        <v>3.2768646665743653</v>
      </c>
    </row>
    <row r="90" spans="5:29">
      <c r="E90"/>
      <c r="S90">
        <f t="shared" si="14"/>
        <v>3.1526400000000012</v>
      </c>
      <c r="AC90">
        <f t="shared" si="15"/>
        <v>3.3825699783993448</v>
      </c>
    </row>
    <row r="91" spans="5:29">
      <c r="E91"/>
      <c r="S91">
        <f t="shared" si="14"/>
        <v>3.2511600000000014</v>
      </c>
      <c r="AC91">
        <f t="shared" si="15"/>
        <v>3.4882752902243248</v>
      </c>
    </row>
    <row r="92" spans="5:29">
      <c r="E92"/>
      <c r="S92">
        <f t="shared" si="14"/>
        <v>3.3496800000000015</v>
      </c>
      <c r="AC92">
        <f t="shared" si="15"/>
        <v>3.5939806020493044</v>
      </c>
    </row>
    <row r="93" spans="5:29">
      <c r="E93"/>
      <c r="S93">
        <f t="shared" si="14"/>
        <v>3.4482000000000017</v>
      </c>
      <c r="AC93">
        <f t="shared" si="15"/>
        <v>3.6996859138742835</v>
      </c>
    </row>
    <row r="94" spans="5:29">
      <c r="E94"/>
      <c r="S94">
        <f t="shared" si="14"/>
        <v>3.5467200000000019</v>
      </c>
      <c r="AC94">
        <f t="shared" si="15"/>
        <v>3.805391225699263</v>
      </c>
    </row>
    <row r="95" spans="5:29">
      <c r="E95"/>
      <c r="S95">
        <f t="shared" si="14"/>
        <v>3.645240000000002</v>
      </c>
      <c r="AC95">
        <f t="shared" si="15"/>
        <v>3.9110965375242435</v>
      </c>
    </row>
    <row r="96" spans="5:29">
      <c r="E96"/>
      <c r="S96">
        <f t="shared" si="14"/>
        <v>3.7437600000000022</v>
      </c>
      <c r="AC96">
        <f t="shared" si="15"/>
        <v>4.016801849349223</v>
      </c>
    </row>
    <row r="97" spans="5:30">
      <c r="E97"/>
      <c r="S97">
        <f t="shared" si="14"/>
        <v>3.8422800000000024</v>
      </c>
      <c r="AC97">
        <f t="shared" si="15"/>
        <v>4.1225071611742026</v>
      </c>
    </row>
    <row r="98" spans="5:30">
      <c r="E98"/>
      <c r="S98">
        <f t="shared" si="14"/>
        <v>3.9408000000000025</v>
      </c>
      <c r="AC98">
        <f t="shared" si="15"/>
        <v>4.2282124729991821</v>
      </c>
    </row>
    <row r="99" spans="5:30">
      <c r="E99"/>
      <c r="S99">
        <f t="shared" si="14"/>
        <v>4.0393200000000027</v>
      </c>
      <c r="AC99">
        <f t="shared" si="15"/>
        <v>4.3339177848241617</v>
      </c>
    </row>
    <row r="100" spans="5:30">
      <c r="E100"/>
      <c r="S100">
        <f t="shared" si="14"/>
        <v>4.1378400000000024</v>
      </c>
      <c r="AC100">
        <f t="shared" si="15"/>
        <v>4.4396230966491403</v>
      </c>
    </row>
    <row r="101" spans="5:30">
      <c r="E101"/>
      <c r="S101">
        <f t="shared" si="14"/>
        <v>4.2363600000000021</v>
      </c>
      <c r="AC101">
        <f t="shared" si="15"/>
        <v>4.5453284084741199</v>
      </c>
    </row>
    <row r="102" spans="5:30">
      <c r="E102"/>
      <c r="S102">
        <f t="shared" si="14"/>
        <v>4.3348800000000018</v>
      </c>
      <c r="AC102">
        <f t="shared" si="15"/>
        <v>4.6510337202990986</v>
      </c>
    </row>
    <row r="103" spans="5:30">
      <c r="E103"/>
      <c r="S103">
        <f t="shared" si="14"/>
        <v>4.4334000000000016</v>
      </c>
      <c r="AC103">
        <f t="shared" si="15"/>
        <v>4.7567390321240781</v>
      </c>
    </row>
    <row r="104" spans="5:30">
      <c r="E104"/>
      <c r="S104">
        <f t="shared" si="14"/>
        <v>4.5319200000000013</v>
      </c>
      <c r="AC104">
        <f t="shared" si="15"/>
        <v>4.8624443439490577</v>
      </c>
    </row>
    <row r="105" spans="5:30">
      <c r="E105"/>
      <c r="S105">
        <f t="shared" si="14"/>
        <v>4.630440000000001</v>
      </c>
      <c r="AC105">
        <f t="shared" si="15"/>
        <v>4.9681496557740372</v>
      </c>
    </row>
    <row r="106" spans="5:30">
      <c r="E106"/>
      <c r="S106">
        <f t="shared" si="14"/>
        <v>4.7289600000000007</v>
      </c>
      <c r="AC106">
        <f t="shared" si="15"/>
        <v>5.0738549675990159</v>
      </c>
    </row>
    <row r="107" spans="5:30">
      <c r="E107"/>
      <c r="S107">
        <f t="shared" si="14"/>
        <v>4.8274800000000004</v>
      </c>
      <c r="AC107">
        <f t="shared" si="15"/>
        <v>5.1795602794239954</v>
      </c>
    </row>
    <row r="108" spans="5:30">
      <c r="E108"/>
      <c r="S108">
        <f t="shared" si="14"/>
        <v>4.9260000000000002</v>
      </c>
      <c r="AC108">
        <f t="shared" si="15"/>
        <v>5.285265591248975</v>
      </c>
    </row>
    <row r="109" spans="5:30">
      <c r="E109"/>
    </row>
    <row r="110" spans="5:30">
      <c r="E110"/>
      <c r="S110">
        <v>0</v>
      </c>
      <c r="T110">
        <f t="shared" ref="T110:T159" si="16">SQRT(($I$33/2)^2-(S110-$I$33/2)^2)</f>
        <v>0</v>
      </c>
      <c r="AC110">
        <f t="shared" si="15"/>
        <v>0</v>
      </c>
      <c r="AD110">
        <f t="shared" si="15"/>
        <v>0</v>
      </c>
    </row>
    <row r="111" spans="5:30">
      <c r="E111"/>
      <c r="S111">
        <f>S110+$T$2</f>
        <v>0.10983251142518695</v>
      </c>
      <c r="T111">
        <f t="shared" si="16"/>
        <v>0.76882757997630891</v>
      </c>
      <c r="AC111">
        <f t="shared" si="15"/>
        <v>0.11784287321071872</v>
      </c>
      <c r="AD111">
        <f t="shared" si="15"/>
        <v>0.82490011247503137</v>
      </c>
    </row>
    <row r="112" spans="5:30">
      <c r="E112"/>
      <c r="S112">
        <f t="shared" ref="S112:S160" si="17">S111+$T$2</f>
        <v>0.2196650228503739</v>
      </c>
      <c r="T112">
        <f t="shared" si="16"/>
        <v>1.0761344406404469</v>
      </c>
      <c r="AC112">
        <f t="shared" si="15"/>
        <v>0.23568574642143744</v>
      </c>
      <c r="AD112">
        <f t="shared" si="15"/>
        <v>1.1546196367590167</v>
      </c>
    </row>
    <row r="113" spans="5:30">
      <c r="E113"/>
      <c r="S113">
        <f t="shared" si="17"/>
        <v>0.32949753427556083</v>
      </c>
      <c r="T113">
        <f t="shared" si="16"/>
        <v>1.3041888129411709</v>
      </c>
      <c r="AC113">
        <f t="shared" si="15"/>
        <v>0.35352861963215615</v>
      </c>
      <c r="AD113">
        <f t="shared" si="15"/>
        <v>1.399306589023511</v>
      </c>
    </row>
    <row r="114" spans="5:30">
      <c r="E114"/>
      <c r="S114">
        <f t="shared" si="17"/>
        <v>0.4393300457007478</v>
      </c>
      <c r="T114">
        <f t="shared" si="16"/>
        <v>1.489840670721988</v>
      </c>
      <c r="AC114">
        <f t="shared" si="15"/>
        <v>0.47137149284287488</v>
      </c>
      <c r="AD114">
        <f t="shared" si="15"/>
        <v>1.5984985045493738</v>
      </c>
    </row>
    <row r="115" spans="5:30">
      <c r="E115"/>
      <c r="S115">
        <f t="shared" si="17"/>
        <v>0.54916255712593476</v>
      </c>
      <c r="T115">
        <f t="shared" si="16"/>
        <v>1.6474876713778042</v>
      </c>
      <c r="AC115">
        <f t="shared" si="15"/>
        <v>0.58921436605359356</v>
      </c>
      <c r="AD115">
        <f t="shared" si="15"/>
        <v>1.7676430981607807</v>
      </c>
    </row>
    <row r="116" spans="5:30">
      <c r="E116"/>
      <c r="S116">
        <f t="shared" si="17"/>
        <v>0.65899506855112167</v>
      </c>
      <c r="T116">
        <f t="shared" si="16"/>
        <v>1.7845670817916734</v>
      </c>
      <c r="AC116">
        <f t="shared" si="15"/>
        <v>0.7070572392643123</v>
      </c>
      <c r="AD116">
        <f t="shared" si="15"/>
        <v>1.9147200553530501</v>
      </c>
    </row>
    <row r="117" spans="5:30">
      <c r="E117"/>
      <c r="S117">
        <f t="shared" si="17"/>
        <v>0.76882757997630857</v>
      </c>
      <c r="T117">
        <f t="shared" si="16"/>
        <v>1.9055228548498468</v>
      </c>
      <c r="AC117">
        <f t="shared" si="15"/>
        <v>0.82490011247503103</v>
      </c>
      <c r="AD117">
        <f t="shared" si="15"/>
        <v>2.0444974376931402</v>
      </c>
    </row>
    <row r="118" spans="5:30">
      <c r="E118"/>
      <c r="S118">
        <f t="shared" si="17"/>
        <v>0.87866009140149548</v>
      </c>
      <c r="T118">
        <f t="shared" si="16"/>
        <v>2.0132631894920849</v>
      </c>
      <c r="AC118">
        <f t="shared" si="15"/>
        <v>0.94274298568574955</v>
      </c>
      <c r="AD118">
        <f t="shared" si="15"/>
        <v>2.1600955463968088</v>
      </c>
    </row>
    <row r="119" spans="5:30">
      <c r="E119"/>
      <c r="S119">
        <f t="shared" si="17"/>
        <v>0.98849260282668239</v>
      </c>
      <c r="T119">
        <f t="shared" si="16"/>
        <v>2.1098136478942044</v>
      </c>
      <c r="AC119">
        <f t="shared" si="15"/>
        <v>1.0605858588964683</v>
      </c>
      <c r="AD119">
        <f t="shared" si="15"/>
        <v>2.2636876729928375</v>
      </c>
    </row>
    <row r="120" spans="5:30">
      <c r="E120"/>
      <c r="S120">
        <f t="shared" si="17"/>
        <v>1.0983251142518693</v>
      </c>
      <c r="T120">
        <f t="shared" si="16"/>
        <v>2.196650228503739</v>
      </c>
      <c r="AC120">
        <f t="shared" si="15"/>
        <v>1.1784287321071871</v>
      </c>
      <c r="AD120">
        <f t="shared" si="15"/>
        <v>2.3568574642143743</v>
      </c>
    </row>
    <row r="121" spans="5:30">
      <c r="E121"/>
      <c r="S121">
        <f t="shared" si="17"/>
        <v>1.2081576256770563</v>
      </c>
      <c r="T121">
        <f t="shared" si="16"/>
        <v>2.2748855933427685</v>
      </c>
      <c r="AC121">
        <f t="shared" si="15"/>
        <v>1.2962716053179058</v>
      </c>
      <c r="AD121">
        <f t="shared" si="15"/>
        <v>2.4407987313281652</v>
      </c>
    </row>
    <row r="122" spans="5:30">
      <c r="E122"/>
      <c r="S122">
        <f t="shared" si="17"/>
        <v>1.3179901371022433</v>
      </c>
      <c r="T122">
        <f t="shared" si="16"/>
        <v>2.3453806382076881</v>
      </c>
      <c r="AC122">
        <f t="shared" si="15"/>
        <v>1.4141144785286246</v>
      </c>
      <c r="AD122">
        <f t="shared" si="15"/>
        <v>2.516435157430096</v>
      </c>
    </row>
    <row r="123" spans="5:30">
      <c r="E123"/>
      <c r="S123">
        <f t="shared" si="17"/>
        <v>1.4278226485274303</v>
      </c>
      <c r="T123">
        <f t="shared" si="16"/>
        <v>2.4088150307212461</v>
      </c>
      <c r="AC123">
        <f t="shared" si="15"/>
        <v>1.5319573517393434</v>
      </c>
      <c r="AD123">
        <f t="shared" si="15"/>
        <v>2.5844959800150922</v>
      </c>
    </row>
    <row r="124" spans="5:30">
      <c r="E124"/>
      <c r="S124">
        <f t="shared" si="17"/>
        <v>1.5376551599526174</v>
      </c>
      <c r="T124">
        <f t="shared" si="16"/>
        <v>2.4657337660919043</v>
      </c>
      <c r="AC124">
        <f t="shared" si="15"/>
        <v>1.6498002249500621</v>
      </c>
      <c r="AD124">
        <f t="shared" si="15"/>
        <v>2.6455659421653039</v>
      </c>
    </row>
    <row r="125" spans="5:30">
      <c r="E125"/>
      <c r="S125">
        <f t="shared" si="17"/>
        <v>1.6474876713778044</v>
      </c>
      <c r="T125">
        <f t="shared" si="16"/>
        <v>2.5165789868651065</v>
      </c>
      <c r="AC125">
        <f t="shared" si="15"/>
        <v>1.7676430981607809</v>
      </c>
      <c r="AD125">
        <f t="shared" si="15"/>
        <v>2.7001194329960114</v>
      </c>
    </row>
    <row r="126" spans="5:30">
      <c r="E126"/>
      <c r="S126">
        <f t="shared" si="17"/>
        <v>1.7573201828029914</v>
      </c>
      <c r="T126">
        <f t="shared" si="16"/>
        <v>2.5617123624412481</v>
      </c>
      <c r="AC126">
        <f t="shared" si="15"/>
        <v>1.8854859713714998</v>
      </c>
      <c r="AD126">
        <f t="shared" si="15"/>
        <v>2.7485444993682195</v>
      </c>
    </row>
    <row r="127" spans="5:30">
      <c r="E127"/>
      <c r="S127">
        <f t="shared" si="17"/>
        <v>1.8671526942281784</v>
      </c>
      <c r="T127">
        <f t="shared" si="16"/>
        <v>2.6014312017629266</v>
      </c>
      <c r="AC127">
        <f t="shared" si="15"/>
        <v>2.0033288445822186</v>
      </c>
      <c r="AD127">
        <f t="shared" si="15"/>
        <v>2.7911601337147918</v>
      </c>
    </row>
    <row r="128" spans="5:30">
      <c r="E128"/>
      <c r="S128">
        <f t="shared" si="17"/>
        <v>1.9769852056533654</v>
      </c>
      <c r="T128">
        <f t="shared" si="16"/>
        <v>2.6359802742044867</v>
      </c>
      <c r="AC128">
        <f t="shared" si="15"/>
        <v>2.121171717792937</v>
      </c>
      <c r="AD128">
        <f t="shared" si="15"/>
        <v>2.8282289570572492</v>
      </c>
    </row>
    <row r="129" spans="5:30">
      <c r="E129"/>
      <c r="S129">
        <f t="shared" si="17"/>
        <v>2.0868177170785525</v>
      </c>
      <c r="T129">
        <f t="shared" si="16"/>
        <v>2.6655606077057583</v>
      </c>
      <c r="AC129">
        <f t="shared" si="15"/>
        <v>2.2390145910036563</v>
      </c>
      <c r="AD129">
        <f t="shared" si="15"/>
        <v>2.8599666588095718</v>
      </c>
    </row>
    <row r="130" spans="5:30">
      <c r="E130"/>
      <c r="S130">
        <f t="shared" si="17"/>
        <v>2.1966502285037395</v>
      </c>
      <c r="T130">
        <f t="shared" si="16"/>
        <v>2.6903361016011167</v>
      </c>
      <c r="AC130">
        <f t="shared" si="15"/>
        <v>2.3568574642143751</v>
      </c>
      <c r="AD130">
        <f t="shared" si="15"/>
        <v>2.8865490918975407</v>
      </c>
    </row>
    <row r="131" spans="5:30">
      <c r="E131"/>
      <c r="S131">
        <f t="shared" si="17"/>
        <v>2.3064827399289265</v>
      </c>
      <c r="T131">
        <f t="shared" si="16"/>
        <v>2.7104385188880356</v>
      </c>
      <c r="AC131">
        <f t="shared" si="15"/>
        <v>2.474700337425094</v>
      </c>
      <c r="AD131">
        <f t="shared" si="15"/>
        <v>2.9081176291260187</v>
      </c>
    </row>
    <row r="132" spans="5:30">
      <c r="E132"/>
      <c r="S132">
        <f t="shared" si="17"/>
        <v>2.4163152513541135</v>
      </c>
      <c r="T132">
        <f t="shared" si="16"/>
        <v>2.7259712450122646</v>
      </c>
      <c r="AC132">
        <f t="shared" si="15"/>
        <v>2.5925432106358124</v>
      </c>
      <c r="AD132">
        <f t="shared" si="15"/>
        <v>2.9247831961017963</v>
      </c>
    </row>
    <row r="133" spans="5:30">
      <c r="E133"/>
      <c r="S133">
        <f t="shared" si="17"/>
        <v>2.5261477627793005</v>
      </c>
      <c r="T133">
        <f t="shared" si="16"/>
        <v>2.7370120809860401</v>
      </c>
      <c r="AC133">
        <f t="shared" si="15"/>
        <v>2.7103860838465312</v>
      </c>
      <c r="AD133">
        <f t="shared" si="15"/>
        <v>2.936629268060956</v>
      </c>
    </row>
    <row r="134" spans="5:30">
      <c r="E134"/>
      <c r="S134">
        <f t="shared" si="17"/>
        <v>2.6359802742044876</v>
      </c>
      <c r="T134">
        <f t="shared" si="16"/>
        <v>2.7436152560374469</v>
      </c>
      <c r="AC134">
        <f t="shared" si="15"/>
        <v>2.8282289570572496</v>
      </c>
      <c r="AD134">
        <f t="shared" si="15"/>
        <v>2.9437140293058186</v>
      </c>
    </row>
    <row r="135" spans="5:30">
      <c r="E135"/>
      <c r="S135">
        <f t="shared" si="17"/>
        <v>2.7458127856296746</v>
      </c>
      <c r="T135">
        <f t="shared" si="16"/>
        <v>2.7458127856296737</v>
      </c>
      <c r="AC135">
        <f t="shared" ref="AC135:AD198" si="18">S135*0.0479/$I$23</f>
        <v>2.9460718302679689</v>
      </c>
      <c r="AD135">
        <f t="shared" si="18"/>
        <v>2.946071830267968</v>
      </c>
    </row>
    <row r="136" spans="5:30">
      <c r="E136"/>
      <c r="S136">
        <f t="shared" si="17"/>
        <v>2.8556452970548616</v>
      </c>
      <c r="T136">
        <f t="shared" si="16"/>
        <v>2.7436152560374465</v>
      </c>
      <c r="AC136">
        <f t="shared" si="18"/>
        <v>3.0639147034786878</v>
      </c>
      <c r="AD136">
        <f t="shared" si="18"/>
        <v>2.9437140293058182</v>
      </c>
    </row>
    <row r="137" spans="5:30">
      <c r="E137"/>
      <c r="S137">
        <f t="shared" si="17"/>
        <v>2.9654778084800486</v>
      </c>
      <c r="T137">
        <f t="shared" si="16"/>
        <v>2.7370120809860401</v>
      </c>
      <c r="AC137">
        <f t="shared" si="18"/>
        <v>3.1817575766894066</v>
      </c>
      <c r="AD137">
        <f t="shared" si="18"/>
        <v>2.936629268060956</v>
      </c>
    </row>
    <row r="138" spans="5:30">
      <c r="E138"/>
      <c r="S138">
        <f t="shared" si="17"/>
        <v>3.0753103199052356</v>
      </c>
      <c r="T138">
        <f t="shared" si="16"/>
        <v>2.7259712450122642</v>
      </c>
      <c r="AC138">
        <f t="shared" si="18"/>
        <v>3.2996004499001255</v>
      </c>
      <c r="AD138">
        <f t="shared" si="18"/>
        <v>2.9247831961017958</v>
      </c>
    </row>
    <row r="139" spans="5:30">
      <c r="E139"/>
      <c r="S139">
        <f t="shared" si="17"/>
        <v>3.1851428313304226</v>
      </c>
      <c r="T139">
        <f t="shared" si="16"/>
        <v>2.7104385188880351</v>
      </c>
      <c r="AC139">
        <f t="shared" si="18"/>
        <v>3.4174433231108443</v>
      </c>
      <c r="AD139">
        <f t="shared" si="18"/>
        <v>2.9081176291260182</v>
      </c>
    </row>
    <row r="140" spans="5:30">
      <c r="E140"/>
      <c r="S140">
        <f t="shared" si="17"/>
        <v>3.2949753427556097</v>
      </c>
      <c r="T140">
        <f t="shared" si="16"/>
        <v>2.6903361016011162</v>
      </c>
      <c r="AC140">
        <f t="shared" si="18"/>
        <v>3.5352861963215632</v>
      </c>
      <c r="AD140">
        <f t="shared" si="18"/>
        <v>2.8865490918975403</v>
      </c>
    </row>
    <row r="141" spans="5:30">
      <c r="E141"/>
      <c r="S141">
        <f t="shared" si="17"/>
        <v>3.4048078541807967</v>
      </c>
      <c r="T141">
        <f t="shared" si="16"/>
        <v>2.6655606077057579</v>
      </c>
      <c r="AC141">
        <f t="shared" si="18"/>
        <v>3.653129069532282</v>
      </c>
      <c r="AD141">
        <f t="shared" si="18"/>
        <v>2.8599666588095713</v>
      </c>
    </row>
    <row r="142" spans="5:30">
      <c r="E142"/>
      <c r="S142">
        <f t="shared" si="17"/>
        <v>3.5146403656059837</v>
      </c>
      <c r="T142">
        <f t="shared" si="16"/>
        <v>2.6359802742044862</v>
      </c>
      <c r="AC142">
        <f t="shared" si="18"/>
        <v>3.7709719427430004</v>
      </c>
      <c r="AD142">
        <f t="shared" si="18"/>
        <v>2.8282289570572487</v>
      </c>
    </row>
    <row r="143" spans="5:30">
      <c r="E143"/>
      <c r="S143">
        <f t="shared" si="17"/>
        <v>3.6244728770311707</v>
      </c>
      <c r="T143">
        <f t="shared" si="16"/>
        <v>2.6014312017629257</v>
      </c>
      <c r="AC143">
        <f t="shared" si="18"/>
        <v>3.8888148159537193</v>
      </c>
      <c r="AD143">
        <f t="shared" si="18"/>
        <v>2.7911601337147909</v>
      </c>
    </row>
    <row r="144" spans="5:30">
      <c r="E144"/>
      <c r="S144">
        <f t="shared" si="17"/>
        <v>3.7343053884563577</v>
      </c>
      <c r="T144">
        <f t="shared" si="16"/>
        <v>2.5617123624412472</v>
      </c>
      <c r="AC144">
        <f t="shared" si="18"/>
        <v>4.0066576891644381</v>
      </c>
      <c r="AD144">
        <f t="shared" si="18"/>
        <v>2.7485444993682187</v>
      </c>
    </row>
    <row r="145" spans="5:30">
      <c r="E145"/>
      <c r="S145">
        <f t="shared" si="17"/>
        <v>3.8441378998815448</v>
      </c>
      <c r="T145">
        <f t="shared" si="16"/>
        <v>2.5165789868651061</v>
      </c>
      <c r="AC145">
        <f t="shared" si="18"/>
        <v>4.1245005623751565</v>
      </c>
      <c r="AD145">
        <f t="shared" si="18"/>
        <v>2.700119432996011</v>
      </c>
    </row>
    <row r="146" spans="5:30">
      <c r="E146"/>
      <c r="S146">
        <f t="shared" si="17"/>
        <v>3.9539704113067318</v>
      </c>
      <c r="T146">
        <f t="shared" si="16"/>
        <v>2.4657337660919034</v>
      </c>
      <c r="AC146">
        <f t="shared" si="18"/>
        <v>4.2423434355858758</v>
      </c>
      <c r="AD146">
        <f t="shared" si="18"/>
        <v>2.6455659421653031</v>
      </c>
    </row>
    <row r="147" spans="5:30">
      <c r="E147"/>
      <c r="S147">
        <f t="shared" si="17"/>
        <v>4.0638029227319183</v>
      </c>
      <c r="T147">
        <f t="shared" si="16"/>
        <v>2.4088150307212457</v>
      </c>
      <c r="AC147">
        <f t="shared" si="18"/>
        <v>4.3601863087965942</v>
      </c>
      <c r="AD147">
        <f t="shared" si="18"/>
        <v>2.5844959800150913</v>
      </c>
    </row>
    <row r="148" spans="5:30">
      <c r="E148"/>
      <c r="S148">
        <f t="shared" si="17"/>
        <v>4.1736354341571049</v>
      </c>
      <c r="T148">
        <f t="shared" si="16"/>
        <v>2.3453806382076876</v>
      </c>
      <c r="AC148">
        <f t="shared" si="18"/>
        <v>4.4780291820073126</v>
      </c>
      <c r="AD148">
        <f t="shared" si="18"/>
        <v>2.5164351574300956</v>
      </c>
    </row>
    <row r="149" spans="5:30">
      <c r="E149"/>
      <c r="S149">
        <f t="shared" si="17"/>
        <v>4.2834679455822915</v>
      </c>
      <c r="T149">
        <f t="shared" si="16"/>
        <v>2.2748855933427681</v>
      </c>
      <c r="AC149">
        <f t="shared" si="18"/>
        <v>4.5958720552180301</v>
      </c>
      <c r="AD149">
        <f t="shared" si="18"/>
        <v>2.4407987313281643</v>
      </c>
    </row>
    <row r="150" spans="5:30">
      <c r="E150"/>
      <c r="S150">
        <f t="shared" si="17"/>
        <v>4.3933004570074781</v>
      </c>
      <c r="T150">
        <f t="shared" si="16"/>
        <v>2.196650228503739</v>
      </c>
      <c r="AC150">
        <f t="shared" si="18"/>
        <v>4.7137149284287485</v>
      </c>
      <c r="AD150">
        <f t="shared" si="18"/>
        <v>2.3568574642143743</v>
      </c>
    </row>
    <row r="151" spans="5:30">
      <c r="E151"/>
      <c r="S151">
        <f t="shared" si="17"/>
        <v>4.5031329684326646</v>
      </c>
      <c r="T151">
        <f t="shared" si="16"/>
        <v>2.1098136478942049</v>
      </c>
      <c r="AC151">
        <f t="shared" si="18"/>
        <v>4.8315578016394669</v>
      </c>
      <c r="AD151">
        <f t="shared" si="18"/>
        <v>2.2636876729928379</v>
      </c>
    </row>
    <row r="152" spans="5:30">
      <c r="E152"/>
      <c r="S152">
        <f t="shared" si="17"/>
        <v>4.6129654798578512</v>
      </c>
      <c r="T152">
        <f t="shared" si="16"/>
        <v>2.0132631894920858</v>
      </c>
      <c r="AC152">
        <f t="shared" si="18"/>
        <v>4.9494006748501862</v>
      </c>
      <c r="AD152">
        <f t="shared" si="18"/>
        <v>2.1600955463968097</v>
      </c>
    </row>
    <row r="153" spans="5:30">
      <c r="E153"/>
      <c r="S153">
        <f t="shared" si="17"/>
        <v>4.7227979912830378</v>
      </c>
      <c r="T153">
        <f t="shared" si="16"/>
        <v>1.9055228548498477</v>
      </c>
      <c r="AC153">
        <f t="shared" si="18"/>
        <v>5.0672435480609037</v>
      </c>
      <c r="AD153">
        <f t="shared" si="18"/>
        <v>2.0444974376931411</v>
      </c>
    </row>
    <row r="154" spans="5:30">
      <c r="E154"/>
      <c r="S154">
        <f t="shared" si="17"/>
        <v>4.8326305027082244</v>
      </c>
      <c r="T154">
        <f t="shared" si="16"/>
        <v>1.784567081791675</v>
      </c>
      <c r="AC154">
        <f t="shared" si="18"/>
        <v>5.1850864212716221</v>
      </c>
      <c r="AD154">
        <f t="shared" si="18"/>
        <v>1.9147200553530521</v>
      </c>
    </row>
    <row r="155" spans="5:30">
      <c r="E155"/>
      <c r="S155">
        <f t="shared" si="17"/>
        <v>4.9424630141334109</v>
      </c>
      <c r="T155">
        <f t="shared" si="16"/>
        <v>1.6474876713778066</v>
      </c>
      <c r="AC155">
        <f t="shared" si="18"/>
        <v>5.3029292944823405</v>
      </c>
      <c r="AD155">
        <f t="shared" si="18"/>
        <v>1.7676430981607834</v>
      </c>
    </row>
    <row r="156" spans="5:30">
      <c r="E156"/>
      <c r="S156">
        <f t="shared" si="17"/>
        <v>5.0522955255585975</v>
      </c>
      <c r="T156">
        <f t="shared" si="16"/>
        <v>1.4898406707219913</v>
      </c>
      <c r="AC156">
        <f t="shared" si="18"/>
        <v>5.4207721676930589</v>
      </c>
      <c r="AD156">
        <f t="shared" si="18"/>
        <v>1.5984985045493776</v>
      </c>
    </row>
    <row r="157" spans="5:30">
      <c r="E157"/>
      <c r="S157">
        <f t="shared" si="17"/>
        <v>5.1621280369837841</v>
      </c>
      <c r="T157">
        <f t="shared" si="16"/>
        <v>1.3041888129411749</v>
      </c>
      <c r="AC157">
        <f t="shared" si="18"/>
        <v>5.5386150409037773</v>
      </c>
      <c r="AD157">
        <f t="shared" si="18"/>
        <v>1.3993065890235155</v>
      </c>
    </row>
    <row r="158" spans="5:30">
      <c r="E158"/>
      <c r="S158">
        <f t="shared" si="17"/>
        <v>5.2719605484089707</v>
      </c>
      <c r="T158">
        <f t="shared" si="16"/>
        <v>1.0761344406404532</v>
      </c>
      <c r="AC158">
        <f t="shared" si="18"/>
        <v>5.6564579141144957</v>
      </c>
      <c r="AD158">
        <f t="shared" si="18"/>
        <v>1.1546196367590233</v>
      </c>
    </row>
    <row r="159" spans="5:30">
      <c r="E159"/>
      <c r="S159">
        <f t="shared" si="17"/>
        <v>5.3817930598341572</v>
      </c>
      <c r="T159">
        <f t="shared" si="16"/>
        <v>0.7688275799763199</v>
      </c>
      <c r="AC159">
        <f t="shared" si="18"/>
        <v>5.7743007873252141</v>
      </c>
      <c r="AD159">
        <f t="shared" si="18"/>
        <v>0.82490011247504313</v>
      </c>
    </row>
    <row r="160" spans="5:30">
      <c r="E160"/>
      <c r="S160">
        <f t="shared" si="17"/>
        <v>5.4916255712593438</v>
      </c>
      <c r="T160">
        <v>0</v>
      </c>
      <c r="AC160">
        <f t="shared" si="18"/>
        <v>5.8921436605359325</v>
      </c>
      <c r="AD160">
        <f>T160</f>
        <v>0</v>
      </c>
    </row>
    <row r="161" spans="5:36">
      <c r="E161"/>
    </row>
    <row r="162" spans="5:36">
      <c r="E162"/>
      <c r="S162">
        <f>B17</f>
        <v>1.2949999999999999</v>
      </c>
      <c r="W162">
        <f>E17</f>
        <v>2.4069658238697236</v>
      </c>
      <c r="AC162">
        <f t="shared" si="18"/>
        <v>1.3894476128029682</v>
      </c>
      <c r="AF162">
        <f>W162*0.0479/$I$23</f>
        <v>2.5825119058487394</v>
      </c>
    </row>
    <row r="163" spans="5:36">
      <c r="E163"/>
      <c r="S163">
        <f>B18</f>
        <v>1.2949999999999999</v>
      </c>
      <c r="W163">
        <f>E18</f>
        <v>2.2298466992838404</v>
      </c>
      <c r="AC163">
        <f t="shared" si="18"/>
        <v>1.3894476128029682</v>
      </c>
      <c r="AF163">
        <f>W163*0.0479/$I$23</f>
        <v>2.3924750372482704</v>
      </c>
    </row>
    <row r="164" spans="5:36">
      <c r="E164"/>
      <c r="S164">
        <f>B19</f>
        <v>1.7849999999999999</v>
      </c>
      <c r="W164">
        <f>E19</f>
        <v>2.8168238385537099</v>
      </c>
      <c r="AC164">
        <f t="shared" si="18"/>
        <v>1.9151845473770643</v>
      </c>
      <c r="AF164">
        <f>W164*0.0479/$I$23</f>
        <v>3.0222618981968696</v>
      </c>
    </row>
    <row r="165" spans="5:36">
      <c r="E165"/>
      <c r="S165">
        <f>B20</f>
        <v>2.2759999999999998</v>
      </c>
      <c r="W165">
        <f>E20</f>
        <v>3.1884427224186944</v>
      </c>
      <c r="AC165">
        <f t="shared" si="18"/>
        <v>2.4419944144706993</v>
      </c>
      <c r="AF165">
        <f>W165*0.0479/$I$23</f>
        <v>3.4209838835703876</v>
      </c>
    </row>
    <row r="166" spans="5:36">
      <c r="E166"/>
      <c r="S166">
        <f>B21</f>
        <v>2.7669999999999999</v>
      </c>
      <c r="W166">
        <f>E21</f>
        <v>3.5415148208579774</v>
      </c>
      <c r="AC166">
        <f t="shared" si="18"/>
        <v>2.9688042815643345</v>
      </c>
      <c r="AF166">
        <f>W166*0.0479/$I$23</f>
        <v>3.799806419727759</v>
      </c>
    </row>
    <row r="167" spans="5:36">
      <c r="E167"/>
    </row>
    <row r="168" spans="5:36">
      <c r="E168"/>
      <c r="S168">
        <f>$F$17</f>
        <v>4.9260000000000002</v>
      </c>
      <c r="Y168">
        <f>E12</f>
        <v>4.782166666666666</v>
      </c>
      <c r="AC168">
        <f t="shared" si="18"/>
        <v>5.285265591248975</v>
      </c>
      <c r="AH168">
        <f>Y168*0.0479/$I$23</f>
        <v>5.1309421305219516</v>
      </c>
    </row>
    <row r="169" spans="5:36">
      <c r="E169"/>
    </row>
    <row r="170" spans="5:36">
      <c r="E170"/>
      <c r="S170">
        <v>-0.05</v>
      </c>
      <c r="Z170">
        <f>S170*$I$25+$I$24</f>
        <v>1.2780537153766791</v>
      </c>
      <c r="AC170">
        <f t="shared" si="18"/>
        <v>-5.3646625976948581E-2</v>
      </c>
      <c r="AG170">
        <f>Z170*0.0479/$I$23</f>
        <v>1.3712653929452441</v>
      </c>
    </row>
    <row r="171" spans="5:36">
      <c r="E171"/>
      <c r="S171">
        <f>I41</f>
        <v>2.3940240405374418</v>
      </c>
      <c r="Z171">
        <f>S171*$I$25+$I$24</f>
        <v>3.2370133783016319</v>
      </c>
      <c r="AC171">
        <f t="shared" si="18"/>
        <v>2.5686262456507065</v>
      </c>
      <c r="AG171">
        <f>Z171*0.0479/$I$23</f>
        <v>3.4730969197625283</v>
      </c>
    </row>
    <row r="172" spans="5:36">
      <c r="E172"/>
    </row>
    <row r="173" spans="5:36">
      <c r="E173"/>
      <c r="S173">
        <v>0</v>
      </c>
      <c r="V173">
        <f t="shared" ref="V173:V222" si="19">SQRT(($L$29/2)^2-(S173-$L$29/2)^2)</f>
        <v>0</v>
      </c>
      <c r="AC173">
        <f t="shared" si="18"/>
        <v>0</v>
      </c>
      <c r="AJ173">
        <f t="shared" ref="AJ173:AJ222" si="20">V173*0.0479/$I$23</f>
        <v>0</v>
      </c>
    </row>
    <row r="174" spans="5:36">
      <c r="E174"/>
      <c r="S174">
        <f t="shared" ref="S174:S223" si="21">S173+$V$2</f>
        <v>0.15368626900710458</v>
      </c>
      <c r="V174">
        <f t="shared" si="19"/>
        <v>1.0758038830497325</v>
      </c>
      <c r="AC174">
        <f t="shared" si="18"/>
        <v>0.16489499582433687</v>
      </c>
      <c r="AJ174">
        <f t="shared" si="20"/>
        <v>1.1542649707703587</v>
      </c>
    </row>
    <row r="175" spans="5:36">
      <c r="E175"/>
      <c r="S175">
        <f t="shared" si="21"/>
        <v>0.30737253801420916</v>
      </c>
      <c r="V175">
        <f t="shared" si="19"/>
        <v>1.5058117581580757</v>
      </c>
      <c r="AC175">
        <f t="shared" si="18"/>
        <v>0.32978999164867373</v>
      </c>
      <c r="AJ175">
        <f t="shared" si="20"/>
        <v>1.6156344036319528</v>
      </c>
    </row>
    <row r="176" spans="5:36">
      <c r="E176"/>
      <c r="S176">
        <f t="shared" si="21"/>
        <v>0.46105880702131374</v>
      </c>
      <c r="V176">
        <f t="shared" si="19"/>
        <v>1.8249233322708929</v>
      </c>
      <c r="AC176">
        <f t="shared" si="18"/>
        <v>0.49468498747301065</v>
      </c>
      <c r="AJ176">
        <f t="shared" si="20"/>
        <v>1.958019588858865</v>
      </c>
    </row>
    <row r="177" spans="5:36">
      <c r="E177"/>
      <c r="S177">
        <f t="shared" si="21"/>
        <v>0.61474507602841832</v>
      </c>
      <c r="V177">
        <f t="shared" si="19"/>
        <v>2.0847019805630822</v>
      </c>
      <c r="AC177">
        <f t="shared" si="18"/>
        <v>0.65957998329734746</v>
      </c>
      <c r="AJ177">
        <f t="shared" si="20"/>
        <v>2.2367445484934323</v>
      </c>
    </row>
    <row r="178" spans="5:36">
      <c r="E178"/>
      <c r="S178">
        <f t="shared" si="21"/>
        <v>0.76843134503552291</v>
      </c>
      <c r="V178">
        <f t="shared" si="19"/>
        <v>2.3052940351065687</v>
      </c>
      <c r="AC178">
        <f t="shared" si="18"/>
        <v>0.82447497912168455</v>
      </c>
      <c r="AJ178">
        <f t="shared" si="20"/>
        <v>2.4734249373650532</v>
      </c>
    </row>
    <row r="179" spans="5:36">
      <c r="E179"/>
      <c r="S179">
        <f t="shared" si="21"/>
        <v>0.92211761404262749</v>
      </c>
      <c r="V179">
        <f t="shared" si="19"/>
        <v>2.497106303357862</v>
      </c>
      <c r="AC179">
        <f t="shared" si="18"/>
        <v>0.9893699749460213</v>
      </c>
      <c r="AJ179">
        <f t="shared" si="20"/>
        <v>2.6792265576183985</v>
      </c>
    </row>
    <row r="180" spans="5:36">
      <c r="E180"/>
      <c r="S180">
        <f t="shared" si="21"/>
        <v>1.0758038830497321</v>
      </c>
      <c r="V180">
        <f t="shared" si="19"/>
        <v>2.6663571129311538</v>
      </c>
      <c r="AC180">
        <f t="shared" si="18"/>
        <v>1.1542649707703583</v>
      </c>
      <c r="AJ180">
        <f t="shared" si="20"/>
        <v>2.8608212551678811</v>
      </c>
    </row>
    <row r="181" spans="5:36">
      <c r="E181"/>
      <c r="S181">
        <f t="shared" si="21"/>
        <v>1.2294901520568366</v>
      </c>
      <c r="V181">
        <f t="shared" si="19"/>
        <v>2.8171158440016097</v>
      </c>
      <c r="AC181">
        <f t="shared" si="18"/>
        <v>1.3191599665946949</v>
      </c>
      <c r="AJ181">
        <f t="shared" si="20"/>
        <v>3.0225752003378039</v>
      </c>
    </row>
    <row r="182" spans="5:36">
      <c r="E182"/>
      <c r="S182">
        <f t="shared" si="21"/>
        <v>1.3831764210639412</v>
      </c>
      <c r="V182">
        <f t="shared" si="19"/>
        <v>2.9522168221200484</v>
      </c>
      <c r="AC182">
        <f t="shared" si="18"/>
        <v>1.4840549624190318</v>
      </c>
      <c r="AJ182">
        <f t="shared" si="20"/>
        <v>3.1675294331825996</v>
      </c>
    </row>
    <row r="183" spans="5:36">
      <c r="E183"/>
      <c r="S183">
        <f t="shared" si="21"/>
        <v>1.5368626900710458</v>
      </c>
      <c r="V183">
        <f t="shared" si="19"/>
        <v>3.0737253801420916</v>
      </c>
      <c r="AC183">
        <f t="shared" si="18"/>
        <v>1.6489499582433691</v>
      </c>
      <c r="AJ183">
        <f t="shared" si="20"/>
        <v>3.2978999164867382</v>
      </c>
    </row>
    <row r="184" spans="5:36">
      <c r="E184"/>
      <c r="S184">
        <f t="shared" si="21"/>
        <v>1.6905489590781504</v>
      </c>
      <c r="V184">
        <f t="shared" si="19"/>
        <v>3.1831984420843207</v>
      </c>
      <c r="AC184">
        <f t="shared" si="18"/>
        <v>1.8138449540677057</v>
      </c>
      <c r="AJ184">
        <f t="shared" si="20"/>
        <v>3.4153571246580592</v>
      </c>
    </row>
    <row r="185" spans="5:36">
      <c r="E185"/>
      <c r="S185">
        <f t="shared" si="21"/>
        <v>1.844235228085255</v>
      </c>
      <c r="V185">
        <f t="shared" si="19"/>
        <v>3.2818406409031802</v>
      </c>
      <c r="AC185">
        <f t="shared" si="18"/>
        <v>1.9787399498920426</v>
      </c>
      <c r="AJ185">
        <f t="shared" si="20"/>
        <v>3.5211935475696423</v>
      </c>
    </row>
    <row r="186" spans="5:36">
      <c r="E186"/>
      <c r="S186">
        <f t="shared" si="21"/>
        <v>1.9979214970923596</v>
      </c>
      <c r="V186">
        <f t="shared" si="19"/>
        <v>3.3706030208728079</v>
      </c>
      <c r="AC186">
        <f t="shared" si="18"/>
        <v>2.1436349457163795</v>
      </c>
      <c r="AJ186">
        <f t="shared" si="20"/>
        <v>3.6164295915507312</v>
      </c>
    </row>
    <row r="187" spans="5:36">
      <c r="E187"/>
      <c r="S187">
        <f t="shared" si="21"/>
        <v>2.1516077660994641</v>
      </c>
      <c r="V187">
        <f t="shared" si="19"/>
        <v>3.4502481820569595</v>
      </c>
      <c r="AC187">
        <f t="shared" si="18"/>
        <v>2.3085299415407166</v>
      </c>
      <c r="AJ187">
        <f t="shared" si="20"/>
        <v>3.7018834750091298</v>
      </c>
    </row>
    <row r="188" spans="5:36">
      <c r="E188"/>
      <c r="S188">
        <f t="shared" si="21"/>
        <v>2.3052940351065687</v>
      </c>
      <c r="V188">
        <f t="shared" si="19"/>
        <v>3.5213948050020125</v>
      </c>
      <c r="AC188">
        <f t="shared" si="18"/>
        <v>2.4734249373650532</v>
      </c>
      <c r="AJ188">
        <f t="shared" si="20"/>
        <v>3.7782190004222551</v>
      </c>
    </row>
    <row r="189" spans="5:36">
      <c r="E189"/>
      <c r="S189">
        <f t="shared" si="21"/>
        <v>2.4589803041136733</v>
      </c>
      <c r="V189">
        <f t="shared" si="19"/>
        <v>3.5845489659147241</v>
      </c>
      <c r="AC189">
        <f t="shared" si="18"/>
        <v>2.6383199331893898</v>
      </c>
      <c r="AJ189">
        <f t="shared" si="20"/>
        <v>3.8459791534097003</v>
      </c>
    </row>
    <row r="190" spans="5:36">
      <c r="E190"/>
      <c r="S190">
        <f t="shared" si="21"/>
        <v>2.6126665731207779</v>
      </c>
      <c r="V190">
        <f t="shared" si="19"/>
        <v>3.6401266827986674</v>
      </c>
      <c r="AC190">
        <f t="shared" si="18"/>
        <v>2.8032149290137274</v>
      </c>
      <c r="AJ190">
        <f t="shared" si="20"/>
        <v>3.9056102932162133</v>
      </c>
    </row>
    <row r="191" spans="5:36">
      <c r="E191"/>
      <c r="S191">
        <f t="shared" si="21"/>
        <v>2.7663528421278825</v>
      </c>
      <c r="V191">
        <f t="shared" si="19"/>
        <v>3.6884704561705099</v>
      </c>
      <c r="AC191">
        <f t="shared" si="18"/>
        <v>2.9681099248380636</v>
      </c>
      <c r="AJ191">
        <f t="shared" si="20"/>
        <v>3.9574798997840852</v>
      </c>
    </row>
    <row r="192" spans="5:36">
      <c r="E192"/>
      <c r="S192">
        <f t="shared" si="21"/>
        <v>2.920039111134987</v>
      </c>
      <c r="V192">
        <f t="shared" si="19"/>
        <v>3.7298615800991737</v>
      </c>
      <c r="AC192">
        <f t="shared" si="18"/>
        <v>3.1330049206624007</v>
      </c>
      <c r="AJ192">
        <f t="shared" si="20"/>
        <v>4.0018897826674165</v>
      </c>
    </row>
    <row r="193" spans="5:36">
      <c r="E193"/>
      <c r="S193">
        <f t="shared" si="21"/>
        <v>3.0737253801420916</v>
      </c>
      <c r="V193">
        <f t="shared" si="19"/>
        <v>3.764529395395189</v>
      </c>
      <c r="AC193">
        <f t="shared" si="18"/>
        <v>3.2978999164867382</v>
      </c>
      <c r="AJ193">
        <f t="shared" si="20"/>
        <v>4.0390860090798819</v>
      </c>
    </row>
    <row r="194" spans="5:36">
      <c r="E194"/>
      <c r="S194">
        <f t="shared" si="21"/>
        <v>3.2274116491491962</v>
      </c>
      <c r="V194">
        <f t="shared" si="19"/>
        <v>3.7926582751846212</v>
      </c>
      <c r="AC194">
        <f t="shared" si="18"/>
        <v>3.4627949123110744</v>
      </c>
      <c r="AJ194">
        <f t="shared" si="20"/>
        <v>4.0692663989441655</v>
      </c>
    </row>
    <row r="195" spans="5:36">
      <c r="E195"/>
      <c r="S195">
        <f t="shared" si="21"/>
        <v>3.3810979181563008</v>
      </c>
      <c r="V195">
        <f t="shared" si="19"/>
        <v>3.8143928844962542</v>
      </c>
      <c r="AC195">
        <f t="shared" si="18"/>
        <v>3.6276899081354115</v>
      </c>
      <c r="AJ195">
        <f t="shared" si="20"/>
        <v>4.0925861680740914</v>
      </c>
    </row>
    <row r="196" spans="5:36">
      <c r="E196"/>
      <c r="S196">
        <f t="shared" si="21"/>
        <v>3.5347841871634054</v>
      </c>
      <c r="V196">
        <f t="shared" si="19"/>
        <v>3.8298420886117843</v>
      </c>
      <c r="AC196">
        <f t="shared" si="18"/>
        <v>3.7925849039597481</v>
      </c>
      <c r="AJ196">
        <f t="shared" si="20"/>
        <v>4.1091621215706393</v>
      </c>
    </row>
    <row r="197" spans="5:36">
      <c r="E197"/>
      <c r="S197">
        <f t="shared" si="21"/>
        <v>3.6884704561705099</v>
      </c>
      <c r="V197">
        <f t="shared" si="19"/>
        <v>3.8390817693227435</v>
      </c>
      <c r="AC197">
        <f t="shared" si="18"/>
        <v>3.9574798997840852</v>
      </c>
      <c r="AJ197">
        <f t="shared" si="20"/>
        <v>4.1190756754755844</v>
      </c>
    </row>
    <row r="198" spans="5:36">
      <c r="E198"/>
      <c r="S198">
        <f t="shared" si="21"/>
        <v>3.8421567251776145</v>
      </c>
      <c r="V198">
        <f t="shared" si="19"/>
        <v>3.8421567251776145</v>
      </c>
      <c r="AC198">
        <f t="shared" si="18"/>
        <v>4.1223748956084219</v>
      </c>
      <c r="AJ198">
        <f t="shared" si="20"/>
        <v>4.1223748956084219</v>
      </c>
    </row>
    <row r="199" spans="5:36">
      <c r="E199"/>
      <c r="S199">
        <f t="shared" si="21"/>
        <v>3.9958429941847191</v>
      </c>
      <c r="V199">
        <f t="shared" si="19"/>
        <v>3.8390817693227435</v>
      </c>
      <c r="AC199">
        <f t="shared" ref="AC199:AC232" si="22">S199*0.0479/$I$23</f>
        <v>4.2872698914327589</v>
      </c>
      <c r="AJ199">
        <f t="shared" si="20"/>
        <v>4.1190756754755844</v>
      </c>
    </row>
    <row r="200" spans="5:36">
      <c r="E200"/>
      <c r="S200">
        <f t="shared" si="21"/>
        <v>4.1495292631918232</v>
      </c>
      <c r="V200">
        <f t="shared" si="19"/>
        <v>3.8298420886117843</v>
      </c>
      <c r="AC200">
        <f t="shared" si="22"/>
        <v>4.4521648872570951</v>
      </c>
      <c r="AJ200">
        <f t="shared" si="20"/>
        <v>4.1091621215706393</v>
      </c>
    </row>
    <row r="201" spans="5:36">
      <c r="E201"/>
      <c r="S201">
        <f t="shared" si="21"/>
        <v>4.3032155321989283</v>
      </c>
      <c r="V201">
        <f t="shared" si="19"/>
        <v>3.8143928844962542</v>
      </c>
      <c r="AC201">
        <f t="shared" si="22"/>
        <v>4.6170598830814331</v>
      </c>
      <c r="AJ201">
        <f t="shared" si="20"/>
        <v>4.0925861680740914</v>
      </c>
    </row>
    <row r="202" spans="5:36">
      <c r="E202"/>
      <c r="S202">
        <f t="shared" si="21"/>
        <v>4.4569018012060333</v>
      </c>
      <c r="V202">
        <f t="shared" si="19"/>
        <v>3.7926582751846212</v>
      </c>
      <c r="AC202">
        <f t="shared" si="22"/>
        <v>4.7819548789057702</v>
      </c>
      <c r="AJ202">
        <f t="shared" si="20"/>
        <v>4.0692663989441655</v>
      </c>
    </row>
    <row r="203" spans="5:36">
      <c r="E203"/>
      <c r="S203">
        <f t="shared" si="21"/>
        <v>4.6105880702131383</v>
      </c>
      <c r="V203">
        <f t="shared" si="19"/>
        <v>3.764529395395189</v>
      </c>
      <c r="AC203">
        <f t="shared" si="22"/>
        <v>4.9468498747301073</v>
      </c>
      <c r="AJ203">
        <f t="shared" si="20"/>
        <v>4.0390860090798819</v>
      </c>
    </row>
    <row r="204" spans="5:36">
      <c r="E204"/>
      <c r="S204">
        <f t="shared" si="21"/>
        <v>4.7642743392202433</v>
      </c>
      <c r="V204">
        <f t="shared" si="19"/>
        <v>3.7298615800991732</v>
      </c>
      <c r="AC204">
        <f t="shared" si="22"/>
        <v>5.1117448705544444</v>
      </c>
      <c r="AJ204">
        <f t="shared" si="20"/>
        <v>4.0018897826674156</v>
      </c>
    </row>
    <row r="205" spans="5:36">
      <c r="E205"/>
      <c r="S205">
        <f t="shared" si="21"/>
        <v>4.9179606082273484</v>
      </c>
      <c r="V205">
        <f t="shared" si="19"/>
        <v>3.6884704561705095</v>
      </c>
      <c r="AC205">
        <f t="shared" si="22"/>
        <v>5.2766398663787824</v>
      </c>
      <c r="AJ205">
        <f t="shared" si="20"/>
        <v>3.9574798997840848</v>
      </c>
    </row>
    <row r="206" spans="5:36">
      <c r="E206"/>
      <c r="S206">
        <f t="shared" si="21"/>
        <v>5.0716468772344534</v>
      </c>
      <c r="V206">
        <f t="shared" si="19"/>
        <v>3.6401266827986665</v>
      </c>
      <c r="AC206">
        <f t="shared" si="22"/>
        <v>5.4415348622031194</v>
      </c>
      <c r="AJ206">
        <f t="shared" si="20"/>
        <v>3.905610293216212</v>
      </c>
    </row>
    <row r="207" spans="5:36">
      <c r="E207"/>
      <c r="S207">
        <f t="shared" si="21"/>
        <v>5.2253331462415584</v>
      </c>
      <c r="V207">
        <f t="shared" si="19"/>
        <v>3.5845489659147232</v>
      </c>
      <c r="AC207">
        <f t="shared" si="22"/>
        <v>5.6064298580274565</v>
      </c>
      <c r="AJ207">
        <f t="shared" si="20"/>
        <v>3.8459791534096994</v>
      </c>
    </row>
    <row r="208" spans="5:36">
      <c r="E208"/>
      <c r="S208">
        <f t="shared" si="21"/>
        <v>5.3790194152486634</v>
      </c>
      <c r="V208">
        <f t="shared" si="19"/>
        <v>3.5213948050020112</v>
      </c>
      <c r="AC208">
        <f t="shared" si="22"/>
        <v>5.7713248538517936</v>
      </c>
      <c r="AJ208">
        <f t="shared" si="20"/>
        <v>3.7782190004222533</v>
      </c>
    </row>
    <row r="209" spans="5:36">
      <c r="E209"/>
      <c r="S209">
        <f t="shared" si="21"/>
        <v>5.5327056842557685</v>
      </c>
      <c r="V209">
        <f t="shared" si="19"/>
        <v>3.4502481820569577</v>
      </c>
      <c r="AC209">
        <f t="shared" si="22"/>
        <v>5.9362198496761307</v>
      </c>
      <c r="AJ209">
        <f t="shared" si="20"/>
        <v>3.7018834750091281</v>
      </c>
    </row>
    <row r="210" spans="5:36">
      <c r="E210"/>
      <c r="S210">
        <f t="shared" si="21"/>
        <v>5.6863919532628735</v>
      </c>
      <c r="V210">
        <f t="shared" si="19"/>
        <v>3.3706030208728057</v>
      </c>
      <c r="AC210">
        <f t="shared" si="22"/>
        <v>6.1011148455004696</v>
      </c>
      <c r="AJ210">
        <f t="shared" si="20"/>
        <v>3.6164295915507285</v>
      </c>
    </row>
    <row r="211" spans="5:36">
      <c r="E211"/>
      <c r="S211">
        <f t="shared" si="21"/>
        <v>5.8400782222699785</v>
      </c>
      <c r="V211">
        <f t="shared" si="19"/>
        <v>3.2818406409031775</v>
      </c>
      <c r="AC211">
        <f t="shared" si="22"/>
        <v>6.2660098413248067</v>
      </c>
      <c r="AJ211">
        <f t="shared" si="20"/>
        <v>3.5211935475696396</v>
      </c>
    </row>
    <row r="212" spans="5:36">
      <c r="E212"/>
      <c r="S212">
        <f t="shared" si="21"/>
        <v>5.9937644912770836</v>
      </c>
      <c r="V212">
        <f t="shared" si="19"/>
        <v>3.1831984420843171</v>
      </c>
      <c r="AC212">
        <f t="shared" si="22"/>
        <v>6.4309048371491437</v>
      </c>
      <c r="AJ212">
        <f t="shared" si="20"/>
        <v>3.4153571246580556</v>
      </c>
    </row>
    <row r="213" spans="5:36">
      <c r="E213"/>
      <c r="S213">
        <f t="shared" si="21"/>
        <v>6.1474507602841886</v>
      </c>
      <c r="V213">
        <f t="shared" si="19"/>
        <v>3.0737253801420876</v>
      </c>
      <c r="AC213">
        <f t="shared" si="22"/>
        <v>6.5957998329734808</v>
      </c>
      <c r="AJ213">
        <f t="shared" si="20"/>
        <v>3.2978999164867338</v>
      </c>
    </row>
    <row r="214" spans="5:36">
      <c r="E214"/>
      <c r="S214">
        <f t="shared" si="21"/>
        <v>6.3011370292912936</v>
      </c>
      <c r="V214">
        <f t="shared" si="19"/>
        <v>2.9522168221200435</v>
      </c>
      <c r="AC214">
        <f t="shared" si="22"/>
        <v>6.7606948287978179</v>
      </c>
      <c r="AJ214">
        <f t="shared" si="20"/>
        <v>3.1675294331825943</v>
      </c>
    </row>
    <row r="215" spans="5:36">
      <c r="E215"/>
      <c r="S215">
        <f t="shared" si="21"/>
        <v>6.4548232982983986</v>
      </c>
      <c r="V215">
        <f t="shared" si="19"/>
        <v>2.817115844001604</v>
      </c>
      <c r="AC215">
        <f t="shared" si="22"/>
        <v>6.925589824622155</v>
      </c>
      <c r="AJ215">
        <f t="shared" si="20"/>
        <v>3.0225752003377977</v>
      </c>
    </row>
    <row r="216" spans="5:36">
      <c r="E216"/>
      <c r="S216">
        <f t="shared" si="21"/>
        <v>6.6085095673055037</v>
      </c>
      <c r="V216">
        <f t="shared" si="19"/>
        <v>2.6663571129311472</v>
      </c>
      <c r="AC216">
        <f t="shared" si="22"/>
        <v>7.0904848204464939</v>
      </c>
      <c r="AJ216">
        <f t="shared" si="20"/>
        <v>2.860821255167874</v>
      </c>
    </row>
    <row r="217" spans="5:36">
      <c r="E217"/>
      <c r="S217">
        <f t="shared" si="21"/>
        <v>6.7621958363126087</v>
      </c>
      <c r="V217">
        <f t="shared" si="19"/>
        <v>2.4971063033578536</v>
      </c>
      <c r="AC217">
        <f t="shared" si="22"/>
        <v>7.255379816270831</v>
      </c>
      <c r="AJ217">
        <f t="shared" si="20"/>
        <v>2.6792265576183896</v>
      </c>
    </row>
    <row r="218" spans="5:36">
      <c r="E218"/>
      <c r="S218">
        <f t="shared" si="21"/>
        <v>6.9158821053197137</v>
      </c>
      <c r="V218">
        <f t="shared" si="19"/>
        <v>2.3052940351065589</v>
      </c>
      <c r="AC218">
        <f t="shared" si="22"/>
        <v>7.420274812095168</v>
      </c>
      <c r="AJ218">
        <f t="shared" si="20"/>
        <v>2.473424937365043</v>
      </c>
    </row>
    <row r="219" spans="5:36">
      <c r="E219"/>
      <c r="S219">
        <f t="shared" si="21"/>
        <v>7.0695683743268187</v>
      </c>
      <c r="V219">
        <f t="shared" si="19"/>
        <v>2.0847019805630698</v>
      </c>
      <c r="AC219">
        <f t="shared" si="22"/>
        <v>7.5851698079195051</v>
      </c>
      <c r="AJ219">
        <f t="shared" si="20"/>
        <v>2.236744548493419</v>
      </c>
    </row>
    <row r="220" spans="5:36">
      <c r="E220"/>
      <c r="S220">
        <f t="shared" si="21"/>
        <v>7.2232546433339238</v>
      </c>
      <c r="V220">
        <f t="shared" si="19"/>
        <v>1.8249233322708773</v>
      </c>
      <c r="AC220">
        <f t="shared" si="22"/>
        <v>7.7500648037438422</v>
      </c>
      <c r="AJ220">
        <f t="shared" si="20"/>
        <v>1.9580195888588481</v>
      </c>
    </row>
    <row r="221" spans="5:36">
      <c r="E221"/>
      <c r="S221">
        <f t="shared" si="21"/>
        <v>7.3769409123410288</v>
      </c>
      <c r="V221">
        <f t="shared" si="19"/>
        <v>1.505811758158055</v>
      </c>
      <c r="AC221">
        <f t="shared" si="22"/>
        <v>7.9149597995681793</v>
      </c>
      <c r="AJ221">
        <f t="shared" si="20"/>
        <v>1.6156344036319306</v>
      </c>
    </row>
    <row r="222" spans="5:36">
      <c r="E222"/>
      <c r="S222">
        <f t="shared" si="21"/>
        <v>7.5306271813481338</v>
      </c>
      <c r="V222">
        <f t="shared" si="19"/>
        <v>1.0758038830497003</v>
      </c>
      <c r="AC222">
        <f t="shared" si="22"/>
        <v>8.0798547953925173</v>
      </c>
      <c r="AJ222">
        <f t="shared" si="20"/>
        <v>1.1542649707703241</v>
      </c>
    </row>
    <row r="223" spans="5:36">
      <c r="E223"/>
      <c r="S223">
        <f t="shared" si="21"/>
        <v>7.6843134503552388</v>
      </c>
      <c r="V223">
        <v>0</v>
      </c>
      <c r="AC223">
        <f t="shared" si="22"/>
        <v>8.2447497912168544</v>
      </c>
      <c r="AJ223">
        <f>V223</f>
        <v>0</v>
      </c>
    </row>
    <row r="224" spans="5:36">
      <c r="E224"/>
    </row>
    <row r="225" spans="5:37">
      <c r="E225"/>
      <c r="S225">
        <f>K16</f>
        <v>4.4349999999999996</v>
      </c>
      <c r="X225">
        <f>N16</f>
        <v>4.9794921209379481</v>
      </c>
      <c r="AC225">
        <f t="shared" si="22"/>
        <v>4.7584557241553389</v>
      </c>
      <c r="AK225">
        <f>X225*0.0479/$I$23</f>
        <v>5.3426590273424104</v>
      </c>
    </row>
    <row r="226" spans="5:37">
      <c r="E226"/>
      <c r="S226">
        <f>K17</f>
        <v>3.4540000000000002</v>
      </c>
      <c r="X226">
        <f>N17</f>
        <v>4.296412433205389</v>
      </c>
      <c r="AC226">
        <f t="shared" si="22"/>
        <v>3.7059089224876081</v>
      </c>
      <c r="AK226">
        <f>X226*0.0479/$I$23</f>
        <v>4.6097606169376215</v>
      </c>
    </row>
    <row r="227" spans="5:37">
      <c r="E227"/>
      <c r="S227">
        <f>K18</f>
        <v>2.472</v>
      </c>
      <c r="X227">
        <f>N18</f>
        <v>3.7064324959600414</v>
      </c>
      <c r="AC227">
        <f t="shared" si="22"/>
        <v>2.6522891883003377</v>
      </c>
      <c r="AK227">
        <f>X227*0.0479/$I$23</f>
        <v>3.9767519563915261</v>
      </c>
    </row>
    <row r="228" spans="5:37">
      <c r="E228"/>
      <c r="S228">
        <f>K19</f>
        <v>0</v>
      </c>
      <c r="X228">
        <f>N19</f>
        <v>0</v>
      </c>
    </row>
    <row r="229" spans="5:37">
      <c r="E229"/>
      <c r="S229">
        <f>K20</f>
        <v>0</v>
      </c>
      <c r="X229">
        <f>N20</f>
        <v>0</v>
      </c>
    </row>
    <row r="230" spans="5:37">
      <c r="E230"/>
      <c r="S230" t="s">
        <v>57</v>
      </c>
    </row>
    <row r="231" spans="5:37">
      <c r="E231"/>
      <c r="S231">
        <v>-0.05</v>
      </c>
      <c r="AA231">
        <f>S231*$L$24+$L$26</f>
        <v>2.0552496583633704</v>
      </c>
      <c r="AC231">
        <f t="shared" si="22"/>
        <v>-5.3646625976948581E-2</v>
      </c>
      <c r="AI231">
        <f>AA231*0.0479/$I$23</f>
        <v>2.2051441942294217</v>
      </c>
    </row>
    <row r="232" spans="5:37">
      <c r="E232"/>
      <c r="S232">
        <f>I41</f>
        <v>2.3940240405374418</v>
      </c>
      <c r="AA232">
        <f>S232*$L$24+$L$26</f>
        <v>3.6402468165570023</v>
      </c>
      <c r="AC232">
        <f t="shared" si="22"/>
        <v>2.5686262456507065</v>
      </c>
      <c r="AI232">
        <f>AA232*0.0479/$I$23</f>
        <v>3.9057391886322255</v>
      </c>
    </row>
    <row r="233" spans="5:37">
      <c r="E233"/>
    </row>
    <row r="234" spans="5:37">
      <c r="E234"/>
    </row>
    <row r="235" spans="5:37">
      <c r="E23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 enableFormatConditionsCalculation="0"/>
  <dimension ref="A1:AK235"/>
  <sheetViews>
    <sheetView topLeftCell="A207" workbookViewId="0">
      <selection activeCell="L248" sqref="L248"/>
    </sheetView>
  </sheetViews>
  <sheetFormatPr baseColWidth="10" defaultColWidth="8.83203125" defaultRowHeight="15" x14ac:dyDescent="0"/>
  <cols>
    <col min="5" max="5" width="8.83203125" style="1"/>
    <col min="8" max="8" width="10.33203125" customWidth="1"/>
    <col min="12" max="12" width="9.1640625" bestFit="1" customWidth="1"/>
  </cols>
  <sheetData>
    <row r="1" spans="1:37">
      <c r="A1" t="s">
        <v>57</v>
      </c>
    </row>
    <row r="2" spans="1:37">
      <c r="A2" s="2"/>
      <c r="B2" s="3"/>
      <c r="D2" s="1" t="s">
        <v>58</v>
      </c>
      <c r="E2" s="1" t="s">
        <v>60</v>
      </c>
      <c r="F2" s="1" t="s">
        <v>59</v>
      </c>
      <c r="H2" s="1" t="s">
        <v>61</v>
      </c>
      <c r="I2" s="1" t="s">
        <v>62</v>
      </c>
      <c r="K2" t="s">
        <v>0</v>
      </c>
      <c r="M2" s="1" t="s">
        <v>58</v>
      </c>
      <c r="N2" s="1" t="s">
        <v>60</v>
      </c>
      <c r="O2" s="1" t="s">
        <v>59</v>
      </c>
      <c r="R2" t="s">
        <v>1</v>
      </c>
      <c r="S2">
        <f>(I37-I38)/50</f>
        <v>0.19862060778230975</v>
      </c>
      <c r="T2">
        <f>I33/50</f>
        <v>0.12504198340336622</v>
      </c>
      <c r="U2">
        <f>F17/50</f>
        <v>9.8599999999999993E-2</v>
      </c>
      <c r="V2">
        <f>L29/50</f>
        <v>0.19903700699768631</v>
      </c>
    </row>
    <row r="3" spans="1:37">
      <c r="B3" s="1"/>
      <c r="C3" s="1"/>
      <c r="D3" s="1" t="s">
        <v>2</v>
      </c>
      <c r="E3" s="1" t="s">
        <v>3</v>
      </c>
      <c r="F3" s="1" t="s">
        <v>4</v>
      </c>
      <c r="G3" s="1"/>
      <c r="H3" s="1" t="s">
        <v>5</v>
      </c>
      <c r="I3" s="1" t="s">
        <v>6</v>
      </c>
      <c r="K3" s="1"/>
      <c r="L3" s="1"/>
      <c r="M3" s="1" t="s">
        <v>2</v>
      </c>
      <c r="N3" s="1" t="s">
        <v>3</v>
      </c>
      <c r="O3" s="1" t="s">
        <v>4</v>
      </c>
      <c r="P3" s="1"/>
      <c r="Q3" s="1"/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12</v>
      </c>
      <c r="AI3" t="s">
        <v>13</v>
      </c>
      <c r="AJ3" t="s">
        <v>14</v>
      </c>
      <c r="AK3" t="s">
        <v>15</v>
      </c>
    </row>
    <row r="4" spans="1:37">
      <c r="B4" s="1"/>
      <c r="C4" s="1"/>
      <c r="D4" s="1" t="s">
        <v>16</v>
      </c>
      <c r="E4" s="1" t="s">
        <v>17</v>
      </c>
      <c r="F4" s="1" t="s">
        <v>16</v>
      </c>
      <c r="G4" s="1"/>
      <c r="H4" s="1" t="s">
        <v>18</v>
      </c>
      <c r="I4" s="1" t="s">
        <v>19</v>
      </c>
      <c r="K4" s="1"/>
      <c r="L4" s="1"/>
      <c r="M4" s="1" t="s">
        <v>16</v>
      </c>
      <c r="N4" s="1" t="s">
        <v>17</v>
      </c>
      <c r="O4" s="1" t="s">
        <v>16</v>
      </c>
      <c r="P4" s="1"/>
      <c r="Q4" s="1"/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C4" t="s">
        <v>2</v>
      </c>
      <c r="AD4" t="str">
        <f t="shared" ref="AD4" si="0">T4</f>
        <v>FC</v>
      </c>
      <c r="AE4" t="s">
        <v>29</v>
      </c>
      <c r="AF4" t="str">
        <f>W4</f>
        <v>YL</v>
      </c>
      <c r="AG4" t="str">
        <f>Z4</f>
        <v>PHI</v>
      </c>
      <c r="AH4" t="s">
        <v>30</v>
      </c>
      <c r="AI4" t="str">
        <f>AA4</f>
        <v>PHIT</v>
      </c>
      <c r="AJ4" t="str">
        <f>V4</f>
        <v>FCt</v>
      </c>
      <c r="AK4" t="str">
        <f>X4</f>
        <v>TYL</v>
      </c>
    </row>
    <row r="5" spans="1:37">
      <c r="A5" s="4"/>
      <c r="B5" s="5"/>
      <c r="C5" s="5"/>
      <c r="D5" s="1" t="s">
        <v>31</v>
      </c>
      <c r="E5" s="1" t="s">
        <v>31</v>
      </c>
      <c r="F5" s="5" t="s">
        <v>31</v>
      </c>
      <c r="G5" s="1"/>
      <c r="H5" s="1" t="s">
        <v>31</v>
      </c>
      <c r="I5" s="1" t="s">
        <v>32</v>
      </c>
      <c r="K5" s="5"/>
      <c r="L5" s="5"/>
      <c r="M5" s="1" t="s">
        <v>31</v>
      </c>
      <c r="N5" s="1" t="s">
        <v>31</v>
      </c>
      <c r="O5" s="5" t="s">
        <v>31</v>
      </c>
      <c r="P5" s="5"/>
      <c r="Q5" s="5"/>
    </row>
    <row r="6" spans="1:37">
      <c r="B6" s="3"/>
      <c r="D6" s="6">
        <v>1.298</v>
      </c>
      <c r="E6" s="6">
        <v>4.5970000000000004</v>
      </c>
      <c r="F6" s="6">
        <v>2.4289999999999998</v>
      </c>
      <c r="G6" s="1"/>
      <c r="H6" s="7">
        <v>4.93</v>
      </c>
      <c r="I6" s="7">
        <v>2.8610000000000002</v>
      </c>
      <c r="K6" s="3"/>
      <c r="M6" s="8">
        <v>4.4390000000000001</v>
      </c>
      <c r="N6" s="3">
        <v>4.6639999999999997</v>
      </c>
      <c r="O6" s="3">
        <v>5.7720000000000002</v>
      </c>
      <c r="P6" s="3"/>
      <c r="Q6" s="3"/>
      <c r="S6">
        <f>I38</f>
        <v>1.2045954670121723</v>
      </c>
      <c r="U6">
        <f t="shared" ref="U6:U56" si="1">SQRT($I$35^2-(S6-$I$36)^2)</f>
        <v>0</v>
      </c>
      <c r="AC6">
        <f>S6*0.0479/$I$23</f>
        <v>1.2924496494465942</v>
      </c>
      <c r="AE6">
        <f t="shared" ref="AE6:AE55" si="2">U6*0.0479/$I$23</f>
        <v>0</v>
      </c>
    </row>
    <row r="7" spans="1:37">
      <c r="B7" s="3"/>
      <c r="D7" s="6">
        <v>1.2989999999999999</v>
      </c>
      <c r="E7" s="6">
        <v>4.9409999999999998</v>
      </c>
      <c r="F7" s="6">
        <v>2.5459999999999998</v>
      </c>
      <c r="G7" s="1"/>
      <c r="H7" s="9"/>
      <c r="I7" s="9"/>
      <c r="K7" s="3"/>
      <c r="M7" s="8">
        <v>3.4569999999999999</v>
      </c>
      <c r="N7" s="3">
        <v>4.6479999999999997</v>
      </c>
      <c r="O7" s="3">
        <v>5.0860000000000003</v>
      </c>
      <c r="P7" s="3"/>
      <c r="Q7" s="3"/>
      <c r="S7">
        <f t="shared" ref="S7:S56" si="3">S6+$S$2</f>
        <v>1.4032160747944822</v>
      </c>
      <c r="U7">
        <f t="shared" si="1"/>
        <v>1.3903442544761691</v>
      </c>
      <c r="AC7">
        <f t="shared" ref="AC7:AC70" si="4">S7*0.0479/$I$23</f>
        <v>1.5055561585868298</v>
      </c>
      <c r="AE7">
        <f t="shared" si="2"/>
        <v>1.491745563981649</v>
      </c>
    </row>
    <row r="8" spans="1:37">
      <c r="B8" s="3"/>
      <c r="D8" s="6">
        <v>1.788</v>
      </c>
      <c r="E8" s="6">
        <v>4.7510000000000003</v>
      </c>
      <c r="F8" s="6">
        <v>2.9119999999999999</v>
      </c>
      <c r="G8" s="1"/>
      <c r="H8" s="9"/>
      <c r="I8" s="9"/>
      <c r="K8" s="3"/>
      <c r="M8" s="8">
        <v>2.476</v>
      </c>
      <c r="N8" s="3">
        <v>4.2939999999999996</v>
      </c>
      <c r="O8" s="3">
        <v>4.0830000000000002</v>
      </c>
      <c r="P8" s="3"/>
      <c r="Q8" s="3"/>
      <c r="S8">
        <f t="shared" si="3"/>
        <v>1.601836682576792</v>
      </c>
      <c r="U8">
        <f t="shared" si="1"/>
        <v>1.9460765658725143</v>
      </c>
      <c r="AC8">
        <f t="shared" si="4"/>
        <v>1.7186626677270653</v>
      </c>
      <c r="AE8">
        <f t="shared" si="2"/>
        <v>2.0880088330373461</v>
      </c>
    </row>
    <row r="9" spans="1:37">
      <c r="B9" s="3"/>
      <c r="D9" s="6">
        <v>2.2799999999999998</v>
      </c>
      <c r="E9" s="6">
        <v>4.774</v>
      </c>
      <c r="F9" s="6">
        <v>3.298</v>
      </c>
      <c r="G9" s="1"/>
      <c r="K9" s="3"/>
      <c r="M9" s="8"/>
      <c r="N9" s="3"/>
      <c r="O9" s="3"/>
      <c r="P9" s="3"/>
      <c r="Q9" s="3"/>
      <c r="S9">
        <f t="shared" si="3"/>
        <v>1.8004572903591018</v>
      </c>
      <c r="U9">
        <f t="shared" si="1"/>
        <v>2.3584890423425318</v>
      </c>
      <c r="AC9">
        <f t="shared" si="4"/>
        <v>1.9317691768673011</v>
      </c>
      <c r="AE9">
        <f t="shared" si="2"/>
        <v>2.5304995905056291</v>
      </c>
    </row>
    <row r="10" spans="1:37">
      <c r="B10" s="3"/>
      <c r="D10" s="6">
        <v>2.7709999999999999</v>
      </c>
      <c r="E10" s="23">
        <v>4.8769999999999998</v>
      </c>
      <c r="F10" s="23">
        <v>3.738</v>
      </c>
      <c r="G10" s="1"/>
      <c r="K10" s="3"/>
      <c r="M10" s="3"/>
      <c r="N10" s="8"/>
      <c r="O10" s="3"/>
      <c r="P10" s="3"/>
      <c r="Q10" s="3"/>
      <c r="S10">
        <f t="shared" si="3"/>
        <v>1.9990778981414117</v>
      </c>
      <c r="U10">
        <f t="shared" si="1"/>
        <v>2.6942210068570471</v>
      </c>
      <c r="AC10">
        <f t="shared" si="4"/>
        <v>2.1448756860075369</v>
      </c>
      <c r="AE10">
        <f t="shared" si="2"/>
        <v>2.8907173330819562</v>
      </c>
    </row>
    <row r="11" spans="1:37">
      <c r="B11" s="3"/>
      <c r="D11" s="6">
        <v>3.262</v>
      </c>
      <c r="E11" s="23">
        <v>4.9089999999999998</v>
      </c>
      <c r="F11" s="23">
        <v>4.0570000000000004</v>
      </c>
      <c r="G11" s="1"/>
      <c r="M11" t="s">
        <v>33</v>
      </c>
      <c r="N11">
        <f>AVERAGE(N6:N8)</f>
        <v>4.535333333333333</v>
      </c>
      <c r="S11">
        <f t="shared" si="3"/>
        <v>2.1976985059237215</v>
      </c>
      <c r="U11">
        <f t="shared" si="1"/>
        <v>2.979309116734647</v>
      </c>
      <c r="AC11">
        <f t="shared" si="4"/>
        <v>2.357982195147772</v>
      </c>
      <c r="AE11">
        <f t="shared" si="2"/>
        <v>3.1965976371035332</v>
      </c>
    </row>
    <row r="12" spans="1:37">
      <c r="D12" t="s">
        <v>33</v>
      </c>
      <c r="E12" s="1">
        <f>AVERAGE(E6:E11)</f>
        <v>4.8081666666666667</v>
      </c>
      <c r="G12" s="1"/>
      <c r="K12" t="s">
        <v>34</v>
      </c>
      <c r="N12" s="1"/>
      <c r="S12">
        <f t="shared" si="3"/>
        <v>2.3963191137060313</v>
      </c>
      <c r="U12">
        <f t="shared" si="1"/>
        <v>3.2272028911512418</v>
      </c>
      <c r="AC12">
        <f t="shared" si="4"/>
        <v>2.5710887042880075</v>
      </c>
      <c r="AE12">
        <f t="shared" si="2"/>
        <v>3.4625709290663553</v>
      </c>
    </row>
    <row r="13" spans="1:37">
      <c r="B13" t="s">
        <v>34</v>
      </c>
      <c r="G13" s="1"/>
      <c r="K13" s="1" t="s">
        <v>2</v>
      </c>
      <c r="L13" s="1" t="s">
        <v>4</v>
      </c>
      <c r="M13" t="s">
        <v>35</v>
      </c>
      <c r="N13" s="1" t="s">
        <v>36</v>
      </c>
      <c r="O13" s="1" t="s">
        <v>37</v>
      </c>
      <c r="P13" s="1"/>
      <c r="Q13" s="1"/>
      <c r="S13">
        <f t="shared" si="3"/>
        <v>2.5949397214883412</v>
      </c>
      <c r="U13">
        <f t="shared" si="1"/>
        <v>3.4459387540378681</v>
      </c>
      <c r="AC13">
        <f t="shared" si="4"/>
        <v>2.7841952134282431</v>
      </c>
      <c r="AE13">
        <f t="shared" si="2"/>
        <v>3.6972597495468342</v>
      </c>
    </row>
    <row r="14" spans="1:37">
      <c r="B14" s="1" t="s">
        <v>2</v>
      </c>
      <c r="C14" s="1" t="s">
        <v>4</v>
      </c>
      <c r="D14" t="s">
        <v>35</v>
      </c>
      <c r="E14" s="1" t="s">
        <v>36</v>
      </c>
      <c r="F14" s="1" t="s">
        <v>37</v>
      </c>
      <c r="G14" s="1"/>
      <c r="K14" s="1" t="s">
        <v>17</v>
      </c>
      <c r="L14" s="1" t="s">
        <v>17</v>
      </c>
      <c r="M14" t="s">
        <v>16</v>
      </c>
      <c r="N14" s="1" t="s">
        <v>38</v>
      </c>
      <c r="O14" s="1" t="s">
        <v>16</v>
      </c>
      <c r="P14" s="1"/>
      <c r="Q14" s="1"/>
      <c r="S14">
        <f t="shared" si="3"/>
        <v>2.793560329270651</v>
      </c>
      <c r="U14">
        <f t="shared" si="1"/>
        <v>3.6407758789622786</v>
      </c>
      <c r="AC14">
        <f t="shared" si="4"/>
        <v>2.9973017225684786</v>
      </c>
      <c r="AE14">
        <f t="shared" si="2"/>
        <v>3.9063068368917118</v>
      </c>
    </row>
    <row r="15" spans="1:37">
      <c r="B15" s="1" t="s">
        <v>17</v>
      </c>
      <c r="C15" s="1" t="s">
        <v>17</v>
      </c>
      <c r="D15" t="s">
        <v>16</v>
      </c>
      <c r="E15" s="1" t="s">
        <v>38</v>
      </c>
      <c r="F15" s="1" t="s">
        <v>16</v>
      </c>
      <c r="G15" s="1"/>
      <c r="K15" s="1" t="s">
        <v>31</v>
      </c>
      <c r="L15" s="1" t="s">
        <v>31</v>
      </c>
      <c r="M15" s="1" t="s">
        <v>31</v>
      </c>
      <c r="N15" s="1" t="s">
        <v>31</v>
      </c>
      <c r="O15" s="10" t="s">
        <v>31</v>
      </c>
      <c r="P15" s="10"/>
      <c r="Q15" s="10"/>
      <c r="R15" s="4"/>
      <c r="S15">
        <f t="shared" si="3"/>
        <v>2.9921809370529608</v>
      </c>
      <c r="U15">
        <f t="shared" si="1"/>
        <v>3.8153772832336541</v>
      </c>
      <c r="AC15">
        <f t="shared" si="4"/>
        <v>3.2104082317087146</v>
      </c>
      <c r="AE15">
        <f t="shared" si="2"/>
        <v>4.0936423614916411</v>
      </c>
    </row>
    <row r="16" spans="1:37">
      <c r="B16" s="1" t="s">
        <v>31</v>
      </c>
      <c r="C16" s="1" t="s">
        <v>31</v>
      </c>
      <c r="D16" s="1" t="s">
        <v>31</v>
      </c>
      <c r="E16" s="1" t="s">
        <v>31</v>
      </c>
      <c r="F16" s="10" t="s">
        <v>31</v>
      </c>
      <c r="G16" s="1"/>
      <c r="K16" s="1">
        <f>M6</f>
        <v>4.4390000000000001</v>
      </c>
      <c r="L16" s="1">
        <f>O6</f>
        <v>5.7720000000000002</v>
      </c>
      <c r="M16" s="1">
        <f>N6</f>
        <v>4.6639999999999997</v>
      </c>
      <c r="N16" s="1">
        <f>L16*$N$11/M16</f>
        <v>5.6127667238421957</v>
      </c>
      <c r="O16" s="11">
        <f>F17</f>
        <v>4.93</v>
      </c>
      <c r="P16" s="11"/>
      <c r="Q16" s="11"/>
      <c r="R16" s="4"/>
      <c r="S16">
        <f t="shared" si="3"/>
        <v>3.1908015448352707</v>
      </c>
      <c r="U16">
        <f t="shared" si="1"/>
        <v>3.9724121556461958</v>
      </c>
      <c r="AC16">
        <f t="shared" si="4"/>
        <v>3.4235147408489497</v>
      </c>
      <c r="AE16">
        <f t="shared" si="2"/>
        <v>4.26213018280471</v>
      </c>
    </row>
    <row r="17" spans="2:31">
      <c r="B17" s="1">
        <f>D6</f>
        <v>1.298</v>
      </c>
      <c r="C17" s="1">
        <f t="shared" ref="C17:C22" si="5">F6</f>
        <v>2.4289999999999998</v>
      </c>
      <c r="D17" s="1">
        <f t="shared" ref="D17:D22" si="6">E6</f>
        <v>4.5970000000000004</v>
      </c>
      <c r="E17" s="1">
        <f>C17*$E$12/D17</f>
        <v>2.5405779493872811</v>
      </c>
      <c r="F17" s="9">
        <f>H6</f>
        <v>4.93</v>
      </c>
      <c r="G17" s="1"/>
      <c r="K17" s="1">
        <f t="shared" ref="K17:K18" si="7">M7</f>
        <v>3.4569999999999999</v>
      </c>
      <c r="L17" s="1">
        <f t="shared" ref="L17:L18" si="8">O7</f>
        <v>5.0860000000000003</v>
      </c>
      <c r="M17" s="1">
        <f t="shared" ref="M17:M18" si="9">N7</f>
        <v>4.6479999999999997</v>
      </c>
      <c r="N17" s="1">
        <f t="shared" ref="N17:N18" si="10">L17*$N$11/M17</f>
        <v>4.9627162937464142</v>
      </c>
      <c r="O17" s="12"/>
      <c r="P17" s="12"/>
      <c r="Q17" s="12"/>
      <c r="S17">
        <f t="shared" si="3"/>
        <v>3.3894221526175805</v>
      </c>
      <c r="U17">
        <f t="shared" si="1"/>
        <v>4.1138926290758082</v>
      </c>
      <c r="AC17">
        <f t="shared" si="4"/>
        <v>3.6366212499891852</v>
      </c>
      <c r="AE17">
        <f t="shared" si="2"/>
        <v>4.4139291836271113</v>
      </c>
    </row>
    <row r="18" spans="2:31">
      <c r="B18" s="1">
        <f t="shared" ref="B18:B22" si="11">D7</f>
        <v>1.2989999999999999</v>
      </c>
      <c r="C18" s="1">
        <f t="shared" si="5"/>
        <v>2.5459999999999998</v>
      </c>
      <c r="D18" s="1">
        <f t="shared" si="6"/>
        <v>4.9409999999999998</v>
      </c>
      <c r="E18" s="1">
        <f t="shared" ref="E18:E22" si="12">C18*$E$12/D18</f>
        <v>2.4775535991364772</v>
      </c>
      <c r="F18" s="1"/>
      <c r="G18" s="1"/>
      <c r="K18" s="1">
        <f t="shared" si="7"/>
        <v>2.476</v>
      </c>
      <c r="L18" s="1">
        <f t="shared" si="8"/>
        <v>4.0830000000000002</v>
      </c>
      <c r="M18" s="1">
        <f t="shared" si="9"/>
        <v>4.2939999999999996</v>
      </c>
      <c r="N18" s="1">
        <f t="shared" si="10"/>
        <v>4.3124746157428975</v>
      </c>
      <c r="O18" s="12"/>
      <c r="P18" s="12"/>
      <c r="Q18" s="12"/>
      <c r="S18">
        <f t="shared" si="3"/>
        <v>3.5880427603998903</v>
      </c>
      <c r="U18">
        <f t="shared" si="1"/>
        <v>4.2413755435154821</v>
      </c>
      <c r="AC18">
        <f t="shared" si="4"/>
        <v>3.8497277591294212</v>
      </c>
      <c r="AE18">
        <f t="shared" si="2"/>
        <v>4.5507097482150414</v>
      </c>
    </row>
    <row r="19" spans="2:31">
      <c r="B19" s="1">
        <f t="shared" si="11"/>
        <v>1.788</v>
      </c>
      <c r="C19" s="1">
        <f t="shared" si="5"/>
        <v>2.9119999999999999</v>
      </c>
      <c r="D19" s="1">
        <f t="shared" si="6"/>
        <v>4.7510000000000003</v>
      </c>
      <c r="E19" s="1">
        <f t="shared" si="12"/>
        <v>2.9470387988493649</v>
      </c>
      <c r="F19" s="1"/>
      <c r="G19" s="1"/>
      <c r="K19" s="1"/>
      <c r="L19" s="1"/>
      <c r="M19" s="1"/>
      <c r="N19" s="1"/>
      <c r="O19" s="12"/>
      <c r="P19" s="12"/>
      <c r="Q19" s="12"/>
      <c r="S19">
        <f t="shared" si="3"/>
        <v>3.7866633681822002</v>
      </c>
      <c r="U19">
        <f t="shared" si="1"/>
        <v>4.3560900067637034</v>
      </c>
      <c r="AC19">
        <f t="shared" si="4"/>
        <v>4.0628342682696568</v>
      </c>
      <c r="AE19">
        <f t="shared" si="2"/>
        <v>4.6737906262955162</v>
      </c>
    </row>
    <row r="20" spans="2:31">
      <c r="B20" s="1">
        <f t="shared" si="11"/>
        <v>2.2799999999999998</v>
      </c>
      <c r="C20" s="1">
        <f t="shared" si="5"/>
        <v>3.298</v>
      </c>
      <c r="D20" s="1">
        <f t="shared" si="6"/>
        <v>4.774</v>
      </c>
      <c r="E20" s="1">
        <f t="shared" si="12"/>
        <v>3.3216031978773914</v>
      </c>
      <c r="F20" s="1"/>
      <c r="G20" s="1"/>
      <c r="K20" s="1"/>
      <c r="L20" s="1"/>
      <c r="M20" s="1"/>
      <c r="N20" s="1"/>
      <c r="O20" s="12"/>
      <c r="P20" s="12"/>
      <c r="Q20" s="12"/>
      <c r="S20">
        <f t="shared" si="3"/>
        <v>3.98528397596451</v>
      </c>
      <c r="U20">
        <f t="shared" si="1"/>
        <v>4.4590215856452549</v>
      </c>
      <c r="AC20">
        <f t="shared" si="4"/>
        <v>4.2759407774098923</v>
      </c>
      <c r="AE20">
        <f t="shared" si="2"/>
        <v>4.7842292645650231</v>
      </c>
    </row>
    <row r="21" spans="2:31">
      <c r="B21" s="1">
        <f t="shared" si="11"/>
        <v>2.7709999999999999</v>
      </c>
      <c r="C21" s="1">
        <f t="shared" si="5"/>
        <v>3.738</v>
      </c>
      <c r="D21" s="1">
        <f t="shared" si="6"/>
        <v>4.8769999999999998</v>
      </c>
      <c r="E21" s="1">
        <f t="shared" si="12"/>
        <v>3.6852423621078532</v>
      </c>
      <c r="F21" s="1"/>
      <c r="G21" s="1"/>
      <c r="S21">
        <f t="shared" si="3"/>
        <v>4.1839045837468198</v>
      </c>
      <c r="U21">
        <f t="shared" si="1"/>
        <v>4.5509698487028478</v>
      </c>
      <c r="AC21">
        <f t="shared" si="4"/>
        <v>4.4890472865501279</v>
      </c>
      <c r="AE21">
        <f t="shared" si="2"/>
        <v>4.8828835461146394</v>
      </c>
    </row>
    <row r="22" spans="2:31">
      <c r="B22" s="1">
        <f t="shared" si="11"/>
        <v>3.262</v>
      </c>
      <c r="C22" s="1">
        <f t="shared" si="5"/>
        <v>4.0570000000000004</v>
      </c>
      <c r="D22" s="1">
        <f t="shared" si="6"/>
        <v>4.9089999999999998</v>
      </c>
      <c r="E22" s="1">
        <f t="shared" si="12"/>
        <v>3.9736671759353577</v>
      </c>
      <c r="F22" s="1"/>
      <c r="G22" s="1"/>
      <c r="S22">
        <f t="shared" si="3"/>
        <v>4.3825251915291297</v>
      </c>
      <c r="U22">
        <f t="shared" si="1"/>
        <v>4.632588837214338</v>
      </c>
      <c r="AC22">
        <f t="shared" si="4"/>
        <v>4.7021537956903634</v>
      </c>
      <c r="AE22">
        <f t="shared" si="2"/>
        <v>4.9704552131004949</v>
      </c>
    </row>
    <row r="23" spans="2:31">
      <c r="B23" s="9"/>
      <c r="C23" s="9"/>
      <c r="D23" s="9"/>
      <c r="E23" s="9"/>
      <c r="F23" s="1"/>
      <c r="G23" s="1"/>
      <c r="H23" s="1" t="s">
        <v>39</v>
      </c>
      <c r="I23" s="1">
        <f>1/(4*144/PI()/I6^2)</f>
        <v>4.4644000557073384E-2</v>
      </c>
      <c r="R23" s="4"/>
      <c r="S23">
        <f t="shared" si="3"/>
        <v>4.5811457993114395</v>
      </c>
      <c r="U23">
        <f t="shared" si="1"/>
        <v>4.7044162033021406</v>
      </c>
      <c r="AC23">
        <f t="shared" si="4"/>
        <v>4.9152603048305989</v>
      </c>
      <c r="AE23">
        <f t="shared" si="2"/>
        <v>5.0475211299689287</v>
      </c>
    </row>
    <row r="24" spans="2:31">
      <c r="B24" s="1"/>
      <c r="C24" s="1"/>
      <c r="D24" s="1"/>
      <c r="F24" s="1"/>
      <c r="G24" s="1"/>
      <c r="H24" s="11" t="s">
        <v>40</v>
      </c>
      <c r="I24" s="13">
        <f>INTERCEPT(E17:E22,B17:B22)</f>
        <v>1.5525646447663386</v>
      </c>
      <c r="K24" s="14" t="s">
        <v>41</v>
      </c>
      <c r="L24" s="14">
        <f>SLOPE(N16:N18,K16:K18)</f>
        <v>0.66240038876357032</v>
      </c>
      <c r="R24" s="4"/>
      <c r="S24">
        <f t="shared" si="3"/>
        <v>4.7797664070937493</v>
      </c>
      <c r="U24">
        <f t="shared" si="1"/>
        <v>4.7668945867754351</v>
      </c>
      <c r="AC24">
        <f t="shared" si="4"/>
        <v>5.1283668139708345</v>
      </c>
      <c r="AE24">
        <f t="shared" si="2"/>
        <v>5.1145562193656531</v>
      </c>
    </row>
    <row r="25" spans="2:31">
      <c r="B25" s="1"/>
      <c r="C25" s="1"/>
      <c r="D25" s="1"/>
      <c r="F25" s="1"/>
      <c r="G25" s="1"/>
      <c r="H25" s="11" t="s">
        <v>42</v>
      </c>
      <c r="I25" s="13">
        <f>SLOPE(E17:E22,B17:B22)</f>
        <v>0.75841039649517206</v>
      </c>
      <c r="K25" s="12" t="s">
        <v>43</v>
      </c>
      <c r="L25" s="12">
        <f>DEGREES(ATAN(L24))</f>
        <v>33.520506648809956</v>
      </c>
      <c r="S25">
        <f t="shared" si="3"/>
        <v>4.9783870148760592</v>
      </c>
      <c r="U25">
        <f t="shared" si="1"/>
        <v>4.8203875256346898</v>
      </c>
      <c r="AC25">
        <f t="shared" si="4"/>
        <v>5.34147332311107</v>
      </c>
      <c r="AE25">
        <f t="shared" si="2"/>
        <v>5.1719505330334572</v>
      </c>
    </row>
    <row r="26" spans="2:31">
      <c r="B26" s="1"/>
      <c r="C26" s="1"/>
      <c r="D26" s="1"/>
      <c r="F26" s="1"/>
      <c r="G26" s="1"/>
      <c r="H26" s="11" t="s">
        <v>27</v>
      </c>
      <c r="I26" s="15">
        <f>DEGREES(ATAN(I25))</f>
        <v>37.177058030696941</v>
      </c>
      <c r="K26" t="s">
        <v>44</v>
      </c>
      <c r="L26">
        <f>INTERCEPT(N16:N18,K16:K18)</f>
        <v>2.672513600358585</v>
      </c>
      <c r="R26" s="4"/>
      <c r="S26">
        <f t="shared" si="3"/>
        <v>5.177007622658369</v>
      </c>
      <c r="U26">
        <f t="shared" si="1"/>
        <v>4.8651914146812851</v>
      </c>
      <c r="AC26">
        <f t="shared" si="4"/>
        <v>5.5545798322513056</v>
      </c>
      <c r="AE26">
        <f t="shared" si="2"/>
        <v>5.2200220825933652</v>
      </c>
    </row>
    <row r="27" spans="2:31">
      <c r="B27" s="16"/>
      <c r="C27" s="1">
        <f>SLOPE(N16:N19,K16:K19)</f>
        <v>0.66240038876357032</v>
      </c>
      <c r="D27" s="1"/>
      <c r="F27" s="1"/>
      <c r="G27" s="1"/>
      <c r="H27" s="11" t="s">
        <v>45</v>
      </c>
      <c r="I27" s="13">
        <f>-I24/I25</f>
        <v>-2.0471299601656003</v>
      </c>
      <c r="K27" t="s">
        <v>46</v>
      </c>
      <c r="L27">
        <f>COS(RADIANS(L25))</f>
        <v>0.83368822570087342</v>
      </c>
      <c r="R27" s="4"/>
      <c r="S27">
        <f t="shared" si="3"/>
        <v>5.3756282304406788</v>
      </c>
      <c r="U27">
        <f t="shared" si="1"/>
        <v>4.9015445335129622</v>
      </c>
      <c r="AC27">
        <f t="shared" si="4"/>
        <v>5.7676863413915411</v>
      </c>
      <c r="AE27">
        <f t="shared" si="2"/>
        <v>5.2590265259745355</v>
      </c>
    </row>
    <row r="28" spans="2:31">
      <c r="H28" s="11" t="s">
        <v>47</v>
      </c>
      <c r="I28" s="13">
        <f>SIN(RADIANS(I26))</f>
        <v>0.60428012554766908</v>
      </c>
      <c r="K28" t="s">
        <v>48</v>
      </c>
      <c r="L28">
        <f>SIN(RADIANS(L25))</f>
        <v>0.55223540481186972</v>
      </c>
      <c r="R28" s="4"/>
      <c r="S28">
        <f t="shared" si="3"/>
        <v>5.5742488382229887</v>
      </c>
      <c r="U28">
        <f t="shared" si="1"/>
        <v>4.9296338438936322</v>
      </c>
      <c r="AC28">
        <f t="shared" si="4"/>
        <v>5.9807928505317767</v>
      </c>
      <c r="AE28">
        <f t="shared" si="2"/>
        <v>5.2891644605333799</v>
      </c>
    </row>
    <row r="29" spans="2:31">
      <c r="H29" s="11" t="s">
        <v>49</v>
      </c>
      <c r="I29" s="13">
        <f>COS(RADIANS(I26))</f>
        <v>0.79677194344937452</v>
      </c>
      <c r="K29" t="s">
        <v>23</v>
      </c>
      <c r="L29">
        <f>2*L26*L27/(1-L28)</f>
        <v>9.9518503498843156</v>
      </c>
      <c r="R29" s="4"/>
      <c r="S29">
        <f t="shared" si="3"/>
        <v>5.7728694460052985</v>
      </c>
      <c r="U29">
        <f t="shared" si="1"/>
        <v>4.9496000408154774</v>
      </c>
      <c r="AC29">
        <f t="shared" si="4"/>
        <v>6.1938993596720131</v>
      </c>
      <c r="AE29">
        <f t="shared" si="2"/>
        <v>5.3105868425023468</v>
      </c>
    </row>
    <row r="30" spans="2:31">
      <c r="C30" s="3"/>
      <c r="D30" s="6"/>
      <c r="E30" s="3"/>
      <c r="H30" s="11" t="s">
        <v>50</v>
      </c>
      <c r="I30" s="13">
        <f>TAN(RADIANS(I26))</f>
        <v>0.75841039649517228</v>
      </c>
      <c r="R30" s="4"/>
      <c r="S30">
        <f t="shared" si="3"/>
        <v>5.9714900537876083</v>
      </c>
      <c r="U30">
        <f t="shared" si="1"/>
        <v>4.9615411921647912</v>
      </c>
      <c r="AC30">
        <f t="shared" si="4"/>
        <v>6.4070058688122478</v>
      </c>
      <c r="AE30">
        <f t="shared" si="2"/>
        <v>5.3233988921057627</v>
      </c>
    </row>
    <row r="31" spans="2:31">
      <c r="B31" s="6">
        <v>2.3559999999999999</v>
      </c>
      <c r="C31" s="3">
        <v>0.6855</v>
      </c>
      <c r="E31" s="3"/>
      <c r="H31" s="11"/>
      <c r="I31" s="11"/>
      <c r="K31" s="17"/>
      <c r="L31" s="18"/>
      <c r="R31" s="4"/>
      <c r="S31">
        <f t="shared" si="3"/>
        <v>6.1701106615699182</v>
      </c>
      <c r="U31">
        <f t="shared" si="1"/>
        <v>4.965515194557744</v>
      </c>
      <c r="AC31">
        <f t="shared" si="4"/>
        <v>6.6201123779524833</v>
      </c>
      <c r="AE31">
        <f t="shared" si="2"/>
        <v>5.3276627285058877</v>
      </c>
    </row>
    <row r="32" spans="2:31">
      <c r="B32" s="6">
        <v>2.2890000000000001</v>
      </c>
      <c r="C32" s="3">
        <v>0.67059999999999997</v>
      </c>
      <c r="E32" s="3"/>
      <c r="H32" s="11" t="s">
        <v>7</v>
      </c>
      <c r="I32" s="13">
        <f>F17-I27</f>
        <v>6.9771299601656001</v>
      </c>
      <c r="K32" s="17" t="s">
        <v>29</v>
      </c>
      <c r="L32" s="18">
        <f>I37/I23</f>
        <v>249.43163061499726</v>
      </c>
      <c r="M32" s="19">
        <f>0.0478*L32</f>
        <v>11.92283194339687</v>
      </c>
      <c r="R32" s="4"/>
      <c r="S32">
        <f t="shared" si="3"/>
        <v>6.368731269352228</v>
      </c>
      <c r="U32">
        <f t="shared" si="1"/>
        <v>4.9615411921647912</v>
      </c>
      <c r="AC32">
        <f t="shared" si="4"/>
        <v>6.8332188870927197</v>
      </c>
      <c r="AE32">
        <f t="shared" si="2"/>
        <v>5.3233988921057627</v>
      </c>
    </row>
    <row r="33" spans="2:31">
      <c r="B33" s="6">
        <v>2.2970000000000002</v>
      </c>
      <c r="C33" s="3">
        <v>0.93169999999999997</v>
      </c>
      <c r="E33" s="3"/>
      <c r="H33" s="11" t="s">
        <v>21</v>
      </c>
      <c r="I33" s="20">
        <f>2*I29*I24/(1-I28)</f>
        <v>6.2520991701683117</v>
      </c>
      <c r="K33" s="17" t="s">
        <v>51</v>
      </c>
      <c r="L33" s="21">
        <f>I39</f>
        <v>53.587974303475107</v>
      </c>
      <c r="M33" s="19">
        <f>L33</f>
        <v>53.587974303475107</v>
      </c>
      <c r="R33" s="4"/>
      <c r="S33">
        <f t="shared" si="3"/>
        <v>6.5673518771345378</v>
      </c>
      <c r="U33">
        <f t="shared" si="1"/>
        <v>4.9496000408154774</v>
      </c>
      <c r="AC33">
        <f t="shared" si="4"/>
        <v>7.0463253962329544</v>
      </c>
      <c r="AE33">
        <f t="shared" si="2"/>
        <v>5.3105868425023468</v>
      </c>
    </row>
    <row r="34" spans="2:31">
      <c r="B34" s="6">
        <v>2.278</v>
      </c>
      <c r="C34" s="3">
        <v>1.1599999999999999</v>
      </c>
      <c r="E34" s="3"/>
      <c r="H34" s="11" t="s">
        <v>8</v>
      </c>
      <c r="I34" s="13">
        <f>(I32-SQRT(I32^2-I29^2*(I32^2+E12^2)))/I29^2</f>
        <v>8.2172406217355167</v>
      </c>
      <c r="K34" s="17" t="s">
        <v>27</v>
      </c>
      <c r="L34" s="21">
        <f>I26</f>
        <v>37.177058030696941</v>
      </c>
      <c r="M34" s="19">
        <f t="shared" ref="M34:M35" si="13">L34</f>
        <v>37.177058030696941</v>
      </c>
      <c r="R34" s="4"/>
      <c r="S34">
        <f t="shared" si="3"/>
        <v>6.7659724849168477</v>
      </c>
      <c r="U34">
        <f t="shared" si="1"/>
        <v>4.9296338438936314</v>
      </c>
      <c r="AC34">
        <f t="shared" si="4"/>
        <v>7.2594319053731899</v>
      </c>
      <c r="AE34">
        <f t="shared" si="2"/>
        <v>5.2891644605333799</v>
      </c>
    </row>
    <row r="35" spans="2:31">
      <c r="B35">
        <v>2.2810000000000001</v>
      </c>
      <c r="C35">
        <v>1.401</v>
      </c>
      <c r="E35"/>
      <c r="H35" s="11" t="s">
        <v>52</v>
      </c>
      <c r="I35" s="13">
        <f>I34*I28</f>
        <v>4.965515194557744</v>
      </c>
      <c r="K35" s="17" t="s">
        <v>43</v>
      </c>
      <c r="L35" s="21">
        <f>L25</f>
        <v>33.520506648809956</v>
      </c>
      <c r="M35" s="19">
        <f t="shared" si="13"/>
        <v>33.520506648809956</v>
      </c>
      <c r="R35" s="4"/>
      <c r="S35">
        <f t="shared" si="3"/>
        <v>6.9645930926991575</v>
      </c>
      <c r="U35">
        <f t="shared" si="1"/>
        <v>4.9015445335129622</v>
      </c>
      <c r="AC35">
        <f t="shared" si="4"/>
        <v>7.4725384145134264</v>
      </c>
      <c r="AE35">
        <f t="shared" si="2"/>
        <v>5.2590265259745355</v>
      </c>
    </row>
    <row r="36" spans="2:31">
      <c r="B36">
        <v>2.286</v>
      </c>
      <c r="C36">
        <v>1.643</v>
      </c>
      <c r="E36"/>
      <c r="H36" s="11" t="s">
        <v>53</v>
      </c>
      <c r="I36" s="13">
        <f>I34+I27</f>
        <v>6.1701106615699164</v>
      </c>
      <c r="K36" s="17" t="s">
        <v>21</v>
      </c>
      <c r="L36" s="18">
        <f>I33/I23</f>
        <v>140.04343455232151</v>
      </c>
      <c r="M36" s="19">
        <f>0.0478*L36</f>
        <v>6.6940761716009689</v>
      </c>
      <c r="R36" s="4"/>
      <c r="S36">
        <f t="shared" si="3"/>
        <v>7.1632137004814673</v>
      </c>
      <c r="U36">
        <f t="shared" si="1"/>
        <v>4.8651914146812842</v>
      </c>
      <c r="AC36">
        <f t="shared" si="4"/>
        <v>7.685644923653661</v>
      </c>
      <c r="AE36">
        <f t="shared" si="2"/>
        <v>5.2200220825933643</v>
      </c>
    </row>
    <row r="37" spans="2:31">
      <c r="E37"/>
      <c r="H37" s="11" t="s">
        <v>22</v>
      </c>
      <c r="I37" s="20">
        <f>I36+I35</f>
        <v>11.13562585612766</v>
      </c>
      <c r="K37" s="17" t="s">
        <v>23</v>
      </c>
      <c r="L37" s="18">
        <f>L29/I23</f>
        <v>222.91573841286379</v>
      </c>
      <c r="M37" s="19">
        <f>0.0478*L37</f>
        <v>10.655372296134889</v>
      </c>
      <c r="R37" s="4"/>
      <c r="S37">
        <f t="shared" si="3"/>
        <v>7.3618343082637772</v>
      </c>
      <c r="U37">
        <f t="shared" si="1"/>
        <v>4.8203875256346889</v>
      </c>
      <c r="AC37">
        <f t="shared" si="4"/>
        <v>7.8987514327938966</v>
      </c>
      <c r="AE37">
        <f t="shared" si="2"/>
        <v>5.1719505330334554</v>
      </c>
    </row>
    <row r="38" spans="2:31">
      <c r="B38" s="6"/>
      <c r="C38" s="3"/>
      <c r="D38" s="3"/>
      <c r="E38"/>
      <c r="H38" s="11" t="s">
        <v>54</v>
      </c>
      <c r="I38" s="13">
        <f>I36-I35</f>
        <v>1.2045954670121723</v>
      </c>
      <c r="S38">
        <f t="shared" si="3"/>
        <v>7.560454916046087</v>
      </c>
      <c r="U38">
        <f t="shared" si="1"/>
        <v>4.7668945867754333</v>
      </c>
      <c r="AC38">
        <f t="shared" si="4"/>
        <v>8.111857941934133</v>
      </c>
      <c r="AE38">
        <f t="shared" si="2"/>
        <v>5.1145562193656513</v>
      </c>
    </row>
    <row r="39" spans="2:31">
      <c r="B39" s="6"/>
      <c r="C39" s="3"/>
      <c r="D39" s="3"/>
      <c r="E39"/>
      <c r="H39" s="11" t="s">
        <v>51</v>
      </c>
      <c r="I39" s="15">
        <f>DEGREES(ASIN(I35/I36))</f>
        <v>53.587974303475107</v>
      </c>
      <c r="S39">
        <f t="shared" si="3"/>
        <v>7.7590755238283968</v>
      </c>
      <c r="U39">
        <f t="shared" si="1"/>
        <v>4.7044162033021397</v>
      </c>
      <c r="AC39">
        <f t="shared" si="4"/>
        <v>8.3249644510743668</v>
      </c>
      <c r="AE39">
        <f t="shared" si="2"/>
        <v>5.0475211299689278</v>
      </c>
    </row>
    <row r="40" spans="2:31">
      <c r="B40" s="6"/>
      <c r="C40" s="3"/>
      <c r="D40" s="3"/>
      <c r="E40"/>
      <c r="H40" s="11" t="s">
        <v>55</v>
      </c>
      <c r="I40" s="13">
        <f>TAN(RADIANS(I39))</f>
        <v>1.3557711480977097</v>
      </c>
      <c r="S40">
        <f t="shared" si="3"/>
        <v>7.9576961316107067</v>
      </c>
      <c r="U40">
        <f t="shared" si="1"/>
        <v>4.6325888372143362</v>
      </c>
      <c r="AC40">
        <f t="shared" si="4"/>
        <v>8.5380709602146041</v>
      </c>
      <c r="AE40">
        <f t="shared" si="2"/>
        <v>4.9704552131004931</v>
      </c>
    </row>
    <row r="41" spans="2:31">
      <c r="B41" s="6"/>
      <c r="C41" s="3"/>
      <c r="D41" s="3"/>
      <c r="E41"/>
      <c r="H41" s="11" t="s">
        <v>56</v>
      </c>
      <c r="I41" s="12">
        <f>I36-I35*SIN(RADIANS(I39))</f>
        <v>2.1740168312024886</v>
      </c>
      <c r="S41">
        <f t="shared" si="3"/>
        <v>8.1563167393930165</v>
      </c>
      <c r="U41">
        <f t="shared" si="1"/>
        <v>4.550969848702846</v>
      </c>
      <c r="AC41">
        <f t="shared" si="4"/>
        <v>8.7511774693548396</v>
      </c>
      <c r="AE41">
        <f t="shared" si="2"/>
        <v>4.8828835461146376</v>
      </c>
    </row>
    <row r="42" spans="2:31">
      <c r="B42" s="6"/>
      <c r="C42" s="3"/>
      <c r="D42" s="3"/>
      <c r="E42"/>
      <c r="S42">
        <f t="shared" si="3"/>
        <v>8.3549373471753263</v>
      </c>
      <c r="U42">
        <f t="shared" si="1"/>
        <v>4.4590215856452531</v>
      </c>
      <c r="AC42">
        <f t="shared" si="4"/>
        <v>8.9642839784950752</v>
      </c>
      <c r="AE42">
        <f t="shared" si="2"/>
        <v>4.7842292645650213</v>
      </c>
    </row>
    <row r="43" spans="2:31">
      <c r="E43"/>
      <c r="S43">
        <f t="shared" si="3"/>
        <v>8.5535579549576362</v>
      </c>
      <c r="U43">
        <f t="shared" si="1"/>
        <v>4.3560900067637016</v>
      </c>
      <c r="AC43">
        <f t="shared" si="4"/>
        <v>9.177390487635309</v>
      </c>
      <c r="AE43">
        <f t="shared" si="2"/>
        <v>4.6737906262955144</v>
      </c>
    </row>
    <row r="44" spans="2:31">
      <c r="E44"/>
      <c r="S44">
        <f t="shared" si="3"/>
        <v>8.752178562739946</v>
      </c>
      <c r="U44">
        <f t="shared" si="1"/>
        <v>4.2413755435154794</v>
      </c>
      <c r="AC44">
        <f t="shared" si="4"/>
        <v>9.3904969967755463</v>
      </c>
      <c r="AE44">
        <f t="shared" si="2"/>
        <v>4.5507097482150387</v>
      </c>
    </row>
    <row r="45" spans="2:31">
      <c r="E45"/>
      <c r="S45">
        <f t="shared" si="3"/>
        <v>8.9507991705222558</v>
      </c>
      <c r="U45">
        <f t="shared" si="1"/>
        <v>4.1138926290758056</v>
      </c>
      <c r="AC45">
        <f t="shared" si="4"/>
        <v>9.6036035059157818</v>
      </c>
      <c r="AE45">
        <f t="shared" si="2"/>
        <v>4.4139291836271077</v>
      </c>
    </row>
    <row r="46" spans="2:31">
      <c r="E46"/>
      <c r="J46" s="3">
        <v>0.77800000000000002</v>
      </c>
      <c r="K46" s="8">
        <v>0.61199999999999999</v>
      </c>
      <c r="L46" s="3">
        <v>1.1739999999999999</v>
      </c>
      <c r="S46">
        <f t="shared" si="3"/>
        <v>9.1494197783045657</v>
      </c>
      <c r="U46">
        <f t="shared" si="1"/>
        <v>3.9724121556461931</v>
      </c>
      <c r="AC46">
        <f t="shared" si="4"/>
        <v>9.8167100150560156</v>
      </c>
      <c r="AE46">
        <f t="shared" si="2"/>
        <v>4.2621301828047073</v>
      </c>
    </row>
    <row r="47" spans="2:31">
      <c r="E47"/>
      <c r="J47" s="3">
        <v>0.60699999999999998</v>
      </c>
      <c r="K47" s="8">
        <v>0.54500000000000004</v>
      </c>
      <c r="L47" s="3">
        <v>0.83199999999999996</v>
      </c>
      <c r="S47">
        <f t="shared" si="3"/>
        <v>9.3480403860868755</v>
      </c>
      <c r="U47">
        <f t="shared" si="1"/>
        <v>3.815377283233651</v>
      </c>
      <c r="AC47">
        <f t="shared" si="4"/>
        <v>10.029816524196253</v>
      </c>
      <c r="AE47">
        <f t="shared" si="2"/>
        <v>4.0936423614916375</v>
      </c>
    </row>
    <row r="48" spans="2:31">
      <c r="E48" s="22"/>
      <c r="J48" s="3">
        <v>0.7</v>
      </c>
      <c r="K48" s="8">
        <v>0.47899999999999998</v>
      </c>
      <c r="L48" s="3">
        <v>1.0980000000000001</v>
      </c>
      <c r="S48">
        <f t="shared" si="3"/>
        <v>9.5466609938691853</v>
      </c>
      <c r="U48">
        <f t="shared" si="1"/>
        <v>3.6407758789622751</v>
      </c>
      <c r="AC48">
        <f t="shared" si="4"/>
        <v>10.242923033336488</v>
      </c>
      <c r="AE48">
        <f t="shared" si="2"/>
        <v>3.9063068368917073</v>
      </c>
    </row>
    <row r="49" spans="5:31">
      <c r="E49" s="22"/>
      <c r="J49" s="3">
        <v>0.628</v>
      </c>
      <c r="K49" s="8">
        <v>0.41099999999999998</v>
      </c>
      <c r="L49" s="3">
        <v>0.77900000000000003</v>
      </c>
      <c r="S49">
        <f t="shared" si="3"/>
        <v>9.7452816016514952</v>
      </c>
      <c r="U49">
        <f t="shared" si="1"/>
        <v>3.4459387540378645</v>
      </c>
      <c r="AC49">
        <f t="shared" si="4"/>
        <v>10.456029542476722</v>
      </c>
      <c r="AE49">
        <f t="shared" si="2"/>
        <v>3.6972597495468307</v>
      </c>
    </row>
    <row r="50" spans="5:31">
      <c r="E50" s="22"/>
      <c r="S50">
        <f t="shared" si="3"/>
        <v>9.943902209433805</v>
      </c>
      <c r="U50">
        <f t="shared" si="1"/>
        <v>3.2272028911512378</v>
      </c>
      <c r="AC50">
        <f t="shared" si="4"/>
        <v>10.66913605161696</v>
      </c>
      <c r="AE50">
        <f t="shared" si="2"/>
        <v>3.4625709290663509</v>
      </c>
    </row>
    <row r="51" spans="5:31">
      <c r="E51" s="22"/>
      <c r="S51">
        <f t="shared" si="3"/>
        <v>10.142522817216115</v>
      </c>
      <c r="U51">
        <f t="shared" si="1"/>
        <v>2.9793091167346422</v>
      </c>
      <c r="AC51">
        <f t="shared" si="4"/>
        <v>10.882242560757195</v>
      </c>
      <c r="AE51">
        <f t="shared" si="2"/>
        <v>3.1965976371035278</v>
      </c>
    </row>
    <row r="52" spans="5:31">
      <c r="E52" s="22"/>
      <c r="S52">
        <f t="shared" si="3"/>
        <v>10.341143424998425</v>
      </c>
      <c r="U52">
        <f t="shared" si="1"/>
        <v>2.6942210068570418</v>
      </c>
      <c r="AC52">
        <f t="shared" si="4"/>
        <v>11.095349069897429</v>
      </c>
      <c r="AE52">
        <f t="shared" si="2"/>
        <v>2.8907173330819509</v>
      </c>
    </row>
    <row r="53" spans="5:31">
      <c r="E53" s="22"/>
      <c r="S53">
        <f t="shared" si="3"/>
        <v>10.539764032780734</v>
      </c>
      <c r="U53">
        <f t="shared" si="1"/>
        <v>2.358489042342526</v>
      </c>
      <c r="AC53">
        <f t="shared" si="4"/>
        <v>11.308455579037666</v>
      </c>
      <c r="AE53">
        <f t="shared" si="2"/>
        <v>2.5304995905056229</v>
      </c>
    </row>
    <row r="54" spans="5:31">
      <c r="E54"/>
      <c r="S54">
        <f t="shared" si="3"/>
        <v>10.738384640563044</v>
      </c>
      <c r="U54">
        <f t="shared" si="1"/>
        <v>1.9460765658725061</v>
      </c>
      <c r="AC54">
        <f t="shared" si="4"/>
        <v>11.521562088177902</v>
      </c>
      <c r="AE54">
        <f t="shared" si="2"/>
        <v>2.0880088330373376</v>
      </c>
    </row>
    <row r="55" spans="5:31">
      <c r="E55"/>
      <c r="S55">
        <f t="shared" si="3"/>
        <v>10.937005248345354</v>
      </c>
      <c r="U55">
        <f t="shared" si="1"/>
        <v>1.3903442544761562</v>
      </c>
      <c r="AC55">
        <f t="shared" si="4"/>
        <v>11.734668597318137</v>
      </c>
      <c r="AE55">
        <f t="shared" si="2"/>
        <v>1.4917455639816355</v>
      </c>
    </row>
    <row r="56" spans="5:31">
      <c r="E56"/>
      <c r="S56">
        <f t="shared" si="3"/>
        <v>11.135625856127664</v>
      </c>
      <c r="U56" t="e">
        <f t="shared" si="1"/>
        <v>#NUM!</v>
      </c>
      <c r="AC56">
        <f t="shared" si="4"/>
        <v>11.947775106458373</v>
      </c>
      <c r="AE56">
        <v>0</v>
      </c>
    </row>
    <row r="57" spans="5:31">
      <c r="E57"/>
    </row>
    <row r="58" spans="5:31">
      <c r="E58"/>
      <c r="S58">
        <v>0</v>
      </c>
    </row>
    <row r="59" spans="5:31">
      <c r="E59"/>
      <c r="S59">
        <f t="shared" ref="S59:S108" si="14">S58+$U$2</f>
        <v>9.8599999999999993E-2</v>
      </c>
      <c r="AC59">
        <f t="shared" si="4"/>
        <v>0.1057911464265426</v>
      </c>
    </row>
    <row r="60" spans="5:31">
      <c r="E60"/>
      <c r="S60">
        <f t="shared" si="14"/>
        <v>0.19719999999999999</v>
      </c>
      <c r="AC60">
        <f t="shared" si="4"/>
        <v>0.21158229285308519</v>
      </c>
    </row>
    <row r="61" spans="5:31">
      <c r="E61"/>
      <c r="S61">
        <f t="shared" si="14"/>
        <v>0.29579999999999995</v>
      </c>
      <c r="AC61">
        <f t="shared" si="4"/>
        <v>0.31737343927962774</v>
      </c>
    </row>
    <row r="62" spans="5:31">
      <c r="E62"/>
      <c r="S62">
        <f t="shared" si="14"/>
        <v>0.39439999999999997</v>
      </c>
      <c r="AC62">
        <f t="shared" si="4"/>
        <v>0.42316458570617038</v>
      </c>
    </row>
    <row r="63" spans="5:31">
      <c r="E63"/>
      <c r="S63">
        <f t="shared" si="14"/>
        <v>0.49299999999999999</v>
      </c>
      <c r="AC63">
        <f t="shared" si="4"/>
        <v>0.52895573213271296</v>
      </c>
    </row>
    <row r="64" spans="5:31">
      <c r="E64"/>
      <c r="S64">
        <f t="shared" si="14"/>
        <v>0.59160000000000001</v>
      </c>
      <c r="AC64">
        <f t="shared" si="4"/>
        <v>0.6347468785592556</v>
      </c>
    </row>
    <row r="65" spans="5:29">
      <c r="E65"/>
      <c r="S65">
        <f t="shared" si="14"/>
        <v>0.69020000000000004</v>
      </c>
      <c r="AC65">
        <f t="shared" si="4"/>
        <v>0.74053802498579824</v>
      </c>
    </row>
    <row r="66" spans="5:29">
      <c r="E66"/>
      <c r="S66">
        <f t="shared" si="14"/>
        <v>0.78880000000000006</v>
      </c>
      <c r="AC66">
        <f t="shared" si="4"/>
        <v>0.84632917141234087</v>
      </c>
    </row>
    <row r="67" spans="5:29">
      <c r="E67"/>
      <c r="S67">
        <f t="shared" si="14"/>
        <v>0.88740000000000008</v>
      </c>
      <c r="AC67">
        <f t="shared" si="4"/>
        <v>0.95212031783888351</v>
      </c>
    </row>
    <row r="68" spans="5:29">
      <c r="E68"/>
      <c r="S68">
        <f t="shared" si="14"/>
        <v>0.9860000000000001</v>
      </c>
      <c r="AC68">
        <f t="shared" si="4"/>
        <v>1.0579114642654261</v>
      </c>
    </row>
    <row r="69" spans="5:29">
      <c r="E69"/>
      <c r="S69">
        <f t="shared" si="14"/>
        <v>1.0846</v>
      </c>
      <c r="AC69">
        <f t="shared" si="4"/>
        <v>1.1637026106919686</v>
      </c>
    </row>
    <row r="70" spans="5:29">
      <c r="E70"/>
      <c r="S70">
        <f t="shared" si="14"/>
        <v>1.1832</v>
      </c>
      <c r="AC70">
        <f t="shared" si="4"/>
        <v>1.2694937571185112</v>
      </c>
    </row>
    <row r="71" spans="5:29">
      <c r="E71"/>
      <c r="S71">
        <f t="shared" si="14"/>
        <v>1.2818000000000001</v>
      </c>
      <c r="AC71">
        <f t="shared" ref="AC71:AD134" si="15">S71*0.0479/$I$23</f>
        <v>1.3752849035450541</v>
      </c>
    </row>
    <row r="72" spans="5:29">
      <c r="E72"/>
      <c r="S72">
        <f t="shared" si="14"/>
        <v>1.3804000000000001</v>
      </c>
      <c r="AC72">
        <f t="shared" si="15"/>
        <v>1.4810760499715965</v>
      </c>
    </row>
    <row r="73" spans="5:29">
      <c r="E73"/>
      <c r="S73">
        <f t="shared" si="14"/>
        <v>1.4790000000000001</v>
      </c>
      <c r="AC73">
        <f t="shared" si="15"/>
        <v>1.5868671963981393</v>
      </c>
    </row>
    <row r="74" spans="5:29">
      <c r="E74"/>
      <c r="S74">
        <f t="shared" si="14"/>
        <v>1.5776000000000001</v>
      </c>
      <c r="AC74">
        <f t="shared" si="15"/>
        <v>1.6926583428246817</v>
      </c>
    </row>
    <row r="75" spans="5:29">
      <c r="E75"/>
      <c r="S75">
        <f t="shared" si="14"/>
        <v>1.6762000000000001</v>
      </c>
      <c r="AC75">
        <f t="shared" si="15"/>
        <v>1.7984494892512242</v>
      </c>
    </row>
    <row r="76" spans="5:29">
      <c r="E76"/>
      <c r="S76">
        <f t="shared" si="14"/>
        <v>1.7748000000000002</v>
      </c>
      <c r="AC76">
        <f t="shared" si="15"/>
        <v>1.904240635677767</v>
      </c>
    </row>
    <row r="77" spans="5:29">
      <c r="E77"/>
      <c r="S77">
        <f t="shared" si="14"/>
        <v>1.8734000000000002</v>
      </c>
      <c r="AC77">
        <f t="shared" si="15"/>
        <v>2.0100317821043094</v>
      </c>
    </row>
    <row r="78" spans="5:29">
      <c r="E78"/>
      <c r="S78">
        <f t="shared" si="14"/>
        <v>1.9720000000000002</v>
      </c>
      <c r="AC78">
        <f t="shared" si="15"/>
        <v>2.1158229285308523</v>
      </c>
    </row>
    <row r="79" spans="5:29">
      <c r="E79"/>
      <c r="S79">
        <f t="shared" si="14"/>
        <v>2.0706000000000002</v>
      </c>
      <c r="AC79">
        <f t="shared" si="15"/>
        <v>2.2216140749573947</v>
      </c>
    </row>
    <row r="80" spans="5:29">
      <c r="E80"/>
      <c r="S80">
        <f t="shared" si="14"/>
        <v>2.1692</v>
      </c>
      <c r="AC80">
        <f t="shared" si="15"/>
        <v>2.3274052213839371</v>
      </c>
    </row>
    <row r="81" spans="5:29">
      <c r="E81"/>
      <c r="S81">
        <f t="shared" si="14"/>
        <v>2.2677999999999998</v>
      </c>
      <c r="AC81">
        <f t="shared" si="15"/>
        <v>2.4331963678104795</v>
      </c>
    </row>
    <row r="82" spans="5:29">
      <c r="E82"/>
      <c r="S82">
        <f t="shared" si="14"/>
        <v>2.3663999999999996</v>
      </c>
      <c r="AC82">
        <f t="shared" si="15"/>
        <v>2.538987514237022</v>
      </c>
    </row>
    <row r="83" spans="5:29">
      <c r="E83"/>
      <c r="S83">
        <f t="shared" si="14"/>
        <v>2.4649999999999994</v>
      </c>
      <c r="AC83">
        <f t="shared" si="15"/>
        <v>2.6447786606635644</v>
      </c>
    </row>
    <row r="84" spans="5:29">
      <c r="E84"/>
      <c r="S84">
        <f t="shared" si="14"/>
        <v>2.5635999999999992</v>
      </c>
      <c r="AC84">
        <f t="shared" si="15"/>
        <v>2.7505698070901068</v>
      </c>
    </row>
    <row r="85" spans="5:29">
      <c r="E85"/>
      <c r="S85">
        <f t="shared" si="14"/>
        <v>2.662199999999999</v>
      </c>
      <c r="AC85">
        <f t="shared" si="15"/>
        <v>2.8563609535166496</v>
      </c>
    </row>
    <row r="86" spans="5:29">
      <c r="E86"/>
      <c r="S86">
        <f t="shared" si="14"/>
        <v>2.7607999999999988</v>
      </c>
      <c r="AC86">
        <f t="shared" si="15"/>
        <v>2.9621520999431916</v>
      </c>
    </row>
    <row r="87" spans="5:29">
      <c r="E87"/>
      <c r="S87">
        <f t="shared" si="14"/>
        <v>2.8593999999999986</v>
      </c>
      <c r="AC87">
        <f t="shared" si="15"/>
        <v>3.067943246369734</v>
      </c>
    </row>
    <row r="88" spans="5:29">
      <c r="E88"/>
      <c r="S88">
        <f t="shared" si="14"/>
        <v>2.9579999999999984</v>
      </c>
      <c r="AC88">
        <f t="shared" si="15"/>
        <v>3.1737343927962764</v>
      </c>
    </row>
    <row r="89" spans="5:29">
      <c r="E89"/>
      <c r="S89">
        <f t="shared" si="14"/>
        <v>3.0565999999999982</v>
      </c>
      <c r="AC89">
        <f t="shared" si="15"/>
        <v>3.2795255392228189</v>
      </c>
    </row>
    <row r="90" spans="5:29">
      <c r="E90"/>
      <c r="S90">
        <f t="shared" si="14"/>
        <v>3.155199999999998</v>
      </c>
      <c r="AC90">
        <f t="shared" si="15"/>
        <v>3.3853166856493608</v>
      </c>
    </row>
    <row r="91" spans="5:29">
      <c r="E91"/>
      <c r="S91">
        <f t="shared" si="14"/>
        <v>3.2537999999999978</v>
      </c>
      <c r="AC91">
        <f t="shared" si="15"/>
        <v>3.4911078320759037</v>
      </c>
    </row>
    <row r="92" spans="5:29">
      <c r="E92"/>
      <c r="S92">
        <f t="shared" si="14"/>
        <v>3.3523999999999976</v>
      </c>
      <c r="AC92">
        <f t="shared" si="15"/>
        <v>3.5968989785024461</v>
      </c>
    </row>
    <row r="93" spans="5:29">
      <c r="E93"/>
      <c r="S93">
        <f t="shared" si="14"/>
        <v>3.4509999999999974</v>
      </c>
      <c r="AC93">
        <f t="shared" si="15"/>
        <v>3.7026901249289881</v>
      </c>
    </row>
    <row r="94" spans="5:29">
      <c r="E94"/>
      <c r="S94">
        <f t="shared" si="14"/>
        <v>3.5495999999999972</v>
      </c>
      <c r="AC94">
        <f t="shared" si="15"/>
        <v>3.8084812713555309</v>
      </c>
    </row>
    <row r="95" spans="5:29">
      <c r="E95"/>
      <c r="S95">
        <f t="shared" si="14"/>
        <v>3.648199999999997</v>
      </c>
      <c r="AC95">
        <f t="shared" si="15"/>
        <v>3.9142724177820734</v>
      </c>
    </row>
    <row r="96" spans="5:29">
      <c r="E96"/>
      <c r="S96">
        <f t="shared" si="14"/>
        <v>3.7467999999999968</v>
      </c>
      <c r="AC96">
        <f t="shared" si="15"/>
        <v>4.0200635642086153</v>
      </c>
    </row>
    <row r="97" spans="5:30">
      <c r="E97"/>
      <c r="S97">
        <f t="shared" si="14"/>
        <v>3.8453999999999966</v>
      </c>
      <c r="AC97">
        <f t="shared" si="15"/>
        <v>4.1258547106351582</v>
      </c>
    </row>
    <row r="98" spans="5:30">
      <c r="E98"/>
      <c r="S98">
        <f t="shared" si="14"/>
        <v>3.9439999999999964</v>
      </c>
      <c r="AC98">
        <f t="shared" si="15"/>
        <v>4.2316458570617002</v>
      </c>
    </row>
    <row r="99" spans="5:30">
      <c r="E99"/>
      <c r="S99">
        <f t="shared" si="14"/>
        <v>4.0425999999999966</v>
      </c>
      <c r="AC99">
        <f t="shared" si="15"/>
        <v>4.337437003488243</v>
      </c>
    </row>
    <row r="100" spans="5:30">
      <c r="E100"/>
      <c r="S100">
        <f t="shared" si="14"/>
        <v>4.1411999999999969</v>
      </c>
      <c r="AC100">
        <f t="shared" si="15"/>
        <v>4.4432281499147859</v>
      </c>
    </row>
    <row r="101" spans="5:30">
      <c r="E101"/>
      <c r="S101">
        <f t="shared" si="14"/>
        <v>4.2397999999999971</v>
      </c>
      <c r="AC101">
        <f t="shared" si="15"/>
        <v>4.5490192963413287</v>
      </c>
    </row>
    <row r="102" spans="5:30">
      <c r="E102"/>
      <c r="S102">
        <f t="shared" si="14"/>
        <v>4.3383999999999974</v>
      </c>
      <c r="AC102">
        <f t="shared" si="15"/>
        <v>4.6548104427678716</v>
      </c>
    </row>
    <row r="103" spans="5:30">
      <c r="E103"/>
      <c r="S103">
        <f t="shared" si="14"/>
        <v>4.4369999999999976</v>
      </c>
      <c r="AC103">
        <f t="shared" si="15"/>
        <v>4.7606015891944145</v>
      </c>
    </row>
    <row r="104" spans="5:30">
      <c r="E104"/>
      <c r="S104">
        <f t="shared" si="14"/>
        <v>4.5355999999999979</v>
      </c>
      <c r="AC104">
        <f t="shared" si="15"/>
        <v>4.8663927356209573</v>
      </c>
    </row>
    <row r="105" spans="5:30">
      <c r="E105"/>
      <c r="S105">
        <f t="shared" si="14"/>
        <v>4.6341999999999981</v>
      </c>
      <c r="AC105">
        <f t="shared" si="15"/>
        <v>4.9721838820475002</v>
      </c>
    </row>
    <row r="106" spans="5:30">
      <c r="E106"/>
      <c r="S106">
        <f t="shared" si="14"/>
        <v>4.7327999999999983</v>
      </c>
      <c r="AC106">
        <f t="shared" si="15"/>
        <v>5.077975028474043</v>
      </c>
    </row>
    <row r="107" spans="5:30">
      <c r="E107"/>
      <c r="S107">
        <f t="shared" si="14"/>
        <v>4.8313999999999986</v>
      </c>
      <c r="AC107">
        <f t="shared" si="15"/>
        <v>5.1837661749005859</v>
      </c>
    </row>
    <row r="108" spans="5:30">
      <c r="E108"/>
      <c r="S108">
        <f t="shared" si="14"/>
        <v>4.9299999999999988</v>
      </c>
      <c r="AC108">
        <f t="shared" si="15"/>
        <v>5.2895573213271287</v>
      </c>
    </row>
    <row r="109" spans="5:30">
      <c r="E109"/>
    </row>
    <row r="110" spans="5:30">
      <c r="E110"/>
      <c r="S110">
        <v>0</v>
      </c>
      <c r="T110">
        <f t="shared" ref="T110:T159" si="16">SQRT(($I$33/2)^2-(S110-$I$33/2)^2)</f>
        <v>0</v>
      </c>
      <c r="AC110">
        <f t="shared" si="15"/>
        <v>0</v>
      </c>
      <c r="AD110">
        <f t="shared" si="15"/>
        <v>0</v>
      </c>
    </row>
    <row r="111" spans="5:30">
      <c r="E111"/>
      <c r="S111">
        <f>S110+$T$2</f>
        <v>0.12504198340336622</v>
      </c>
      <c r="T111">
        <f t="shared" si="16"/>
        <v>0.87529388382356377</v>
      </c>
      <c r="AC111">
        <f t="shared" si="15"/>
        <v>0.134161610301124</v>
      </c>
      <c r="AD111">
        <f t="shared" si="15"/>
        <v>0.93913127210786818</v>
      </c>
    </row>
    <row r="112" spans="5:30">
      <c r="E112"/>
      <c r="S112">
        <f t="shared" ref="S112:S160" si="17">S111+$T$2</f>
        <v>0.25008396680673245</v>
      </c>
      <c r="T112">
        <f t="shared" si="16"/>
        <v>1.22515622305524</v>
      </c>
      <c r="AC112">
        <f t="shared" si="15"/>
        <v>0.268323220602248</v>
      </c>
      <c r="AD112">
        <f t="shared" si="15"/>
        <v>1.314509953231509</v>
      </c>
    </row>
    <row r="113" spans="5:30">
      <c r="E113"/>
      <c r="S113">
        <f t="shared" si="17"/>
        <v>0.37512595021009865</v>
      </c>
      <c r="T113">
        <f t="shared" si="16"/>
        <v>1.4847912861732886</v>
      </c>
      <c r="AC113">
        <f t="shared" si="15"/>
        <v>0.40248483090337195</v>
      </c>
      <c r="AD113">
        <f t="shared" si="15"/>
        <v>1.5930808556634166</v>
      </c>
    </row>
    <row r="114" spans="5:30">
      <c r="E114"/>
      <c r="S114">
        <f t="shared" si="17"/>
        <v>0.5001679336134649</v>
      </c>
      <c r="T114">
        <f t="shared" si="16"/>
        <v>1.6961519863722061</v>
      </c>
      <c r="AC114">
        <f t="shared" si="15"/>
        <v>0.53664644120449601</v>
      </c>
      <c r="AD114">
        <f t="shared" si="15"/>
        <v>1.8198566242593626</v>
      </c>
    </row>
    <row r="115" spans="5:30">
      <c r="E115"/>
      <c r="S115">
        <f t="shared" si="17"/>
        <v>0.62520991701683115</v>
      </c>
      <c r="T115">
        <f t="shared" si="16"/>
        <v>1.8756297510504938</v>
      </c>
      <c r="AC115">
        <f t="shared" si="15"/>
        <v>0.67080805150561995</v>
      </c>
      <c r="AD115">
        <f t="shared" si="15"/>
        <v>2.0124241545168604</v>
      </c>
    </row>
    <row r="116" spans="5:30">
      <c r="E116"/>
      <c r="S116">
        <f t="shared" si="17"/>
        <v>0.7502519004201974</v>
      </c>
      <c r="T116">
        <f t="shared" si="16"/>
        <v>2.0316917507215995</v>
      </c>
      <c r="AC116">
        <f t="shared" si="15"/>
        <v>0.80496966180674401</v>
      </c>
      <c r="AD116">
        <f t="shared" si="15"/>
        <v>2.1798681490282701</v>
      </c>
    </row>
    <row r="117" spans="5:30">
      <c r="E117"/>
      <c r="S117">
        <f t="shared" si="17"/>
        <v>0.87529388382356366</v>
      </c>
      <c r="T117">
        <f t="shared" si="16"/>
        <v>2.1693973314374118</v>
      </c>
      <c r="AC117">
        <f t="shared" si="15"/>
        <v>0.93913127210786806</v>
      </c>
      <c r="AD117">
        <f t="shared" si="15"/>
        <v>2.3276169447002637</v>
      </c>
    </row>
    <row r="118" spans="5:30">
      <c r="E118"/>
      <c r="S118">
        <f t="shared" si="17"/>
        <v>1.0003358672269298</v>
      </c>
      <c r="T118">
        <f t="shared" si="16"/>
        <v>2.2920574159733502</v>
      </c>
      <c r="AC118">
        <f t="shared" si="15"/>
        <v>1.073292882408992</v>
      </c>
      <c r="AD118">
        <f t="shared" si="15"/>
        <v>2.4592229382482715</v>
      </c>
    </row>
    <row r="119" spans="5:30">
      <c r="E119"/>
      <c r="S119">
        <f t="shared" si="17"/>
        <v>1.1253778506302961</v>
      </c>
      <c r="T119">
        <f t="shared" si="16"/>
        <v>2.401978063880311</v>
      </c>
      <c r="AC119">
        <f t="shared" si="15"/>
        <v>1.2074544927101158</v>
      </c>
      <c r="AD119">
        <f t="shared" si="15"/>
        <v>2.577160375956443</v>
      </c>
    </row>
    <row r="120" spans="5:30">
      <c r="E120"/>
      <c r="S120">
        <f t="shared" si="17"/>
        <v>1.2504198340336623</v>
      </c>
      <c r="T120">
        <f t="shared" si="16"/>
        <v>2.5008396680673246</v>
      </c>
      <c r="AC120">
        <f t="shared" si="15"/>
        <v>1.3416161030112399</v>
      </c>
      <c r="AD120">
        <f t="shared" si="15"/>
        <v>2.6832322060224798</v>
      </c>
    </row>
    <row r="121" spans="5:30">
      <c r="E121"/>
      <c r="S121">
        <f t="shared" si="17"/>
        <v>1.3754618174370286</v>
      </c>
      <c r="T121">
        <f t="shared" si="16"/>
        <v>2.5899089706337306</v>
      </c>
      <c r="AC121">
        <f t="shared" si="15"/>
        <v>1.4757777133123642</v>
      </c>
      <c r="AD121">
        <f t="shared" si="15"/>
        <v>2.778797557238633</v>
      </c>
    </row>
    <row r="122" spans="5:30">
      <c r="E122"/>
      <c r="S122">
        <f t="shared" si="17"/>
        <v>1.5005038008403948</v>
      </c>
      <c r="T122">
        <f t="shared" si="16"/>
        <v>2.6701660831738838</v>
      </c>
      <c r="AC122">
        <f t="shared" si="15"/>
        <v>1.609939323613488</v>
      </c>
      <c r="AD122">
        <f t="shared" si="15"/>
        <v>2.8649080232072626</v>
      </c>
    </row>
    <row r="123" spans="5:30">
      <c r="E123"/>
      <c r="S123">
        <f t="shared" si="17"/>
        <v>1.6255457842437611</v>
      </c>
      <c r="T123">
        <f t="shared" si="16"/>
        <v>2.7423847928524459</v>
      </c>
      <c r="AC123">
        <f t="shared" si="15"/>
        <v>1.7441009339146123</v>
      </c>
      <c r="AD123">
        <f t="shared" si="15"/>
        <v>2.9423938253405355</v>
      </c>
    </row>
    <row r="124" spans="5:30">
      <c r="E124"/>
      <c r="S124">
        <f t="shared" si="17"/>
        <v>1.7505877676471273</v>
      </c>
      <c r="T124">
        <f t="shared" si="16"/>
        <v>2.8071855651484192</v>
      </c>
      <c r="AC124">
        <f t="shared" si="15"/>
        <v>1.8782625442157361</v>
      </c>
      <c r="AD124">
        <f t="shared" si="15"/>
        <v>3.0119206812281254</v>
      </c>
    </row>
    <row r="125" spans="5:30">
      <c r="E125"/>
      <c r="S125">
        <f t="shared" si="17"/>
        <v>1.8756297510504936</v>
      </c>
      <c r="T125">
        <f t="shared" si="16"/>
        <v>2.8650717699666881</v>
      </c>
      <c r="AC125">
        <f t="shared" si="15"/>
        <v>2.0124241545168604</v>
      </c>
      <c r="AD125">
        <f t="shared" si="15"/>
        <v>3.0740286728103396</v>
      </c>
    </row>
    <row r="126" spans="5:30">
      <c r="E126"/>
      <c r="S126">
        <f t="shared" si="17"/>
        <v>2.0006717344538596</v>
      </c>
      <c r="T126">
        <f t="shared" si="16"/>
        <v>2.9164551602442916</v>
      </c>
      <c r="AC126">
        <f t="shared" si="15"/>
        <v>2.146585764817984</v>
      </c>
      <c r="AD126">
        <f t="shared" si="15"/>
        <v>3.129159583203343</v>
      </c>
    </row>
    <row r="127" spans="5:30">
      <c r="E127"/>
      <c r="S127">
        <f t="shared" si="17"/>
        <v>2.1257137178572258</v>
      </c>
      <c r="T127">
        <f t="shared" si="16"/>
        <v>2.9616742159029186</v>
      </c>
      <c r="AC127">
        <f t="shared" si="15"/>
        <v>2.2807473751191081</v>
      </c>
      <c r="AD127">
        <f t="shared" si="15"/>
        <v>3.1776765785223264</v>
      </c>
    </row>
    <row r="128" spans="5:30">
      <c r="E128"/>
      <c r="S128">
        <f t="shared" si="17"/>
        <v>2.2507557012605921</v>
      </c>
      <c r="T128">
        <f t="shared" si="16"/>
        <v>3.0010076016807896</v>
      </c>
      <c r="AC128">
        <f t="shared" si="15"/>
        <v>2.4149089854202317</v>
      </c>
      <c r="AD128">
        <f t="shared" si="15"/>
        <v>3.219878647226976</v>
      </c>
    </row>
    <row r="129" spans="5:30">
      <c r="E129"/>
      <c r="S129">
        <f t="shared" si="17"/>
        <v>2.3757976846639584</v>
      </c>
      <c r="T129">
        <f t="shared" si="16"/>
        <v>3.0346841836212062</v>
      </c>
      <c r="AC129">
        <f t="shared" si="15"/>
        <v>2.5490705957213562</v>
      </c>
      <c r="AD129">
        <f t="shared" si="15"/>
        <v>3.2560113471377679</v>
      </c>
    </row>
    <row r="130" spans="5:30">
      <c r="E130"/>
      <c r="S130">
        <f t="shared" si="17"/>
        <v>2.5008396680673246</v>
      </c>
      <c r="T130">
        <f t="shared" si="16"/>
        <v>3.0628905576380996</v>
      </c>
      <c r="AC130">
        <f t="shared" si="15"/>
        <v>2.6832322060224798</v>
      </c>
      <c r="AD130">
        <f t="shared" si="15"/>
        <v>3.286274883078772</v>
      </c>
    </row>
    <row r="131" spans="5:30">
      <c r="E131"/>
      <c r="S131">
        <f t="shared" si="17"/>
        <v>2.6258816514706909</v>
      </c>
      <c r="T131">
        <f t="shared" si="16"/>
        <v>3.0857767331078345</v>
      </c>
      <c r="AC131">
        <f t="shared" si="15"/>
        <v>2.8173938163236039</v>
      </c>
      <c r="AD131">
        <f t="shared" si="15"/>
        <v>3.3108302049881257</v>
      </c>
    </row>
    <row r="132" spans="5:30">
      <c r="E132"/>
      <c r="S132">
        <f t="shared" si="17"/>
        <v>2.7509236348740571</v>
      </c>
      <c r="T132">
        <f t="shared" si="16"/>
        <v>3.1034604121663603</v>
      </c>
      <c r="AC132">
        <f t="shared" si="15"/>
        <v>2.9515554266247284</v>
      </c>
      <c r="AD132">
        <f t="shared" si="15"/>
        <v>3.3298035993151083</v>
      </c>
    </row>
    <row r="133" spans="5:30">
      <c r="E133"/>
      <c r="S133">
        <f t="shared" si="17"/>
        <v>2.8759656182774234</v>
      </c>
      <c r="T133">
        <f t="shared" si="16"/>
        <v>3.1160301696150232</v>
      </c>
      <c r="AC133">
        <f t="shared" si="15"/>
        <v>3.085717036925852</v>
      </c>
      <c r="AD133">
        <f t="shared" si="15"/>
        <v>3.343290100844496</v>
      </c>
    </row>
    <row r="134" spans="5:30">
      <c r="E134"/>
      <c r="S134">
        <f t="shared" si="17"/>
        <v>3.0010076016807896</v>
      </c>
      <c r="T134">
        <f t="shared" si="16"/>
        <v>3.1235477442791515</v>
      </c>
      <c r="AC134">
        <f t="shared" si="15"/>
        <v>3.219878647226976</v>
      </c>
      <c r="AD134">
        <f t="shared" si="15"/>
        <v>3.3513559511697015</v>
      </c>
    </row>
    <row r="135" spans="5:30">
      <c r="E135"/>
      <c r="S135">
        <f t="shared" si="17"/>
        <v>3.1260495850841559</v>
      </c>
      <c r="T135">
        <f t="shared" si="16"/>
        <v>3.1260495850841559</v>
      </c>
      <c r="AC135">
        <f t="shared" ref="AC135:AD198" si="18">S135*0.0479/$I$23</f>
        <v>3.3540402575281001</v>
      </c>
      <c r="AD135">
        <f t="shared" si="18"/>
        <v>3.3540402575281001</v>
      </c>
    </row>
    <row r="136" spans="5:30">
      <c r="E136"/>
      <c r="S136">
        <f t="shared" si="17"/>
        <v>3.2510915684875221</v>
      </c>
      <c r="T136">
        <f t="shared" si="16"/>
        <v>3.1235477442791515</v>
      </c>
      <c r="AC136">
        <f t="shared" si="18"/>
        <v>3.4882018678292246</v>
      </c>
      <c r="AD136">
        <f t="shared" si="18"/>
        <v>3.3513559511697015</v>
      </c>
    </row>
    <row r="137" spans="5:30">
      <c r="E137"/>
      <c r="S137">
        <f t="shared" si="17"/>
        <v>3.3761335518908884</v>
      </c>
      <c r="T137">
        <f t="shared" si="16"/>
        <v>3.1160301696150232</v>
      </c>
      <c r="AC137">
        <f t="shared" si="18"/>
        <v>3.6223634781303482</v>
      </c>
      <c r="AD137">
        <f t="shared" si="18"/>
        <v>3.343290100844496</v>
      </c>
    </row>
    <row r="138" spans="5:30">
      <c r="E138"/>
      <c r="S138">
        <f t="shared" si="17"/>
        <v>3.5011755352942546</v>
      </c>
      <c r="T138">
        <f t="shared" si="16"/>
        <v>3.1034604121663603</v>
      </c>
      <c r="AC138">
        <f t="shared" si="18"/>
        <v>3.7565250884314723</v>
      </c>
      <c r="AD138">
        <f t="shared" si="18"/>
        <v>3.3298035993151083</v>
      </c>
    </row>
    <row r="139" spans="5:30">
      <c r="E139"/>
      <c r="S139">
        <f t="shared" si="17"/>
        <v>3.6262175186976209</v>
      </c>
      <c r="T139">
        <f t="shared" si="16"/>
        <v>3.0857767331078345</v>
      </c>
      <c r="AC139">
        <f t="shared" si="18"/>
        <v>3.8906866987325959</v>
      </c>
      <c r="AD139">
        <f t="shared" si="18"/>
        <v>3.3108302049881257</v>
      </c>
    </row>
    <row r="140" spans="5:30">
      <c r="E140"/>
      <c r="S140">
        <f t="shared" si="17"/>
        <v>3.7512595021009871</v>
      </c>
      <c r="T140">
        <f t="shared" si="16"/>
        <v>3.0628905576380996</v>
      </c>
      <c r="AC140">
        <f t="shared" si="18"/>
        <v>4.0248483090337208</v>
      </c>
      <c r="AD140">
        <f t="shared" si="18"/>
        <v>3.286274883078772</v>
      </c>
    </row>
    <row r="141" spans="5:30">
      <c r="E141"/>
      <c r="S141">
        <f t="shared" si="17"/>
        <v>3.8763014855043534</v>
      </c>
      <c r="T141">
        <f t="shared" si="16"/>
        <v>3.0346841836212062</v>
      </c>
      <c r="AC141">
        <f t="shared" si="18"/>
        <v>4.159009919334844</v>
      </c>
      <c r="AD141">
        <f t="shared" si="18"/>
        <v>3.2560113471377679</v>
      </c>
    </row>
    <row r="142" spans="5:30">
      <c r="E142"/>
      <c r="S142">
        <f t="shared" si="17"/>
        <v>4.0013434689077192</v>
      </c>
      <c r="T142">
        <f t="shared" si="16"/>
        <v>3.0010076016807896</v>
      </c>
      <c r="AC142">
        <f t="shared" si="18"/>
        <v>4.293171529635968</v>
      </c>
      <c r="AD142">
        <f t="shared" si="18"/>
        <v>3.219878647226976</v>
      </c>
    </row>
    <row r="143" spans="5:30">
      <c r="E143"/>
      <c r="S143">
        <f t="shared" si="17"/>
        <v>4.1263854523110854</v>
      </c>
      <c r="T143">
        <f t="shared" si="16"/>
        <v>2.961674215902919</v>
      </c>
      <c r="AC143">
        <f t="shared" si="18"/>
        <v>4.4273331399370921</v>
      </c>
      <c r="AD143">
        <f t="shared" si="18"/>
        <v>3.1776765785223273</v>
      </c>
    </row>
    <row r="144" spans="5:30">
      <c r="E144"/>
      <c r="S144">
        <f t="shared" si="17"/>
        <v>4.2514274357144517</v>
      </c>
      <c r="T144">
        <f t="shared" si="16"/>
        <v>2.9164551602442921</v>
      </c>
      <c r="AC144">
        <f t="shared" si="18"/>
        <v>4.5614947502382162</v>
      </c>
      <c r="AD144">
        <f t="shared" si="18"/>
        <v>3.1291595832033434</v>
      </c>
    </row>
    <row r="145" spans="5:30">
      <c r="E145"/>
      <c r="S145">
        <f t="shared" si="17"/>
        <v>4.3764694191178179</v>
      </c>
      <c r="T145">
        <f t="shared" si="16"/>
        <v>2.8650717699666886</v>
      </c>
      <c r="AC145">
        <f t="shared" si="18"/>
        <v>4.6956563605393402</v>
      </c>
      <c r="AD145">
        <f t="shared" si="18"/>
        <v>3.0740286728103405</v>
      </c>
    </row>
    <row r="146" spans="5:30">
      <c r="E146"/>
      <c r="S146">
        <f t="shared" si="17"/>
        <v>4.5015114025211842</v>
      </c>
      <c r="T146">
        <f t="shared" si="16"/>
        <v>2.8071855651484192</v>
      </c>
      <c r="AC146">
        <f t="shared" si="18"/>
        <v>4.8298179708404634</v>
      </c>
      <c r="AD146">
        <f t="shared" si="18"/>
        <v>3.0119206812281254</v>
      </c>
    </row>
    <row r="147" spans="5:30">
      <c r="E147"/>
      <c r="S147">
        <f t="shared" si="17"/>
        <v>4.6265533859245505</v>
      </c>
      <c r="T147">
        <f t="shared" si="16"/>
        <v>2.7423847928524459</v>
      </c>
      <c r="AC147">
        <f t="shared" si="18"/>
        <v>4.9639795811415883</v>
      </c>
      <c r="AD147">
        <f t="shared" si="18"/>
        <v>2.9423938253405355</v>
      </c>
    </row>
    <row r="148" spans="5:30">
      <c r="E148"/>
      <c r="S148">
        <f t="shared" si="17"/>
        <v>4.7515953693279167</v>
      </c>
      <c r="T148">
        <f t="shared" si="16"/>
        <v>2.6701660831738838</v>
      </c>
      <c r="AC148">
        <f t="shared" si="18"/>
        <v>5.0981411914427124</v>
      </c>
      <c r="AD148">
        <f t="shared" si="18"/>
        <v>2.8649080232072626</v>
      </c>
    </row>
    <row r="149" spans="5:30">
      <c r="E149"/>
      <c r="S149">
        <f t="shared" si="17"/>
        <v>4.876637352731283</v>
      </c>
      <c r="T149">
        <f t="shared" si="16"/>
        <v>2.589908970633731</v>
      </c>
      <c r="AC149">
        <f t="shared" si="18"/>
        <v>5.2323028017438356</v>
      </c>
      <c r="AD149">
        <f t="shared" si="18"/>
        <v>2.7787975572386334</v>
      </c>
    </row>
    <row r="150" spans="5:30">
      <c r="E150"/>
      <c r="S150">
        <f t="shared" si="17"/>
        <v>5.0016793361346492</v>
      </c>
      <c r="T150">
        <f t="shared" si="16"/>
        <v>2.5008396680673246</v>
      </c>
      <c r="AC150">
        <f t="shared" si="18"/>
        <v>5.3664644120449596</v>
      </c>
      <c r="AD150">
        <f t="shared" si="18"/>
        <v>2.6832322060224798</v>
      </c>
    </row>
    <row r="151" spans="5:30">
      <c r="E151"/>
      <c r="S151">
        <f t="shared" si="17"/>
        <v>5.1267213195380155</v>
      </c>
      <c r="T151">
        <f t="shared" si="16"/>
        <v>2.401978063880311</v>
      </c>
      <c r="AC151">
        <f t="shared" si="18"/>
        <v>5.5006260223460846</v>
      </c>
      <c r="AD151">
        <f t="shared" si="18"/>
        <v>2.577160375956443</v>
      </c>
    </row>
    <row r="152" spans="5:30">
      <c r="E152"/>
      <c r="S152">
        <f t="shared" si="17"/>
        <v>5.2517633029413817</v>
      </c>
      <c r="T152">
        <f t="shared" si="16"/>
        <v>2.2920574159733507</v>
      </c>
      <c r="AC152">
        <f t="shared" si="18"/>
        <v>5.6347876326472077</v>
      </c>
      <c r="AD152">
        <f t="shared" si="18"/>
        <v>2.459222938248272</v>
      </c>
    </row>
    <row r="153" spans="5:30">
      <c r="E153"/>
      <c r="S153">
        <f t="shared" si="17"/>
        <v>5.376805286344748</v>
      </c>
      <c r="T153">
        <f t="shared" si="16"/>
        <v>2.1693973314374118</v>
      </c>
      <c r="AC153">
        <f t="shared" si="18"/>
        <v>5.7689492429483318</v>
      </c>
      <c r="AD153">
        <f t="shared" si="18"/>
        <v>2.3276169447002637</v>
      </c>
    </row>
    <row r="154" spans="5:30">
      <c r="E154"/>
      <c r="S154">
        <f t="shared" si="17"/>
        <v>5.5018472697481142</v>
      </c>
      <c r="T154">
        <f t="shared" si="16"/>
        <v>2.0316917507215995</v>
      </c>
      <c r="AC154">
        <f t="shared" si="18"/>
        <v>5.9031108532494567</v>
      </c>
      <c r="AD154">
        <f t="shared" si="18"/>
        <v>2.1798681490282701</v>
      </c>
    </row>
    <row r="155" spans="5:30">
      <c r="E155"/>
      <c r="S155">
        <f t="shared" si="17"/>
        <v>5.6268892531514805</v>
      </c>
      <c r="T155">
        <f t="shared" si="16"/>
        <v>1.8756297510504938</v>
      </c>
      <c r="AC155">
        <f t="shared" si="18"/>
        <v>6.0372724635505799</v>
      </c>
      <c r="AD155">
        <f t="shared" si="18"/>
        <v>2.0124241545168604</v>
      </c>
    </row>
    <row r="156" spans="5:30">
      <c r="E156"/>
      <c r="S156">
        <f t="shared" si="17"/>
        <v>5.7519312365548467</v>
      </c>
      <c r="T156">
        <f t="shared" si="16"/>
        <v>1.6961519863722061</v>
      </c>
      <c r="AC156">
        <f t="shared" si="18"/>
        <v>6.1714340738517039</v>
      </c>
      <c r="AD156">
        <f t="shared" si="18"/>
        <v>1.8198566242593626</v>
      </c>
    </row>
    <row r="157" spans="5:30">
      <c r="E157"/>
      <c r="S157">
        <f t="shared" si="17"/>
        <v>5.876973219958213</v>
      </c>
      <c r="T157">
        <f t="shared" si="16"/>
        <v>1.4847912861732886</v>
      </c>
      <c r="AC157">
        <f t="shared" si="18"/>
        <v>6.3055956841528289</v>
      </c>
      <c r="AD157">
        <f t="shared" si="18"/>
        <v>1.5930808556634166</v>
      </c>
    </row>
    <row r="158" spans="5:30">
      <c r="E158"/>
      <c r="S158">
        <f t="shared" si="17"/>
        <v>6.0020152033615792</v>
      </c>
      <c r="T158">
        <f t="shared" si="16"/>
        <v>1.22515622305524</v>
      </c>
      <c r="AC158">
        <f t="shared" si="18"/>
        <v>6.4397572944539521</v>
      </c>
      <c r="AD158">
        <f t="shared" si="18"/>
        <v>1.314509953231509</v>
      </c>
    </row>
    <row r="159" spans="5:30">
      <c r="E159"/>
      <c r="S159">
        <f t="shared" si="17"/>
        <v>6.1270571867649455</v>
      </c>
      <c r="T159">
        <f t="shared" si="16"/>
        <v>0.87529388382356377</v>
      </c>
      <c r="AC159">
        <f t="shared" si="18"/>
        <v>6.573918904755077</v>
      </c>
      <c r="AD159">
        <f t="shared" si="18"/>
        <v>0.93913127210786818</v>
      </c>
    </row>
    <row r="160" spans="5:30">
      <c r="E160"/>
      <c r="S160">
        <f t="shared" si="17"/>
        <v>6.2520991701683117</v>
      </c>
      <c r="T160">
        <v>0</v>
      </c>
      <c r="AC160">
        <f t="shared" si="18"/>
        <v>6.7080805150562002</v>
      </c>
      <c r="AD160">
        <f>T160</f>
        <v>0</v>
      </c>
    </row>
    <row r="161" spans="5:36">
      <c r="E161"/>
    </row>
    <row r="162" spans="5:36">
      <c r="E162"/>
      <c r="S162">
        <f>B17</f>
        <v>1.298</v>
      </c>
      <c r="W162">
        <f>E17</f>
        <v>2.5405779493872811</v>
      </c>
      <c r="AC162">
        <f t="shared" si="18"/>
        <v>1.3926664103615851</v>
      </c>
      <c r="AF162">
        <f>W162*0.0479/$I$23</f>
        <v>2.7258687003212496</v>
      </c>
    </row>
    <row r="163" spans="5:36">
      <c r="E163"/>
      <c r="S163">
        <f>B18</f>
        <v>1.2989999999999999</v>
      </c>
      <c r="W163">
        <f>E18</f>
        <v>2.4775535991364772</v>
      </c>
      <c r="AC163">
        <f t="shared" si="18"/>
        <v>1.393739342881124</v>
      </c>
      <c r="AF163">
        <f>W163*0.0479/$I$23</f>
        <v>2.6582478254143478</v>
      </c>
    </row>
    <row r="164" spans="5:36">
      <c r="E164"/>
      <c r="S164">
        <f>B19</f>
        <v>1.788</v>
      </c>
      <c r="W164">
        <f>E19</f>
        <v>2.9470387988493649</v>
      </c>
      <c r="AC164">
        <f t="shared" si="18"/>
        <v>1.9184033449356814</v>
      </c>
      <c r="AF164">
        <f>W164*0.0479/$I$23</f>
        <v>3.1619737636285539</v>
      </c>
    </row>
    <row r="165" spans="5:36">
      <c r="E165"/>
      <c r="S165">
        <f>B20</f>
        <v>2.2799999999999998</v>
      </c>
      <c r="W165">
        <f>E20</f>
        <v>3.3216031978773914</v>
      </c>
      <c r="AC165">
        <f t="shared" si="18"/>
        <v>2.4462861445488553</v>
      </c>
      <c r="AF165">
        <f>W165*0.0479/$I$23</f>
        <v>3.5638560880072947</v>
      </c>
    </row>
    <row r="166" spans="5:36">
      <c r="E166"/>
      <c r="S166">
        <f>B21</f>
        <v>2.7709999999999999</v>
      </c>
      <c r="W166">
        <f>E21</f>
        <v>3.6852423621078532</v>
      </c>
      <c r="AC166">
        <f t="shared" si="18"/>
        <v>2.97309601164249</v>
      </c>
      <c r="AF166">
        <f>W166*0.0479/$I$23</f>
        <v>3.9540163726881303</v>
      </c>
    </row>
    <row r="167" spans="5:36">
      <c r="E167"/>
    </row>
    <row r="168" spans="5:36">
      <c r="E168"/>
      <c r="S168">
        <f>$F$17</f>
        <v>4.93</v>
      </c>
      <c r="Y168">
        <f>E12</f>
        <v>4.8081666666666667</v>
      </c>
      <c r="AC168">
        <f t="shared" si="18"/>
        <v>5.2895573213271296</v>
      </c>
      <c r="AH168">
        <f>Y168*0.0479/$I$23</f>
        <v>5.1588383760299656</v>
      </c>
    </row>
    <row r="169" spans="5:36">
      <c r="E169"/>
    </row>
    <row r="170" spans="5:36">
      <c r="E170"/>
      <c r="S170">
        <v>-0.05</v>
      </c>
      <c r="Z170">
        <f>S170*$I$25+$I$24</f>
        <v>1.5146441249415801</v>
      </c>
      <c r="AC170">
        <f t="shared" si="18"/>
        <v>-5.3646625976948581E-2</v>
      </c>
      <c r="AG170">
        <f>Z170*0.0479/$I$23</f>
        <v>1.6251109371784704</v>
      </c>
    </row>
    <row r="171" spans="5:36">
      <c r="E171"/>
      <c r="S171">
        <f>I41</f>
        <v>2.1740168312024886</v>
      </c>
      <c r="Z171">
        <f>S171*$I$25+$I$24</f>
        <v>3.2013616117057957</v>
      </c>
      <c r="AC171">
        <f t="shared" si="18"/>
        <v>2.3325733562222171</v>
      </c>
      <c r="AG171">
        <f>Z171*0.0479/$I$23</f>
        <v>3.4348449800028424</v>
      </c>
    </row>
    <row r="172" spans="5:36">
      <c r="E172"/>
    </row>
    <row r="173" spans="5:36">
      <c r="E173"/>
      <c r="S173">
        <v>0</v>
      </c>
      <c r="V173">
        <f t="shared" ref="V173:V222" si="19">SQRT(($L$29/2)^2-(S173-$L$29/2)^2)</f>
        <v>0</v>
      </c>
      <c r="AC173">
        <f t="shared" si="18"/>
        <v>0</v>
      </c>
      <c r="AJ173">
        <f t="shared" ref="AJ173:AJ222" si="20">V173*0.0479/$I$23</f>
        <v>0</v>
      </c>
    </row>
    <row r="174" spans="5:36">
      <c r="E174"/>
      <c r="S174">
        <f t="shared" ref="S174:S223" si="21">S173+$V$2</f>
        <v>0.19903700699768631</v>
      </c>
      <c r="V174">
        <f t="shared" si="19"/>
        <v>1.3932590489838057</v>
      </c>
      <c r="AC174">
        <f t="shared" si="18"/>
        <v>0.21355327739952351</v>
      </c>
      <c r="AJ174">
        <f t="shared" si="20"/>
        <v>1.494872941796666</v>
      </c>
    </row>
    <row r="175" spans="5:36">
      <c r="E175"/>
      <c r="S175">
        <f t="shared" si="21"/>
        <v>0.39807401399537262</v>
      </c>
      <c r="V175">
        <f t="shared" si="19"/>
        <v>1.9501564283003843</v>
      </c>
      <c r="AC175">
        <f t="shared" si="18"/>
        <v>0.42710655479904702</v>
      </c>
      <c r="AJ175">
        <f t="shared" si="20"/>
        <v>2.0923862501114532</v>
      </c>
    </row>
    <row r="176" spans="5:36">
      <c r="E176"/>
      <c r="S176">
        <f t="shared" si="21"/>
        <v>0.59711102099305891</v>
      </c>
      <c r="V176">
        <f t="shared" si="19"/>
        <v>2.3634335090706866</v>
      </c>
      <c r="AC176">
        <f t="shared" si="18"/>
        <v>0.64065983219857048</v>
      </c>
      <c r="AJ176">
        <f t="shared" si="20"/>
        <v>2.5358046696500449</v>
      </c>
    </row>
    <row r="177" spans="5:36">
      <c r="E177"/>
      <c r="S177">
        <f t="shared" si="21"/>
        <v>0.79614802799074524</v>
      </c>
      <c r="V177">
        <f t="shared" si="19"/>
        <v>2.699869320623844</v>
      </c>
      <c r="AC177">
        <f t="shared" si="18"/>
        <v>0.85421310959809404</v>
      </c>
      <c r="AJ177">
        <f t="shared" si="20"/>
        <v>2.8967775926029122</v>
      </c>
    </row>
    <row r="178" spans="5:36">
      <c r="E178"/>
      <c r="S178">
        <f t="shared" si="21"/>
        <v>0.99518503498843158</v>
      </c>
      <c r="V178">
        <f t="shared" si="19"/>
        <v>2.9855551049652944</v>
      </c>
      <c r="AC178">
        <f t="shared" si="18"/>
        <v>1.0677663869976175</v>
      </c>
      <c r="AJ178">
        <f t="shared" si="20"/>
        <v>3.2032991609928518</v>
      </c>
    </row>
    <row r="179" spans="5:36">
      <c r="E179"/>
      <c r="S179">
        <f t="shared" si="21"/>
        <v>1.1942220419861178</v>
      </c>
      <c r="V179">
        <f t="shared" si="19"/>
        <v>3.2339685775859999</v>
      </c>
      <c r="AC179">
        <f t="shared" si="18"/>
        <v>1.281319664397141</v>
      </c>
      <c r="AJ179">
        <f t="shared" si="20"/>
        <v>3.4698300540592109</v>
      </c>
    </row>
    <row r="180" spans="5:36">
      <c r="E180"/>
      <c r="S180">
        <f t="shared" si="21"/>
        <v>1.3932590489838041</v>
      </c>
      <c r="V180">
        <f t="shared" si="19"/>
        <v>3.4531630104201145</v>
      </c>
      <c r="AC180">
        <f t="shared" si="18"/>
        <v>1.4948729417966644</v>
      </c>
      <c r="AJ180">
        <f t="shared" si="20"/>
        <v>3.7050108891488334</v>
      </c>
    </row>
    <row r="181" spans="5:36">
      <c r="E181"/>
      <c r="S181">
        <f t="shared" si="21"/>
        <v>1.5922960559814905</v>
      </c>
      <c r="V181">
        <f t="shared" si="19"/>
        <v>3.6484086026574114</v>
      </c>
      <c r="AC181">
        <f t="shared" si="18"/>
        <v>1.7084262191961881</v>
      </c>
      <c r="AJ181">
        <f t="shared" si="20"/>
        <v>3.914496234356875</v>
      </c>
    </row>
    <row r="182" spans="5:36">
      <c r="E182"/>
      <c r="S182">
        <f t="shared" si="21"/>
        <v>1.7913330629791768</v>
      </c>
      <c r="V182">
        <f t="shared" si="19"/>
        <v>3.8233760509589301</v>
      </c>
      <c r="AC182">
        <f t="shared" si="18"/>
        <v>1.9219794965957118</v>
      </c>
      <c r="AJ182">
        <f t="shared" si="20"/>
        <v>4.1022244995003287</v>
      </c>
    </row>
    <row r="183" spans="5:36">
      <c r="E183"/>
      <c r="S183">
        <f t="shared" si="21"/>
        <v>1.9903700699768632</v>
      </c>
      <c r="V183">
        <f t="shared" si="19"/>
        <v>3.9807401399537263</v>
      </c>
      <c r="AC183">
        <f t="shared" si="18"/>
        <v>2.135532773995235</v>
      </c>
      <c r="AJ183">
        <f t="shared" si="20"/>
        <v>4.27106554799047</v>
      </c>
    </row>
    <row r="184" spans="5:36">
      <c r="E184"/>
      <c r="S184">
        <f t="shared" si="21"/>
        <v>2.1894070769745495</v>
      </c>
      <c r="V184">
        <f t="shared" si="19"/>
        <v>4.1225172208642293</v>
      </c>
      <c r="AC184">
        <f t="shared" si="18"/>
        <v>2.3490860513947585</v>
      </c>
      <c r="AJ184">
        <f t="shared" si="20"/>
        <v>4.4231827886246569</v>
      </c>
    </row>
    <row r="185" spans="5:36">
      <c r="E185"/>
      <c r="S185">
        <f t="shared" si="21"/>
        <v>2.3884440839722356</v>
      </c>
      <c r="V185">
        <f t="shared" si="19"/>
        <v>4.250267397528801</v>
      </c>
      <c r="AC185">
        <f t="shared" si="18"/>
        <v>2.5626393287942819</v>
      </c>
      <c r="AJ185">
        <f t="shared" si="20"/>
        <v>4.5602501075449249</v>
      </c>
    </row>
    <row r="186" spans="5:36">
      <c r="E186"/>
      <c r="S186">
        <f t="shared" si="21"/>
        <v>2.5874810909699217</v>
      </c>
      <c r="V186">
        <f t="shared" si="19"/>
        <v>4.3652223545154225</v>
      </c>
      <c r="AC186">
        <f t="shared" si="18"/>
        <v>2.7761926061938049</v>
      </c>
      <c r="AJ186">
        <f t="shared" si="20"/>
        <v>4.6835890191780747</v>
      </c>
    </row>
    <row r="187" spans="5:36">
      <c r="E187"/>
      <c r="S187">
        <f t="shared" si="21"/>
        <v>2.7865180979676079</v>
      </c>
      <c r="V187">
        <f t="shared" si="19"/>
        <v>4.4683697248456182</v>
      </c>
      <c r="AC187">
        <f t="shared" si="18"/>
        <v>2.9897458835933284</v>
      </c>
      <c r="AJ187">
        <f t="shared" si="20"/>
        <v>4.7942591871102707</v>
      </c>
    </row>
    <row r="188" spans="5:36">
      <c r="E188"/>
      <c r="S188">
        <f t="shared" si="21"/>
        <v>2.985555104965294</v>
      </c>
      <c r="V188">
        <f t="shared" si="19"/>
        <v>4.560510753321763</v>
      </c>
      <c r="AC188">
        <f t="shared" si="18"/>
        <v>3.2032991609928518</v>
      </c>
      <c r="AJ188">
        <f t="shared" si="20"/>
        <v>4.8931202929460929</v>
      </c>
    </row>
    <row r="189" spans="5:36">
      <c r="E189"/>
      <c r="S189">
        <f t="shared" si="21"/>
        <v>3.1845921119629801</v>
      </c>
      <c r="V189">
        <f t="shared" si="19"/>
        <v>4.6423008523899849</v>
      </c>
      <c r="AC189">
        <f t="shared" si="18"/>
        <v>3.4168524383923748</v>
      </c>
      <c r="AJ189">
        <f t="shared" si="20"/>
        <v>4.9808755500127022</v>
      </c>
    </row>
    <row r="190" spans="5:36">
      <c r="E190"/>
      <c r="S190">
        <f t="shared" si="21"/>
        <v>3.3836291189606662</v>
      </c>
      <c r="V190">
        <f t="shared" si="19"/>
        <v>4.7142788013363113</v>
      </c>
      <c r="AC190">
        <f t="shared" si="18"/>
        <v>3.6304057157918983</v>
      </c>
      <c r="AJ190">
        <f t="shared" si="20"/>
        <v>5.0581030321269314</v>
      </c>
    </row>
    <row r="191" spans="5:36">
      <c r="E191"/>
      <c r="S191">
        <f t="shared" si="21"/>
        <v>3.5826661259583523</v>
      </c>
      <c r="V191">
        <f t="shared" si="19"/>
        <v>4.7768881679444712</v>
      </c>
      <c r="AC191">
        <f t="shared" si="18"/>
        <v>3.8439589931914213</v>
      </c>
      <c r="AJ191">
        <f t="shared" si="20"/>
        <v>5.1252786575885638</v>
      </c>
    </row>
    <row r="192" spans="5:36">
      <c r="E192"/>
      <c r="S192">
        <f t="shared" si="21"/>
        <v>3.7817031329560384</v>
      </c>
      <c r="V192">
        <f t="shared" si="19"/>
        <v>4.8304932523560833</v>
      </c>
      <c r="AC192">
        <f t="shared" si="18"/>
        <v>4.0575122705909452</v>
      </c>
      <c r="AJ192">
        <f t="shared" si="20"/>
        <v>5.1827932958664134</v>
      </c>
    </row>
    <row r="193" spans="5:36">
      <c r="E193"/>
      <c r="S193">
        <f t="shared" si="21"/>
        <v>3.9807401399537246</v>
      </c>
      <c r="V193">
        <f t="shared" si="19"/>
        <v>4.875391070750962</v>
      </c>
      <c r="AC193">
        <f t="shared" si="18"/>
        <v>4.2710655479904682</v>
      </c>
      <c r="AJ193">
        <f t="shared" si="20"/>
        <v>5.2309656252786345</v>
      </c>
    </row>
    <row r="194" spans="5:36">
      <c r="E194"/>
      <c r="S194">
        <f t="shared" si="21"/>
        <v>4.1797771469514107</v>
      </c>
      <c r="V194">
        <f t="shared" si="19"/>
        <v>4.911820402269365</v>
      </c>
      <c r="AC194">
        <f t="shared" si="18"/>
        <v>4.4846188253899912</v>
      </c>
      <c r="AJ194">
        <f t="shared" si="20"/>
        <v>5.2700518397297946</v>
      </c>
    </row>
    <row r="195" spans="5:36">
      <c r="E195"/>
      <c r="S195">
        <f t="shared" si="21"/>
        <v>4.3788141539490972</v>
      </c>
      <c r="V195">
        <f t="shared" si="19"/>
        <v>4.939968600632171</v>
      </c>
      <c r="AC195">
        <f t="shared" si="18"/>
        <v>4.6981721027895151</v>
      </c>
      <c r="AJ195">
        <f t="shared" si="20"/>
        <v>5.3002529571196835</v>
      </c>
    </row>
    <row r="196" spans="5:36">
      <c r="E196"/>
      <c r="S196">
        <f t="shared" si="21"/>
        <v>4.5778511609467838</v>
      </c>
      <c r="V196">
        <f t="shared" si="19"/>
        <v>4.9599766557923184</v>
      </c>
      <c r="AC196">
        <f t="shared" si="18"/>
        <v>4.911725380189039</v>
      </c>
      <c r="AJ196">
        <f t="shared" si="20"/>
        <v>5.3217202501537351</v>
      </c>
    </row>
    <row r="197" spans="5:36">
      <c r="E197"/>
      <c r="S197">
        <f t="shared" si="21"/>
        <v>4.7768881679444704</v>
      </c>
      <c r="V197">
        <f t="shared" si="19"/>
        <v>4.9719428412310362</v>
      </c>
      <c r="AC197">
        <f t="shared" si="18"/>
        <v>5.1252786575885629</v>
      </c>
      <c r="AJ197">
        <f t="shared" si="20"/>
        <v>5.3345591596457691</v>
      </c>
    </row>
    <row r="198" spans="5:36">
      <c r="E198"/>
      <c r="S198">
        <f t="shared" si="21"/>
        <v>4.9759251749421569</v>
      </c>
      <c r="V198">
        <f t="shared" si="19"/>
        <v>4.9759251749421578</v>
      </c>
      <c r="AC198">
        <f t="shared" si="18"/>
        <v>5.3388319349880868</v>
      </c>
      <c r="AJ198">
        <f t="shared" si="20"/>
        <v>5.3388319349880877</v>
      </c>
    </row>
    <row r="199" spans="5:36">
      <c r="E199"/>
      <c r="S199">
        <f t="shared" si="21"/>
        <v>5.1749621819398435</v>
      </c>
      <c r="V199">
        <f t="shared" si="19"/>
        <v>4.9719428412310362</v>
      </c>
      <c r="AC199">
        <f t="shared" ref="AC199:AC232" si="22">S199*0.0479/$I$23</f>
        <v>5.5523852123876098</v>
      </c>
      <c r="AJ199">
        <f t="shared" si="20"/>
        <v>5.3345591596457691</v>
      </c>
    </row>
    <row r="200" spans="5:36">
      <c r="E200"/>
      <c r="S200">
        <f t="shared" si="21"/>
        <v>5.37399918893753</v>
      </c>
      <c r="V200">
        <f t="shared" si="19"/>
        <v>4.9599766557923193</v>
      </c>
      <c r="AC200">
        <f t="shared" si="22"/>
        <v>5.7659384897871346</v>
      </c>
      <c r="AJ200">
        <f t="shared" si="20"/>
        <v>5.3217202501537351</v>
      </c>
    </row>
    <row r="201" spans="5:36">
      <c r="E201"/>
      <c r="S201">
        <f t="shared" si="21"/>
        <v>5.5730361959352166</v>
      </c>
      <c r="V201">
        <f t="shared" si="19"/>
        <v>4.939968600632171</v>
      </c>
      <c r="AC201">
        <f t="shared" si="22"/>
        <v>5.9794917671866576</v>
      </c>
      <c r="AJ201">
        <f t="shared" si="20"/>
        <v>5.3002529571196835</v>
      </c>
    </row>
    <row r="202" spans="5:36">
      <c r="E202"/>
      <c r="S202">
        <f t="shared" si="21"/>
        <v>5.7720732029329032</v>
      </c>
      <c r="V202">
        <f t="shared" si="19"/>
        <v>4.9118204022693659</v>
      </c>
      <c r="AC202">
        <f t="shared" si="22"/>
        <v>6.1930450445861815</v>
      </c>
      <c r="AJ202">
        <f t="shared" si="20"/>
        <v>5.2700518397297955</v>
      </c>
    </row>
    <row r="203" spans="5:36">
      <c r="E203"/>
      <c r="S203">
        <f t="shared" si="21"/>
        <v>5.9711102099305897</v>
      </c>
      <c r="V203">
        <f t="shared" si="19"/>
        <v>4.8753910707509629</v>
      </c>
      <c r="AC203">
        <f t="shared" si="22"/>
        <v>6.4065983219857054</v>
      </c>
      <c r="AJ203">
        <f t="shared" si="20"/>
        <v>5.2309656252786354</v>
      </c>
    </row>
    <row r="204" spans="5:36">
      <c r="E204"/>
      <c r="S204">
        <f t="shared" si="21"/>
        <v>6.1701472169282763</v>
      </c>
      <c r="V204">
        <f t="shared" si="19"/>
        <v>4.8304932523560833</v>
      </c>
      <c r="AC204">
        <f t="shared" si="22"/>
        <v>6.6201515993852285</v>
      </c>
      <c r="AJ204">
        <f t="shared" si="20"/>
        <v>5.1827932958664134</v>
      </c>
    </row>
    <row r="205" spans="5:36">
      <c r="E205"/>
      <c r="S205">
        <f t="shared" si="21"/>
        <v>6.3691842239259628</v>
      </c>
      <c r="V205">
        <f t="shared" si="19"/>
        <v>4.7768881679444712</v>
      </c>
      <c r="AC205">
        <f t="shared" si="22"/>
        <v>6.8337048767847532</v>
      </c>
      <c r="AJ205">
        <f t="shared" si="20"/>
        <v>5.1252786575885638</v>
      </c>
    </row>
    <row r="206" spans="5:36">
      <c r="E206"/>
      <c r="S206">
        <f t="shared" si="21"/>
        <v>6.5682212309236494</v>
      </c>
      <c r="V206">
        <f t="shared" si="19"/>
        <v>4.7142788013363113</v>
      </c>
      <c r="AC206">
        <f t="shared" si="22"/>
        <v>7.0472581541842771</v>
      </c>
      <c r="AJ206">
        <f t="shared" si="20"/>
        <v>5.0581030321269314</v>
      </c>
    </row>
    <row r="207" spans="5:36">
      <c r="E207"/>
      <c r="S207">
        <f t="shared" si="21"/>
        <v>6.767258237921336</v>
      </c>
      <c r="V207">
        <f t="shared" si="19"/>
        <v>4.6423008523899849</v>
      </c>
      <c r="AC207">
        <f t="shared" si="22"/>
        <v>7.260811431583801</v>
      </c>
      <c r="AJ207">
        <f t="shared" si="20"/>
        <v>4.9808755500127022</v>
      </c>
    </row>
    <row r="208" spans="5:36">
      <c r="E208"/>
      <c r="S208">
        <f t="shared" si="21"/>
        <v>6.9662952449190225</v>
      </c>
      <c r="V208">
        <f t="shared" si="19"/>
        <v>4.560510753321763</v>
      </c>
      <c r="AC208">
        <f t="shared" si="22"/>
        <v>7.4743647089833241</v>
      </c>
      <c r="AJ208">
        <f t="shared" si="20"/>
        <v>4.8931202929460929</v>
      </c>
    </row>
    <row r="209" spans="5:36">
      <c r="E209"/>
      <c r="S209">
        <f t="shared" si="21"/>
        <v>7.1653322519167091</v>
      </c>
      <c r="V209">
        <f t="shared" si="19"/>
        <v>4.4683697248456173</v>
      </c>
      <c r="AC209">
        <f t="shared" si="22"/>
        <v>7.687917986382848</v>
      </c>
      <c r="AJ209">
        <f t="shared" si="20"/>
        <v>4.7942591871102698</v>
      </c>
    </row>
    <row r="210" spans="5:36">
      <c r="E210"/>
      <c r="S210">
        <f t="shared" si="21"/>
        <v>7.3643692589143956</v>
      </c>
      <c r="V210">
        <f t="shared" si="19"/>
        <v>4.3652223545154216</v>
      </c>
      <c r="AC210">
        <f t="shared" si="22"/>
        <v>7.9014712637823719</v>
      </c>
      <c r="AJ210">
        <f t="shared" si="20"/>
        <v>4.6835890191780729</v>
      </c>
    </row>
    <row r="211" spans="5:36">
      <c r="E211"/>
      <c r="S211">
        <f t="shared" si="21"/>
        <v>7.5634062659120822</v>
      </c>
      <c r="V211">
        <f t="shared" si="19"/>
        <v>4.2502673975287992</v>
      </c>
      <c r="AC211">
        <f t="shared" si="22"/>
        <v>8.1150245411818958</v>
      </c>
      <c r="AJ211">
        <f t="shared" si="20"/>
        <v>4.5602501075449222</v>
      </c>
    </row>
    <row r="212" spans="5:36">
      <c r="E212"/>
      <c r="S212">
        <f t="shared" si="21"/>
        <v>7.7624432729097688</v>
      </c>
      <c r="V212">
        <f t="shared" si="19"/>
        <v>4.1225172208642276</v>
      </c>
      <c r="AC212">
        <f t="shared" si="22"/>
        <v>8.3285778185814205</v>
      </c>
      <c r="AJ212">
        <f t="shared" si="20"/>
        <v>4.4231827886246542</v>
      </c>
    </row>
    <row r="213" spans="5:36">
      <c r="E213"/>
      <c r="S213">
        <f t="shared" si="21"/>
        <v>7.9614802799074553</v>
      </c>
      <c r="V213">
        <f t="shared" si="19"/>
        <v>3.9807401399537241</v>
      </c>
      <c r="AC213">
        <f t="shared" si="22"/>
        <v>8.5421310959809436</v>
      </c>
      <c r="AJ213">
        <f t="shared" si="20"/>
        <v>4.2710655479904682</v>
      </c>
    </row>
    <row r="214" spans="5:36">
      <c r="E214"/>
      <c r="S214">
        <f t="shared" si="21"/>
        <v>8.1605172869051419</v>
      </c>
      <c r="V214">
        <f t="shared" si="19"/>
        <v>3.8233760509589279</v>
      </c>
      <c r="AC214">
        <f t="shared" si="22"/>
        <v>8.7556843733804666</v>
      </c>
      <c r="AJ214">
        <f t="shared" si="20"/>
        <v>4.1022244995003261</v>
      </c>
    </row>
    <row r="215" spans="5:36">
      <c r="E215"/>
      <c r="S215">
        <f t="shared" si="21"/>
        <v>8.3595542939028284</v>
      </c>
      <c r="V215">
        <f t="shared" si="19"/>
        <v>3.6484086026574083</v>
      </c>
      <c r="AC215">
        <f t="shared" si="22"/>
        <v>8.9692376507799914</v>
      </c>
      <c r="AJ215">
        <f t="shared" si="20"/>
        <v>3.9144962343568719</v>
      </c>
    </row>
    <row r="216" spans="5:36">
      <c r="E216"/>
      <c r="S216">
        <f t="shared" si="21"/>
        <v>8.558591300900515</v>
      </c>
      <c r="V216">
        <f t="shared" si="19"/>
        <v>3.4531630104201105</v>
      </c>
      <c r="AC216">
        <f t="shared" si="22"/>
        <v>9.1827909281795144</v>
      </c>
      <c r="AJ216">
        <f t="shared" si="20"/>
        <v>3.7050108891488294</v>
      </c>
    </row>
    <row r="217" spans="5:36">
      <c r="E217"/>
      <c r="S217">
        <f t="shared" si="21"/>
        <v>8.7576283078982016</v>
      </c>
      <c r="V217">
        <f t="shared" si="19"/>
        <v>3.2339685775859954</v>
      </c>
      <c r="AC217">
        <f t="shared" si="22"/>
        <v>9.3963442055790374</v>
      </c>
      <c r="AJ217">
        <f t="shared" si="20"/>
        <v>3.469830054059206</v>
      </c>
    </row>
    <row r="218" spans="5:36">
      <c r="E218"/>
      <c r="S218">
        <f t="shared" si="21"/>
        <v>8.9566653148958881</v>
      </c>
      <c r="V218">
        <f t="shared" si="19"/>
        <v>2.9855551049652891</v>
      </c>
      <c r="AC218">
        <f t="shared" si="22"/>
        <v>9.6098974829785622</v>
      </c>
      <c r="AJ218">
        <f t="shared" si="20"/>
        <v>3.2032991609928465</v>
      </c>
    </row>
    <row r="219" spans="5:36">
      <c r="E219"/>
      <c r="S219">
        <f t="shared" si="21"/>
        <v>9.1557023218935747</v>
      </c>
      <c r="V219">
        <f t="shared" si="19"/>
        <v>2.6998693206238369</v>
      </c>
      <c r="AC219">
        <f t="shared" si="22"/>
        <v>9.823450760378087</v>
      </c>
      <c r="AJ219">
        <f t="shared" si="20"/>
        <v>2.8967775926029047</v>
      </c>
    </row>
    <row r="220" spans="5:36">
      <c r="E220"/>
      <c r="S220">
        <f t="shared" si="21"/>
        <v>9.3547393288912613</v>
      </c>
      <c r="V220">
        <f t="shared" si="19"/>
        <v>2.3634335090706786</v>
      </c>
      <c r="AC220">
        <f t="shared" si="22"/>
        <v>10.03700403777761</v>
      </c>
      <c r="AJ220">
        <f t="shared" si="20"/>
        <v>2.535804669650036</v>
      </c>
    </row>
    <row r="221" spans="5:36">
      <c r="E221"/>
      <c r="S221">
        <f t="shared" si="21"/>
        <v>9.5537763358889478</v>
      </c>
      <c r="V221">
        <f t="shared" si="19"/>
        <v>1.9501564283003743</v>
      </c>
      <c r="AC221">
        <f t="shared" si="22"/>
        <v>10.250557315177133</v>
      </c>
      <c r="AJ221">
        <f t="shared" si="20"/>
        <v>2.0923862501114425</v>
      </c>
    </row>
    <row r="222" spans="5:36">
      <c r="E222"/>
      <c r="S222">
        <f t="shared" si="21"/>
        <v>9.7528133428866344</v>
      </c>
      <c r="V222">
        <f t="shared" si="19"/>
        <v>1.3932590489837866</v>
      </c>
      <c r="AC222">
        <f t="shared" si="22"/>
        <v>10.464110592576658</v>
      </c>
      <c r="AJ222">
        <f t="shared" si="20"/>
        <v>1.4948729417966455</v>
      </c>
    </row>
    <row r="223" spans="5:36">
      <c r="E223"/>
      <c r="S223">
        <f t="shared" si="21"/>
        <v>9.9518503498843209</v>
      </c>
      <c r="V223">
        <v>0</v>
      </c>
      <c r="AC223">
        <f t="shared" si="22"/>
        <v>10.677663869976181</v>
      </c>
      <c r="AJ223">
        <f>V223</f>
        <v>0</v>
      </c>
    </row>
    <row r="224" spans="5:36">
      <c r="E224"/>
    </row>
    <row r="225" spans="5:37">
      <c r="E225"/>
      <c r="S225">
        <f>K16</f>
        <v>4.4390000000000001</v>
      </c>
      <c r="X225">
        <f>N16</f>
        <v>5.6127667238421957</v>
      </c>
      <c r="AC225">
        <f t="shared" si="22"/>
        <v>4.7627474542334953</v>
      </c>
      <c r="AK225">
        <f>X225*0.0479/$I$23</f>
        <v>6.0221199425965066</v>
      </c>
    </row>
    <row r="226" spans="5:37">
      <c r="E226"/>
      <c r="S226">
        <f>K17</f>
        <v>3.4569999999999999</v>
      </c>
      <c r="X226">
        <f>N17</f>
        <v>4.9627162937464142</v>
      </c>
      <c r="AC226">
        <f t="shared" si="22"/>
        <v>3.7091277200462249</v>
      </c>
      <c r="AK226">
        <f>X226*0.0479/$I$23</f>
        <v>5.3246596968064477</v>
      </c>
    </row>
    <row r="227" spans="5:37">
      <c r="E227"/>
      <c r="S227">
        <f>K18</f>
        <v>2.476</v>
      </c>
      <c r="X227">
        <f>N18</f>
        <v>4.3124746157428975</v>
      </c>
      <c r="AC227">
        <f t="shared" si="22"/>
        <v>2.6565809183784936</v>
      </c>
      <c r="AK227">
        <f>X227*0.0479/$I$23</f>
        <v>4.6269942549168857</v>
      </c>
    </row>
    <row r="228" spans="5:37">
      <c r="E228"/>
      <c r="S228">
        <f>K19</f>
        <v>0</v>
      </c>
      <c r="X228">
        <f>N19</f>
        <v>0</v>
      </c>
    </row>
    <row r="229" spans="5:37">
      <c r="E229"/>
      <c r="S229">
        <f>K20</f>
        <v>0</v>
      </c>
      <c r="X229">
        <f>N20</f>
        <v>0</v>
      </c>
    </row>
    <row r="230" spans="5:37">
      <c r="E230"/>
      <c r="S230" t="s">
        <v>57</v>
      </c>
    </row>
    <row r="231" spans="5:37">
      <c r="E231"/>
      <c r="S231">
        <v>-0.05</v>
      </c>
      <c r="AA231">
        <f>S231*$L$24+$L$26</f>
        <v>2.6393935809204065</v>
      </c>
      <c r="AC231">
        <f t="shared" si="22"/>
        <v>-5.3646625976948581E-2</v>
      </c>
      <c r="AI231">
        <f>AA231*0.0479/$I$23</f>
        <v>2.83189120483192</v>
      </c>
    </row>
    <row r="232" spans="5:37">
      <c r="E232"/>
      <c r="S232">
        <f>I41</f>
        <v>2.1740168312024886</v>
      </c>
      <c r="AA232">
        <f>S232*$L$24+$L$26</f>
        <v>4.1125831945256586</v>
      </c>
      <c r="AC232">
        <f t="shared" si="22"/>
        <v>2.3325733562222171</v>
      </c>
      <c r="AI232">
        <f>AA232*0.0479/$I$23</f>
        <v>4.4125242487160472</v>
      </c>
    </row>
    <row r="233" spans="5:37">
      <c r="E233"/>
    </row>
    <row r="234" spans="5:37">
      <c r="E234"/>
    </row>
    <row r="235" spans="5:37">
      <c r="E23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 enableFormatConditionsCalculation="0"/>
  <dimension ref="A1:AK235"/>
  <sheetViews>
    <sheetView workbookViewId="0">
      <selection activeCell="Z36" sqref="Z36"/>
    </sheetView>
  </sheetViews>
  <sheetFormatPr baseColWidth="10" defaultColWidth="8.83203125" defaultRowHeight="15" x14ac:dyDescent="0"/>
  <cols>
    <col min="5" max="5" width="8.83203125" style="1"/>
    <col min="8" max="8" width="10.33203125" customWidth="1"/>
    <col min="12" max="12" width="9.1640625" bestFit="1" customWidth="1"/>
  </cols>
  <sheetData>
    <row r="1" spans="1:37">
      <c r="A1" t="s">
        <v>57</v>
      </c>
    </row>
    <row r="2" spans="1:37">
      <c r="A2" s="2"/>
      <c r="B2" s="3"/>
      <c r="D2" s="1" t="s">
        <v>58</v>
      </c>
      <c r="E2" s="1" t="s">
        <v>60</v>
      </c>
      <c r="F2" s="1" t="s">
        <v>59</v>
      </c>
      <c r="H2" s="1" t="s">
        <v>61</v>
      </c>
      <c r="I2" s="1" t="s">
        <v>62</v>
      </c>
      <c r="K2" t="s">
        <v>0</v>
      </c>
      <c r="M2" s="1" t="s">
        <v>58</v>
      </c>
      <c r="N2" s="1" t="s">
        <v>60</v>
      </c>
      <c r="O2" s="1" t="s">
        <v>59</v>
      </c>
      <c r="R2" t="s">
        <v>1</v>
      </c>
      <c r="S2">
        <f>(I37-I38)/50</f>
        <v>0.20152488117991024</v>
      </c>
      <c r="T2">
        <f>I33/50</f>
        <v>0.10946418917115057</v>
      </c>
      <c r="U2">
        <f>F17/50</f>
        <v>9.8573999999999995E-2</v>
      </c>
      <c r="V2">
        <f>L29/50</f>
        <v>0.12435654297664002</v>
      </c>
    </row>
    <row r="3" spans="1:37">
      <c r="B3" s="1"/>
      <c r="C3" s="1"/>
      <c r="D3" s="1" t="s">
        <v>2</v>
      </c>
      <c r="E3" s="1" t="s">
        <v>3</v>
      </c>
      <c r="F3" s="1" t="s">
        <v>4</v>
      </c>
      <c r="G3" s="1"/>
      <c r="H3" s="1" t="s">
        <v>5</v>
      </c>
      <c r="I3" s="1" t="s">
        <v>6</v>
      </c>
      <c r="K3" s="1"/>
      <c r="L3" s="1"/>
      <c r="M3" s="1" t="s">
        <v>2</v>
      </c>
      <c r="N3" s="1" t="s">
        <v>3</v>
      </c>
      <c r="O3" s="1" t="s">
        <v>4</v>
      </c>
      <c r="P3" s="1"/>
      <c r="Q3" s="1"/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12</v>
      </c>
      <c r="AI3" t="s">
        <v>13</v>
      </c>
      <c r="AJ3" t="s">
        <v>14</v>
      </c>
      <c r="AK3" t="s">
        <v>15</v>
      </c>
    </row>
    <row r="4" spans="1:37">
      <c r="B4" s="1"/>
      <c r="C4" s="1"/>
      <c r="D4" s="1" t="s">
        <v>16</v>
      </c>
      <c r="E4" s="1" t="s">
        <v>17</v>
      </c>
      <c r="F4" s="1" t="s">
        <v>16</v>
      </c>
      <c r="G4" s="1"/>
      <c r="H4" s="1" t="s">
        <v>18</v>
      </c>
      <c r="I4" s="1" t="s">
        <v>19</v>
      </c>
      <c r="K4" s="1"/>
      <c r="L4" s="1"/>
      <c r="M4" s="1" t="s">
        <v>16</v>
      </c>
      <c r="N4" s="1" t="s">
        <v>17</v>
      </c>
      <c r="O4" s="1" t="s">
        <v>16</v>
      </c>
      <c r="P4" s="1"/>
      <c r="Q4" s="1"/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C4" t="s">
        <v>2</v>
      </c>
      <c r="AD4" t="str">
        <f t="shared" ref="AD4" si="0">T4</f>
        <v>FC</v>
      </c>
      <c r="AE4" t="s">
        <v>29</v>
      </c>
      <c r="AF4" t="str">
        <f>W4</f>
        <v>YL</v>
      </c>
      <c r="AG4" t="str">
        <f>Z4</f>
        <v>PHI</v>
      </c>
      <c r="AH4" t="s">
        <v>30</v>
      </c>
      <c r="AI4" t="str">
        <f>AA4</f>
        <v>PHIT</v>
      </c>
      <c r="AJ4" t="str">
        <f>V4</f>
        <v>FCt</v>
      </c>
      <c r="AK4" t="str">
        <f>X4</f>
        <v>TYL</v>
      </c>
    </row>
    <row r="5" spans="1:37">
      <c r="A5" s="4"/>
      <c r="B5" s="5"/>
      <c r="C5" s="5"/>
      <c r="D5" s="1" t="s">
        <v>31</v>
      </c>
      <c r="E5" s="1" t="s">
        <v>31</v>
      </c>
      <c r="F5" s="5" t="s">
        <v>31</v>
      </c>
      <c r="G5" s="1"/>
      <c r="H5" s="1" t="s">
        <v>31</v>
      </c>
      <c r="I5" s="1" t="s">
        <v>32</v>
      </c>
      <c r="K5" s="5"/>
      <c r="L5" s="5"/>
      <c r="M5" s="1" t="s">
        <v>31</v>
      </c>
      <c r="N5" s="1" t="s">
        <v>31</v>
      </c>
      <c r="O5" s="5" t="s">
        <v>31</v>
      </c>
      <c r="P5" s="5"/>
      <c r="Q5" s="5"/>
    </row>
    <row r="6" spans="1:37">
      <c r="B6" s="3"/>
      <c r="D6" s="6">
        <v>1.2969999999999999</v>
      </c>
      <c r="E6" s="6">
        <v>4.6689999999999996</v>
      </c>
      <c r="F6" s="6">
        <v>2.2799999999999998</v>
      </c>
      <c r="G6" s="1"/>
      <c r="H6" s="7">
        <v>4.9287000000000001</v>
      </c>
      <c r="I6" s="7">
        <v>2.8610000000000002</v>
      </c>
      <c r="K6" s="3"/>
      <c r="M6" s="8">
        <v>4.4379999999999997</v>
      </c>
      <c r="N6" s="3">
        <v>4.7430000000000003</v>
      </c>
      <c r="O6" s="3">
        <v>5.2880000000000003</v>
      </c>
      <c r="P6" s="3"/>
      <c r="Q6" s="3"/>
      <c r="S6">
        <f>I38</f>
        <v>1.2556445646040864</v>
      </c>
      <c r="U6">
        <f t="shared" ref="U6:U56" si="1">SQRT($I$35^2-(S6-$I$36)^2)</f>
        <v>0</v>
      </c>
      <c r="AC6">
        <f>S6*0.0479/$I$23</f>
        <v>1.3472218863460774</v>
      </c>
      <c r="AE6">
        <f t="shared" ref="AE6:AE55" si="2">U6*0.0479/$I$23</f>
        <v>0</v>
      </c>
    </row>
    <row r="7" spans="1:37">
      <c r="B7" s="3"/>
      <c r="D7" s="6">
        <v>1.298</v>
      </c>
      <c r="E7" s="6">
        <v>4.8730000000000002</v>
      </c>
      <c r="F7" s="6">
        <v>2.3290000000000002</v>
      </c>
      <c r="G7" s="1"/>
      <c r="H7" s="9"/>
      <c r="I7" s="9"/>
      <c r="K7" s="3"/>
      <c r="M7" s="8">
        <v>3.4569999999999999</v>
      </c>
      <c r="N7" s="3">
        <v>4.3819999999999997</v>
      </c>
      <c r="O7" s="3">
        <v>4.3319999999999999</v>
      </c>
      <c r="P7" s="3"/>
      <c r="Q7" s="3"/>
      <c r="S7">
        <f t="shared" ref="S7:S56" si="3">S6+$S$2</f>
        <v>1.4571694457839965</v>
      </c>
      <c r="U7">
        <f t="shared" si="1"/>
        <v>1.4106741682593715</v>
      </c>
      <c r="AC7">
        <f t="shared" ref="AC7:AC70" si="4">S7*0.0479/$I$23</f>
        <v>1.5634444848602302</v>
      </c>
      <c r="AE7">
        <f t="shared" si="2"/>
        <v>1.5135581895990706</v>
      </c>
    </row>
    <row r="8" spans="1:37">
      <c r="B8" s="3"/>
      <c r="D8" s="6">
        <v>1.7869999999999999</v>
      </c>
      <c r="E8" s="6">
        <v>4.766</v>
      </c>
      <c r="F8" s="6">
        <v>2.7639999999999998</v>
      </c>
      <c r="G8" s="1"/>
      <c r="H8" s="9"/>
      <c r="I8" s="9"/>
      <c r="K8" s="3"/>
      <c r="M8" s="8">
        <v>2.4750000000000001</v>
      </c>
      <c r="N8" s="3">
        <v>4.5629999999999997</v>
      </c>
      <c r="O8" s="3">
        <v>3.4430000000000001</v>
      </c>
      <c r="P8" s="3"/>
      <c r="Q8" s="3"/>
      <c r="S8">
        <f t="shared" si="3"/>
        <v>1.6586943269639067</v>
      </c>
      <c r="U8">
        <f t="shared" si="1"/>
        <v>1.9745325174631538</v>
      </c>
      <c r="AC8">
        <f t="shared" si="4"/>
        <v>1.7796670833743833</v>
      </c>
      <c r="AE8">
        <f t="shared" si="2"/>
        <v>2.1185401488733699</v>
      </c>
    </row>
    <row r="9" spans="1:37">
      <c r="B9" s="3"/>
      <c r="D9" s="6">
        <v>2.2789999999999999</v>
      </c>
      <c r="E9" s="6">
        <v>4.8789999999999996</v>
      </c>
      <c r="F9" s="6">
        <v>3.258</v>
      </c>
      <c r="G9" s="1"/>
      <c r="K9" s="3"/>
      <c r="M9" s="8"/>
      <c r="N9" s="3"/>
      <c r="O9" s="3"/>
      <c r="P9" s="3"/>
      <c r="Q9" s="3"/>
      <c r="S9">
        <f t="shared" si="3"/>
        <v>1.8602192081438169</v>
      </c>
      <c r="U9">
        <f t="shared" si="1"/>
        <v>2.3929753781799228</v>
      </c>
      <c r="AC9">
        <f t="shared" si="4"/>
        <v>1.9958896818885361</v>
      </c>
      <c r="AE9">
        <f t="shared" si="2"/>
        <v>2.5675011017053082</v>
      </c>
    </row>
    <row r="10" spans="1:37">
      <c r="B10" s="3"/>
      <c r="D10" s="6">
        <v>2.77</v>
      </c>
      <c r="E10" s="23">
        <v>4.9249999999999998</v>
      </c>
      <c r="F10" s="23">
        <v>3.71</v>
      </c>
      <c r="G10" s="1"/>
      <c r="K10" s="3"/>
      <c r="M10" s="3"/>
      <c r="N10" s="8"/>
      <c r="O10" s="3"/>
      <c r="P10" s="3"/>
      <c r="Q10" s="3"/>
      <c r="S10">
        <f t="shared" si="3"/>
        <v>2.0617440893237271</v>
      </c>
      <c r="U10">
        <f t="shared" si="1"/>
        <v>2.7336164879445239</v>
      </c>
      <c r="AC10">
        <f t="shared" si="4"/>
        <v>2.2121122804026889</v>
      </c>
      <c r="AE10">
        <f t="shared" si="2"/>
        <v>2.9329860258635927</v>
      </c>
    </row>
    <row r="11" spans="1:37">
      <c r="B11" s="3"/>
      <c r="D11" s="6">
        <v>3.2610000000000001</v>
      </c>
      <c r="E11" s="23">
        <v>4.9859999999999998</v>
      </c>
      <c r="F11" s="23">
        <v>4.093</v>
      </c>
      <c r="G11" s="1"/>
      <c r="M11" t="s">
        <v>33</v>
      </c>
      <c r="N11">
        <f>AVERAGE(N6:N8)</f>
        <v>4.562666666666666</v>
      </c>
      <c r="S11">
        <f t="shared" si="3"/>
        <v>2.2632689705036375</v>
      </c>
      <c r="U11">
        <f t="shared" si="1"/>
        <v>3.022873217698653</v>
      </c>
      <c r="AC11">
        <f t="shared" si="4"/>
        <v>2.4283348789168424</v>
      </c>
      <c r="AE11">
        <f t="shared" si="2"/>
        <v>3.2433389777122943</v>
      </c>
    </row>
    <row r="12" spans="1:37">
      <c r="D12" t="s">
        <v>33</v>
      </c>
      <c r="E12" s="1">
        <f>AVERAGE(E6:E11)</f>
        <v>4.8496666666666668</v>
      </c>
      <c r="G12" s="1"/>
      <c r="K12" t="s">
        <v>34</v>
      </c>
      <c r="N12" s="1"/>
      <c r="S12">
        <f t="shared" si="3"/>
        <v>2.4647938516835479</v>
      </c>
      <c r="U12">
        <f t="shared" si="1"/>
        <v>3.2743917483905789</v>
      </c>
      <c r="AC12">
        <f t="shared" si="4"/>
        <v>2.6445574774309955</v>
      </c>
      <c r="AE12">
        <f t="shared" si="2"/>
        <v>3.513201388558322</v>
      </c>
    </row>
    <row r="13" spans="1:37">
      <c r="B13" t="s">
        <v>34</v>
      </c>
      <c r="G13" s="1"/>
      <c r="K13" s="1" t="s">
        <v>2</v>
      </c>
      <c r="L13" s="1" t="s">
        <v>4</v>
      </c>
      <c r="M13" t="s">
        <v>35</v>
      </c>
      <c r="N13" s="1" t="s">
        <v>36</v>
      </c>
      <c r="O13" s="1" t="s">
        <v>37</v>
      </c>
      <c r="P13" s="1"/>
      <c r="Q13" s="1"/>
      <c r="S13">
        <f t="shared" si="3"/>
        <v>2.6663187328634583</v>
      </c>
      <c r="U13">
        <f t="shared" si="1"/>
        <v>3.4963260142766521</v>
      </c>
      <c r="AC13">
        <f t="shared" si="4"/>
        <v>2.8607800759451485</v>
      </c>
      <c r="AE13">
        <f t="shared" si="2"/>
        <v>3.7513218796274987</v>
      </c>
    </row>
    <row r="14" spans="1:37">
      <c r="B14" s="1" t="s">
        <v>2</v>
      </c>
      <c r="C14" s="1" t="s">
        <v>4</v>
      </c>
      <c r="D14" t="s">
        <v>35</v>
      </c>
      <c r="E14" s="1" t="s">
        <v>36</v>
      </c>
      <c r="F14" s="1" t="s">
        <v>37</v>
      </c>
      <c r="G14" s="1"/>
      <c r="K14" s="1" t="s">
        <v>17</v>
      </c>
      <c r="L14" s="1" t="s">
        <v>17</v>
      </c>
      <c r="M14" t="s">
        <v>16</v>
      </c>
      <c r="N14" s="1" t="s">
        <v>38</v>
      </c>
      <c r="O14" s="1" t="s">
        <v>16</v>
      </c>
      <c r="P14" s="1"/>
      <c r="Q14" s="1"/>
      <c r="S14">
        <f t="shared" si="3"/>
        <v>2.8678436140433687</v>
      </c>
      <c r="U14">
        <f t="shared" si="1"/>
        <v>3.694012089695681</v>
      </c>
      <c r="AC14">
        <f t="shared" si="4"/>
        <v>3.0770026744593015</v>
      </c>
      <c r="AE14">
        <f t="shared" si="2"/>
        <v>3.9634256986046084</v>
      </c>
    </row>
    <row r="15" spans="1:37">
      <c r="B15" s="1" t="s">
        <v>17</v>
      </c>
      <c r="C15" s="1" t="s">
        <v>17</v>
      </c>
      <c r="D15" t="s">
        <v>16</v>
      </c>
      <c r="E15" s="1" t="s">
        <v>38</v>
      </c>
      <c r="F15" s="1" t="s">
        <v>16</v>
      </c>
      <c r="G15" s="1"/>
      <c r="K15" s="1" t="s">
        <v>31</v>
      </c>
      <c r="L15" s="1" t="s">
        <v>31</v>
      </c>
      <c r="M15" s="1" t="s">
        <v>31</v>
      </c>
      <c r="N15" s="1" t="s">
        <v>31</v>
      </c>
      <c r="O15" s="10" t="s">
        <v>31</v>
      </c>
      <c r="P15" s="10"/>
      <c r="Q15" s="10"/>
      <c r="R15" s="4"/>
      <c r="S15">
        <f t="shared" si="3"/>
        <v>3.0693684952232791</v>
      </c>
      <c r="U15">
        <f t="shared" si="1"/>
        <v>3.8711665533865749</v>
      </c>
      <c r="AC15">
        <f t="shared" si="4"/>
        <v>3.293225272973455</v>
      </c>
      <c r="AE15">
        <f t="shared" si="2"/>
        <v>4.1535004836800544</v>
      </c>
    </row>
    <row r="16" spans="1:37">
      <c r="B16" s="1" t="s">
        <v>31</v>
      </c>
      <c r="C16" s="1" t="s">
        <v>31</v>
      </c>
      <c r="D16" s="1" t="s">
        <v>31</v>
      </c>
      <c r="E16" s="1" t="s">
        <v>31</v>
      </c>
      <c r="F16" s="10" t="s">
        <v>31</v>
      </c>
      <c r="G16" s="1"/>
      <c r="K16" s="1">
        <f>M6</f>
        <v>4.4379999999999997</v>
      </c>
      <c r="L16" s="1">
        <f>O6</f>
        <v>5.2880000000000003</v>
      </c>
      <c r="M16" s="1">
        <f>N6</f>
        <v>4.7430000000000003</v>
      </c>
      <c r="N16" s="1">
        <f>L16*$N$11/M16</f>
        <v>5.0869452526530319</v>
      </c>
      <c r="O16" s="11">
        <f>F17</f>
        <v>4.9287000000000001</v>
      </c>
      <c r="P16" s="11"/>
      <c r="Q16" s="11"/>
      <c r="R16" s="4"/>
      <c r="S16">
        <f t="shared" si="3"/>
        <v>3.2708933764031896</v>
      </c>
      <c r="U16">
        <f t="shared" si="1"/>
        <v>4.0304976235982055</v>
      </c>
      <c r="AC16">
        <f t="shared" si="4"/>
        <v>3.5094478714876081</v>
      </c>
      <c r="AE16">
        <f t="shared" si="2"/>
        <v>4.3244519702830608</v>
      </c>
    </row>
    <row r="17" spans="2:31">
      <c r="B17" s="1">
        <f>D6</f>
        <v>1.2969999999999999</v>
      </c>
      <c r="C17" s="1">
        <f t="shared" ref="C17:C22" si="5">F6</f>
        <v>2.2799999999999998</v>
      </c>
      <c r="D17" s="1">
        <f t="shared" ref="D17:D22" si="6">E6</f>
        <v>4.6689999999999996</v>
      </c>
      <c r="E17" s="1">
        <f>C17*$E$12/D17</f>
        <v>2.3682244591989723</v>
      </c>
      <c r="F17" s="9">
        <f>H6</f>
        <v>4.9287000000000001</v>
      </c>
      <c r="G17" s="1"/>
      <c r="K17" s="1">
        <f t="shared" ref="K17:K18" si="7">M7</f>
        <v>3.4569999999999999</v>
      </c>
      <c r="L17" s="1">
        <f t="shared" ref="L17:L18" si="8">O7</f>
        <v>4.3319999999999999</v>
      </c>
      <c r="M17" s="1">
        <f t="shared" ref="M17:M18" si="9">N7</f>
        <v>4.3819999999999997</v>
      </c>
      <c r="N17" s="1">
        <f t="shared" ref="N17:N18" si="10">L17*$N$11/M17</f>
        <v>4.510605203103605</v>
      </c>
      <c r="O17" s="12"/>
      <c r="P17" s="12"/>
      <c r="Q17" s="12"/>
      <c r="S17">
        <f t="shared" si="3"/>
        <v>3.4724182575831</v>
      </c>
      <c r="U17">
        <f t="shared" si="1"/>
        <v>4.1740468550476901</v>
      </c>
      <c r="AC17">
        <f t="shared" si="4"/>
        <v>3.7256704700017611</v>
      </c>
      <c r="AE17">
        <f t="shared" si="2"/>
        <v>4.4784706088600386</v>
      </c>
    </row>
    <row r="18" spans="2:31">
      <c r="B18" s="1">
        <f t="shared" ref="B18:B22" si="11">D7</f>
        <v>1.298</v>
      </c>
      <c r="C18" s="1">
        <f t="shared" si="5"/>
        <v>2.3290000000000002</v>
      </c>
      <c r="D18" s="1">
        <f t="shared" si="6"/>
        <v>4.8730000000000002</v>
      </c>
      <c r="E18" s="1">
        <f t="shared" ref="E18:E22" si="12">C18*$E$12/D18</f>
        <v>2.3178480744236953</v>
      </c>
      <c r="F18" s="1"/>
      <c r="G18" s="1"/>
      <c r="K18" s="1">
        <f t="shared" si="7"/>
        <v>2.4750000000000001</v>
      </c>
      <c r="L18" s="1">
        <f t="shared" si="8"/>
        <v>3.4430000000000001</v>
      </c>
      <c r="M18" s="1">
        <f t="shared" si="9"/>
        <v>4.5629999999999997</v>
      </c>
      <c r="N18" s="1">
        <f t="shared" si="10"/>
        <v>3.4427484841843814</v>
      </c>
      <c r="O18" s="12"/>
      <c r="P18" s="12"/>
      <c r="Q18" s="12"/>
      <c r="S18">
        <f t="shared" si="3"/>
        <v>3.6739431387630104</v>
      </c>
      <c r="U18">
        <f t="shared" si="1"/>
        <v>4.3033938521784281</v>
      </c>
      <c r="AC18">
        <f t="shared" si="4"/>
        <v>3.9418930685159146</v>
      </c>
      <c r="AE18">
        <f t="shared" si="2"/>
        <v>4.617251208386322</v>
      </c>
    </row>
    <row r="19" spans="2:31">
      <c r="B19" s="1">
        <f t="shared" si="11"/>
        <v>1.7869999999999999</v>
      </c>
      <c r="C19" s="1">
        <f t="shared" si="5"/>
        <v>2.7639999999999998</v>
      </c>
      <c r="D19" s="1">
        <f t="shared" si="6"/>
        <v>4.766</v>
      </c>
      <c r="E19" s="1">
        <f t="shared" si="12"/>
        <v>2.8125217512938869</v>
      </c>
      <c r="F19" s="1"/>
      <c r="G19" s="1"/>
      <c r="K19" s="1"/>
      <c r="L19" s="1"/>
      <c r="M19" s="1"/>
      <c r="N19" s="1"/>
      <c r="O19" s="12"/>
      <c r="P19" s="12"/>
      <c r="Q19" s="12"/>
      <c r="S19">
        <f t="shared" si="3"/>
        <v>3.8754680199429208</v>
      </c>
      <c r="U19">
        <f t="shared" si="1"/>
        <v>4.4197856950684287</v>
      </c>
      <c r="AC19">
        <f t="shared" si="4"/>
        <v>4.1581156670300672</v>
      </c>
      <c r="AE19">
        <f t="shared" si="2"/>
        <v>4.7421318016320742</v>
      </c>
    </row>
    <row r="20" spans="2:31">
      <c r="B20" s="1">
        <f t="shared" si="11"/>
        <v>2.2789999999999999</v>
      </c>
      <c r="C20" s="1">
        <f t="shared" si="5"/>
        <v>3.258</v>
      </c>
      <c r="D20" s="1">
        <f t="shared" si="6"/>
        <v>4.8789999999999996</v>
      </c>
      <c r="E20" s="1">
        <f t="shared" si="12"/>
        <v>3.2384123795859812</v>
      </c>
      <c r="F20" s="1"/>
      <c r="G20" s="1"/>
      <c r="K20" s="1"/>
      <c r="L20" s="1"/>
      <c r="M20" s="1"/>
      <c r="N20" s="1"/>
      <c r="O20" s="12"/>
      <c r="P20" s="12"/>
      <c r="Q20" s="12"/>
      <c r="S20">
        <f t="shared" si="3"/>
        <v>4.0769929011228312</v>
      </c>
      <c r="U20">
        <f t="shared" si="1"/>
        <v>4.5242223617133126</v>
      </c>
      <c r="AC20">
        <f t="shared" si="4"/>
        <v>4.3743382655442211</v>
      </c>
      <c r="AE20">
        <f t="shared" si="2"/>
        <v>4.8541852975076214</v>
      </c>
    </row>
    <row r="21" spans="2:31">
      <c r="B21" s="1">
        <f t="shared" si="11"/>
        <v>2.77</v>
      </c>
      <c r="C21" s="1">
        <f t="shared" si="5"/>
        <v>3.71</v>
      </c>
      <c r="D21" s="1">
        <f t="shared" si="6"/>
        <v>4.9249999999999998</v>
      </c>
      <c r="E21" s="1">
        <f t="shared" si="12"/>
        <v>3.6532514382402708</v>
      </c>
      <c r="F21" s="1"/>
      <c r="G21" s="1"/>
      <c r="S21">
        <f t="shared" si="3"/>
        <v>4.2785177823027416</v>
      </c>
      <c r="U21">
        <f t="shared" si="1"/>
        <v>4.6175151121196016</v>
      </c>
      <c r="AC21">
        <f t="shared" si="4"/>
        <v>4.5905608640583742</v>
      </c>
      <c r="AE21">
        <f t="shared" si="2"/>
        <v>4.9542821232557612</v>
      </c>
    </row>
    <row r="22" spans="2:31">
      <c r="B22" s="1">
        <f t="shared" si="11"/>
        <v>3.2610000000000001</v>
      </c>
      <c r="C22" s="1">
        <f t="shared" si="5"/>
        <v>4.093</v>
      </c>
      <c r="D22" s="1">
        <f t="shared" si="6"/>
        <v>4.9859999999999998</v>
      </c>
      <c r="E22" s="1">
        <f t="shared" si="12"/>
        <v>3.9810841690065519</v>
      </c>
      <c r="F22" s="1"/>
      <c r="G22" s="1"/>
      <c r="S22">
        <f t="shared" si="3"/>
        <v>4.480042663482652</v>
      </c>
      <c r="U22">
        <f t="shared" si="1"/>
        <v>4.700327551097887</v>
      </c>
      <c r="AC22">
        <f t="shared" si="4"/>
        <v>4.8067834625725272</v>
      </c>
      <c r="AE22">
        <f t="shared" si="2"/>
        <v>5.0431342820578999</v>
      </c>
    </row>
    <row r="23" spans="2:31">
      <c r="B23" s="9"/>
      <c r="C23" s="9"/>
      <c r="D23" s="9"/>
      <c r="E23" s="9"/>
      <c r="F23" s="1"/>
      <c r="G23" s="1"/>
      <c r="H23" s="1" t="s">
        <v>39</v>
      </c>
      <c r="I23" s="1">
        <f>1/(4*144/PI()/I6^2)</f>
        <v>4.4644000557073384E-2</v>
      </c>
      <c r="R23" s="4"/>
      <c r="S23">
        <f t="shared" si="3"/>
        <v>4.6815675446625624</v>
      </c>
      <c r="U23">
        <f t="shared" si="1"/>
        <v>4.7732051924359657</v>
      </c>
      <c r="AC23">
        <f t="shared" si="4"/>
        <v>5.0230060610866802</v>
      </c>
      <c r="AE23">
        <f t="shared" si="2"/>
        <v>5.1213270733968228</v>
      </c>
    </row>
    <row r="24" spans="2:31">
      <c r="B24" s="1"/>
      <c r="C24" s="1"/>
      <c r="D24" s="1"/>
      <c r="F24" s="1"/>
      <c r="G24" s="1"/>
      <c r="H24" s="11" t="s">
        <v>40</v>
      </c>
      <c r="I24" s="13">
        <f>INTERCEPT(E17:E22,B17:B22)</f>
        <v>1.2669094506630336</v>
      </c>
      <c r="K24" s="14" t="s">
        <v>41</v>
      </c>
      <c r="L24" s="14">
        <f>SLOPE(N16:N18,K16:K18)</f>
        <v>0.83763631673521166</v>
      </c>
      <c r="R24" s="4"/>
      <c r="S24">
        <f t="shared" si="3"/>
        <v>4.8830924258424728</v>
      </c>
      <c r="U24">
        <f t="shared" si="1"/>
        <v>4.8365971483178463</v>
      </c>
      <c r="AC24">
        <f t="shared" si="4"/>
        <v>5.2392286596008333</v>
      </c>
      <c r="AE24">
        <f t="shared" si="2"/>
        <v>5.1893423643396721</v>
      </c>
    </row>
    <row r="25" spans="2:31">
      <c r="B25" s="1"/>
      <c r="C25" s="1"/>
      <c r="D25" s="1"/>
      <c r="F25" s="1"/>
      <c r="G25" s="1"/>
      <c r="H25" s="11" t="s">
        <v>42</v>
      </c>
      <c r="I25" s="13">
        <f>SLOPE(E17:E22,B17:B22)</f>
        <v>0.84855700975190307</v>
      </c>
      <c r="K25" s="12" t="s">
        <v>43</v>
      </c>
      <c r="L25" s="12">
        <f>DEGREES(ATAN(L24))</f>
        <v>39.950764182011518</v>
      </c>
      <c r="S25">
        <f t="shared" si="3"/>
        <v>5.0846173070223832</v>
      </c>
      <c r="U25">
        <f t="shared" si="1"/>
        <v>4.8908722724751073</v>
      </c>
      <c r="AC25">
        <f t="shared" si="4"/>
        <v>5.4554512581149863</v>
      </c>
      <c r="AE25">
        <f t="shared" si="2"/>
        <v>5.2475759100500126</v>
      </c>
    </row>
    <row r="26" spans="2:31">
      <c r="B26" s="1"/>
      <c r="C26" s="1"/>
      <c r="D26" s="1"/>
      <c r="F26" s="1"/>
      <c r="G26" s="1"/>
      <c r="H26" s="11" t="s">
        <v>27</v>
      </c>
      <c r="I26" s="15">
        <f>DEGREES(ATAN(I25))</f>
        <v>40.316503977621004</v>
      </c>
      <c r="K26" t="s">
        <v>44</v>
      </c>
      <c r="L26">
        <f>INTERCEPT(N16:N18,K16:K18)</f>
        <v>1.4513367784656244</v>
      </c>
      <c r="R26" s="4"/>
      <c r="S26">
        <f t="shared" si="3"/>
        <v>5.2861421882022936</v>
      </c>
      <c r="U26">
        <f t="shared" si="1"/>
        <v>4.9363312936578891</v>
      </c>
      <c r="AC26">
        <f t="shared" si="4"/>
        <v>5.6716738566291403</v>
      </c>
      <c r="AE26">
        <f t="shared" si="2"/>
        <v>5.2963503721834302</v>
      </c>
    </row>
    <row r="27" spans="2:31">
      <c r="B27" s="16"/>
      <c r="C27" s="1">
        <f>SLOPE(N16:N19,K16:K19)</f>
        <v>0.83763631673521166</v>
      </c>
      <c r="D27" s="1"/>
      <c r="F27" s="1"/>
      <c r="G27" s="1"/>
      <c r="H27" s="11" t="s">
        <v>45</v>
      </c>
      <c r="I27" s="13">
        <f>-I24/I25</f>
        <v>-1.4930163042709959</v>
      </c>
      <c r="K27" t="s">
        <v>46</v>
      </c>
      <c r="L27">
        <f>COS(RADIANS(L25))</f>
        <v>0.76659652504516995</v>
      </c>
      <c r="R27" s="4"/>
      <c r="S27">
        <f t="shared" si="3"/>
        <v>5.4876670693822041</v>
      </c>
      <c r="U27">
        <f t="shared" si="1"/>
        <v>4.9732159756396426</v>
      </c>
      <c r="AC27">
        <f t="shared" si="4"/>
        <v>5.8878964551432933</v>
      </c>
      <c r="AE27">
        <f t="shared" si="2"/>
        <v>5.3359251469545059</v>
      </c>
    </row>
    <row r="28" spans="2:31">
      <c r="H28" s="11" t="s">
        <v>47</v>
      </c>
      <c r="I28" s="13">
        <f>SIN(RADIANS(I26))</f>
        <v>0.64700943833306879</v>
      </c>
      <c r="K28" t="s">
        <v>48</v>
      </c>
      <c r="L28">
        <f>SIN(RADIANS(L25))</f>
        <v>0.64212908966084858</v>
      </c>
      <c r="R28" s="4"/>
      <c r="S28">
        <f t="shared" si="3"/>
        <v>5.6891919505621145</v>
      </c>
      <c r="U28">
        <f t="shared" si="1"/>
        <v>5.001716013979542</v>
      </c>
      <c r="AC28">
        <f t="shared" si="4"/>
        <v>6.1041190536574454</v>
      </c>
      <c r="AE28">
        <f t="shared" si="2"/>
        <v>5.3665037648974927</v>
      </c>
    </row>
    <row r="29" spans="2:31">
      <c r="H29" s="11" t="s">
        <v>49</v>
      </c>
      <c r="I29" s="13">
        <f>COS(RADIANS(I26))</f>
        <v>0.76248199107121661</v>
      </c>
      <c r="K29" t="s">
        <v>23</v>
      </c>
      <c r="L29">
        <f>2*L26*L27/(1-L28)</f>
        <v>6.2178271488320007</v>
      </c>
      <c r="R29" s="4"/>
      <c r="S29">
        <f t="shared" si="3"/>
        <v>5.8907168317420249</v>
      </c>
      <c r="U29">
        <f t="shared" si="1"/>
        <v>5.0219741609423165</v>
      </c>
      <c r="AC29">
        <f t="shared" si="4"/>
        <v>6.3203416521715994</v>
      </c>
      <c r="AE29">
        <f t="shared" si="2"/>
        <v>5.3882393895594527</v>
      </c>
    </row>
    <row r="30" spans="2:31">
      <c r="C30" s="3"/>
      <c r="D30" s="6"/>
      <c r="E30" s="3"/>
      <c r="H30" s="11" t="s">
        <v>50</v>
      </c>
      <c r="I30" s="13">
        <f>TAN(RADIANS(I26))</f>
        <v>0.84855700975190296</v>
      </c>
      <c r="R30" s="4"/>
      <c r="S30">
        <f t="shared" si="3"/>
        <v>6.0922417129219353</v>
      </c>
      <c r="U30">
        <f t="shared" si="1"/>
        <v>5.0340899183840575</v>
      </c>
      <c r="AC30">
        <f t="shared" si="4"/>
        <v>6.5365642506857524</v>
      </c>
      <c r="AE30">
        <f t="shared" si="2"/>
        <v>5.4012387797175432</v>
      </c>
    </row>
    <row r="31" spans="2:31">
      <c r="B31" s="6">
        <v>2.3559999999999999</v>
      </c>
      <c r="C31" s="3">
        <v>0.6855</v>
      </c>
      <c r="E31" s="3"/>
      <c r="H31" s="11"/>
      <c r="I31" s="11"/>
      <c r="K31" s="17"/>
      <c r="L31" s="18"/>
      <c r="R31" s="4"/>
      <c r="S31">
        <f t="shared" si="3"/>
        <v>6.2937665941018457</v>
      </c>
      <c r="U31">
        <f t="shared" si="1"/>
        <v>5.0381220294977558</v>
      </c>
      <c r="AC31">
        <f t="shared" si="4"/>
        <v>6.7527868491999055</v>
      </c>
      <c r="AE31">
        <f t="shared" si="2"/>
        <v>5.4055649628538243</v>
      </c>
    </row>
    <row r="32" spans="2:31">
      <c r="B32" s="6">
        <v>2.2890000000000001</v>
      </c>
      <c r="C32" s="3">
        <v>0.67059999999999997</v>
      </c>
      <c r="E32" s="3"/>
      <c r="H32" s="11" t="s">
        <v>7</v>
      </c>
      <c r="I32" s="13">
        <f>F17-I27</f>
        <v>6.4217163042709959</v>
      </c>
      <c r="K32" s="17" t="s">
        <v>29</v>
      </c>
      <c r="L32" s="18">
        <f>I37/I23</f>
        <v>253.82780400947237</v>
      </c>
      <c r="M32" s="19">
        <f>0.0478*L32</f>
        <v>12.132969031652779</v>
      </c>
      <c r="R32" s="4"/>
      <c r="S32">
        <f t="shared" si="3"/>
        <v>6.4952914752817561</v>
      </c>
      <c r="U32">
        <f t="shared" si="1"/>
        <v>5.0340899183840575</v>
      </c>
      <c r="AC32">
        <f t="shared" si="4"/>
        <v>6.9690094477140585</v>
      </c>
      <c r="AE32">
        <f t="shared" si="2"/>
        <v>5.4012387797175432</v>
      </c>
    </row>
    <row r="33" spans="2:31">
      <c r="B33" s="6">
        <v>2.2970000000000002</v>
      </c>
      <c r="C33" s="3">
        <v>0.93169999999999997</v>
      </c>
      <c r="E33" s="3"/>
      <c r="H33" s="11" t="s">
        <v>21</v>
      </c>
      <c r="I33" s="20">
        <f>2*I29*I24/(1-I28)</f>
        <v>5.4732094585575286</v>
      </c>
      <c r="K33" s="17" t="s">
        <v>51</v>
      </c>
      <c r="L33" s="21">
        <f>I39</f>
        <v>53.177296239520942</v>
      </c>
      <c r="M33" s="19">
        <f>L33</f>
        <v>53.177296239520942</v>
      </c>
      <c r="R33" s="4"/>
      <c r="S33">
        <f t="shared" si="3"/>
        <v>6.6968163564616665</v>
      </c>
      <c r="U33">
        <f t="shared" si="1"/>
        <v>5.0219741609423156</v>
      </c>
      <c r="AC33">
        <f t="shared" si="4"/>
        <v>7.1852320462282124</v>
      </c>
      <c r="AE33">
        <f t="shared" si="2"/>
        <v>5.3882393895594518</v>
      </c>
    </row>
    <row r="34" spans="2:31">
      <c r="B34" s="6">
        <v>2.278</v>
      </c>
      <c r="C34" s="3">
        <v>1.1599999999999999</v>
      </c>
      <c r="E34" s="3"/>
      <c r="H34" s="11" t="s">
        <v>8</v>
      </c>
      <c r="I34" s="13">
        <f>(I32-SQRT(I32^2-I29^2*(I32^2+E12^2)))/I29^2</f>
        <v>7.786782898372838</v>
      </c>
      <c r="K34" s="17" t="s">
        <v>27</v>
      </c>
      <c r="L34" s="21">
        <f>I26</f>
        <v>40.316503977621004</v>
      </c>
      <c r="M34" s="19">
        <f t="shared" ref="M34:M35" si="13">L34</f>
        <v>40.316503977621004</v>
      </c>
      <c r="R34" s="4"/>
      <c r="S34">
        <f t="shared" si="3"/>
        <v>6.8983412376415769</v>
      </c>
      <c r="U34">
        <f t="shared" si="1"/>
        <v>5.0017160139795411</v>
      </c>
      <c r="AC34">
        <f t="shared" si="4"/>
        <v>7.4014546447423646</v>
      </c>
      <c r="AE34">
        <f t="shared" si="2"/>
        <v>5.3665037648974909</v>
      </c>
    </row>
    <row r="35" spans="2:31">
      <c r="B35">
        <v>2.2810000000000001</v>
      </c>
      <c r="C35">
        <v>1.401</v>
      </c>
      <c r="E35"/>
      <c r="H35" s="11" t="s">
        <v>52</v>
      </c>
      <c r="I35" s="13">
        <f>I34*I28</f>
        <v>5.0381220294977558</v>
      </c>
      <c r="K35" s="17" t="s">
        <v>43</v>
      </c>
      <c r="L35" s="21">
        <f>L25</f>
        <v>39.950764182011518</v>
      </c>
      <c r="M35" s="19">
        <f t="shared" si="13"/>
        <v>39.950764182011518</v>
      </c>
      <c r="R35" s="4"/>
      <c r="S35">
        <f t="shared" si="3"/>
        <v>7.0998661188214873</v>
      </c>
      <c r="U35">
        <f t="shared" si="1"/>
        <v>4.9732159756396408</v>
      </c>
      <c r="AC35">
        <f t="shared" si="4"/>
        <v>7.6176772432565185</v>
      </c>
      <c r="AE35">
        <f t="shared" si="2"/>
        <v>5.3359251469545042</v>
      </c>
    </row>
    <row r="36" spans="2:31">
      <c r="B36">
        <v>2.286</v>
      </c>
      <c r="C36">
        <v>1.643</v>
      </c>
      <c r="E36"/>
      <c r="H36" s="11" t="s">
        <v>53</v>
      </c>
      <c r="I36" s="13">
        <f>I34+I27</f>
        <v>6.2937665941018421</v>
      </c>
      <c r="K36" s="17" t="s">
        <v>21</v>
      </c>
      <c r="L36" s="18">
        <f>I33/I23</f>
        <v>122.59675186502422</v>
      </c>
      <c r="M36" s="19">
        <f>0.0478*L36</f>
        <v>5.8601247391481577</v>
      </c>
      <c r="R36" s="4"/>
      <c r="S36">
        <f t="shared" si="3"/>
        <v>7.3013910000013977</v>
      </c>
      <c r="U36">
        <f t="shared" si="1"/>
        <v>4.9363312936578874</v>
      </c>
      <c r="AC36">
        <f t="shared" si="4"/>
        <v>7.8338998417706716</v>
      </c>
      <c r="AE36">
        <f t="shared" si="2"/>
        <v>5.2963503721834284</v>
      </c>
    </row>
    <row r="37" spans="2:31">
      <c r="E37"/>
      <c r="H37" s="11" t="s">
        <v>22</v>
      </c>
      <c r="I37" s="20">
        <f>I36+I35</f>
        <v>11.331888623599598</v>
      </c>
      <c r="K37" s="17" t="s">
        <v>23</v>
      </c>
      <c r="L37" s="18">
        <f>L29/I23</f>
        <v>139.2757609364121</v>
      </c>
      <c r="M37" s="19">
        <f>0.0478*L37</f>
        <v>6.6573813727604989</v>
      </c>
      <c r="R37" s="4"/>
      <c r="S37">
        <f t="shared" si="3"/>
        <v>7.5029158811813081</v>
      </c>
      <c r="U37">
        <f t="shared" si="1"/>
        <v>4.8908722724751055</v>
      </c>
      <c r="AC37">
        <f t="shared" si="4"/>
        <v>8.0501224402848237</v>
      </c>
      <c r="AE37">
        <f t="shared" si="2"/>
        <v>5.2475759100500108</v>
      </c>
    </row>
    <row r="38" spans="2:31">
      <c r="B38" s="6"/>
      <c r="C38" s="3"/>
      <c r="D38" s="3"/>
      <c r="E38"/>
      <c r="H38" s="11" t="s">
        <v>54</v>
      </c>
      <c r="I38" s="13">
        <f>I36-I35</f>
        <v>1.2556445646040864</v>
      </c>
      <c r="S38">
        <f t="shared" si="3"/>
        <v>7.7044407623612186</v>
      </c>
      <c r="U38">
        <f t="shared" si="1"/>
        <v>4.8365971483178436</v>
      </c>
      <c r="AC38">
        <f t="shared" si="4"/>
        <v>8.2663450387989776</v>
      </c>
      <c r="AE38">
        <f t="shared" si="2"/>
        <v>5.1893423643396694</v>
      </c>
    </row>
    <row r="39" spans="2:31">
      <c r="B39" s="6"/>
      <c r="C39" s="3"/>
      <c r="D39" s="3"/>
      <c r="E39"/>
      <c r="H39" s="11" t="s">
        <v>51</v>
      </c>
      <c r="I39" s="15">
        <f>DEGREES(ASIN(I35/I36))</f>
        <v>53.177296239520942</v>
      </c>
      <c r="S39">
        <f t="shared" si="3"/>
        <v>7.905965643541129</v>
      </c>
      <c r="U39">
        <f t="shared" si="1"/>
        <v>4.7732051924359631</v>
      </c>
      <c r="AC39">
        <f t="shared" si="4"/>
        <v>8.4825676373131316</v>
      </c>
      <c r="AE39">
        <f t="shared" si="2"/>
        <v>5.1213270733968193</v>
      </c>
    </row>
    <row r="40" spans="2:31">
      <c r="B40" s="6"/>
      <c r="C40" s="3"/>
      <c r="D40" s="3"/>
      <c r="E40"/>
      <c r="H40" s="11" t="s">
        <v>55</v>
      </c>
      <c r="I40" s="13">
        <f>TAN(RADIANS(I39))</f>
        <v>1.3356238735697519</v>
      </c>
      <c r="S40">
        <f t="shared" si="3"/>
        <v>8.1074905247210385</v>
      </c>
      <c r="U40">
        <f t="shared" si="1"/>
        <v>4.7003275510978844</v>
      </c>
      <c r="AC40">
        <f t="shared" si="4"/>
        <v>8.6987902358272837</v>
      </c>
      <c r="AE40">
        <f t="shared" si="2"/>
        <v>5.0431342820578973</v>
      </c>
    </row>
    <row r="41" spans="2:31">
      <c r="B41" s="6"/>
      <c r="C41" s="3"/>
      <c r="D41" s="3"/>
      <c r="E41"/>
      <c r="H41" s="11" t="s">
        <v>56</v>
      </c>
      <c r="I41" s="12">
        <f>I36-I35*SIN(RADIANS(I39))</f>
        <v>2.2607804315870492</v>
      </c>
      <c r="S41">
        <f t="shared" si="3"/>
        <v>8.3090154059009489</v>
      </c>
      <c r="U41">
        <f t="shared" si="1"/>
        <v>4.617515112119599</v>
      </c>
      <c r="AC41">
        <f t="shared" si="4"/>
        <v>8.9150128343414359</v>
      </c>
      <c r="AE41">
        <f t="shared" si="2"/>
        <v>4.9542821232557586</v>
      </c>
    </row>
    <row r="42" spans="2:31">
      <c r="B42" s="6"/>
      <c r="C42" s="3"/>
      <c r="D42" s="3"/>
      <c r="E42"/>
      <c r="S42">
        <f t="shared" si="3"/>
        <v>8.5105402870808593</v>
      </c>
      <c r="U42">
        <f t="shared" si="1"/>
        <v>4.524222361713309</v>
      </c>
      <c r="AC42">
        <f t="shared" si="4"/>
        <v>9.1312354328555898</v>
      </c>
      <c r="AE42">
        <f t="shared" si="2"/>
        <v>4.854185297507617</v>
      </c>
    </row>
    <row r="43" spans="2:31">
      <c r="E43"/>
      <c r="S43">
        <f t="shared" si="3"/>
        <v>8.7120651682607697</v>
      </c>
      <c r="U43">
        <f t="shared" si="1"/>
        <v>4.4197856950684251</v>
      </c>
      <c r="AC43">
        <f t="shared" si="4"/>
        <v>9.3474580313697437</v>
      </c>
      <c r="AE43">
        <f t="shared" si="2"/>
        <v>4.7421318016320706</v>
      </c>
    </row>
    <row r="44" spans="2:31">
      <c r="E44"/>
      <c r="S44">
        <f t="shared" si="3"/>
        <v>8.9135900494406801</v>
      </c>
      <c r="U44">
        <f t="shared" si="1"/>
        <v>4.3033938521784236</v>
      </c>
      <c r="AC44">
        <f t="shared" si="4"/>
        <v>9.5636806298838959</v>
      </c>
      <c r="AE44">
        <f t="shared" si="2"/>
        <v>4.6172512083863166</v>
      </c>
    </row>
    <row r="45" spans="2:31">
      <c r="E45"/>
      <c r="S45">
        <f t="shared" si="3"/>
        <v>9.1151149306205905</v>
      </c>
      <c r="U45">
        <f t="shared" si="1"/>
        <v>4.1740468550476857</v>
      </c>
      <c r="AC45">
        <f t="shared" si="4"/>
        <v>9.779903228398048</v>
      </c>
      <c r="AE45">
        <f t="shared" si="2"/>
        <v>4.4784706088600341</v>
      </c>
    </row>
    <row r="46" spans="2:31">
      <c r="E46"/>
      <c r="J46" s="3">
        <v>0.77800000000000002</v>
      </c>
      <c r="K46" s="8">
        <v>0.61199999999999999</v>
      </c>
      <c r="L46" s="3">
        <v>1.1739999999999999</v>
      </c>
      <c r="S46">
        <f t="shared" si="3"/>
        <v>9.3166398118005009</v>
      </c>
      <c r="U46">
        <f t="shared" si="1"/>
        <v>4.0304976235982002</v>
      </c>
      <c r="AC46">
        <f t="shared" si="4"/>
        <v>9.996125826912202</v>
      </c>
      <c r="AE46">
        <f t="shared" si="2"/>
        <v>4.3244519702830546</v>
      </c>
    </row>
    <row r="47" spans="2:31">
      <c r="E47"/>
      <c r="J47" s="3">
        <v>0.60699999999999998</v>
      </c>
      <c r="K47" s="8">
        <v>0.54500000000000004</v>
      </c>
      <c r="L47" s="3">
        <v>0.83199999999999996</v>
      </c>
      <c r="S47">
        <f t="shared" si="3"/>
        <v>9.5181646929804113</v>
      </c>
      <c r="U47">
        <f t="shared" si="1"/>
        <v>3.8711665533865696</v>
      </c>
      <c r="AC47">
        <f t="shared" si="4"/>
        <v>10.212348425426354</v>
      </c>
      <c r="AE47">
        <f t="shared" si="2"/>
        <v>4.1535004836800491</v>
      </c>
    </row>
    <row r="48" spans="2:31">
      <c r="E48" s="22"/>
      <c r="J48" s="3">
        <v>0.7</v>
      </c>
      <c r="K48" s="8">
        <v>0.47899999999999998</v>
      </c>
      <c r="L48" s="3">
        <v>1.0980000000000001</v>
      </c>
      <c r="S48">
        <f t="shared" si="3"/>
        <v>9.7196895741603218</v>
      </c>
      <c r="U48">
        <f t="shared" si="1"/>
        <v>3.6940120896956752</v>
      </c>
      <c r="AC48">
        <f t="shared" si="4"/>
        <v>10.428571023940508</v>
      </c>
      <c r="AE48">
        <f t="shared" si="2"/>
        <v>3.9634256986046026</v>
      </c>
    </row>
    <row r="49" spans="5:31">
      <c r="E49" s="22"/>
      <c r="J49" s="3">
        <v>0.628</v>
      </c>
      <c r="K49" s="8">
        <v>0.41099999999999998</v>
      </c>
      <c r="L49" s="3">
        <v>0.77900000000000003</v>
      </c>
      <c r="S49">
        <f t="shared" si="3"/>
        <v>9.9212144553402322</v>
      </c>
      <c r="U49">
        <f t="shared" si="1"/>
        <v>3.4963260142766455</v>
      </c>
      <c r="AC49">
        <f t="shared" si="4"/>
        <v>10.644793622454662</v>
      </c>
      <c r="AE49">
        <f t="shared" si="2"/>
        <v>3.7513218796274916</v>
      </c>
    </row>
    <row r="50" spans="5:31">
      <c r="E50" s="22"/>
      <c r="S50">
        <f t="shared" si="3"/>
        <v>10.122739336520143</v>
      </c>
      <c r="U50">
        <f t="shared" si="1"/>
        <v>3.2743917483905713</v>
      </c>
      <c r="AC50">
        <f t="shared" si="4"/>
        <v>10.861016220968814</v>
      </c>
      <c r="AE50">
        <f t="shared" si="2"/>
        <v>3.513201388558314</v>
      </c>
    </row>
    <row r="51" spans="5:31">
      <c r="E51" s="22"/>
      <c r="S51">
        <f t="shared" si="3"/>
        <v>10.324264217700053</v>
      </c>
      <c r="U51">
        <f t="shared" si="1"/>
        <v>3.022873217698645</v>
      </c>
      <c r="AC51">
        <f t="shared" si="4"/>
        <v>11.077238819482968</v>
      </c>
      <c r="AE51">
        <f t="shared" si="2"/>
        <v>3.2433389777122854</v>
      </c>
    </row>
    <row r="52" spans="5:31">
      <c r="E52" s="22"/>
      <c r="S52">
        <f t="shared" si="3"/>
        <v>10.525789098879963</v>
      </c>
      <c r="U52">
        <f t="shared" si="1"/>
        <v>2.7336164879445142</v>
      </c>
      <c r="AC52">
        <f t="shared" si="4"/>
        <v>11.293461417997122</v>
      </c>
      <c r="AE52">
        <f t="shared" si="2"/>
        <v>2.9329860258635825</v>
      </c>
    </row>
    <row r="53" spans="5:31">
      <c r="E53" s="22"/>
      <c r="S53">
        <f t="shared" si="3"/>
        <v>10.727313980059874</v>
      </c>
      <c r="U53">
        <f t="shared" si="1"/>
        <v>2.3929753781799112</v>
      </c>
      <c r="AC53">
        <f t="shared" si="4"/>
        <v>11.509684016511274</v>
      </c>
      <c r="AE53">
        <f t="shared" si="2"/>
        <v>2.5675011017052958</v>
      </c>
    </row>
    <row r="54" spans="5:31">
      <c r="E54"/>
      <c r="S54">
        <f t="shared" si="3"/>
        <v>10.928838861239784</v>
      </c>
      <c r="U54">
        <f t="shared" si="1"/>
        <v>1.9745325174631394</v>
      </c>
      <c r="AC54">
        <f t="shared" si="4"/>
        <v>11.725906615025428</v>
      </c>
      <c r="AE54">
        <f t="shared" si="2"/>
        <v>2.1185401488733544</v>
      </c>
    </row>
    <row r="55" spans="5:31">
      <c r="E55"/>
      <c r="S55">
        <f t="shared" si="3"/>
        <v>11.130363742419695</v>
      </c>
      <c r="U55">
        <f t="shared" si="1"/>
        <v>1.4106741682593475</v>
      </c>
      <c r="AC55">
        <f t="shared" si="4"/>
        <v>11.94212921353958</v>
      </c>
      <c r="AE55">
        <f t="shared" si="2"/>
        <v>1.5135581895990451</v>
      </c>
    </row>
    <row r="56" spans="5:31">
      <c r="E56"/>
      <c r="S56">
        <f t="shared" si="3"/>
        <v>11.331888623599605</v>
      </c>
      <c r="U56" t="e">
        <f t="shared" si="1"/>
        <v>#NUM!</v>
      </c>
      <c r="AC56">
        <f t="shared" si="4"/>
        <v>12.158351812053732</v>
      </c>
      <c r="AE56">
        <v>0</v>
      </c>
    </row>
    <row r="57" spans="5:31">
      <c r="E57"/>
    </row>
    <row r="58" spans="5:31">
      <c r="E58"/>
      <c r="S58">
        <v>0</v>
      </c>
    </row>
    <row r="59" spans="5:31">
      <c r="E59"/>
      <c r="S59">
        <f t="shared" ref="S59:S108" si="14">S58+$U$2</f>
        <v>9.8573999999999995E-2</v>
      </c>
      <c r="AC59">
        <f t="shared" si="4"/>
        <v>0.10576325018103458</v>
      </c>
    </row>
    <row r="60" spans="5:31">
      <c r="E60"/>
      <c r="S60">
        <f t="shared" si="14"/>
        <v>0.19714799999999999</v>
      </c>
      <c r="AC60">
        <f t="shared" si="4"/>
        <v>0.21152650036206916</v>
      </c>
    </row>
    <row r="61" spans="5:31">
      <c r="E61"/>
      <c r="S61">
        <f t="shared" si="14"/>
        <v>0.29572199999999998</v>
      </c>
      <c r="AC61">
        <f t="shared" si="4"/>
        <v>0.31728975054310377</v>
      </c>
    </row>
    <row r="62" spans="5:31">
      <c r="E62"/>
      <c r="S62">
        <f t="shared" si="14"/>
        <v>0.39429599999999998</v>
      </c>
      <c r="AC62">
        <f t="shared" si="4"/>
        <v>0.42305300072413832</v>
      </c>
    </row>
    <row r="63" spans="5:31">
      <c r="E63"/>
      <c r="S63">
        <f t="shared" si="14"/>
        <v>0.49286999999999997</v>
      </c>
      <c r="AC63">
        <f t="shared" si="4"/>
        <v>0.52881625090517292</v>
      </c>
    </row>
    <row r="64" spans="5:31">
      <c r="E64"/>
      <c r="S64">
        <f t="shared" si="14"/>
        <v>0.59144399999999997</v>
      </c>
      <c r="AC64">
        <f t="shared" si="4"/>
        <v>0.63457950108620753</v>
      </c>
    </row>
    <row r="65" spans="5:29">
      <c r="E65"/>
      <c r="S65">
        <f t="shared" si="14"/>
        <v>0.69001800000000002</v>
      </c>
      <c r="AC65">
        <f t="shared" si="4"/>
        <v>0.74034275126724214</v>
      </c>
    </row>
    <row r="66" spans="5:29">
      <c r="E66"/>
      <c r="S66">
        <f t="shared" si="14"/>
        <v>0.78859199999999996</v>
      </c>
      <c r="AC66">
        <f t="shared" si="4"/>
        <v>0.84610600144827663</v>
      </c>
    </row>
    <row r="67" spans="5:29">
      <c r="E67"/>
      <c r="S67">
        <f t="shared" si="14"/>
        <v>0.8871659999999999</v>
      </c>
      <c r="AC67">
        <f t="shared" si="4"/>
        <v>0.95186925162931124</v>
      </c>
    </row>
    <row r="68" spans="5:29">
      <c r="E68"/>
      <c r="S68">
        <f t="shared" si="14"/>
        <v>0.98573999999999984</v>
      </c>
      <c r="AC68">
        <f t="shared" si="4"/>
        <v>1.0576325018103456</v>
      </c>
    </row>
    <row r="69" spans="5:29">
      <c r="E69"/>
      <c r="S69">
        <f t="shared" si="14"/>
        <v>1.0843139999999998</v>
      </c>
      <c r="AC69">
        <f t="shared" si="4"/>
        <v>1.1633957519913802</v>
      </c>
    </row>
    <row r="70" spans="5:29">
      <c r="E70"/>
      <c r="S70">
        <f t="shared" si="14"/>
        <v>1.1828879999999997</v>
      </c>
      <c r="AC70">
        <f t="shared" si="4"/>
        <v>1.2691590021724146</v>
      </c>
    </row>
    <row r="71" spans="5:29">
      <c r="E71"/>
      <c r="S71">
        <f t="shared" si="14"/>
        <v>1.2814619999999997</v>
      </c>
      <c r="AC71">
        <f t="shared" ref="AC71:AD134" si="15">S71*0.0479/$I$23</f>
        <v>1.3749222523534492</v>
      </c>
    </row>
    <row r="72" spans="5:29">
      <c r="E72"/>
      <c r="S72">
        <f t="shared" si="14"/>
        <v>1.3800359999999996</v>
      </c>
      <c r="AC72">
        <f t="shared" si="15"/>
        <v>1.4806855025344838</v>
      </c>
    </row>
    <row r="73" spans="5:29">
      <c r="E73"/>
      <c r="S73">
        <f t="shared" si="14"/>
        <v>1.4786099999999995</v>
      </c>
      <c r="AC73">
        <f t="shared" si="15"/>
        <v>1.5864487527155182</v>
      </c>
    </row>
    <row r="74" spans="5:29">
      <c r="E74"/>
      <c r="S74">
        <f t="shared" si="14"/>
        <v>1.5771839999999995</v>
      </c>
      <c r="AC74">
        <f t="shared" si="15"/>
        <v>1.6922120028965526</v>
      </c>
    </row>
    <row r="75" spans="5:29">
      <c r="E75"/>
      <c r="S75">
        <f t="shared" si="14"/>
        <v>1.6757579999999994</v>
      </c>
      <c r="AC75">
        <f t="shared" si="15"/>
        <v>1.7979752530775874</v>
      </c>
    </row>
    <row r="76" spans="5:29">
      <c r="E76"/>
      <c r="S76">
        <f t="shared" si="14"/>
        <v>1.7743319999999994</v>
      </c>
      <c r="AC76">
        <f t="shared" si="15"/>
        <v>1.9037385032586218</v>
      </c>
    </row>
    <row r="77" spans="5:29">
      <c r="E77"/>
      <c r="S77">
        <f t="shared" si="14"/>
        <v>1.8729059999999993</v>
      </c>
      <c r="AC77">
        <f t="shared" si="15"/>
        <v>2.0095017534396562</v>
      </c>
    </row>
    <row r="78" spans="5:29">
      <c r="E78"/>
      <c r="S78">
        <f t="shared" si="14"/>
        <v>1.9714799999999992</v>
      </c>
      <c r="AC78">
        <f t="shared" si="15"/>
        <v>2.1152650036206913</v>
      </c>
    </row>
    <row r="79" spans="5:29">
      <c r="E79"/>
      <c r="S79">
        <f t="shared" si="14"/>
        <v>2.0700539999999994</v>
      </c>
      <c r="AC79">
        <f t="shared" si="15"/>
        <v>2.2210282538017259</v>
      </c>
    </row>
    <row r="80" spans="5:29">
      <c r="E80"/>
      <c r="S80">
        <f t="shared" si="14"/>
        <v>2.1686279999999996</v>
      </c>
      <c r="AC80">
        <f t="shared" si="15"/>
        <v>2.3267915039827605</v>
      </c>
    </row>
    <row r="81" spans="5:29">
      <c r="E81"/>
      <c r="S81">
        <f t="shared" si="14"/>
        <v>2.2672019999999997</v>
      </c>
      <c r="AC81">
        <f t="shared" si="15"/>
        <v>2.4325547541637951</v>
      </c>
    </row>
    <row r="82" spans="5:29">
      <c r="E82"/>
      <c r="S82">
        <f t="shared" si="14"/>
        <v>2.3657759999999999</v>
      </c>
      <c r="AC82">
        <f t="shared" si="15"/>
        <v>2.5383180043448301</v>
      </c>
    </row>
    <row r="83" spans="5:29">
      <c r="E83"/>
      <c r="S83">
        <f t="shared" si="14"/>
        <v>2.46435</v>
      </c>
      <c r="AC83">
        <f t="shared" si="15"/>
        <v>2.6440812545258647</v>
      </c>
    </row>
    <row r="84" spans="5:29">
      <c r="E84"/>
      <c r="S84">
        <f t="shared" si="14"/>
        <v>2.5629240000000002</v>
      </c>
      <c r="AC84">
        <f t="shared" si="15"/>
        <v>2.7498445047068993</v>
      </c>
    </row>
    <row r="85" spans="5:29">
      <c r="E85"/>
      <c r="S85">
        <f t="shared" si="14"/>
        <v>2.6614980000000004</v>
      </c>
      <c r="AC85">
        <f t="shared" si="15"/>
        <v>2.8556077548879344</v>
      </c>
    </row>
    <row r="86" spans="5:29">
      <c r="E86"/>
      <c r="S86">
        <f t="shared" si="14"/>
        <v>2.7600720000000005</v>
      </c>
      <c r="AC86">
        <f t="shared" si="15"/>
        <v>2.961371005068969</v>
      </c>
    </row>
    <row r="87" spans="5:29">
      <c r="E87"/>
      <c r="S87">
        <f t="shared" si="14"/>
        <v>2.8586460000000007</v>
      </c>
      <c r="AC87">
        <f t="shared" si="15"/>
        <v>3.067134255250004</v>
      </c>
    </row>
    <row r="88" spans="5:29">
      <c r="E88"/>
      <c r="S88">
        <f t="shared" si="14"/>
        <v>2.9572200000000008</v>
      </c>
      <c r="AC88">
        <f t="shared" si="15"/>
        <v>3.1728975054310382</v>
      </c>
    </row>
    <row r="89" spans="5:29">
      <c r="E89"/>
      <c r="S89">
        <f t="shared" si="14"/>
        <v>3.055794000000001</v>
      </c>
      <c r="AC89">
        <f t="shared" si="15"/>
        <v>3.2786607556120733</v>
      </c>
    </row>
    <row r="90" spans="5:29">
      <c r="E90"/>
      <c r="S90">
        <f t="shared" si="14"/>
        <v>3.1543680000000012</v>
      </c>
      <c r="AC90">
        <f t="shared" si="15"/>
        <v>3.3844240057931079</v>
      </c>
    </row>
    <row r="91" spans="5:29">
      <c r="E91"/>
      <c r="S91">
        <f t="shared" si="14"/>
        <v>3.2529420000000013</v>
      </c>
      <c r="AC91">
        <f t="shared" si="15"/>
        <v>3.4901872559741429</v>
      </c>
    </row>
    <row r="92" spans="5:29">
      <c r="E92"/>
      <c r="S92">
        <f t="shared" si="14"/>
        <v>3.3515160000000015</v>
      </c>
      <c r="AC92">
        <f t="shared" si="15"/>
        <v>3.5959505061551775</v>
      </c>
    </row>
    <row r="93" spans="5:29">
      <c r="E93"/>
      <c r="S93">
        <f t="shared" si="14"/>
        <v>3.4500900000000017</v>
      </c>
      <c r="AC93">
        <f t="shared" si="15"/>
        <v>3.7017137563362126</v>
      </c>
    </row>
    <row r="94" spans="5:29">
      <c r="E94"/>
      <c r="S94">
        <f t="shared" si="14"/>
        <v>3.5486640000000018</v>
      </c>
      <c r="AC94">
        <f t="shared" si="15"/>
        <v>3.8074770065172467</v>
      </c>
    </row>
    <row r="95" spans="5:29">
      <c r="E95"/>
      <c r="S95">
        <f t="shared" si="14"/>
        <v>3.647238000000002</v>
      </c>
      <c r="AC95">
        <f t="shared" si="15"/>
        <v>3.9132402566982818</v>
      </c>
    </row>
    <row r="96" spans="5:29">
      <c r="E96"/>
      <c r="S96">
        <f t="shared" si="14"/>
        <v>3.7458120000000021</v>
      </c>
      <c r="AC96">
        <f t="shared" si="15"/>
        <v>4.0190035068793168</v>
      </c>
    </row>
    <row r="97" spans="5:30">
      <c r="E97"/>
      <c r="S97">
        <f t="shared" si="14"/>
        <v>3.8443860000000023</v>
      </c>
      <c r="AC97">
        <f t="shared" si="15"/>
        <v>4.1247667570603515</v>
      </c>
    </row>
    <row r="98" spans="5:30">
      <c r="E98"/>
      <c r="S98">
        <f t="shared" si="14"/>
        <v>3.9429600000000025</v>
      </c>
      <c r="AC98">
        <f t="shared" si="15"/>
        <v>4.2305300072413861</v>
      </c>
    </row>
    <row r="99" spans="5:30">
      <c r="E99"/>
      <c r="S99">
        <f t="shared" si="14"/>
        <v>4.0415340000000022</v>
      </c>
      <c r="AC99">
        <f t="shared" si="15"/>
        <v>4.3362932574224207</v>
      </c>
    </row>
    <row r="100" spans="5:30">
      <c r="E100"/>
      <c r="S100">
        <f t="shared" si="14"/>
        <v>4.1401080000000023</v>
      </c>
      <c r="AC100">
        <f t="shared" si="15"/>
        <v>4.4420565076034553</v>
      </c>
    </row>
    <row r="101" spans="5:30">
      <c r="E101"/>
      <c r="S101">
        <f t="shared" si="14"/>
        <v>4.2386820000000025</v>
      </c>
      <c r="AC101">
        <f t="shared" si="15"/>
        <v>4.5478197577844899</v>
      </c>
    </row>
    <row r="102" spans="5:30">
      <c r="E102"/>
      <c r="S102">
        <f t="shared" si="14"/>
        <v>4.3372560000000027</v>
      </c>
      <c r="AC102">
        <f t="shared" si="15"/>
        <v>4.6535830079655245</v>
      </c>
    </row>
    <row r="103" spans="5:30">
      <c r="E103"/>
      <c r="S103">
        <f t="shared" si="14"/>
        <v>4.4358300000000028</v>
      </c>
      <c r="AC103">
        <f t="shared" si="15"/>
        <v>4.75934625814656</v>
      </c>
    </row>
    <row r="104" spans="5:30">
      <c r="E104"/>
      <c r="S104">
        <f t="shared" si="14"/>
        <v>4.534404000000003</v>
      </c>
      <c r="AC104">
        <f t="shared" si="15"/>
        <v>4.8651095083275946</v>
      </c>
    </row>
    <row r="105" spans="5:30">
      <c r="E105"/>
      <c r="S105">
        <f t="shared" si="14"/>
        <v>4.6329780000000031</v>
      </c>
      <c r="AC105">
        <f t="shared" si="15"/>
        <v>4.9708727585086292</v>
      </c>
    </row>
    <row r="106" spans="5:30">
      <c r="E106"/>
      <c r="S106">
        <f t="shared" si="14"/>
        <v>4.7315520000000033</v>
      </c>
      <c r="AC106">
        <f t="shared" si="15"/>
        <v>5.0766360086896638</v>
      </c>
    </row>
    <row r="107" spans="5:30">
      <c r="E107"/>
      <c r="S107">
        <f t="shared" si="14"/>
        <v>4.8301260000000035</v>
      </c>
      <c r="AC107">
        <f t="shared" si="15"/>
        <v>5.1823992588706984</v>
      </c>
    </row>
    <row r="108" spans="5:30">
      <c r="E108"/>
      <c r="S108">
        <f t="shared" si="14"/>
        <v>4.9287000000000036</v>
      </c>
      <c r="AC108">
        <f t="shared" si="15"/>
        <v>5.288162509051733</v>
      </c>
    </row>
    <row r="109" spans="5:30">
      <c r="E109"/>
    </row>
    <row r="110" spans="5:30">
      <c r="E110"/>
      <c r="S110">
        <v>0</v>
      </c>
      <c r="T110">
        <f t="shared" ref="T110:T159" si="16">SQRT(($I$33/2)^2-(S110-$I$33/2)^2)</f>
        <v>0</v>
      </c>
      <c r="AC110">
        <f t="shared" si="15"/>
        <v>0</v>
      </c>
      <c r="AD110">
        <f t="shared" si="15"/>
        <v>0</v>
      </c>
    </row>
    <row r="111" spans="5:30">
      <c r="E111"/>
      <c r="S111">
        <f>S110+$T$2</f>
        <v>0.10946418917115057</v>
      </c>
      <c r="T111">
        <f t="shared" si="16"/>
        <v>0.76624932419805458</v>
      </c>
      <c r="AC111">
        <f t="shared" si="15"/>
        <v>0.11744768828669321</v>
      </c>
      <c r="AD111">
        <f t="shared" si="15"/>
        <v>0.82213381800685292</v>
      </c>
    </row>
    <row r="112" spans="5:30">
      <c r="E112"/>
      <c r="S112">
        <f t="shared" ref="S112:S160" si="17">S111+$T$2</f>
        <v>0.21892837834230114</v>
      </c>
      <c r="T112">
        <f t="shared" si="16"/>
        <v>1.0725256343072429</v>
      </c>
      <c r="AC112">
        <f t="shared" si="15"/>
        <v>0.23489537657338641</v>
      </c>
      <c r="AD112">
        <f t="shared" si="15"/>
        <v>1.1507476310874039</v>
      </c>
    </row>
    <row r="113" spans="5:30">
      <c r="E113"/>
      <c r="S113">
        <f t="shared" si="17"/>
        <v>0.32839256751345169</v>
      </c>
      <c r="T113">
        <f t="shared" si="16"/>
        <v>1.2998152284984736</v>
      </c>
      <c r="AC113">
        <f t="shared" si="15"/>
        <v>0.3523430648600796</v>
      </c>
      <c r="AD113">
        <f t="shared" si="15"/>
        <v>1.3946140280479915</v>
      </c>
    </row>
    <row r="114" spans="5:30">
      <c r="E114"/>
      <c r="S114">
        <f t="shared" si="17"/>
        <v>0.43785675668460228</v>
      </c>
      <c r="T114">
        <f t="shared" si="16"/>
        <v>1.4848445045879815</v>
      </c>
      <c r="AC114">
        <f t="shared" si="15"/>
        <v>0.46979075314677282</v>
      </c>
      <c r="AD114">
        <f t="shared" si="15"/>
        <v>1.5931379554311791</v>
      </c>
    </row>
    <row r="115" spans="5:30">
      <c r="E115"/>
      <c r="S115">
        <f t="shared" si="17"/>
        <v>0.54732094585575286</v>
      </c>
      <c r="T115">
        <f t="shared" si="16"/>
        <v>1.6419628375672586</v>
      </c>
      <c r="AC115">
        <f t="shared" si="15"/>
        <v>0.58723844143346604</v>
      </c>
      <c r="AD115">
        <f t="shared" si="15"/>
        <v>1.761715324300398</v>
      </c>
    </row>
    <row r="116" spans="5:30">
      <c r="E116"/>
      <c r="S116">
        <f t="shared" si="17"/>
        <v>0.65678513502690339</v>
      </c>
      <c r="T116">
        <f t="shared" si="16"/>
        <v>1.7785825535175264</v>
      </c>
      <c r="AC116">
        <f t="shared" si="15"/>
        <v>0.7046861297201592</v>
      </c>
      <c r="AD116">
        <f t="shared" si="15"/>
        <v>1.9082990603536172</v>
      </c>
    </row>
    <row r="117" spans="5:30">
      <c r="E117"/>
      <c r="S117">
        <f t="shared" si="17"/>
        <v>0.76624932419805392</v>
      </c>
      <c r="T117">
        <f t="shared" si="16"/>
        <v>1.8991327025724476</v>
      </c>
      <c r="AC117">
        <f t="shared" si="15"/>
        <v>0.82213381800685237</v>
      </c>
      <c r="AD117">
        <f t="shared" si="15"/>
        <v>2.0376412355099127</v>
      </c>
    </row>
    <row r="118" spans="5:30">
      <c r="E118"/>
      <c r="S118">
        <f t="shared" si="17"/>
        <v>0.87571351336920444</v>
      </c>
      <c r="T118">
        <f t="shared" si="16"/>
        <v>2.0065117310550513</v>
      </c>
      <c r="AC118">
        <f t="shared" si="15"/>
        <v>0.93958150629354542</v>
      </c>
      <c r="AD118">
        <f t="shared" si="15"/>
        <v>2.1528516870853998</v>
      </c>
    </row>
    <row r="119" spans="5:30">
      <c r="E119"/>
      <c r="S119">
        <f t="shared" si="17"/>
        <v>0.98517770254035497</v>
      </c>
      <c r="T119">
        <f t="shared" si="16"/>
        <v>2.1027384084381855</v>
      </c>
      <c r="AC119">
        <f t="shared" si="15"/>
        <v>1.0570291945802386</v>
      </c>
      <c r="AD119">
        <f t="shared" si="15"/>
        <v>2.2560964184969499</v>
      </c>
    </row>
    <row r="120" spans="5:30">
      <c r="E120"/>
      <c r="S120">
        <f t="shared" si="17"/>
        <v>1.0946418917115055</v>
      </c>
      <c r="T120">
        <f t="shared" si="16"/>
        <v>2.1892837834230114</v>
      </c>
      <c r="AC120">
        <f t="shared" si="15"/>
        <v>1.1744768828669316</v>
      </c>
      <c r="AD120">
        <f t="shared" si="15"/>
        <v>2.3489537657338642</v>
      </c>
    </row>
    <row r="121" spans="5:30">
      <c r="E121"/>
      <c r="S121">
        <f t="shared" si="17"/>
        <v>1.204106080882656</v>
      </c>
      <c r="T121">
        <f t="shared" si="16"/>
        <v>2.2672567867303872</v>
      </c>
      <c r="AC121">
        <f t="shared" si="15"/>
        <v>1.2919245711536249</v>
      </c>
      <c r="AD121">
        <f t="shared" si="15"/>
        <v>2.4326135366284674</v>
      </c>
    </row>
    <row r="122" spans="5:30">
      <c r="E122"/>
      <c r="S122">
        <f t="shared" si="17"/>
        <v>1.3135702700538066</v>
      </c>
      <c r="T122">
        <f t="shared" si="16"/>
        <v>2.3375154271510663</v>
      </c>
      <c r="AC122">
        <f t="shared" si="15"/>
        <v>1.4093722594403182</v>
      </c>
      <c r="AD122">
        <f t="shared" si="15"/>
        <v>2.5079963167144088</v>
      </c>
    </row>
    <row r="123" spans="5:30">
      <c r="E123"/>
      <c r="S123">
        <f t="shared" si="17"/>
        <v>1.4230344592249571</v>
      </c>
      <c r="T123">
        <f t="shared" si="16"/>
        <v>2.4007370930490635</v>
      </c>
      <c r="AC123">
        <f t="shared" si="15"/>
        <v>1.526819947727011</v>
      </c>
      <c r="AD123">
        <f t="shared" si="15"/>
        <v>2.5758288979957982</v>
      </c>
    </row>
    <row r="124" spans="5:30">
      <c r="E124"/>
      <c r="S124">
        <f t="shared" si="17"/>
        <v>1.5324986483961076</v>
      </c>
      <c r="T124">
        <f t="shared" si="16"/>
        <v>2.4574649519967338</v>
      </c>
      <c r="AC124">
        <f t="shared" si="15"/>
        <v>1.6442676360137043</v>
      </c>
      <c r="AD124">
        <f t="shared" si="15"/>
        <v>2.6366940626245734</v>
      </c>
    </row>
    <row r="125" spans="5:30">
      <c r="E125"/>
      <c r="S125">
        <f t="shared" si="17"/>
        <v>1.6419628375672581</v>
      </c>
      <c r="T125">
        <f t="shared" si="16"/>
        <v>2.508139663818814</v>
      </c>
      <c r="AC125">
        <f t="shared" si="15"/>
        <v>1.7617153243003976</v>
      </c>
      <c r="AD125">
        <f t="shared" si="15"/>
        <v>2.6910646088567494</v>
      </c>
    </row>
    <row r="126" spans="5:30">
      <c r="E126"/>
      <c r="S126">
        <f t="shared" si="17"/>
        <v>1.7514270267384087</v>
      </c>
      <c r="T126">
        <f t="shared" si="16"/>
        <v>2.5531216850608991</v>
      </c>
      <c r="AC126">
        <f t="shared" si="15"/>
        <v>1.8791630125870906</v>
      </c>
      <c r="AD126">
        <f t="shared" si="15"/>
        <v>2.7393272822419754</v>
      </c>
    </row>
    <row r="127" spans="5:30">
      <c r="E127"/>
      <c r="S127">
        <f t="shared" si="17"/>
        <v>1.8608912159095592</v>
      </c>
      <c r="T127">
        <f t="shared" si="16"/>
        <v>2.5927073276429526</v>
      </c>
      <c r="AC127">
        <f t="shared" si="15"/>
        <v>1.9966107008737839</v>
      </c>
      <c r="AD127">
        <f t="shared" si="15"/>
        <v>2.7818000054751071</v>
      </c>
    </row>
    <row r="128" spans="5:30">
      <c r="E128"/>
      <c r="S128">
        <f t="shared" si="17"/>
        <v>1.9703554050807097</v>
      </c>
      <c r="T128">
        <f t="shared" si="16"/>
        <v>2.6271405401076136</v>
      </c>
      <c r="AC128">
        <f t="shared" si="15"/>
        <v>2.1140583891604767</v>
      </c>
      <c r="AD128">
        <f t="shared" si="15"/>
        <v>2.8187445188806368</v>
      </c>
    </row>
    <row r="129" spans="5:30">
      <c r="E129"/>
      <c r="S129">
        <f t="shared" si="17"/>
        <v>2.0798195942518602</v>
      </c>
      <c r="T129">
        <f t="shared" si="16"/>
        <v>2.656621676249479</v>
      </c>
      <c r="AC129">
        <f t="shared" si="15"/>
        <v>2.23150607744717</v>
      </c>
      <c r="AD129">
        <f t="shared" si="15"/>
        <v>2.8503757885601995</v>
      </c>
    </row>
    <row r="130" spans="5:30">
      <c r="E130"/>
      <c r="S130">
        <f t="shared" si="17"/>
        <v>2.189283783423011</v>
      </c>
      <c r="T130">
        <f t="shared" si="16"/>
        <v>2.6813140857681077</v>
      </c>
      <c r="AC130">
        <f t="shared" si="15"/>
        <v>2.3489537657338633</v>
      </c>
      <c r="AD130">
        <f t="shared" si="15"/>
        <v>2.8768690777185104</v>
      </c>
    </row>
    <row r="131" spans="5:30">
      <c r="E131"/>
      <c r="S131">
        <f t="shared" si="17"/>
        <v>2.2987479725941617</v>
      </c>
      <c r="T131">
        <f t="shared" si="16"/>
        <v>2.7013490897950492</v>
      </c>
      <c r="AC131">
        <f t="shared" si="15"/>
        <v>2.466401454020557</v>
      </c>
      <c r="AD131">
        <f t="shared" si="15"/>
        <v>2.8983652850681096</v>
      </c>
    </row>
    <row r="132" spans="5:30">
      <c r="E132"/>
      <c r="S132">
        <f t="shared" si="17"/>
        <v>2.4082121617653125</v>
      </c>
      <c r="T132">
        <f t="shared" si="16"/>
        <v>2.7168297270739701</v>
      </c>
      <c r="AC132">
        <f t="shared" si="15"/>
        <v>2.5838491423072503</v>
      </c>
      <c r="AD132">
        <f t="shared" si="15"/>
        <v>2.9149749642278513</v>
      </c>
    </row>
    <row r="133" spans="5:30">
      <c r="E133"/>
      <c r="S133">
        <f t="shared" si="17"/>
        <v>2.5176763509364632</v>
      </c>
      <c r="T133">
        <f t="shared" si="16"/>
        <v>2.727833537712173</v>
      </c>
      <c r="AC133">
        <f t="shared" si="15"/>
        <v>2.7012968305939435</v>
      </c>
      <c r="AD133">
        <f t="shared" si="15"/>
        <v>2.9267813105004277</v>
      </c>
    </row>
    <row r="134" spans="5:30">
      <c r="E134"/>
      <c r="S134">
        <f t="shared" si="17"/>
        <v>2.627140540107614</v>
      </c>
      <c r="T134">
        <f t="shared" si="16"/>
        <v>2.7344145690805557</v>
      </c>
      <c r="AC134">
        <f t="shared" si="15"/>
        <v>2.8187445188806368</v>
      </c>
      <c r="AD134">
        <f t="shared" si="15"/>
        <v>2.9338423130676721</v>
      </c>
    </row>
    <row r="135" spans="5:30">
      <c r="E135"/>
      <c r="S135">
        <f t="shared" si="17"/>
        <v>2.7366047292787647</v>
      </c>
      <c r="T135">
        <f t="shared" si="16"/>
        <v>2.7366047292787643</v>
      </c>
      <c r="AC135">
        <f t="shared" ref="AC135:AD198" si="18">S135*0.0479/$I$23</f>
        <v>2.9361922071673305</v>
      </c>
      <c r="AD135">
        <f t="shared" si="18"/>
        <v>2.9361922071673301</v>
      </c>
    </row>
    <row r="136" spans="5:30">
      <c r="E136"/>
      <c r="S136">
        <f t="shared" si="17"/>
        <v>2.8460689184499155</v>
      </c>
      <c r="T136">
        <f t="shared" si="16"/>
        <v>2.7344145690805557</v>
      </c>
      <c r="AC136">
        <f t="shared" si="18"/>
        <v>3.0536398954540238</v>
      </c>
      <c r="AD136">
        <f t="shared" si="18"/>
        <v>2.9338423130676721</v>
      </c>
    </row>
    <row r="137" spans="5:30">
      <c r="E137"/>
      <c r="S137">
        <f t="shared" si="17"/>
        <v>2.9555331076210662</v>
      </c>
      <c r="T137">
        <f t="shared" si="16"/>
        <v>2.727833537712173</v>
      </c>
      <c r="AC137">
        <f t="shared" si="18"/>
        <v>3.1710875837407171</v>
      </c>
      <c r="AD137">
        <f t="shared" si="18"/>
        <v>2.9267813105004277</v>
      </c>
    </row>
    <row r="138" spans="5:30">
      <c r="E138"/>
      <c r="S138">
        <f t="shared" si="17"/>
        <v>3.064997296792217</v>
      </c>
      <c r="T138">
        <f t="shared" si="16"/>
        <v>2.7168297270739696</v>
      </c>
      <c r="AC138">
        <f t="shared" si="18"/>
        <v>3.2885352720274104</v>
      </c>
      <c r="AD138">
        <f t="shared" si="18"/>
        <v>2.9149749642278509</v>
      </c>
    </row>
    <row r="139" spans="5:30">
      <c r="E139"/>
      <c r="S139">
        <f t="shared" si="17"/>
        <v>3.1744614859633677</v>
      </c>
      <c r="T139">
        <f t="shared" si="16"/>
        <v>2.7013490897950487</v>
      </c>
      <c r="AC139">
        <f t="shared" si="18"/>
        <v>3.4059829603141036</v>
      </c>
      <c r="AD139">
        <f t="shared" si="18"/>
        <v>2.8983652850681092</v>
      </c>
    </row>
    <row r="140" spans="5:30">
      <c r="E140"/>
      <c r="S140">
        <f t="shared" si="17"/>
        <v>3.2839256751345185</v>
      </c>
      <c r="T140">
        <f t="shared" si="16"/>
        <v>2.6813140857681073</v>
      </c>
      <c r="AC140">
        <f t="shared" si="18"/>
        <v>3.5234306486007969</v>
      </c>
      <c r="AD140">
        <f t="shared" si="18"/>
        <v>2.8768690777185095</v>
      </c>
    </row>
    <row r="141" spans="5:30">
      <c r="E141"/>
      <c r="S141">
        <f t="shared" si="17"/>
        <v>3.3933898643056692</v>
      </c>
      <c r="T141">
        <f t="shared" si="16"/>
        <v>2.6566216762494785</v>
      </c>
      <c r="AC141">
        <f t="shared" si="18"/>
        <v>3.6408783368874911</v>
      </c>
      <c r="AD141">
        <f t="shared" si="18"/>
        <v>2.8503757885601995</v>
      </c>
    </row>
    <row r="142" spans="5:30">
      <c r="E142"/>
      <c r="S142">
        <f t="shared" si="17"/>
        <v>3.50285405347682</v>
      </c>
      <c r="T142">
        <f t="shared" si="16"/>
        <v>2.6271405401076131</v>
      </c>
      <c r="AC142">
        <f t="shared" si="18"/>
        <v>3.7583260251741843</v>
      </c>
      <c r="AD142">
        <f t="shared" si="18"/>
        <v>2.8187445188806364</v>
      </c>
    </row>
    <row r="143" spans="5:30">
      <c r="E143"/>
      <c r="S143">
        <f t="shared" si="17"/>
        <v>3.6123182426479707</v>
      </c>
      <c r="T143">
        <f t="shared" si="16"/>
        <v>2.5927073276429522</v>
      </c>
      <c r="AC143">
        <f t="shared" si="18"/>
        <v>3.8757737134608776</v>
      </c>
      <c r="AD143">
        <f t="shared" si="18"/>
        <v>2.7818000054751066</v>
      </c>
    </row>
    <row r="144" spans="5:30">
      <c r="E144"/>
      <c r="S144">
        <f t="shared" si="17"/>
        <v>3.7217824318191215</v>
      </c>
      <c r="T144">
        <f t="shared" si="16"/>
        <v>2.5531216850608986</v>
      </c>
      <c r="AC144">
        <f t="shared" si="18"/>
        <v>3.9932214017475709</v>
      </c>
      <c r="AD144">
        <f t="shared" si="18"/>
        <v>2.739327282241975</v>
      </c>
    </row>
    <row r="145" spans="5:30">
      <c r="E145"/>
      <c r="S145">
        <f t="shared" si="17"/>
        <v>3.8312466209902722</v>
      </c>
      <c r="T145">
        <f t="shared" si="16"/>
        <v>2.5081396638188131</v>
      </c>
      <c r="AC145">
        <f t="shared" si="18"/>
        <v>4.1106690900342642</v>
      </c>
      <c r="AD145">
        <f t="shared" si="18"/>
        <v>2.6910646088567485</v>
      </c>
    </row>
    <row r="146" spans="5:30">
      <c r="E146"/>
      <c r="S146">
        <f t="shared" si="17"/>
        <v>3.940710810161423</v>
      </c>
      <c r="T146">
        <f t="shared" si="16"/>
        <v>2.4574649519967324</v>
      </c>
      <c r="AC146">
        <f t="shared" si="18"/>
        <v>4.2281167783209579</v>
      </c>
      <c r="AD146">
        <f t="shared" si="18"/>
        <v>2.6366940626245721</v>
      </c>
    </row>
    <row r="147" spans="5:30">
      <c r="E147"/>
      <c r="S147">
        <f t="shared" si="17"/>
        <v>4.0501749993325733</v>
      </c>
      <c r="T147">
        <f t="shared" si="16"/>
        <v>2.4007370930490621</v>
      </c>
      <c r="AC147">
        <f t="shared" si="18"/>
        <v>4.3455644666076507</v>
      </c>
      <c r="AD147">
        <f t="shared" si="18"/>
        <v>2.5758288979957968</v>
      </c>
    </row>
    <row r="148" spans="5:30">
      <c r="E148"/>
      <c r="S148">
        <f t="shared" si="17"/>
        <v>4.159639188503724</v>
      </c>
      <c r="T148">
        <f t="shared" si="16"/>
        <v>2.337515427151065</v>
      </c>
      <c r="AC148">
        <f t="shared" si="18"/>
        <v>4.4630121548943436</v>
      </c>
      <c r="AD148">
        <f t="shared" si="18"/>
        <v>2.5079963167144075</v>
      </c>
    </row>
    <row r="149" spans="5:30">
      <c r="E149"/>
      <c r="S149">
        <f t="shared" si="17"/>
        <v>4.2691033776748748</v>
      </c>
      <c r="T149">
        <f t="shared" si="16"/>
        <v>2.2672567867303854</v>
      </c>
      <c r="AC149">
        <f t="shared" si="18"/>
        <v>4.5804598431810373</v>
      </c>
      <c r="AD149">
        <f t="shared" si="18"/>
        <v>2.4326135366284656</v>
      </c>
    </row>
    <row r="150" spans="5:30">
      <c r="E150"/>
      <c r="S150">
        <f t="shared" si="17"/>
        <v>4.3785675668460255</v>
      </c>
      <c r="T150">
        <f t="shared" si="16"/>
        <v>2.1892837834230097</v>
      </c>
      <c r="AC150">
        <f t="shared" si="18"/>
        <v>4.6979075314677301</v>
      </c>
      <c r="AD150">
        <f t="shared" si="18"/>
        <v>2.3489537657338619</v>
      </c>
    </row>
    <row r="151" spans="5:30">
      <c r="E151"/>
      <c r="S151">
        <f t="shared" si="17"/>
        <v>4.4880317560171763</v>
      </c>
      <c r="T151">
        <f t="shared" si="16"/>
        <v>2.1027384084381833</v>
      </c>
      <c r="AC151">
        <f t="shared" si="18"/>
        <v>4.8153552197544247</v>
      </c>
      <c r="AD151">
        <f t="shared" si="18"/>
        <v>2.2560964184969472</v>
      </c>
    </row>
    <row r="152" spans="5:30">
      <c r="E152"/>
      <c r="S152">
        <f t="shared" si="17"/>
        <v>4.597495945188327</v>
      </c>
      <c r="T152">
        <f t="shared" si="16"/>
        <v>2.0065117310550487</v>
      </c>
      <c r="AC152">
        <f t="shared" si="18"/>
        <v>4.9328029080411175</v>
      </c>
      <c r="AD152">
        <f t="shared" si="18"/>
        <v>2.1528516870853971</v>
      </c>
    </row>
    <row r="153" spans="5:30">
      <c r="E153"/>
      <c r="S153">
        <f t="shared" si="17"/>
        <v>4.7069601343594778</v>
      </c>
      <c r="T153">
        <f t="shared" si="16"/>
        <v>1.8991327025724443</v>
      </c>
      <c r="AC153">
        <f t="shared" si="18"/>
        <v>5.0502505963278113</v>
      </c>
      <c r="AD153">
        <f t="shared" si="18"/>
        <v>2.0376412355099092</v>
      </c>
    </row>
    <row r="154" spans="5:30">
      <c r="E154"/>
      <c r="S154">
        <f t="shared" si="17"/>
        <v>4.8164243235306285</v>
      </c>
      <c r="T154">
        <f t="shared" si="16"/>
        <v>1.7785825535175224</v>
      </c>
      <c r="AC154">
        <f t="shared" si="18"/>
        <v>5.1676982846145041</v>
      </c>
      <c r="AD154">
        <f t="shared" si="18"/>
        <v>1.9082990603536132</v>
      </c>
    </row>
    <row r="155" spans="5:30">
      <c r="E155"/>
      <c r="S155">
        <f t="shared" si="17"/>
        <v>4.9258885127017793</v>
      </c>
      <c r="T155">
        <f t="shared" si="16"/>
        <v>1.6419628375672539</v>
      </c>
      <c r="AC155">
        <f t="shared" si="18"/>
        <v>5.2851459729011978</v>
      </c>
      <c r="AD155">
        <f t="shared" si="18"/>
        <v>1.7617153243003929</v>
      </c>
    </row>
    <row r="156" spans="5:30">
      <c r="E156"/>
      <c r="S156">
        <f t="shared" si="17"/>
        <v>5.03535270187293</v>
      </c>
      <c r="T156">
        <f t="shared" si="16"/>
        <v>1.4848445045879757</v>
      </c>
      <c r="AC156">
        <f t="shared" si="18"/>
        <v>5.4025936611878915</v>
      </c>
      <c r="AD156">
        <f t="shared" si="18"/>
        <v>1.5931379554311729</v>
      </c>
    </row>
    <row r="157" spans="5:30">
      <c r="E157"/>
      <c r="S157">
        <f t="shared" si="17"/>
        <v>5.1448168910440808</v>
      </c>
      <c r="T157">
        <f t="shared" si="16"/>
        <v>1.2998152284984663</v>
      </c>
      <c r="AC157">
        <f t="shared" si="18"/>
        <v>5.5200413494745844</v>
      </c>
      <c r="AD157">
        <f t="shared" si="18"/>
        <v>1.3946140280479835</v>
      </c>
    </row>
    <row r="158" spans="5:30">
      <c r="E158"/>
      <c r="S158">
        <f t="shared" si="17"/>
        <v>5.2542810802152315</v>
      </c>
      <c r="T158">
        <f t="shared" si="16"/>
        <v>1.0725256343072334</v>
      </c>
      <c r="AC158">
        <f t="shared" si="18"/>
        <v>5.6374890377612772</v>
      </c>
      <c r="AD158">
        <f t="shared" si="18"/>
        <v>1.1507476310873936</v>
      </c>
    </row>
    <row r="159" spans="5:30">
      <c r="E159"/>
      <c r="S159">
        <f t="shared" si="17"/>
        <v>5.3637452693863823</v>
      </c>
      <c r="T159">
        <f t="shared" si="16"/>
        <v>0.76624932419803959</v>
      </c>
      <c r="AC159">
        <f t="shared" si="18"/>
        <v>5.7549367260479718</v>
      </c>
      <c r="AD159">
        <f t="shared" si="18"/>
        <v>0.82213381800683694</v>
      </c>
    </row>
    <row r="160" spans="5:30">
      <c r="E160"/>
      <c r="S160">
        <f t="shared" si="17"/>
        <v>5.473209458557533</v>
      </c>
      <c r="T160">
        <v>0</v>
      </c>
      <c r="AC160">
        <f t="shared" si="18"/>
        <v>5.8723844143346655</v>
      </c>
      <c r="AD160">
        <f>T160</f>
        <v>0</v>
      </c>
    </row>
    <row r="161" spans="5:36">
      <c r="E161"/>
    </row>
    <row r="162" spans="5:36">
      <c r="E162"/>
      <c r="S162">
        <f>B17</f>
        <v>1.2969999999999999</v>
      </c>
      <c r="W162">
        <f>E17</f>
        <v>2.3682244591989723</v>
      </c>
      <c r="AC162">
        <f t="shared" si="18"/>
        <v>1.3915934778420462</v>
      </c>
      <c r="AF162">
        <f>W162*0.0479/$I$23</f>
        <v>2.5409450358421717</v>
      </c>
    </row>
    <row r="163" spans="5:36">
      <c r="E163"/>
      <c r="S163">
        <f>B18</f>
        <v>1.298</v>
      </c>
      <c r="W163">
        <f>E18</f>
        <v>2.3178480744236953</v>
      </c>
      <c r="AC163">
        <f t="shared" si="18"/>
        <v>1.3926664103615851</v>
      </c>
      <c r="AF163">
        <f>W163*0.0479/$I$23</f>
        <v>2.4868945743999693</v>
      </c>
    </row>
    <row r="164" spans="5:36">
      <c r="E164"/>
      <c r="S164">
        <f>B19</f>
        <v>1.7869999999999999</v>
      </c>
      <c r="W164">
        <f>E19</f>
        <v>2.8125217512938869</v>
      </c>
      <c r="AC164">
        <f t="shared" si="18"/>
        <v>1.9173304124161421</v>
      </c>
      <c r="AF164">
        <f>W164*0.0479/$I$23</f>
        <v>3.0176460488739112</v>
      </c>
    </row>
    <row r="165" spans="5:36">
      <c r="E165"/>
      <c r="S165">
        <f>B20</f>
        <v>2.2789999999999999</v>
      </c>
      <c r="W165">
        <f>E20</f>
        <v>3.2384123795859812</v>
      </c>
      <c r="AC165">
        <f t="shared" si="18"/>
        <v>2.4452132120293162</v>
      </c>
      <c r="AF165">
        <f>W165*0.0479/$I$23</f>
        <v>3.4745979537353833</v>
      </c>
    </row>
    <row r="166" spans="5:36">
      <c r="E166"/>
      <c r="S166">
        <f>B21</f>
        <v>2.77</v>
      </c>
      <c r="W166">
        <f>E21</f>
        <v>3.6532514382402708</v>
      </c>
      <c r="AC166">
        <f t="shared" si="18"/>
        <v>2.9720230791229514</v>
      </c>
      <c r="AF166">
        <f>W166*0.0479/$I$23</f>
        <v>3.9196922701405055</v>
      </c>
    </row>
    <row r="167" spans="5:36">
      <c r="E167"/>
    </row>
    <row r="168" spans="5:36">
      <c r="E168"/>
      <c r="S168">
        <f>$F$17</f>
        <v>4.9287000000000001</v>
      </c>
      <c r="Y168">
        <f>E12</f>
        <v>4.8496666666666668</v>
      </c>
      <c r="AC168">
        <f t="shared" si="18"/>
        <v>5.2881625090517295</v>
      </c>
      <c r="AH168">
        <f>Y168*0.0479/$I$23</f>
        <v>5.2033650755908329</v>
      </c>
    </row>
    <row r="169" spans="5:36">
      <c r="E169"/>
    </row>
    <row r="170" spans="5:36">
      <c r="E170"/>
      <c r="S170">
        <v>-0.05</v>
      </c>
      <c r="Z170">
        <f>S170*$I$25+$I$24</f>
        <v>1.2244816001754384</v>
      </c>
      <c r="AC170">
        <f t="shared" si="18"/>
        <v>-5.3646625976948581E-2</v>
      </c>
      <c r="AG170">
        <f>Z170*0.0479/$I$23</f>
        <v>1.3137861284053447</v>
      </c>
    </row>
    <row r="171" spans="5:36">
      <c r="E171"/>
      <c r="S171">
        <f>I41</f>
        <v>2.2607804315870492</v>
      </c>
      <c r="Z171">
        <f>S171*$I$25+$I$24</f>
        <v>3.1853105333961569</v>
      </c>
      <c r="AC171">
        <f t="shared" si="18"/>
        <v>2.4256648445870965</v>
      </c>
      <c r="AG171">
        <f>Z171*0.0479/$I$23</f>
        <v>3.417623256110764</v>
      </c>
    </row>
    <row r="172" spans="5:36">
      <c r="E172"/>
    </row>
    <row r="173" spans="5:36">
      <c r="E173"/>
      <c r="S173">
        <v>0</v>
      </c>
      <c r="V173">
        <f t="shared" ref="V173:V222" si="19">SQRT(($L$29/2)^2-(S173-$L$29/2)^2)</f>
        <v>0</v>
      </c>
      <c r="AC173">
        <f t="shared" si="18"/>
        <v>0</v>
      </c>
      <c r="AJ173">
        <f t="shared" ref="AJ173:AJ222" si="20">V173*0.0479/$I$23</f>
        <v>0</v>
      </c>
    </row>
    <row r="174" spans="5:36">
      <c r="E174"/>
      <c r="S174">
        <f t="shared" ref="S174:S223" si="21">S173+$V$2</f>
        <v>0.12435654297664002</v>
      </c>
      <c r="V174">
        <f t="shared" si="19"/>
        <v>0.87049580083648037</v>
      </c>
      <c r="AC174">
        <f t="shared" si="18"/>
        <v>0.13342617897708278</v>
      </c>
      <c r="AJ174">
        <f t="shared" si="20"/>
        <v>0.93398325283957961</v>
      </c>
    </row>
    <row r="175" spans="5:36">
      <c r="E175"/>
      <c r="S175">
        <f t="shared" si="21"/>
        <v>0.24871308595328004</v>
      </c>
      <c r="V175">
        <f t="shared" si="19"/>
        <v>1.2184403058770201</v>
      </c>
      <c r="AC175">
        <f t="shared" si="18"/>
        <v>0.26685235795416556</v>
      </c>
      <c r="AJ175">
        <f t="shared" si="20"/>
        <v>1.3073042272924664</v>
      </c>
    </row>
    <row r="176" spans="5:36">
      <c r="E176"/>
      <c r="S176">
        <f t="shared" si="21"/>
        <v>0.37306962892992007</v>
      </c>
      <c r="V176">
        <f t="shared" si="19"/>
        <v>1.4766521320660562</v>
      </c>
      <c r="AC176">
        <f t="shared" si="18"/>
        <v>0.40027853693124832</v>
      </c>
      <c r="AJ176">
        <f t="shared" si="20"/>
        <v>1.5843480925402278</v>
      </c>
    </row>
    <row r="177" spans="5:36">
      <c r="E177"/>
      <c r="S177">
        <f t="shared" si="21"/>
        <v>0.49742617190656008</v>
      </c>
      <c r="V177">
        <f t="shared" si="19"/>
        <v>1.6868542200565428</v>
      </c>
      <c r="AC177">
        <f t="shared" si="18"/>
        <v>0.53370471590833113</v>
      </c>
      <c r="AJ177">
        <f t="shared" si="20"/>
        <v>1.8098807484202135</v>
      </c>
    </row>
    <row r="178" spans="5:36">
      <c r="E178"/>
      <c r="S178">
        <f t="shared" si="21"/>
        <v>0.62178271488320014</v>
      </c>
      <c r="V178">
        <f t="shared" si="19"/>
        <v>1.8653481446496001</v>
      </c>
      <c r="AC178">
        <f t="shared" si="18"/>
        <v>0.66713089488541399</v>
      </c>
      <c r="AJ178">
        <f t="shared" si="20"/>
        <v>2.0013926846562415</v>
      </c>
    </row>
    <row r="179" spans="5:36">
      <c r="E179"/>
      <c r="S179">
        <f t="shared" si="21"/>
        <v>0.74613925785984014</v>
      </c>
      <c r="V179">
        <f t="shared" si="19"/>
        <v>2.0205546620199715</v>
      </c>
      <c r="AC179">
        <f t="shared" si="18"/>
        <v>0.80055707386249664</v>
      </c>
      <c r="AJ179">
        <f t="shared" si="20"/>
        <v>2.1679188043873032</v>
      </c>
    </row>
    <row r="180" spans="5:36">
      <c r="E180"/>
      <c r="S180">
        <f t="shared" si="21"/>
        <v>0.87049580083648015</v>
      </c>
      <c r="V180">
        <f t="shared" si="19"/>
        <v>2.1575053844918615</v>
      </c>
      <c r="AC180">
        <f t="shared" si="18"/>
        <v>0.9339832528395795</v>
      </c>
      <c r="AJ180">
        <f t="shared" si="20"/>
        <v>2.3148576881017506</v>
      </c>
    </row>
    <row r="181" spans="5:36">
      <c r="E181"/>
      <c r="S181">
        <f t="shared" si="21"/>
        <v>0.99485234381312015</v>
      </c>
      <c r="V181">
        <f t="shared" si="19"/>
        <v>2.2794930854139275</v>
      </c>
      <c r="AC181">
        <f t="shared" si="18"/>
        <v>1.0674094318166623</v>
      </c>
      <c r="AJ181">
        <f t="shared" si="20"/>
        <v>2.4457422594048293</v>
      </c>
    </row>
    <row r="182" spans="5:36">
      <c r="E182"/>
      <c r="S182">
        <f t="shared" si="21"/>
        <v>1.1192088867897603</v>
      </c>
      <c r="V182">
        <f t="shared" si="19"/>
        <v>2.3888111832512502</v>
      </c>
      <c r="AC182">
        <f t="shared" si="18"/>
        <v>1.200835610793745</v>
      </c>
      <c r="AJ182">
        <f t="shared" si="20"/>
        <v>2.5630332015486359</v>
      </c>
    </row>
    <row r="183" spans="5:36">
      <c r="E183"/>
      <c r="S183">
        <f t="shared" si="21"/>
        <v>1.2435654297664003</v>
      </c>
      <c r="V183">
        <f t="shared" si="19"/>
        <v>2.4871308595328001</v>
      </c>
      <c r="AC183">
        <f t="shared" si="18"/>
        <v>1.334261789770828</v>
      </c>
      <c r="AJ183">
        <f t="shared" si="20"/>
        <v>2.6685235795416551</v>
      </c>
    </row>
    <row r="184" spans="5:36">
      <c r="E184"/>
      <c r="S184">
        <f t="shared" si="21"/>
        <v>1.3679219727430403</v>
      </c>
      <c r="V184">
        <f t="shared" si="19"/>
        <v>2.5757119124801773</v>
      </c>
      <c r="AC184">
        <f t="shared" si="18"/>
        <v>1.4676879687479107</v>
      </c>
      <c r="AJ184">
        <f t="shared" si="20"/>
        <v>2.7635650718639</v>
      </c>
    </row>
    <row r="185" spans="5:36">
      <c r="E185"/>
      <c r="S185">
        <f t="shared" si="21"/>
        <v>1.4922785157196803</v>
      </c>
      <c r="V185">
        <f t="shared" si="19"/>
        <v>2.6555290810273604</v>
      </c>
      <c r="AC185">
        <f t="shared" si="18"/>
        <v>1.6011141477249933</v>
      </c>
      <c r="AJ185">
        <f t="shared" si="20"/>
        <v>2.8492035076156959</v>
      </c>
    </row>
    <row r="186" spans="5:36">
      <c r="E186"/>
      <c r="S186">
        <f t="shared" si="21"/>
        <v>1.6166350586963203</v>
      </c>
      <c r="V186">
        <f t="shared" si="19"/>
        <v>2.7273519106836104</v>
      </c>
      <c r="AC186">
        <f t="shared" si="18"/>
        <v>1.7345403267020763</v>
      </c>
      <c r="AJ186">
        <f t="shared" si="20"/>
        <v>2.9262645571991945</v>
      </c>
    </row>
    <row r="187" spans="5:36">
      <c r="E187"/>
      <c r="S187">
        <f t="shared" si="21"/>
        <v>1.7409916016729603</v>
      </c>
      <c r="V187">
        <f t="shared" si="19"/>
        <v>2.7917974657332971</v>
      </c>
      <c r="AC187">
        <f t="shared" si="18"/>
        <v>1.867966505679159</v>
      </c>
      <c r="AJ187">
        <f t="shared" si="20"/>
        <v>2.9954102889517422</v>
      </c>
    </row>
    <row r="188" spans="5:36">
      <c r="E188"/>
      <c r="S188">
        <f t="shared" si="21"/>
        <v>1.8653481446496003</v>
      </c>
      <c r="V188">
        <f t="shared" si="19"/>
        <v>2.8493663567674092</v>
      </c>
      <c r="AC188">
        <f t="shared" si="18"/>
        <v>2.0013926846562415</v>
      </c>
      <c r="AJ188">
        <f t="shared" si="20"/>
        <v>3.0571778242560366</v>
      </c>
    </row>
    <row r="189" spans="5:36">
      <c r="E189"/>
      <c r="S189">
        <f t="shared" si="21"/>
        <v>1.9897046876262403</v>
      </c>
      <c r="V189">
        <f t="shared" si="19"/>
        <v>2.9004680796242006</v>
      </c>
      <c r="AC189">
        <f t="shared" si="18"/>
        <v>2.1348188636333245</v>
      </c>
      <c r="AJ189">
        <f t="shared" si="20"/>
        <v>3.1120065245135557</v>
      </c>
    </row>
    <row r="190" spans="5:36">
      <c r="E190"/>
      <c r="S190">
        <f t="shared" si="21"/>
        <v>2.1140612306028803</v>
      </c>
      <c r="V190">
        <f t="shared" si="19"/>
        <v>2.9454392587859646</v>
      </c>
      <c r="AC190">
        <f t="shared" si="18"/>
        <v>2.268245042610407</v>
      </c>
      <c r="AJ190">
        <f t="shared" si="20"/>
        <v>3.1602575650782261</v>
      </c>
    </row>
    <row r="191" spans="5:36">
      <c r="E191"/>
      <c r="S191">
        <f t="shared" si="21"/>
        <v>2.2384177735795205</v>
      </c>
      <c r="V191">
        <f t="shared" si="19"/>
        <v>2.9845570314393606</v>
      </c>
      <c r="AC191">
        <f t="shared" si="18"/>
        <v>2.40167122158749</v>
      </c>
      <c r="AJ191">
        <f t="shared" si="20"/>
        <v>3.2022282954499866</v>
      </c>
    </row>
    <row r="192" spans="5:36">
      <c r="E192"/>
      <c r="S192">
        <f t="shared" si="21"/>
        <v>2.3627743165561608</v>
      </c>
      <c r="V192">
        <f t="shared" si="19"/>
        <v>3.0180490090567513</v>
      </c>
      <c r="AC192">
        <f t="shared" si="18"/>
        <v>2.535097400564573</v>
      </c>
      <c r="AJ192">
        <f t="shared" si="20"/>
        <v>3.2381629273793568</v>
      </c>
    </row>
    <row r="193" spans="5:36">
      <c r="E193"/>
      <c r="S193">
        <f t="shared" si="21"/>
        <v>2.487130859532801</v>
      </c>
      <c r="V193">
        <f t="shared" si="19"/>
        <v>3.0461007646925515</v>
      </c>
      <c r="AC193">
        <f t="shared" si="18"/>
        <v>2.668523579541656</v>
      </c>
      <c r="AJ193">
        <f t="shared" si="20"/>
        <v>3.2682605682311672</v>
      </c>
    </row>
    <row r="194" spans="5:36">
      <c r="E194"/>
      <c r="S194">
        <f t="shared" si="21"/>
        <v>2.6114874025094412</v>
      </c>
      <c r="V194">
        <f t="shared" si="19"/>
        <v>3.0688614854193821</v>
      </c>
      <c r="AC194">
        <f t="shared" si="18"/>
        <v>2.8019497585187394</v>
      </c>
      <c r="AJ194">
        <f t="shared" si="20"/>
        <v>3.2926812856671286</v>
      </c>
    </row>
    <row r="195" spans="5:36">
      <c r="E195"/>
      <c r="S195">
        <f t="shared" si="21"/>
        <v>2.7358439454860815</v>
      </c>
      <c r="V195">
        <f t="shared" si="19"/>
        <v>3.0864482281674781</v>
      </c>
      <c r="AC195">
        <f t="shared" si="18"/>
        <v>2.9353759374958219</v>
      </c>
      <c r="AJ195">
        <f t="shared" si="20"/>
        <v>3.311550673874327</v>
      </c>
    </row>
    <row r="196" spans="5:36">
      <c r="E196"/>
      <c r="S196">
        <f t="shared" si="21"/>
        <v>2.8602004884627217</v>
      </c>
      <c r="V196">
        <f t="shared" si="19"/>
        <v>3.0989490821992653</v>
      </c>
      <c r="AC196">
        <f t="shared" si="18"/>
        <v>3.0688021164729054</v>
      </c>
      <c r="AJ196">
        <f t="shared" si="20"/>
        <v>3.3249632466870414</v>
      </c>
    </row>
    <row r="197" spans="5:36">
      <c r="E197"/>
      <c r="S197">
        <f t="shared" si="21"/>
        <v>2.9845570314393619</v>
      </c>
      <c r="V197">
        <f t="shared" si="19"/>
        <v>3.1064254479074451</v>
      </c>
      <c r="AC197">
        <f t="shared" si="18"/>
        <v>3.2022282954499879</v>
      </c>
      <c r="AJ197">
        <f t="shared" si="20"/>
        <v>3.3329848825833137</v>
      </c>
    </row>
    <row r="198" spans="5:36">
      <c r="E198"/>
      <c r="S198">
        <f t="shared" si="21"/>
        <v>3.1089135744160021</v>
      </c>
      <c r="V198">
        <f t="shared" si="19"/>
        <v>3.1089135744160004</v>
      </c>
      <c r="AC198">
        <f t="shared" si="18"/>
        <v>3.3356544744270713</v>
      </c>
      <c r="AJ198">
        <f t="shared" si="20"/>
        <v>3.3356544744270695</v>
      </c>
    </row>
    <row r="199" spans="5:36">
      <c r="E199"/>
      <c r="S199">
        <f t="shared" si="21"/>
        <v>3.2332701173926424</v>
      </c>
      <c r="V199">
        <f t="shared" si="19"/>
        <v>3.1064254479074447</v>
      </c>
      <c r="AC199">
        <f t="shared" ref="AC199:AC232" si="22">S199*0.0479/$I$23</f>
        <v>3.4690806534041547</v>
      </c>
      <c r="AJ199">
        <f t="shared" si="20"/>
        <v>3.3329848825833128</v>
      </c>
    </row>
    <row r="200" spans="5:36">
      <c r="E200"/>
      <c r="S200">
        <f t="shared" si="21"/>
        <v>3.3576266603692826</v>
      </c>
      <c r="V200">
        <f t="shared" si="19"/>
        <v>3.0989490821992649</v>
      </c>
      <c r="AC200">
        <f t="shared" si="22"/>
        <v>3.6025068323812373</v>
      </c>
      <c r="AJ200">
        <f t="shared" si="20"/>
        <v>3.3249632466870414</v>
      </c>
    </row>
    <row r="201" spans="5:36">
      <c r="E201"/>
      <c r="S201">
        <f t="shared" si="21"/>
        <v>3.4819832033459228</v>
      </c>
      <c r="V201">
        <f t="shared" si="19"/>
        <v>3.0864482281674772</v>
      </c>
      <c r="AC201">
        <f t="shared" si="22"/>
        <v>3.7359330113583207</v>
      </c>
      <c r="AJ201">
        <f t="shared" si="20"/>
        <v>3.3115506738743261</v>
      </c>
    </row>
    <row r="202" spans="5:36">
      <c r="E202"/>
      <c r="S202">
        <f t="shared" si="21"/>
        <v>3.606339746322563</v>
      </c>
      <c r="V202">
        <f t="shared" si="19"/>
        <v>3.0688614854193816</v>
      </c>
      <c r="AC202">
        <f t="shared" si="22"/>
        <v>3.8693591903354032</v>
      </c>
      <c r="AJ202">
        <f t="shared" si="20"/>
        <v>3.2926812856671281</v>
      </c>
    </row>
    <row r="203" spans="5:36">
      <c r="E203"/>
      <c r="S203">
        <f t="shared" si="21"/>
        <v>3.7306962892992033</v>
      </c>
      <c r="V203">
        <f t="shared" si="19"/>
        <v>3.0461007646925511</v>
      </c>
      <c r="AC203">
        <f t="shared" si="22"/>
        <v>4.0027853693124866</v>
      </c>
      <c r="AJ203">
        <f t="shared" si="20"/>
        <v>3.2682605682311672</v>
      </c>
    </row>
    <row r="204" spans="5:36">
      <c r="E204"/>
      <c r="S204">
        <f t="shared" si="21"/>
        <v>3.8550528322758435</v>
      </c>
      <c r="V204">
        <f t="shared" si="19"/>
        <v>3.0180490090567504</v>
      </c>
      <c r="AC204">
        <f t="shared" si="22"/>
        <v>4.1362115482895687</v>
      </c>
      <c r="AJ204">
        <f t="shared" si="20"/>
        <v>3.238162927379356</v>
      </c>
    </row>
    <row r="205" spans="5:36">
      <c r="E205"/>
      <c r="S205">
        <f t="shared" si="21"/>
        <v>3.9794093752524837</v>
      </c>
      <c r="V205">
        <f t="shared" si="19"/>
        <v>2.9845570314393592</v>
      </c>
      <c r="AC205">
        <f t="shared" si="22"/>
        <v>4.2696377272666526</v>
      </c>
      <c r="AJ205">
        <f t="shared" si="20"/>
        <v>3.2022282954499857</v>
      </c>
    </row>
    <row r="206" spans="5:36">
      <c r="E206"/>
      <c r="S206">
        <f t="shared" si="21"/>
        <v>4.103765918229124</v>
      </c>
      <c r="V206">
        <f t="shared" si="19"/>
        <v>2.9454392587859637</v>
      </c>
      <c r="AC206">
        <f t="shared" si="22"/>
        <v>4.4030639062437356</v>
      </c>
      <c r="AJ206">
        <f t="shared" si="20"/>
        <v>3.1602575650782252</v>
      </c>
    </row>
    <row r="207" spans="5:36">
      <c r="E207"/>
      <c r="S207">
        <f t="shared" si="21"/>
        <v>4.2281224612057642</v>
      </c>
      <c r="V207">
        <f t="shared" si="19"/>
        <v>2.9004680796241988</v>
      </c>
      <c r="AC207">
        <f t="shared" si="22"/>
        <v>4.5364900852208185</v>
      </c>
      <c r="AJ207">
        <f t="shared" si="20"/>
        <v>3.112006524513554</v>
      </c>
    </row>
    <row r="208" spans="5:36">
      <c r="E208"/>
      <c r="S208">
        <f t="shared" si="21"/>
        <v>4.3524790041824044</v>
      </c>
      <c r="V208">
        <f t="shared" si="19"/>
        <v>2.8493663567674075</v>
      </c>
      <c r="AC208">
        <f t="shared" si="22"/>
        <v>4.6699162641979015</v>
      </c>
      <c r="AJ208">
        <f t="shared" si="20"/>
        <v>3.0571778242560348</v>
      </c>
    </row>
    <row r="209" spans="5:36">
      <c r="E209"/>
      <c r="S209">
        <f t="shared" si="21"/>
        <v>4.4768355471590446</v>
      </c>
      <c r="V209">
        <f t="shared" si="19"/>
        <v>2.7917974657332953</v>
      </c>
      <c r="AC209">
        <f t="shared" si="22"/>
        <v>4.8033424431749845</v>
      </c>
      <c r="AJ209">
        <f t="shared" si="20"/>
        <v>2.99541028895174</v>
      </c>
    </row>
    <row r="210" spans="5:36">
      <c r="E210"/>
      <c r="S210">
        <f t="shared" si="21"/>
        <v>4.6011920901356849</v>
      </c>
      <c r="V210">
        <f t="shared" si="19"/>
        <v>2.7273519106836077</v>
      </c>
      <c r="AC210">
        <f t="shared" si="22"/>
        <v>4.9367686221520675</v>
      </c>
      <c r="AJ210">
        <f t="shared" si="20"/>
        <v>2.9262645571991914</v>
      </c>
    </row>
    <row r="211" spans="5:36">
      <c r="E211"/>
      <c r="S211">
        <f t="shared" si="21"/>
        <v>4.7255486331123251</v>
      </c>
      <c r="V211">
        <f t="shared" si="19"/>
        <v>2.6555290810273573</v>
      </c>
      <c r="AC211">
        <f t="shared" si="22"/>
        <v>5.0701948011291504</v>
      </c>
      <c r="AJ211">
        <f t="shared" si="20"/>
        <v>2.8492035076156923</v>
      </c>
    </row>
    <row r="212" spans="5:36">
      <c r="E212"/>
      <c r="S212">
        <f t="shared" si="21"/>
        <v>4.8499051760889653</v>
      </c>
      <c r="V212">
        <f t="shared" si="19"/>
        <v>2.5757119124801742</v>
      </c>
      <c r="AC212">
        <f t="shared" si="22"/>
        <v>5.2036209801062334</v>
      </c>
      <c r="AJ212">
        <f t="shared" si="20"/>
        <v>2.7635650718638964</v>
      </c>
    </row>
    <row r="213" spans="5:36">
      <c r="E213"/>
      <c r="S213">
        <f t="shared" si="21"/>
        <v>4.9742617190656055</v>
      </c>
      <c r="V213">
        <f t="shared" si="19"/>
        <v>2.4871308595327966</v>
      </c>
      <c r="AC213">
        <f t="shared" si="22"/>
        <v>5.3370471590833164</v>
      </c>
      <c r="AJ213">
        <f t="shared" si="20"/>
        <v>2.6685235795416515</v>
      </c>
    </row>
    <row r="214" spans="5:36">
      <c r="E214"/>
      <c r="S214">
        <f t="shared" si="21"/>
        <v>5.0986182620422458</v>
      </c>
      <c r="V214">
        <f t="shared" si="19"/>
        <v>2.3888111832512453</v>
      </c>
      <c r="AC214">
        <f t="shared" si="22"/>
        <v>5.4704733380603994</v>
      </c>
      <c r="AJ214">
        <f t="shared" si="20"/>
        <v>2.5630332015486306</v>
      </c>
    </row>
    <row r="215" spans="5:36">
      <c r="E215"/>
      <c r="S215">
        <f t="shared" si="21"/>
        <v>5.222974805018886</v>
      </c>
      <c r="V215">
        <f t="shared" si="19"/>
        <v>2.2794930854139226</v>
      </c>
      <c r="AC215">
        <f t="shared" si="22"/>
        <v>5.6038995170374823</v>
      </c>
      <c r="AJ215">
        <f t="shared" si="20"/>
        <v>2.4457422594048239</v>
      </c>
    </row>
    <row r="216" spans="5:36">
      <c r="E216"/>
      <c r="S216">
        <f t="shared" si="21"/>
        <v>5.3473313479955262</v>
      </c>
      <c r="V216">
        <f t="shared" si="19"/>
        <v>2.1575053844918557</v>
      </c>
      <c r="AC216">
        <f t="shared" si="22"/>
        <v>5.7373256960145653</v>
      </c>
      <c r="AJ216">
        <f t="shared" si="20"/>
        <v>2.3148576881017444</v>
      </c>
    </row>
    <row r="217" spans="5:36">
      <c r="E217"/>
      <c r="S217">
        <f t="shared" si="21"/>
        <v>5.4716878909721665</v>
      </c>
      <c r="V217">
        <f t="shared" si="19"/>
        <v>2.0205546620199644</v>
      </c>
      <c r="AC217">
        <f t="shared" si="22"/>
        <v>5.8707518749916483</v>
      </c>
      <c r="AJ217">
        <f t="shared" si="20"/>
        <v>2.1679188043872957</v>
      </c>
    </row>
    <row r="218" spans="5:36">
      <c r="E218"/>
      <c r="S218">
        <f t="shared" si="21"/>
        <v>5.5960444339488067</v>
      </c>
      <c r="V218">
        <f t="shared" si="19"/>
        <v>1.8653481446495921</v>
      </c>
      <c r="AC218">
        <f t="shared" si="22"/>
        <v>6.0041780539687322</v>
      </c>
      <c r="AJ218">
        <f t="shared" si="20"/>
        <v>2.0013926846562331</v>
      </c>
    </row>
    <row r="219" spans="5:36">
      <c r="E219"/>
      <c r="S219">
        <f t="shared" si="21"/>
        <v>5.7204009769254469</v>
      </c>
      <c r="V219">
        <f t="shared" si="19"/>
        <v>1.6868542200565331</v>
      </c>
      <c r="AC219">
        <f t="shared" si="22"/>
        <v>6.1376042329458143</v>
      </c>
      <c r="AJ219">
        <f t="shared" si="20"/>
        <v>1.8098807484202029</v>
      </c>
    </row>
    <row r="220" spans="5:36">
      <c r="E220"/>
      <c r="S220">
        <f t="shared" si="21"/>
        <v>5.8447575199020871</v>
      </c>
      <c r="V220">
        <f t="shared" si="19"/>
        <v>1.476652132066044</v>
      </c>
      <c r="AC220">
        <f t="shared" si="22"/>
        <v>6.2710304119228972</v>
      </c>
      <c r="AJ220">
        <f t="shared" si="20"/>
        <v>1.5843480925402149</v>
      </c>
    </row>
    <row r="221" spans="5:36">
      <c r="E221"/>
      <c r="S221">
        <f t="shared" si="21"/>
        <v>5.9691140628787274</v>
      </c>
      <c r="V221">
        <f t="shared" si="19"/>
        <v>1.2184403058770048</v>
      </c>
      <c r="AC221">
        <f t="shared" si="22"/>
        <v>6.4044565908999811</v>
      </c>
      <c r="AJ221">
        <f t="shared" si="20"/>
        <v>1.30730422729245</v>
      </c>
    </row>
    <row r="222" spans="5:36">
      <c r="E222"/>
      <c r="S222">
        <f t="shared" si="21"/>
        <v>6.0934706058553676</v>
      </c>
      <c r="V222">
        <f t="shared" si="19"/>
        <v>0.87049580083645595</v>
      </c>
      <c r="AC222">
        <f t="shared" si="22"/>
        <v>6.5378827698770641</v>
      </c>
      <c r="AJ222">
        <f t="shared" si="20"/>
        <v>0.93398325283955352</v>
      </c>
    </row>
    <row r="223" spans="5:36">
      <c r="E223"/>
      <c r="S223">
        <f t="shared" si="21"/>
        <v>6.2178271488320078</v>
      </c>
      <c r="V223">
        <v>0</v>
      </c>
      <c r="AC223">
        <f t="shared" si="22"/>
        <v>6.6713089488541462</v>
      </c>
      <c r="AJ223">
        <f>V223</f>
        <v>0</v>
      </c>
    </row>
    <row r="224" spans="5:36">
      <c r="E224"/>
    </row>
    <row r="225" spans="5:37">
      <c r="E225"/>
      <c r="S225">
        <f>K16</f>
        <v>4.4379999999999997</v>
      </c>
      <c r="X225">
        <f>N16</f>
        <v>5.0869452526530319</v>
      </c>
      <c r="AC225">
        <f t="shared" si="22"/>
        <v>4.7616745217139558</v>
      </c>
      <c r="AK225">
        <f>X225*0.0479/$I$23</f>
        <v>5.4579489866858282</v>
      </c>
    </row>
    <row r="226" spans="5:37">
      <c r="E226"/>
      <c r="S226">
        <f>K17</f>
        <v>3.4569999999999999</v>
      </c>
      <c r="X226">
        <f>N17</f>
        <v>4.510605203103605</v>
      </c>
      <c r="AC226">
        <f t="shared" si="22"/>
        <v>3.7091277200462249</v>
      </c>
      <c r="AK226">
        <f>X226*0.0479/$I$23</f>
        <v>4.8395750052115458</v>
      </c>
    </row>
    <row r="227" spans="5:37">
      <c r="E227"/>
      <c r="S227">
        <f>K18</f>
        <v>2.4750000000000001</v>
      </c>
      <c r="X227">
        <f>N18</f>
        <v>3.4427484841843814</v>
      </c>
      <c r="AC227">
        <f t="shared" si="22"/>
        <v>2.655507985858955</v>
      </c>
      <c r="AK227">
        <f>X227*0.0479/$I$23</f>
        <v>3.6938368052749233</v>
      </c>
    </row>
    <row r="228" spans="5:37">
      <c r="E228"/>
      <c r="S228">
        <f>K19</f>
        <v>0</v>
      </c>
      <c r="X228">
        <f>N19</f>
        <v>0</v>
      </c>
    </row>
    <row r="229" spans="5:37">
      <c r="E229"/>
      <c r="S229">
        <f>K20</f>
        <v>0</v>
      </c>
      <c r="X229">
        <f>N20</f>
        <v>0</v>
      </c>
    </row>
    <row r="230" spans="5:37">
      <c r="E230"/>
      <c r="S230" t="s">
        <v>57</v>
      </c>
    </row>
    <row r="231" spans="5:37">
      <c r="E231"/>
      <c r="S231">
        <v>-0.05</v>
      </c>
      <c r="AA231">
        <f>S231*$L$24+$L$26</f>
        <v>1.4094549626288637</v>
      </c>
      <c r="AC231">
        <f t="shared" si="22"/>
        <v>-5.3646625976948581E-2</v>
      </c>
      <c r="AI231">
        <f>AA231*0.0479/$I$23</f>
        <v>1.5122500642300938</v>
      </c>
    </row>
    <row r="232" spans="5:37">
      <c r="E232"/>
      <c r="S232">
        <f>I41</f>
        <v>2.2607804315870492</v>
      </c>
      <c r="AA232">
        <f>S232*$L$24+$L$26</f>
        <v>3.3450485721272427</v>
      </c>
      <c r="AC232">
        <f t="shared" si="22"/>
        <v>2.4256648445870965</v>
      </c>
      <c r="AI232">
        <f>AA232*0.0479/$I$23</f>
        <v>3.5890113924727221</v>
      </c>
    </row>
    <row r="233" spans="5:37">
      <c r="E233"/>
    </row>
    <row r="234" spans="5:37">
      <c r="E234"/>
    </row>
    <row r="235" spans="5:37">
      <c r="E23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 enableFormatConditionsCalculation="0"/>
  <dimension ref="A1:AK235"/>
  <sheetViews>
    <sheetView workbookViewId="0">
      <selection activeCell="O11" sqref="A1:XFD1048576"/>
    </sheetView>
  </sheetViews>
  <sheetFormatPr baseColWidth="10" defaultColWidth="8.83203125" defaultRowHeight="15" x14ac:dyDescent="0"/>
  <cols>
    <col min="5" max="5" width="8.83203125" style="1"/>
    <col min="8" max="8" width="10.33203125" customWidth="1"/>
    <col min="12" max="12" width="9.1640625" bestFit="1" customWidth="1"/>
  </cols>
  <sheetData>
    <row r="1" spans="1:37">
      <c r="A1" t="s">
        <v>57</v>
      </c>
    </row>
    <row r="2" spans="1:37">
      <c r="A2" s="2"/>
      <c r="B2" s="3"/>
      <c r="D2" s="1" t="s">
        <v>58</v>
      </c>
      <c r="E2" s="1" t="s">
        <v>60</v>
      </c>
      <c r="F2" s="1" t="s">
        <v>59</v>
      </c>
      <c r="H2" s="1" t="s">
        <v>61</v>
      </c>
      <c r="I2" s="1" t="s">
        <v>62</v>
      </c>
      <c r="K2" t="s">
        <v>0</v>
      </c>
      <c r="M2" s="1" t="s">
        <v>58</v>
      </c>
      <c r="N2" s="1" t="s">
        <v>60</v>
      </c>
      <c r="O2" s="1" t="s">
        <v>59</v>
      </c>
      <c r="R2" t="s">
        <v>1</v>
      </c>
      <c r="S2">
        <f>(I37-I38)/50</f>
        <v>0.22690757560781682</v>
      </c>
      <c r="T2">
        <f>I33/50</f>
        <v>0.1108069142580166</v>
      </c>
      <c r="U2">
        <f>F17/50</f>
        <v>8.5900000000000004E-2</v>
      </c>
      <c r="V2" t="e">
        <f>L29/50</f>
        <v>#DIV/0!</v>
      </c>
    </row>
    <row r="3" spans="1:37">
      <c r="B3" s="1"/>
      <c r="C3" s="1"/>
      <c r="D3" s="1" t="s">
        <v>2</v>
      </c>
      <c r="E3" s="1" t="s">
        <v>3</v>
      </c>
      <c r="F3" s="1" t="s">
        <v>4</v>
      </c>
      <c r="G3" s="1"/>
      <c r="H3" s="1" t="s">
        <v>5</v>
      </c>
      <c r="I3" s="1" t="s">
        <v>6</v>
      </c>
      <c r="K3" s="1"/>
      <c r="L3" s="1"/>
      <c r="M3" s="1" t="s">
        <v>2</v>
      </c>
      <c r="N3" s="1" t="s">
        <v>3</v>
      </c>
      <c r="O3" s="1" t="s">
        <v>4</v>
      </c>
      <c r="P3" s="1"/>
      <c r="Q3" s="1"/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12</v>
      </c>
      <c r="AI3" t="s">
        <v>13</v>
      </c>
      <c r="AJ3" t="s">
        <v>14</v>
      </c>
      <c r="AK3" t="s">
        <v>15</v>
      </c>
    </row>
    <row r="4" spans="1:37">
      <c r="B4" s="1"/>
      <c r="C4" s="1"/>
      <c r="D4" s="1" t="s">
        <v>16</v>
      </c>
      <c r="E4" s="1" t="s">
        <v>17</v>
      </c>
      <c r="F4" s="1" t="s">
        <v>16</v>
      </c>
      <c r="G4" s="1"/>
      <c r="H4" s="1" t="s">
        <v>18</v>
      </c>
      <c r="I4" s="1" t="s">
        <v>19</v>
      </c>
      <c r="K4" s="1"/>
      <c r="L4" s="1"/>
      <c r="M4" s="1" t="s">
        <v>16</v>
      </c>
      <c r="N4" s="1" t="s">
        <v>17</v>
      </c>
      <c r="O4" s="1" t="s">
        <v>16</v>
      </c>
      <c r="P4" s="1"/>
      <c r="Q4" s="1"/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C4" t="s">
        <v>2</v>
      </c>
      <c r="AD4" t="str">
        <f t="shared" ref="AD4" si="0">T4</f>
        <v>FC</v>
      </c>
      <c r="AE4" t="s">
        <v>29</v>
      </c>
      <c r="AF4" t="str">
        <f>W4</f>
        <v>YL</v>
      </c>
      <c r="AG4" t="str">
        <f>Z4</f>
        <v>PHI</v>
      </c>
      <c r="AH4" t="s">
        <v>30</v>
      </c>
      <c r="AI4" t="str">
        <f>AA4</f>
        <v>PHIT</v>
      </c>
      <c r="AJ4" t="str">
        <f>V4</f>
        <v>FCt</v>
      </c>
      <c r="AK4" t="str">
        <f>X4</f>
        <v>TYL</v>
      </c>
    </row>
    <row r="5" spans="1:37">
      <c r="A5" s="4"/>
      <c r="B5" s="5"/>
      <c r="C5" s="5"/>
      <c r="D5" s="1" t="s">
        <v>31</v>
      </c>
      <c r="E5" s="1" t="s">
        <v>31</v>
      </c>
      <c r="F5" s="5" t="s">
        <v>31</v>
      </c>
      <c r="G5" s="1"/>
      <c r="H5" s="1" t="s">
        <v>31</v>
      </c>
      <c r="I5" s="1" t="s">
        <v>32</v>
      </c>
      <c r="K5" s="5"/>
      <c r="L5" s="5"/>
      <c r="M5" s="1" t="s">
        <v>31</v>
      </c>
      <c r="N5" s="1" t="s">
        <v>31</v>
      </c>
      <c r="O5" s="5" t="s">
        <v>31</v>
      </c>
      <c r="P5" s="5"/>
      <c r="Q5" s="5"/>
    </row>
    <row r="6" spans="1:37">
      <c r="B6" s="3"/>
      <c r="D6" s="6">
        <v>1.294</v>
      </c>
      <c r="E6" s="6">
        <v>4.5449999999999999</v>
      </c>
      <c r="F6" s="6">
        <v>2.2629999999999999</v>
      </c>
      <c r="G6" s="1"/>
      <c r="H6" s="7">
        <v>4.2949999999999999</v>
      </c>
      <c r="I6" s="7">
        <v>2.8610000000000002</v>
      </c>
      <c r="K6" s="3"/>
      <c r="M6" s="8"/>
      <c r="N6" s="3"/>
      <c r="O6" s="3"/>
      <c r="P6" s="3"/>
      <c r="Q6" s="3"/>
      <c r="S6">
        <f>I38</f>
        <v>1.6375021323509813</v>
      </c>
      <c r="U6">
        <f t="shared" ref="U6:U56" si="1">SQRT($I$35^2-(S6-$I$36)^2)</f>
        <v>0</v>
      </c>
      <c r="AC6">
        <f>S6*0.0479/$I$23</f>
        <v>1.7569292886137771</v>
      </c>
      <c r="AE6">
        <f t="shared" ref="AE6:AE55" si="2">U6*0.0479/$I$23</f>
        <v>0</v>
      </c>
    </row>
    <row r="7" spans="1:37">
      <c r="B7" s="3"/>
      <c r="D7" s="6">
        <v>1.294</v>
      </c>
      <c r="E7" s="6">
        <v>5.0430000000000001</v>
      </c>
      <c r="F7" s="6">
        <v>2.387</v>
      </c>
      <c r="G7" s="1"/>
      <c r="H7" s="9"/>
      <c r="I7" s="9"/>
      <c r="K7" s="3"/>
      <c r="M7" s="8"/>
      <c r="N7" s="3"/>
      <c r="O7" s="3"/>
      <c r="P7" s="3"/>
      <c r="Q7" s="3"/>
      <c r="S7">
        <f t="shared" ref="S7:S56" si="3">S6+$S$2</f>
        <v>1.864409707958798</v>
      </c>
      <c r="U7">
        <f t="shared" si="1"/>
        <v>1.5883530292547152</v>
      </c>
      <c r="AC7">
        <f t="shared" ref="AC7:AC70" si="4">S7*0.0479/$I$23</f>
        <v>2.0003858054131514</v>
      </c>
      <c r="AE7">
        <f t="shared" si="2"/>
        <v>1.7041956175956194</v>
      </c>
    </row>
    <row r="8" spans="1:37">
      <c r="B8" s="3"/>
      <c r="D8" s="6">
        <v>1.784</v>
      </c>
      <c r="E8" s="6">
        <v>4.6749999999999998</v>
      </c>
      <c r="F8" s="6">
        <v>2.78</v>
      </c>
      <c r="G8" s="1"/>
      <c r="H8" s="9"/>
      <c r="I8" s="9"/>
      <c r="K8" s="3"/>
      <c r="M8" s="8"/>
      <c r="N8" s="3"/>
      <c r="O8" s="3"/>
      <c r="P8" s="3"/>
      <c r="Q8" s="3"/>
      <c r="S8">
        <f t="shared" si="3"/>
        <v>2.0913172835666147</v>
      </c>
      <c r="U8">
        <f t="shared" si="1"/>
        <v>2.2232311160445817</v>
      </c>
      <c r="AC8">
        <f t="shared" si="4"/>
        <v>2.2438423222125259</v>
      </c>
      <c r="AE8">
        <f t="shared" si="2"/>
        <v>2.3853769628551529</v>
      </c>
    </row>
    <row r="9" spans="1:37">
      <c r="B9" s="3"/>
      <c r="D9" s="6">
        <v>2.2749999999999999</v>
      </c>
      <c r="E9" s="6">
        <v>4.7539999999999996</v>
      </c>
      <c r="F9" s="6">
        <v>3.2130000000000001</v>
      </c>
      <c r="G9" s="1"/>
      <c r="K9" s="3"/>
      <c r="M9" s="8"/>
      <c r="N9" s="3"/>
      <c r="O9" s="3"/>
      <c r="P9" s="3"/>
      <c r="Q9" s="3"/>
      <c r="S9">
        <f t="shared" si="3"/>
        <v>2.3182248591744314</v>
      </c>
      <c r="U9">
        <f t="shared" si="1"/>
        <v>2.6943781749076372</v>
      </c>
      <c r="AC9">
        <f t="shared" si="4"/>
        <v>2.4872988390119004</v>
      </c>
      <c r="AE9">
        <f t="shared" si="2"/>
        <v>2.8908859637944673</v>
      </c>
    </row>
    <row r="10" spans="1:37">
      <c r="B10" s="3"/>
      <c r="D10" s="6">
        <v>2.766</v>
      </c>
      <c r="E10" s="23">
        <v>4.835</v>
      </c>
      <c r="F10" s="23">
        <v>3.6190000000000002</v>
      </c>
      <c r="G10" s="1"/>
      <c r="K10" s="3"/>
      <c r="M10" s="3"/>
      <c r="N10" s="8"/>
      <c r="O10" s="3"/>
      <c r="P10" s="3"/>
      <c r="Q10" s="3"/>
      <c r="S10">
        <f t="shared" si="3"/>
        <v>2.5451324347822482</v>
      </c>
      <c r="U10">
        <f t="shared" si="1"/>
        <v>3.0779241068863183</v>
      </c>
      <c r="AC10">
        <f t="shared" si="4"/>
        <v>2.7307553558112749</v>
      </c>
      <c r="AE10">
        <f t="shared" si="2"/>
        <v>3.3024048669512762</v>
      </c>
    </row>
    <row r="11" spans="1:37">
      <c r="B11" s="3"/>
      <c r="D11" s="6">
        <v>3.2570000000000001</v>
      </c>
      <c r="E11" s="23">
        <v>4.9779999999999998</v>
      </c>
      <c r="F11" s="23">
        <v>4.1050000000000004</v>
      </c>
      <c r="G11" s="1"/>
      <c r="M11" t="s">
        <v>33</v>
      </c>
      <c r="N11" t="e">
        <f>AVERAGE(N6:N8)</f>
        <v>#DIV/0!</v>
      </c>
      <c r="S11">
        <f t="shared" si="3"/>
        <v>2.7720400103900649</v>
      </c>
      <c r="U11">
        <f t="shared" si="1"/>
        <v>3.4036136341172507</v>
      </c>
      <c r="AC11">
        <f t="shared" si="4"/>
        <v>2.9742118726106495</v>
      </c>
      <c r="AE11">
        <f t="shared" si="2"/>
        <v>3.651847751990617</v>
      </c>
    </row>
    <row r="12" spans="1:37">
      <c r="D12" t="s">
        <v>33</v>
      </c>
      <c r="E12" s="1">
        <f>AVERAGE(E6:E11)</f>
        <v>4.8050000000000006</v>
      </c>
      <c r="G12" s="1"/>
      <c r="K12" t="s">
        <v>34</v>
      </c>
      <c r="N12" s="1"/>
      <c r="S12">
        <f t="shared" si="3"/>
        <v>2.9989475859978816</v>
      </c>
      <c r="U12">
        <f t="shared" si="1"/>
        <v>3.6868117170814827</v>
      </c>
      <c r="AC12">
        <f t="shared" si="4"/>
        <v>3.217668389410024</v>
      </c>
      <c r="AE12">
        <f t="shared" si="2"/>
        <v>3.9557001846740372</v>
      </c>
    </row>
    <row r="13" spans="1:37">
      <c r="B13" t="s">
        <v>34</v>
      </c>
      <c r="G13" s="1"/>
      <c r="K13" s="1" t="s">
        <v>2</v>
      </c>
      <c r="L13" s="1" t="s">
        <v>4</v>
      </c>
      <c r="M13" t="s">
        <v>35</v>
      </c>
      <c r="N13" s="1" t="s">
        <v>36</v>
      </c>
      <c r="O13" s="1" t="s">
        <v>37</v>
      </c>
      <c r="P13" s="1"/>
      <c r="Q13" s="1"/>
      <c r="S13">
        <f t="shared" si="3"/>
        <v>3.2258551616056983</v>
      </c>
      <c r="U13">
        <f t="shared" si="1"/>
        <v>3.9366993037738283</v>
      </c>
      <c r="AC13">
        <f t="shared" si="4"/>
        <v>3.4611249062093985</v>
      </c>
      <c r="AE13">
        <f t="shared" si="2"/>
        <v>4.2238127026653691</v>
      </c>
    </row>
    <row r="14" spans="1:37">
      <c r="B14" s="1" t="s">
        <v>2</v>
      </c>
      <c r="C14" s="1" t="s">
        <v>4</v>
      </c>
      <c r="D14" t="s">
        <v>35</v>
      </c>
      <c r="E14" s="1" t="s">
        <v>36</v>
      </c>
      <c r="F14" s="1" t="s">
        <v>37</v>
      </c>
      <c r="G14" s="1"/>
      <c r="K14" s="1" t="s">
        <v>17</v>
      </c>
      <c r="L14" s="1" t="s">
        <v>17</v>
      </c>
      <c r="M14" t="s">
        <v>16</v>
      </c>
      <c r="N14" s="1" t="s">
        <v>38</v>
      </c>
      <c r="O14" s="1" t="s">
        <v>16</v>
      </c>
      <c r="P14" s="1"/>
      <c r="Q14" s="1"/>
      <c r="S14">
        <f t="shared" si="3"/>
        <v>3.452762737213515</v>
      </c>
      <c r="U14">
        <f t="shared" si="1"/>
        <v>4.1592845639269429</v>
      </c>
      <c r="AC14">
        <f t="shared" si="4"/>
        <v>3.704581423008773</v>
      </c>
      <c r="AE14">
        <f t="shared" si="2"/>
        <v>4.4626316666536878</v>
      </c>
    </row>
    <row r="15" spans="1:37">
      <c r="B15" s="1" t="s">
        <v>17</v>
      </c>
      <c r="C15" s="1" t="s">
        <v>17</v>
      </c>
      <c r="D15" t="s">
        <v>16</v>
      </c>
      <c r="E15" s="1" t="s">
        <v>38</v>
      </c>
      <c r="F15" s="1" t="s">
        <v>16</v>
      </c>
      <c r="G15" s="1"/>
      <c r="K15" s="1" t="s">
        <v>31</v>
      </c>
      <c r="L15" s="1" t="s">
        <v>31</v>
      </c>
      <c r="M15" s="1" t="s">
        <v>31</v>
      </c>
      <c r="N15" s="1" t="s">
        <v>31</v>
      </c>
      <c r="O15" s="10" t="s">
        <v>31</v>
      </c>
      <c r="P15" s="10"/>
      <c r="Q15" s="10"/>
      <c r="R15" s="4"/>
      <c r="S15">
        <f t="shared" si="3"/>
        <v>3.6796703128213317</v>
      </c>
      <c r="U15">
        <f t="shared" si="1"/>
        <v>4.3587521910946148</v>
      </c>
      <c r="AC15">
        <f t="shared" si="4"/>
        <v>3.9480379398081475</v>
      </c>
      <c r="AE15">
        <f t="shared" si="2"/>
        <v>4.676646970437158</v>
      </c>
    </row>
    <row r="16" spans="1:37">
      <c r="B16" s="1" t="s">
        <v>31</v>
      </c>
      <c r="C16" s="1" t="s">
        <v>31</v>
      </c>
      <c r="D16" s="1" t="s">
        <v>31</v>
      </c>
      <c r="E16" s="1" t="s">
        <v>31</v>
      </c>
      <c r="F16" s="10" t="s">
        <v>31</v>
      </c>
      <c r="G16" s="1"/>
      <c r="K16" s="1">
        <f>M6</f>
        <v>0</v>
      </c>
      <c r="L16" s="1">
        <f>O6</f>
        <v>0</v>
      </c>
      <c r="M16" s="1">
        <f>N6</f>
        <v>0</v>
      </c>
      <c r="N16" s="1" t="e">
        <f>L16*$N$11/M16</f>
        <v>#DIV/0!</v>
      </c>
      <c r="O16" s="11">
        <f>F17</f>
        <v>4.2949999999999999</v>
      </c>
      <c r="P16" s="11"/>
      <c r="Q16" s="11"/>
      <c r="R16" s="4"/>
      <c r="S16">
        <f t="shared" si="3"/>
        <v>3.9065778884291484</v>
      </c>
      <c r="U16">
        <f t="shared" si="1"/>
        <v>4.5381515121563352</v>
      </c>
      <c r="AC16">
        <f t="shared" si="4"/>
        <v>4.1914944566075221</v>
      </c>
      <c r="AE16">
        <f t="shared" si="2"/>
        <v>4.8691303359874905</v>
      </c>
    </row>
    <row r="17" spans="2:31">
      <c r="B17" s="1">
        <f>D6</f>
        <v>1.294</v>
      </c>
      <c r="C17" s="1">
        <f t="shared" ref="C17:C22" si="5">F6</f>
        <v>2.2629999999999999</v>
      </c>
      <c r="D17" s="1">
        <f t="shared" ref="D17:D22" si="6">E6</f>
        <v>4.5449999999999999</v>
      </c>
      <c r="E17" s="1">
        <f>C17*$E$12/D17</f>
        <v>2.3924565456545657</v>
      </c>
      <c r="F17" s="9">
        <f>H6</f>
        <v>4.2949999999999999</v>
      </c>
      <c r="G17" s="1"/>
      <c r="K17" s="1">
        <f t="shared" ref="K17:K18" si="7">M7</f>
        <v>0</v>
      </c>
      <c r="L17" s="1">
        <f t="shared" ref="L17:L18" si="8">O7</f>
        <v>0</v>
      </c>
      <c r="M17" s="1">
        <f t="shared" ref="M17:M18" si="9">N7</f>
        <v>0</v>
      </c>
      <c r="N17" s="1" t="e">
        <f t="shared" ref="N17:N18" si="10">L17*$N$11/M17</f>
        <v>#DIV/0!</v>
      </c>
      <c r="O17" s="12"/>
      <c r="P17" s="12"/>
      <c r="Q17" s="12"/>
      <c r="S17">
        <f t="shared" si="3"/>
        <v>4.1334854640369656</v>
      </c>
      <c r="U17">
        <f t="shared" si="1"/>
        <v>4.6997812220852504</v>
      </c>
      <c r="AC17">
        <f t="shared" si="4"/>
        <v>4.4349509734068961</v>
      </c>
      <c r="AE17">
        <f t="shared" si="2"/>
        <v>5.0425481078938743</v>
      </c>
    </row>
    <row r="18" spans="2:31">
      <c r="B18" s="1">
        <f t="shared" ref="B18:B22" si="11">D7</f>
        <v>1.294</v>
      </c>
      <c r="C18" s="1">
        <f t="shared" si="5"/>
        <v>2.387</v>
      </c>
      <c r="D18" s="1">
        <f t="shared" si="6"/>
        <v>5.0430000000000001</v>
      </c>
      <c r="E18" s="1">
        <f t="shared" ref="E18:E22" si="12">C18*$E$12/D18</f>
        <v>2.2743476105492766</v>
      </c>
      <c r="F18" s="1"/>
      <c r="G18" s="1"/>
      <c r="K18" s="1">
        <f t="shared" si="7"/>
        <v>0</v>
      </c>
      <c r="L18" s="1">
        <f t="shared" si="8"/>
        <v>0</v>
      </c>
      <c r="M18" s="1">
        <f t="shared" si="9"/>
        <v>0</v>
      </c>
      <c r="N18" s="1" t="e">
        <f t="shared" si="10"/>
        <v>#DIV/0!</v>
      </c>
      <c r="O18" s="12"/>
      <c r="P18" s="12"/>
      <c r="Q18" s="12"/>
      <c r="S18">
        <f t="shared" si="3"/>
        <v>4.3603930396447828</v>
      </c>
      <c r="U18">
        <f t="shared" si="1"/>
        <v>4.845419881486742</v>
      </c>
      <c r="AC18">
        <f t="shared" si="4"/>
        <v>4.678407490206272</v>
      </c>
      <c r="AE18">
        <f t="shared" si="2"/>
        <v>5.1988085616677955</v>
      </c>
    </row>
    <row r="19" spans="2:31">
      <c r="B19" s="1">
        <f t="shared" si="11"/>
        <v>1.784</v>
      </c>
      <c r="C19" s="1">
        <f t="shared" si="5"/>
        <v>2.78</v>
      </c>
      <c r="D19" s="1">
        <f t="shared" si="6"/>
        <v>4.6749999999999998</v>
      </c>
      <c r="E19" s="1">
        <f t="shared" si="12"/>
        <v>2.8573048128342249</v>
      </c>
      <c r="F19" s="1"/>
      <c r="G19" s="1"/>
      <c r="K19" s="1"/>
      <c r="L19" s="1"/>
      <c r="M19" s="1"/>
      <c r="N19" s="1"/>
      <c r="O19" s="12"/>
      <c r="P19" s="12"/>
      <c r="Q19" s="12"/>
      <c r="S19">
        <f t="shared" si="3"/>
        <v>4.5873006152525999</v>
      </c>
      <c r="U19">
        <f t="shared" si="1"/>
        <v>4.9764716441081456</v>
      </c>
      <c r="AC19">
        <f t="shared" si="4"/>
        <v>4.921864007005647</v>
      </c>
      <c r="AE19">
        <f t="shared" si="2"/>
        <v>5.3394182595272008</v>
      </c>
    </row>
    <row r="20" spans="2:31">
      <c r="B20" s="1">
        <f t="shared" si="11"/>
        <v>2.2749999999999999</v>
      </c>
      <c r="C20" s="1">
        <f t="shared" si="5"/>
        <v>3.2130000000000001</v>
      </c>
      <c r="D20" s="1">
        <f t="shared" si="6"/>
        <v>4.7539999999999996</v>
      </c>
      <c r="E20" s="1">
        <f t="shared" si="12"/>
        <v>3.2474684476230551</v>
      </c>
      <c r="F20" s="1"/>
      <c r="G20" s="1"/>
      <c r="K20" s="1"/>
      <c r="L20" s="1"/>
      <c r="M20" s="1"/>
      <c r="N20" s="1"/>
      <c r="O20" s="12"/>
      <c r="P20" s="12"/>
      <c r="Q20" s="12"/>
      <c r="S20">
        <f t="shared" si="3"/>
        <v>4.8142081908604171</v>
      </c>
      <c r="U20">
        <f t="shared" si="1"/>
        <v>5.0940624383277262</v>
      </c>
      <c r="AC20">
        <f t="shared" si="4"/>
        <v>5.165320523805021</v>
      </c>
      <c r="AE20">
        <f t="shared" si="2"/>
        <v>5.465585246643804</v>
      </c>
    </row>
    <row r="21" spans="2:31">
      <c r="B21" s="1">
        <f t="shared" si="11"/>
        <v>2.766</v>
      </c>
      <c r="C21" s="1">
        <f t="shared" si="5"/>
        <v>3.6190000000000002</v>
      </c>
      <c r="D21" s="1">
        <f t="shared" si="6"/>
        <v>4.835</v>
      </c>
      <c r="E21" s="1">
        <f t="shared" si="12"/>
        <v>3.5965449844881086</v>
      </c>
      <c r="F21" s="1"/>
      <c r="G21" s="1"/>
      <c r="S21">
        <f t="shared" si="3"/>
        <v>5.0411157664682342</v>
      </c>
      <c r="U21">
        <f t="shared" si="1"/>
        <v>5.1991057049086802</v>
      </c>
      <c r="AC21">
        <f t="shared" si="4"/>
        <v>5.4087770406043969</v>
      </c>
      <c r="AE21">
        <f t="shared" si="2"/>
        <v>5.5782895833171109</v>
      </c>
    </row>
    <row r="22" spans="2:31">
      <c r="B22" s="1">
        <f t="shared" si="11"/>
        <v>3.2570000000000001</v>
      </c>
      <c r="C22" s="1">
        <f t="shared" si="5"/>
        <v>4.1050000000000004</v>
      </c>
      <c r="D22" s="1">
        <f t="shared" si="6"/>
        <v>4.9779999999999998</v>
      </c>
      <c r="E22" s="1">
        <f t="shared" si="12"/>
        <v>3.9623392928887111</v>
      </c>
      <c r="F22" s="1"/>
      <c r="G22" s="1"/>
      <c r="S22">
        <f t="shared" si="3"/>
        <v>5.2680233420760514</v>
      </c>
      <c r="U22">
        <f t="shared" si="1"/>
        <v>5.2923486317806114</v>
      </c>
      <c r="AC22">
        <f t="shared" si="4"/>
        <v>5.652233557403771</v>
      </c>
      <c r="AE22">
        <f t="shared" si="2"/>
        <v>5.6783329517750003</v>
      </c>
    </row>
    <row r="23" spans="2:31">
      <c r="B23" s="9"/>
      <c r="C23" s="9"/>
      <c r="D23" s="9"/>
      <c r="E23" s="9"/>
      <c r="F23" s="1"/>
      <c r="G23" s="1"/>
      <c r="H23" s="1" t="s">
        <v>39</v>
      </c>
      <c r="I23" s="1">
        <f>1/(4*144/PI()/I6^2)</f>
        <v>4.4644000557073384E-2</v>
      </c>
      <c r="R23" s="4"/>
      <c r="S23">
        <f t="shared" si="3"/>
        <v>5.4949309176838685</v>
      </c>
      <c r="U23">
        <f t="shared" si="1"/>
        <v>5.3744054419135336</v>
      </c>
      <c r="AC23">
        <f t="shared" si="4"/>
        <v>5.8956900742031468</v>
      </c>
      <c r="AE23">
        <f t="shared" si="2"/>
        <v>5.7663743718162479</v>
      </c>
    </row>
    <row r="24" spans="2:31">
      <c r="B24" s="1"/>
      <c r="C24" s="1"/>
      <c r="D24" s="1"/>
      <c r="F24" s="1"/>
      <c r="G24" s="1"/>
      <c r="H24" s="11" t="s">
        <v>40</v>
      </c>
      <c r="I24" s="13">
        <f>INTERCEPT(E17:E22,B17:B22)</f>
        <v>1.2993835308161963</v>
      </c>
      <c r="K24" s="14" t="s">
        <v>41</v>
      </c>
      <c r="L24" s="14" t="e">
        <f>SLOPE(N16:N18,K16:K18)</f>
        <v>#DIV/0!</v>
      </c>
      <c r="R24" s="4"/>
      <c r="S24">
        <f t="shared" si="3"/>
        <v>5.7218384932916857</v>
      </c>
      <c r="U24">
        <f t="shared" si="1"/>
        <v>5.4457818145876038</v>
      </c>
      <c r="AC24">
        <f t="shared" si="4"/>
        <v>6.1391465910025209</v>
      </c>
      <c r="AE24">
        <f t="shared" si="2"/>
        <v>5.8429564031849903</v>
      </c>
    </row>
    <row r="25" spans="2:31">
      <c r="B25" s="1"/>
      <c r="C25" s="1"/>
      <c r="D25" s="1"/>
      <c r="F25" s="1"/>
      <c r="G25" s="1"/>
      <c r="H25" s="11" t="s">
        <v>42</v>
      </c>
      <c r="I25" s="13">
        <f>SLOPE(E17:E22,B17:B22)</f>
        <v>0.83142545454938954</v>
      </c>
      <c r="K25" s="12" t="s">
        <v>43</v>
      </c>
      <c r="L25" s="12" t="e">
        <f>DEGREES(ATAN(L24))</f>
        <v>#DIV/0!</v>
      </c>
      <c r="S25">
        <f t="shared" si="3"/>
        <v>5.9487460688995029</v>
      </c>
      <c r="U25">
        <f t="shared" si="1"/>
        <v>5.5068930618253233</v>
      </c>
      <c r="AC25">
        <f t="shared" si="4"/>
        <v>6.3826031078018968</v>
      </c>
      <c r="AE25">
        <f t="shared" si="2"/>
        <v>5.9085246476559261</v>
      </c>
    </row>
    <row r="26" spans="2:31">
      <c r="B26" s="1"/>
      <c r="C26" s="1"/>
      <c r="D26" s="1"/>
      <c r="F26" s="1"/>
      <c r="G26" s="1"/>
      <c r="H26" s="11" t="s">
        <v>27</v>
      </c>
      <c r="I26" s="15">
        <f>DEGREES(ATAN(I25))</f>
        <v>39.740997702806766</v>
      </c>
      <c r="K26" t="s">
        <v>44</v>
      </c>
      <c r="L26" t="e">
        <f>INTERCEPT(N16:N18,K16:K18)</f>
        <v>#DIV/0!</v>
      </c>
      <c r="R26" s="4"/>
      <c r="S26">
        <f t="shared" si="3"/>
        <v>6.17565364450732</v>
      </c>
      <c r="U26">
        <f t="shared" si="1"/>
        <v>5.558077790111458</v>
      </c>
      <c r="AC26">
        <f t="shared" si="4"/>
        <v>6.6260596246012717</v>
      </c>
      <c r="AE26">
        <f t="shared" si="2"/>
        <v>5.9634424071378866</v>
      </c>
    </row>
    <row r="27" spans="2:31">
      <c r="B27" s="16"/>
      <c r="C27" s="1" t="e">
        <f>SLOPE(N16:N19,K16:K19)</f>
        <v>#DIV/0!</v>
      </c>
      <c r="D27" s="1"/>
      <c r="F27" s="1"/>
      <c r="G27" s="1"/>
      <c r="H27" s="11" t="s">
        <v>45</v>
      </c>
      <c r="I27" s="13">
        <f>-I24/I25</f>
        <v>-1.562838284185595</v>
      </c>
      <c r="K27" t="s">
        <v>46</v>
      </c>
      <c r="L27" t="e">
        <f>COS(RADIANS(L25))</f>
        <v>#DIV/0!</v>
      </c>
      <c r="R27" s="4"/>
      <c r="S27">
        <f t="shared" si="3"/>
        <v>6.4025612201151372</v>
      </c>
      <c r="U27">
        <f t="shared" si="1"/>
        <v>5.5996082141292911</v>
      </c>
      <c r="AC27">
        <f t="shared" si="4"/>
        <v>6.8695161414006458</v>
      </c>
      <c r="AE27">
        <f t="shared" si="2"/>
        <v>6.0080017496168621</v>
      </c>
    </row>
    <row r="28" spans="2:31">
      <c r="H28" s="11" t="s">
        <v>47</v>
      </c>
      <c r="I28" s="13">
        <f>SIN(RADIANS(I26))</f>
        <v>0.63931819387009525</v>
      </c>
      <c r="K28" t="s">
        <v>48</v>
      </c>
      <c r="L28" t="e">
        <f>SIN(RADIANS(L25))</f>
        <v>#DIV/0!</v>
      </c>
      <c r="R28" s="4"/>
      <c r="S28">
        <f t="shared" si="3"/>
        <v>6.6294687957229543</v>
      </c>
      <c r="U28">
        <f t="shared" si="1"/>
        <v>5.6316979221920045</v>
      </c>
      <c r="AC28">
        <f t="shared" si="4"/>
        <v>7.1129726582000217</v>
      </c>
      <c r="AE28">
        <f t="shared" si="2"/>
        <v>6.0424318409398587</v>
      </c>
    </row>
    <row r="29" spans="2:31">
      <c r="H29" s="11" t="s">
        <v>49</v>
      </c>
      <c r="I29" s="13">
        <f>COS(RADIANS(I26))</f>
        <v>0.76894229106395184</v>
      </c>
      <c r="K29" t="s">
        <v>23</v>
      </c>
      <c r="L29" t="e">
        <f>2*L26*L27/(1-L28)</f>
        <v>#DIV/0!</v>
      </c>
      <c r="R29" s="4"/>
      <c r="S29">
        <f t="shared" si="3"/>
        <v>6.8563763713307715</v>
      </c>
      <c r="U29">
        <f t="shared" si="1"/>
        <v>5.6545076466623359</v>
      </c>
      <c r="AC29">
        <f t="shared" si="4"/>
        <v>7.3564291749993966</v>
      </c>
      <c r="AE29">
        <f t="shared" si="2"/>
        <v>6.0669051360858006</v>
      </c>
    </row>
    <row r="30" spans="2:31">
      <c r="C30" s="3"/>
      <c r="D30" s="6"/>
      <c r="E30" s="3"/>
      <c r="H30" s="11" t="s">
        <v>50</v>
      </c>
      <c r="I30" s="13">
        <f>TAN(RADIANS(I26))</f>
        <v>0.83142545454938965</v>
      </c>
      <c r="R30" s="4"/>
      <c r="S30">
        <f t="shared" si="3"/>
        <v>7.0832839469385886</v>
      </c>
      <c r="U30">
        <f t="shared" si="1"/>
        <v>5.6681494219689972</v>
      </c>
      <c r="AC30">
        <f t="shared" si="4"/>
        <v>7.5998856917987707</v>
      </c>
      <c r="AE30">
        <f t="shared" si="2"/>
        <v>6.0815418404365627</v>
      </c>
    </row>
    <row r="31" spans="2:31">
      <c r="B31" s="6">
        <v>2.3559999999999999</v>
      </c>
      <c r="C31" s="3">
        <v>0.6855</v>
      </c>
      <c r="E31" s="3"/>
      <c r="H31" s="11"/>
      <c r="I31" s="11"/>
      <c r="K31" s="17"/>
      <c r="L31" s="18"/>
      <c r="R31" s="4"/>
      <c r="S31">
        <f t="shared" si="3"/>
        <v>7.3101915225464058</v>
      </c>
      <c r="U31">
        <f t="shared" si="1"/>
        <v>5.672689390195421</v>
      </c>
      <c r="AC31">
        <f t="shared" si="4"/>
        <v>7.8433422085981466</v>
      </c>
      <c r="AE31">
        <f t="shared" si="2"/>
        <v>6.0864129199843653</v>
      </c>
    </row>
    <row r="32" spans="2:31">
      <c r="B32" s="6">
        <v>2.2890000000000001</v>
      </c>
      <c r="C32" s="3">
        <v>0.67059999999999997</v>
      </c>
      <c r="E32" s="3"/>
      <c r="H32" s="11" t="s">
        <v>7</v>
      </c>
      <c r="I32" s="13">
        <f>F17-I27</f>
        <v>5.8578382841855952</v>
      </c>
      <c r="K32" s="17" t="s">
        <v>29</v>
      </c>
      <c r="L32" s="18">
        <f>I37/I23</f>
        <v>290.80908410401895</v>
      </c>
      <c r="M32" s="19">
        <f>0.0478*L32</f>
        <v>13.900674220172107</v>
      </c>
      <c r="R32" s="4"/>
      <c r="S32">
        <f t="shared" si="3"/>
        <v>7.537099098154223</v>
      </c>
      <c r="U32">
        <f t="shared" si="1"/>
        <v>5.6681494219689972</v>
      </c>
      <c r="AC32">
        <f t="shared" si="4"/>
        <v>8.0867987253975215</v>
      </c>
      <c r="AE32">
        <f t="shared" si="2"/>
        <v>6.0815418404365627</v>
      </c>
    </row>
    <row r="33" spans="2:31">
      <c r="B33" s="6">
        <v>2.2970000000000002</v>
      </c>
      <c r="C33" s="3">
        <v>0.93169999999999997</v>
      </c>
      <c r="E33" s="3"/>
      <c r="H33" s="11" t="s">
        <v>21</v>
      </c>
      <c r="I33" s="20">
        <f>2*I29*I24/(1-I28)</f>
        <v>5.5403457129008302</v>
      </c>
      <c r="K33" s="17" t="s">
        <v>51</v>
      </c>
      <c r="L33" s="21">
        <f>I39</f>
        <v>50.895545214182611</v>
      </c>
      <c r="M33" s="19">
        <f>L33</f>
        <v>50.895545214182611</v>
      </c>
      <c r="R33" s="4"/>
      <c r="S33">
        <f t="shared" si="3"/>
        <v>7.7640066737620401</v>
      </c>
      <c r="U33">
        <f t="shared" si="1"/>
        <v>5.6545076466623359</v>
      </c>
      <c r="AC33">
        <f t="shared" si="4"/>
        <v>8.3302552421968947</v>
      </c>
      <c r="AE33">
        <f t="shared" si="2"/>
        <v>6.0669051360858006</v>
      </c>
    </row>
    <row r="34" spans="2:31">
      <c r="B34" s="6">
        <v>2.278</v>
      </c>
      <c r="C34" s="3">
        <v>1.1599999999999999</v>
      </c>
      <c r="E34" s="3"/>
      <c r="H34" s="11" t="s">
        <v>8</v>
      </c>
      <c r="I34" s="13">
        <f>(I32-SQRT(I32^2-I29^2*(I32^2+E12^2)))/I29^2</f>
        <v>8.8730298067319975</v>
      </c>
      <c r="K34" s="17" t="s">
        <v>27</v>
      </c>
      <c r="L34" s="21">
        <f>I26</f>
        <v>39.740997702806766</v>
      </c>
      <c r="M34" s="19">
        <f t="shared" ref="M34:M35" si="13">L34</f>
        <v>39.740997702806766</v>
      </c>
      <c r="R34" s="4"/>
      <c r="S34">
        <f t="shared" si="3"/>
        <v>7.9909142493698573</v>
      </c>
      <c r="U34">
        <f t="shared" si="1"/>
        <v>5.6316979221920036</v>
      </c>
      <c r="AC34">
        <f t="shared" si="4"/>
        <v>8.5737117589962715</v>
      </c>
      <c r="AE34">
        <f t="shared" si="2"/>
        <v>6.0424318409398579</v>
      </c>
    </row>
    <row r="35" spans="2:31">
      <c r="B35">
        <v>2.2810000000000001</v>
      </c>
      <c r="C35">
        <v>1.401</v>
      </c>
      <c r="E35"/>
      <c r="H35" s="11" t="s">
        <v>52</v>
      </c>
      <c r="I35" s="13">
        <f>I34*I28</f>
        <v>5.672689390195421</v>
      </c>
      <c r="K35" s="17" t="s">
        <v>43</v>
      </c>
      <c r="L35" s="21" t="e">
        <f>L25</f>
        <v>#DIV/0!</v>
      </c>
      <c r="M35" s="19" t="e">
        <f t="shared" si="13"/>
        <v>#DIV/0!</v>
      </c>
      <c r="R35" s="4"/>
      <c r="S35">
        <f t="shared" si="3"/>
        <v>8.2178218249776744</v>
      </c>
      <c r="U35">
        <f t="shared" si="1"/>
        <v>5.5996082141292893</v>
      </c>
      <c r="AC35">
        <f t="shared" si="4"/>
        <v>8.8171682757956464</v>
      </c>
      <c r="AE35">
        <f t="shared" si="2"/>
        <v>6.0080017496168594</v>
      </c>
    </row>
    <row r="36" spans="2:31">
      <c r="B36">
        <v>2.286</v>
      </c>
      <c r="C36">
        <v>1.643</v>
      </c>
      <c r="E36"/>
      <c r="H36" s="11" t="s">
        <v>53</v>
      </c>
      <c r="I36" s="13">
        <f>I34+I27</f>
        <v>7.3101915225464023</v>
      </c>
      <c r="K36" s="17" t="s">
        <v>21</v>
      </c>
      <c r="L36" s="18">
        <f>I33/I23</f>
        <v>124.10056544592125</v>
      </c>
      <c r="M36" s="19">
        <f>0.0478*L36</f>
        <v>5.9320070283150361</v>
      </c>
      <c r="R36" s="4"/>
      <c r="S36">
        <f t="shared" si="3"/>
        <v>8.4447294005854907</v>
      </c>
      <c r="U36">
        <f t="shared" si="1"/>
        <v>5.5580777901114571</v>
      </c>
      <c r="AC36">
        <f t="shared" si="4"/>
        <v>9.0606247925950196</v>
      </c>
      <c r="AE36">
        <f t="shared" si="2"/>
        <v>5.9634424071378849</v>
      </c>
    </row>
    <row r="37" spans="2:31">
      <c r="E37"/>
      <c r="H37" s="11" t="s">
        <v>22</v>
      </c>
      <c r="I37" s="20">
        <f>I36+I35</f>
        <v>12.982880912741823</v>
      </c>
      <c r="K37" s="17" t="s">
        <v>23</v>
      </c>
      <c r="L37" s="18" t="e">
        <f>L29/I23</f>
        <v>#DIV/0!</v>
      </c>
      <c r="M37" s="19" t="e">
        <f>0.0478*L37</f>
        <v>#DIV/0!</v>
      </c>
      <c r="R37" s="4"/>
      <c r="S37">
        <f t="shared" si="3"/>
        <v>8.671636976193307</v>
      </c>
      <c r="U37">
        <f t="shared" si="1"/>
        <v>5.5068930618253216</v>
      </c>
      <c r="AC37">
        <f t="shared" si="4"/>
        <v>9.3040813093943928</v>
      </c>
      <c r="AE37">
        <f t="shared" si="2"/>
        <v>5.9085246476559243</v>
      </c>
    </row>
    <row r="38" spans="2:31">
      <c r="B38" s="6"/>
      <c r="C38" s="3"/>
      <c r="D38" s="3"/>
      <c r="E38"/>
      <c r="H38" s="11" t="s">
        <v>54</v>
      </c>
      <c r="I38" s="13">
        <f>I36-I35</f>
        <v>1.6375021323509813</v>
      </c>
      <c r="S38">
        <f t="shared" si="3"/>
        <v>8.8985445518011232</v>
      </c>
      <c r="U38">
        <f t="shared" si="1"/>
        <v>5.4457818145876029</v>
      </c>
      <c r="AC38">
        <f t="shared" si="4"/>
        <v>9.5475378261937678</v>
      </c>
      <c r="AE38">
        <f t="shared" si="2"/>
        <v>5.8429564031849894</v>
      </c>
    </row>
    <row r="39" spans="2:31">
      <c r="B39" s="6"/>
      <c r="C39" s="3"/>
      <c r="D39" s="3"/>
      <c r="E39"/>
      <c r="H39" s="11" t="s">
        <v>51</v>
      </c>
      <c r="I39" s="15">
        <f>DEGREES(ASIN(I35/I36))</f>
        <v>50.895545214182611</v>
      </c>
      <c r="S39">
        <f t="shared" si="3"/>
        <v>9.1254521274089395</v>
      </c>
      <c r="U39">
        <f t="shared" si="1"/>
        <v>5.3744054419135319</v>
      </c>
      <c r="AC39">
        <f t="shared" si="4"/>
        <v>9.7909943429931428</v>
      </c>
      <c r="AE39">
        <f t="shared" si="2"/>
        <v>5.7663743718162461</v>
      </c>
    </row>
    <row r="40" spans="2:31">
      <c r="B40" s="6"/>
      <c r="C40" s="3"/>
      <c r="D40" s="3"/>
      <c r="E40"/>
      <c r="H40" s="11" t="s">
        <v>55</v>
      </c>
      <c r="I40" s="13">
        <f>TAN(RADIANS(I39))</f>
        <v>1.2303042675565565</v>
      </c>
      <c r="S40">
        <f t="shared" si="3"/>
        <v>9.3523597030167558</v>
      </c>
      <c r="U40">
        <f t="shared" si="1"/>
        <v>5.2923486317806105</v>
      </c>
      <c r="AC40">
        <f t="shared" si="4"/>
        <v>10.034450859792516</v>
      </c>
      <c r="AE40">
        <f t="shared" si="2"/>
        <v>5.6783329517749994</v>
      </c>
    </row>
    <row r="41" spans="2:31">
      <c r="B41" s="6"/>
      <c r="C41" s="3"/>
      <c r="D41" s="3"/>
      <c r="E41"/>
      <c r="H41" s="11" t="s">
        <v>56</v>
      </c>
      <c r="I41" s="12">
        <f>I36-I35*SIN(RADIANS(I39))</f>
        <v>2.908199479193418</v>
      </c>
      <c r="S41">
        <f t="shared" si="3"/>
        <v>9.5792672786245721</v>
      </c>
      <c r="U41">
        <f t="shared" si="1"/>
        <v>5.1991057049086793</v>
      </c>
      <c r="AC41">
        <f t="shared" si="4"/>
        <v>10.277907376591891</v>
      </c>
      <c r="AE41">
        <f t="shared" si="2"/>
        <v>5.5782895833171109</v>
      </c>
    </row>
    <row r="42" spans="2:31">
      <c r="B42" s="6"/>
      <c r="C42" s="3"/>
      <c r="D42" s="3"/>
      <c r="E42"/>
      <c r="S42">
        <f t="shared" si="3"/>
        <v>9.8061748542323883</v>
      </c>
      <c r="U42">
        <f t="shared" si="1"/>
        <v>5.0940624383277262</v>
      </c>
      <c r="AC42">
        <f t="shared" si="4"/>
        <v>10.521363893391264</v>
      </c>
      <c r="AE42">
        <f t="shared" si="2"/>
        <v>5.465585246643804</v>
      </c>
    </row>
    <row r="43" spans="2:31">
      <c r="E43"/>
      <c r="S43">
        <f t="shared" si="3"/>
        <v>10.033082429840205</v>
      </c>
      <c r="U43">
        <f t="shared" si="1"/>
        <v>4.9764716441081456</v>
      </c>
      <c r="AC43">
        <f t="shared" si="4"/>
        <v>10.764820410190639</v>
      </c>
      <c r="AE43">
        <f t="shared" si="2"/>
        <v>5.3394182595272008</v>
      </c>
    </row>
    <row r="44" spans="2:31">
      <c r="E44"/>
      <c r="S44">
        <f t="shared" si="3"/>
        <v>10.259990005448021</v>
      </c>
      <c r="U44">
        <f t="shared" si="1"/>
        <v>4.8454198814867429</v>
      </c>
      <c r="AC44">
        <f t="shared" si="4"/>
        <v>11.008276926990012</v>
      </c>
      <c r="AE44">
        <f t="shared" si="2"/>
        <v>5.1988085616677964</v>
      </c>
    </row>
    <row r="45" spans="2:31">
      <c r="E45"/>
      <c r="S45">
        <f t="shared" si="3"/>
        <v>10.486897581055837</v>
      </c>
      <c r="U45">
        <f t="shared" si="1"/>
        <v>4.6997812220852522</v>
      </c>
      <c r="AC45">
        <f t="shared" si="4"/>
        <v>11.251733443789387</v>
      </c>
      <c r="AE45">
        <f t="shared" si="2"/>
        <v>5.042548107893877</v>
      </c>
    </row>
    <row r="46" spans="2:31">
      <c r="E46"/>
      <c r="J46" s="3">
        <v>0.77800000000000002</v>
      </c>
      <c r="K46" s="8">
        <v>0.61199999999999999</v>
      </c>
      <c r="L46" s="3">
        <v>1.1739999999999999</v>
      </c>
      <c r="S46">
        <f t="shared" si="3"/>
        <v>10.713805156663653</v>
      </c>
      <c r="U46">
        <f t="shared" si="1"/>
        <v>4.5381515121563378</v>
      </c>
      <c r="AC46">
        <f t="shared" si="4"/>
        <v>11.495189960588759</v>
      </c>
      <c r="AE46">
        <f t="shared" si="2"/>
        <v>4.8691303359874931</v>
      </c>
    </row>
    <row r="47" spans="2:31">
      <c r="E47"/>
      <c r="J47" s="3">
        <v>0.60699999999999998</v>
      </c>
      <c r="K47" s="8">
        <v>0.54500000000000004</v>
      </c>
      <c r="L47" s="3">
        <v>0.83199999999999996</v>
      </c>
      <c r="S47">
        <f t="shared" si="3"/>
        <v>10.94071273227147</v>
      </c>
      <c r="U47">
        <f t="shared" si="1"/>
        <v>4.3587521910946174</v>
      </c>
      <c r="AC47">
        <f t="shared" si="4"/>
        <v>11.738646477388134</v>
      </c>
      <c r="AE47">
        <f t="shared" si="2"/>
        <v>4.6766469704371607</v>
      </c>
    </row>
    <row r="48" spans="2:31">
      <c r="E48" s="22"/>
      <c r="J48" s="3">
        <v>0.7</v>
      </c>
      <c r="K48" s="8">
        <v>0.47899999999999998</v>
      </c>
      <c r="L48" s="3">
        <v>1.0980000000000001</v>
      </c>
      <c r="S48">
        <f t="shared" si="3"/>
        <v>11.167620307879286</v>
      </c>
      <c r="U48">
        <f t="shared" si="1"/>
        <v>4.1592845639269465</v>
      </c>
      <c r="AC48">
        <f t="shared" si="4"/>
        <v>11.982102994187509</v>
      </c>
      <c r="AE48">
        <f t="shared" si="2"/>
        <v>4.4626316666536914</v>
      </c>
    </row>
    <row r="49" spans="5:31">
      <c r="E49" s="22"/>
      <c r="J49" s="3">
        <v>0.628</v>
      </c>
      <c r="K49" s="8">
        <v>0.41099999999999998</v>
      </c>
      <c r="L49" s="3">
        <v>0.77900000000000003</v>
      </c>
      <c r="S49">
        <f t="shared" si="3"/>
        <v>11.394527883487102</v>
      </c>
      <c r="U49">
        <f t="shared" si="1"/>
        <v>3.9366993037738318</v>
      </c>
      <c r="AC49">
        <f t="shared" si="4"/>
        <v>12.225559510986884</v>
      </c>
      <c r="AE49">
        <f t="shared" si="2"/>
        <v>4.2238127026653727</v>
      </c>
    </row>
    <row r="50" spans="5:31">
      <c r="E50" s="22"/>
      <c r="S50">
        <f t="shared" si="3"/>
        <v>11.621435459094918</v>
      </c>
      <c r="U50">
        <f t="shared" si="1"/>
        <v>3.6868117170814876</v>
      </c>
      <c r="AC50">
        <f t="shared" si="4"/>
        <v>12.469016027786257</v>
      </c>
      <c r="AE50">
        <f t="shared" si="2"/>
        <v>3.9557001846740429</v>
      </c>
    </row>
    <row r="51" spans="5:31">
      <c r="E51" s="22"/>
      <c r="S51">
        <f t="shared" si="3"/>
        <v>11.848343034702735</v>
      </c>
      <c r="U51">
        <f t="shared" si="1"/>
        <v>3.4036136341172578</v>
      </c>
      <c r="AC51">
        <f t="shared" si="4"/>
        <v>12.71247254458563</v>
      </c>
      <c r="AE51">
        <f t="shared" si="2"/>
        <v>3.6518477519906249</v>
      </c>
    </row>
    <row r="52" spans="5:31">
      <c r="E52" s="22"/>
      <c r="S52">
        <f t="shared" si="3"/>
        <v>12.075250610310551</v>
      </c>
      <c r="U52">
        <f t="shared" si="1"/>
        <v>3.0779241068863268</v>
      </c>
      <c r="AC52">
        <f t="shared" si="4"/>
        <v>12.955929061385003</v>
      </c>
      <c r="AE52">
        <f t="shared" si="2"/>
        <v>3.3024048669512855</v>
      </c>
    </row>
    <row r="53" spans="5:31">
      <c r="E53" s="22"/>
      <c r="S53">
        <f t="shared" si="3"/>
        <v>12.302158185918367</v>
      </c>
      <c r="U53">
        <f t="shared" si="1"/>
        <v>2.694378174907647</v>
      </c>
      <c r="AC53">
        <f t="shared" si="4"/>
        <v>13.199385578184378</v>
      </c>
      <c r="AE53">
        <f t="shared" si="2"/>
        <v>2.8908859637944775</v>
      </c>
    </row>
    <row r="54" spans="5:31">
      <c r="E54"/>
      <c r="S54">
        <f t="shared" si="3"/>
        <v>12.529065761526184</v>
      </c>
      <c r="U54">
        <f t="shared" si="1"/>
        <v>2.2232311160445968</v>
      </c>
      <c r="AC54">
        <f t="shared" si="4"/>
        <v>13.442842094983753</v>
      </c>
      <c r="AE54">
        <f t="shared" si="2"/>
        <v>2.3853769628551689</v>
      </c>
    </row>
    <row r="55" spans="5:31">
      <c r="E55"/>
      <c r="S55">
        <f t="shared" si="3"/>
        <v>12.755973337134</v>
      </c>
      <c r="U55">
        <f t="shared" si="1"/>
        <v>1.5883530292547388</v>
      </c>
      <c r="AC55">
        <f t="shared" si="4"/>
        <v>13.686298611783128</v>
      </c>
      <c r="AE55">
        <f t="shared" si="2"/>
        <v>1.704195617595645</v>
      </c>
    </row>
    <row r="56" spans="5:31">
      <c r="E56"/>
      <c r="S56">
        <f t="shared" si="3"/>
        <v>12.982880912741816</v>
      </c>
      <c r="U56">
        <f t="shared" si="1"/>
        <v>2.7957056521316944E-7</v>
      </c>
      <c r="AC56">
        <f t="shared" si="4"/>
        <v>13.929755128582499</v>
      </c>
      <c r="AE56">
        <v>0</v>
      </c>
    </row>
    <row r="57" spans="5:31">
      <c r="E57"/>
    </row>
    <row r="58" spans="5:31">
      <c r="E58"/>
      <c r="S58">
        <v>0</v>
      </c>
    </row>
    <row r="59" spans="5:31">
      <c r="E59"/>
      <c r="S59">
        <f t="shared" ref="S59:S108" si="14">S58+$U$2</f>
        <v>8.5900000000000004E-2</v>
      </c>
      <c r="AC59">
        <f t="shared" si="4"/>
        <v>9.2164903428397671E-2</v>
      </c>
    </row>
    <row r="60" spans="5:31">
      <c r="E60"/>
      <c r="S60">
        <f t="shared" si="14"/>
        <v>0.17180000000000001</v>
      </c>
      <c r="AC60">
        <f t="shared" si="4"/>
        <v>0.18432980685679534</v>
      </c>
    </row>
    <row r="61" spans="5:31">
      <c r="E61"/>
      <c r="S61">
        <f t="shared" si="14"/>
        <v>0.25770000000000004</v>
      </c>
      <c r="AC61">
        <f t="shared" si="4"/>
        <v>0.27649471028519301</v>
      </c>
    </row>
    <row r="62" spans="5:31">
      <c r="E62"/>
      <c r="S62">
        <f t="shared" si="14"/>
        <v>0.34360000000000002</v>
      </c>
      <c r="AC62">
        <f t="shared" si="4"/>
        <v>0.36865961371359068</v>
      </c>
    </row>
    <row r="63" spans="5:31">
      <c r="E63"/>
      <c r="S63">
        <f t="shared" si="14"/>
        <v>0.42949999999999999</v>
      </c>
      <c r="AC63">
        <f t="shared" si="4"/>
        <v>0.4608245171419883</v>
      </c>
    </row>
    <row r="64" spans="5:31">
      <c r="E64"/>
      <c r="S64">
        <f t="shared" si="14"/>
        <v>0.51539999999999997</v>
      </c>
      <c r="AC64">
        <f t="shared" si="4"/>
        <v>0.55298942057038591</v>
      </c>
    </row>
    <row r="65" spans="5:29">
      <c r="E65"/>
      <c r="S65">
        <f t="shared" si="14"/>
        <v>0.60129999999999995</v>
      </c>
      <c r="AC65">
        <f t="shared" si="4"/>
        <v>0.64515432399878359</v>
      </c>
    </row>
    <row r="66" spans="5:29">
      <c r="E66"/>
      <c r="S66">
        <f t="shared" si="14"/>
        <v>0.68719999999999992</v>
      </c>
      <c r="AC66">
        <f t="shared" si="4"/>
        <v>0.73731922742718126</v>
      </c>
    </row>
    <row r="67" spans="5:29">
      <c r="E67"/>
      <c r="S67">
        <f t="shared" si="14"/>
        <v>0.7730999999999999</v>
      </c>
      <c r="AC67">
        <f t="shared" si="4"/>
        <v>0.82948413085557882</v>
      </c>
    </row>
    <row r="68" spans="5:29">
      <c r="E68"/>
      <c r="S68">
        <f t="shared" si="14"/>
        <v>0.85899999999999987</v>
      </c>
      <c r="AC68">
        <f t="shared" si="4"/>
        <v>0.92164903428397649</v>
      </c>
    </row>
    <row r="69" spans="5:29">
      <c r="E69"/>
      <c r="S69">
        <f t="shared" si="14"/>
        <v>0.94489999999999985</v>
      </c>
      <c r="AC69">
        <f t="shared" si="4"/>
        <v>1.013813937712374</v>
      </c>
    </row>
    <row r="70" spans="5:29">
      <c r="E70"/>
      <c r="S70">
        <f t="shared" si="14"/>
        <v>1.0307999999999999</v>
      </c>
      <c r="AC70">
        <f t="shared" si="4"/>
        <v>1.1059788411407718</v>
      </c>
    </row>
    <row r="71" spans="5:29">
      <c r="E71"/>
      <c r="S71">
        <f t="shared" si="14"/>
        <v>1.1167</v>
      </c>
      <c r="AC71">
        <f t="shared" ref="AC71:AD134" si="15">S71*0.0479/$I$23</f>
        <v>1.1981437445691696</v>
      </c>
    </row>
    <row r="72" spans="5:29">
      <c r="E72"/>
      <c r="S72">
        <f t="shared" si="14"/>
        <v>1.2026000000000001</v>
      </c>
      <c r="AC72">
        <f t="shared" si="15"/>
        <v>1.2903086479975674</v>
      </c>
    </row>
    <row r="73" spans="5:29">
      <c r="E73"/>
      <c r="S73">
        <f t="shared" si="14"/>
        <v>1.2885000000000002</v>
      </c>
      <c r="AC73">
        <f t="shared" si="15"/>
        <v>1.3824735514259652</v>
      </c>
    </row>
    <row r="74" spans="5:29">
      <c r="E74"/>
      <c r="S74">
        <f t="shared" si="14"/>
        <v>1.3744000000000003</v>
      </c>
      <c r="AC74">
        <f t="shared" si="15"/>
        <v>1.4746384548543627</v>
      </c>
    </row>
    <row r="75" spans="5:29">
      <c r="E75"/>
      <c r="S75">
        <f t="shared" si="14"/>
        <v>1.4603000000000004</v>
      </c>
      <c r="AC75">
        <f t="shared" si="15"/>
        <v>1.5668033582827605</v>
      </c>
    </row>
    <row r="76" spans="5:29">
      <c r="E76"/>
      <c r="S76">
        <f t="shared" si="14"/>
        <v>1.5462000000000005</v>
      </c>
      <c r="AC76">
        <f t="shared" si="15"/>
        <v>1.6589682617111583</v>
      </c>
    </row>
    <row r="77" spans="5:29">
      <c r="E77"/>
      <c r="S77">
        <f t="shared" si="14"/>
        <v>1.6321000000000006</v>
      </c>
      <c r="AC77">
        <f t="shared" si="15"/>
        <v>1.7511331651395561</v>
      </c>
    </row>
    <row r="78" spans="5:29">
      <c r="E78"/>
      <c r="S78">
        <f t="shared" si="14"/>
        <v>1.7180000000000006</v>
      </c>
      <c r="AC78">
        <f t="shared" si="15"/>
        <v>1.8432980685679539</v>
      </c>
    </row>
    <row r="79" spans="5:29">
      <c r="E79"/>
      <c r="S79">
        <f t="shared" si="14"/>
        <v>1.8039000000000007</v>
      </c>
      <c r="AC79">
        <f t="shared" si="15"/>
        <v>1.9354629719963516</v>
      </c>
    </row>
    <row r="80" spans="5:29">
      <c r="E80"/>
      <c r="S80">
        <f t="shared" si="14"/>
        <v>1.8898000000000008</v>
      </c>
      <c r="AC80">
        <f t="shared" si="15"/>
        <v>2.0276278754247494</v>
      </c>
    </row>
    <row r="81" spans="5:29">
      <c r="E81"/>
      <c r="S81">
        <f t="shared" si="14"/>
        <v>1.9757000000000009</v>
      </c>
      <c r="AC81">
        <f t="shared" si="15"/>
        <v>2.1197927788531472</v>
      </c>
    </row>
    <row r="82" spans="5:29">
      <c r="E82"/>
      <c r="S82">
        <f t="shared" si="14"/>
        <v>2.0616000000000008</v>
      </c>
      <c r="AC82">
        <f t="shared" si="15"/>
        <v>2.2119576822815445</v>
      </c>
    </row>
    <row r="83" spans="5:29">
      <c r="E83"/>
      <c r="S83">
        <f t="shared" si="14"/>
        <v>2.1475000000000009</v>
      </c>
      <c r="AC83">
        <f t="shared" si="15"/>
        <v>2.3041225857099423</v>
      </c>
    </row>
    <row r="84" spans="5:29">
      <c r="E84"/>
      <c r="S84">
        <f t="shared" si="14"/>
        <v>2.2334000000000009</v>
      </c>
      <c r="AC84">
        <f t="shared" si="15"/>
        <v>2.3962874891383401</v>
      </c>
    </row>
    <row r="85" spans="5:29">
      <c r="E85"/>
      <c r="S85">
        <f t="shared" si="14"/>
        <v>2.319300000000001</v>
      </c>
      <c r="AC85">
        <f t="shared" si="15"/>
        <v>2.4884523925667379</v>
      </c>
    </row>
    <row r="86" spans="5:29">
      <c r="E86"/>
      <c r="S86">
        <f t="shared" si="14"/>
        <v>2.4052000000000011</v>
      </c>
      <c r="AC86">
        <f t="shared" si="15"/>
        <v>2.5806172959951357</v>
      </c>
    </row>
    <row r="87" spans="5:29">
      <c r="E87"/>
      <c r="S87">
        <f t="shared" si="14"/>
        <v>2.4911000000000012</v>
      </c>
      <c r="AC87">
        <f t="shared" si="15"/>
        <v>2.6727821994235335</v>
      </c>
    </row>
    <row r="88" spans="5:29">
      <c r="E88"/>
      <c r="S88">
        <f t="shared" si="14"/>
        <v>2.5770000000000013</v>
      </c>
      <c r="AC88">
        <f t="shared" si="15"/>
        <v>2.7649471028519312</v>
      </c>
    </row>
    <row r="89" spans="5:29">
      <c r="E89"/>
      <c r="S89">
        <f t="shared" si="14"/>
        <v>2.6629000000000014</v>
      </c>
      <c r="AC89">
        <f t="shared" si="15"/>
        <v>2.8571120062803295</v>
      </c>
    </row>
    <row r="90" spans="5:29">
      <c r="E90"/>
      <c r="S90">
        <f t="shared" si="14"/>
        <v>2.7488000000000015</v>
      </c>
      <c r="AC90">
        <f t="shared" si="15"/>
        <v>2.9492769097087268</v>
      </c>
    </row>
    <row r="91" spans="5:29">
      <c r="E91"/>
      <c r="S91">
        <f t="shared" si="14"/>
        <v>2.8347000000000016</v>
      </c>
      <c r="AC91">
        <f t="shared" si="15"/>
        <v>3.0414418131371241</v>
      </c>
    </row>
    <row r="92" spans="5:29">
      <c r="E92"/>
      <c r="S92">
        <f t="shared" si="14"/>
        <v>2.9206000000000016</v>
      </c>
      <c r="AC92">
        <f t="shared" si="15"/>
        <v>3.1336067165655224</v>
      </c>
    </row>
    <row r="93" spans="5:29">
      <c r="E93"/>
      <c r="S93">
        <f t="shared" si="14"/>
        <v>3.0065000000000017</v>
      </c>
      <c r="AC93">
        <f t="shared" si="15"/>
        <v>3.2257716199939197</v>
      </c>
    </row>
    <row r="94" spans="5:29">
      <c r="E94"/>
      <c r="S94">
        <f t="shared" si="14"/>
        <v>3.0924000000000018</v>
      </c>
      <c r="AC94">
        <f t="shared" si="15"/>
        <v>3.3179365234223179</v>
      </c>
    </row>
    <row r="95" spans="5:29">
      <c r="E95"/>
      <c r="S95">
        <f t="shared" si="14"/>
        <v>3.1783000000000019</v>
      </c>
      <c r="AC95">
        <f t="shared" si="15"/>
        <v>3.4101014268507153</v>
      </c>
    </row>
    <row r="96" spans="5:29">
      <c r="E96"/>
      <c r="S96">
        <f t="shared" si="14"/>
        <v>3.264200000000002</v>
      </c>
      <c r="AC96">
        <f t="shared" si="15"/>
        <v>3.5022663302791135</v>
      </c>
    </row>
    <row r="97" spans="5:30">
      <c r="E97"/>
      <c r="S97">
        <f t="shared" si="14"/>
        <v>3.3501000000000021</v>
      </c>
      <c r="AC97">
        <f t="shared" si="15"/>
        <v>3.5944312337075108</v>
      </c>
    </row>
    <row r="98" spans="5:30">
      <c r="E98"/>
      <c r="S98">
        <f t="shared" si="14"/>
        <v>3.4360000000000022</v>
      </c>
      <c r="AC98">
        <f t="shared" si="15"/>
        <v>3.6865961371359091</v>
      </c>
    </row>
    <row r="99" spans="5:30">
      <c r="E99"/>
      <c r="S99">
        <f t="shared" si="14"/>
        <v>3.5219000000000023</v>
      </c>
      <c r="AC99">
        <f t="shared" si="15"/>
        <v>3.7787610405643064</v>
      </c>
    </row>
    <row r="100" spans="5:30">
      <c r="E100"/>
      <c r="S100">
        <f t="shared" si="14"/>
        <v>3.6078000000000023</v>
      </c>
      <c r="AC100">
        <f t="shared" si="15"/>
        <v>3.8709259439927046</v>
      </c>
    </row>
    <row r="101" spans="5:30">
      <c r="E101"/>
      <c r="S101">
        <f t="shared" si="14"/>
        <v>3.6937000000000024</v>
      </c>
      <c r="AC101">
        <f t="shared" si="15"/>
        <v>3.963090847421102</v>
      </c>
    </row>
    <row r="102" spans="5:30">
      <c r="E102"/>
      <c r="S102">
        <f t="shared" si="14"/>
        <v>3.7796000000000025</v>
      </c>
      <c r="AC102">
        <f t="shared" si="15"/>
        <v>4.0552557508494997</v>
      </c>
    </row>
    <row r="103" spans="5:30">
      <c r="E103"/>
      <c r="S103">
        <f t="shared" si="14"/>
        <v>3.8655000000000026</v>
      </c>
      <c r="AC103">
        <f t="shared" si="15"/>
        <v>4.1474206542778971</v>
      </c>
    </row>
    <row r="104" spans="5:30">
      <c r="E104"/>
      <c r="S104">
        <f t="shared" si="14"/>
        <v>3.9514000000000027</v>
      </c>
      <c r="AC104">
        <f t="shared" si="15"/>
        <v>4.2395855577062953</v>
      </c>
    </row>
    <row r="105" spans="5:30">
      <c r="E105"/>
      <c r="S105">
        <f t="shared" si="14"/>
        <v>4.0373000000000028</v>
      </c>
      <c r="AC105">
        <f t="shared" si="15"/>
        <v>4.3317504611346926</v>
      </c>
    </row>
    <row r="106" spans="5:30">
      <c r="E106"/>
      <c r="S106">
        <f t="shared" si="14"/>
        <v>4.1232000000000024</v>
      </c>
      <c r="AC106">
        <f t="shared" si="15"/>
        <v>4.4239153645630909</v>
      </c>
    </row>
    <row r="107" spans="5:30">
      <c r="E107"/>
      <c r="S107">
        <f t="shared" si="14"/>
        <v>4.2091000000000021</v>
      </c>
      <c r="AC107">
        <f t="shared" si="15"/>
        <v>4.5160802679914882</v>
      </c>
    </row>
    <row r="108" spans="5:30">
      <c r="E108"/>
      <c r="S108">
        <f t="shared" si="14"/>
        <v>4.2950000000000017</v>
      </c>
      <c r="AC108">
        <f t="shared" si="15"/>
        <v>4.6082451714198847</v>
      </c>
    </row>
    <row r="109" spans="5:30">
      <c r="E109"/>
    </row>
    <row r="110" spans="5:30">
      <c r="E110"/>
      <c r="S110">
        <v>0</v>
      </c>
      <c r="T110">
        <f t="shared" ref="T110:T159" si="16">SQRT(($I$33/2)^2-(S110-$I$33/2)^2)</f>
        <v>0</v>
      </c>
      <c r="AC110">
        <f t="shared" si="15"/>
        <v>0</v>
      </c>
      <c r="AD110">
        <f t="shared" si="15"/>
        <v>0</v>
      </c>
    </row>
    <row r="111" spans="5:30">
      <c r="E111"/>
      <c r="S111">
        <f>S110+$T$2</f>
        <v>0.1108069142580166</v>
      </c>
      <c r="T111">
        <f t="shared" si="16"/>
        <v>0.77564839980611633</v>
      </c>
      <c r="AC111">
        <f t="shared" si="15"/>
        <v>0.11888834169719255</v>
      </c>
      <c r="AD111">
        <f t="shared" si="15"/>
        <v>0.83221839188034796</v>
      </c>
    </row>
    <row r="112" spans="5:30">
      <c r="E112"/>
      <c r="S112">
        <f t="shared" ref="S112:S160" si="17">S111+$T$2</f>
        <v>0.2216138285160332</v>
      </c>
      <c r="T112">
        <f t="shared" si="16"/>
        <v>1.085681599617867</v>
      </c>
      <c r="AC112">
        <f t="shared" si="15"/>
        <v>0.2377766833943851</v>
      </c>
      <c r="AD112">
        <f t="shared" si="15"/>
        <v>1.164863094095099</v>
      </c>
    </row>
    <row r="113" spans="5:30">
      <c r="E113"/>
      <c r="S113">
        <f t="shared" si="17"/>
        <v>0.33242074277404982</v>
      </c>
      <c r="T113">
        <f t="shared" si="16"/>
        <v>1.3157592055087683</v>
      </c>
      <c r="AC113">
        <f t="shared" si="15"/>
        <v>0.35666502509157766</v>
      </c>
      <c r="AD113">
        <f t="shared" si="15"/>
        <v>1.4117208394731182</v>
      </c>
    </row>
    <row r="114" spans="5:30">
      <c r="E114"/>
      <c r="S114">
        <f t="shared" si="17"/>
        <v>0.4432276570320664</v>
      </c>
      <c r="T114">
        <f t="shared" si="16"/>
        <v>1.5030581138194734</v>
      </c>
      <c r="AC114">
        <f t="shared" si="15"/>
        <v>0.47555336678877019</v>
      </c>
      <c r="AD114">
        <f t="shared" si="15"/>
        <v>1.6126799290738218</v>
      </c>
    </row>
    <row r="115" spans="5:30">
      <c r="E115"/>
      <c r="S115">
        <f t="shared" si="17"/>
        <v>0.55403457129008304</v>
      </c>
      <c r="T115">
        <f t="shared" si="16"/>
        <v>1.6621037138702488</v>
      </c>
      <c r="AC115">
        <f t="shared" si="15"/>
        <v>0.59444170848596278</v>
      </c>
      <c r="AD115">
        <f t="shared" si="15"/>
        <v>1.7833251254578881</v>
      </c>
    </row>
    <row r="116" spans="5:30">
      <c r="E116"/>
      <c r="S116">
        <f t="shared" si="17"/>
        <v>0.66484148554809963</v>
      </c>
      <c r="T116">
        <f t="shared" si="16"/>
        <v>1.8003992538626616</v>
      </c>
      <c r="AC116">
        <f t="shared" si="15"/>
        <v>0.71333005018315532</v>
      </c>
      <c r="AD116">
        <f t="shared" si="15"/>
        <v>1.9317069076229503</v>
      </c>
    </row>
    <row r="117" spans="5:30">
      <c r="E117"/>
      <c r="S117">
        <f t="shared" si="17"/>
        <v>0.77564839980611622</v>
      </c>
      <c r="T117">
        <f t="shared" si="16"/>
        <v>1.9224281121702356</v>
      </c>
      <c r="AC117">
        <f t="shared" si="15"/>
        <v>0.83221839188034796</v>
      </c>
      <c r="AD117">
        <f t="shared" si="15"/>
        <v>2.0626356380233597</v>
      </c>
    </row>
    <row r="118" spans="5:30">
      <c r="E118"/>
      <c r="S118">
        <f t="shared" si="17"/>
        <v>0.8864553140641328</v>
      </c>
      <c r="T118">
        <f t="shared" si="16"/>
        <v>2.0311242884473701</v>
      </c>
      <c r="AC118">
        <f t="shared" si="15"/>
        <v>0.95110673357754039</v>
      </c>
      <c r="AD118">
        <f t="shared" si="15"/>
        <v>2.1792593003006377</v>
      </c>
    </row>
    <row r="119" spans="5:30">
      <c r="E119"/>
      <c r="S119">
        <f t="shared" si="17"/>
        <v>0.99726222832214939</v>
      </c>
      <c r="T119">
        <f t="shared" si="16"/>
        <v>2.1285313150819487</v>
      </c>
      <c r="AC119">
        <f t="shared" si="15"/>
        <v>1.0699950752747329</v>
      </c>
      <c r="AD119">
        <f t="shared" si="15"/>
        <v>2.283770466808476</v>
      </c>
    </row>
    <row r="120" spans="5:30">
      <c r="E120"/>
      <c r="S120">
        <f t="shared" si="17"/>
        <v>1.1080691425801661</v>
      </c>
      <c r="T120">
        <f t="shared" si="16"/>
        <v>2.2161382851603322</v>
      </c>
      <c r="AC120">
        <f t="shared" si="15"/>
        <v>1.1888834169719256</v>
      </c>
      <c r="AD120">
        <f t="shared" si="15"/>
        <v>2.3777668339438511</v>
      </c>
    </row>
    <row r="121" spans="5:30">
      <c r="E121"/>
      <c r="S121">
        <f t="shared" si="17"/>
        <v>1.2188760568381827</v>
      </c>
      <c r="T121">
        <f t="shared" si="16"/>
        <v>2.2950677319259007</v>
      </c>
      <c r="AC121">
        <f t="shared" si="15"/>
        <v>1.307771758669118</v>
      </c>
      <c r="AD121">
        <f t="shared" si="15"/>
        <v>2.4624528041278499</v>
      </c>
    </row>
    <row r="122" spans="5:30">
      <c r="E122"/>
      <c r="S122">
        <f t="shared" si="17"/>
        <v>1.3296829710961993</v>
      </c>
      <c r="T122">
        <f t="shared" si="16"/>
        <v>2.3661881887979348</v>
      </c>
      <c r="AC122">
        <f t="shared" si="15"/>
        <v>1.4266601003663106</v>
      </c>
      <c r="AD122">
        <f t="shared" si="15"/>
        <v>2.5387602551103243</v>
      </c>
    </row>
    <row r="123" spans="5:30">
      <c r="E123"/>
      <c r="S123">
        <f t="shared" si="17"/>
        <v>1.4404898853542158</v>
      </c>
      <c r="T123">
        <f t="shared" si="16"/>
        <v>2.430185353217206</v>
      </c>
      <c r="AC123">
        <f t="shared" si="15"/>
        <v>1.5455484420635031</v>
      </c>
      <c r="AD123">
        <f t="shared" si="15"/>
        <v>2.6074248939740423</v>
      </c>
    </row>
    <row r="124" spans="5:30">
      <c r="E124"/>
      <c r="S124">
        <f t="shared" si="17"/>
        <v>1.5512967996122324</v>
      </c>
      <c r="T124">
        <f t="shared" si="16"/>
        <v>2.4876090554348074</v>
      </c>
      <c r="AC124">
        <f t="shared" si="15"/>
        <v>1.6644367837606959</v>
      </c>
      <c r="AD124">
        <f t="shared" si="15"/>
        <v>2.6690366514756292</v>
      </c>
    </row>
    <row r="125" spans="5:30">
      <c r="E125"/>
      <c r="S125">
        <f t="shared" si="17"/>
        <v>1.662103713870249</v>
      </c>
      <c r="T125">
        <f t="shared" si="16"/>
        <v>2.5389053605592129</v>
      </c>
      <c r="AC125">
        <f t="shared" si="15"/>
        <v>1.7833251254578883</v>
      </c>
      <c r="AD125">
        <f t="shared" si="15"/>
        <v>2.7240741253757972</v>
      </c>
    </row>
    <row r="126" spans="5:30">
      <c r="E126"/>
      <c r="S126">
        <f t="shared" si="17"/>
        <v>1.7729106281282656</v>
      </c>
      <c r="T126">
        <f t="shared" si="16"/>
        <v>2.5844391466189705</v>
      </c>
      <c r="AC126">
        <f t="shared" si="15"/>
        <v>1.9022134671550808</v>
      </c>
      <c r="AD126">
        <f t="shared" si="15"/>
        <v>2.7729288051770418</v>
      </c>
    </row>
    <row r="127" spans="5:30">
      <c r="E127"/>
      <c r="S127">
        <f t="shared" si="17"/>
        <v>1.8837175423862822</v>
      </c>
      <c r="T127">
        <f t="shared" si="16"/>
        <v>2.6245103601971382</v>
      </c>
      <c r="AC127">
        <f t="shared" si="15"/>
        <v>2.0211018088522734</v>
      </c>
      <c r="AD127">
        <f t="shared" si="15"/>
        <v>2.8159225133224499</v>
      </c>
    </row>
    <row r="128" spans="5:30">
      <c r="E128"/>
      <c r="S128">
        <f t="shared" si="17"/>
        <v>1.9945244566442988</v>
      </c>
      <c r="T128">
        <f t="shared" si="16"/>
        <v>2.6593659421923985</v>
      </c>
      <c r="AC128">
        <f t="shared" si="15"/>
        <v>2.1399901505494658</v>
      </c>
      <c r="AD128">
        <f t="shared" si="15"/>
        <v>2.8533202007326213</v>
      </c>
    </row>
    <row r="129" spans="5:30">
      <c r="E129"/>
      <c r="S129">
        <f t="shared" si="17"/>
        <v>2.1053313709023156</v>
      </c>
      <c r="T129">
        <f t="shared" si="16"/>
        <v>2.689208704007342</v>
      </c>
      <c r="AC129">
        <f t="shared" si="15"/>
        <v>2.2588784922466587</v>
      </c>
      <c r="AD129">
        <f t="shared" si="15"/>
        <v>2.8853394703567297</v>
      </c>
    </row>
    <row r="130" spans="5:30">
      <c r="E130"/>
      <c r="S130">
        <f t="shared" si="17"/>
        <v>2.2161382851603322</v>
      </c>
      <c r="T130">
        <f t="shared" si="16"/>
        <v>2.7142039990446678</v>
      </c>
      <c r="AC130">
        <f t="shared" si="15"/>
        <v>2.3777668339438511</v>
      </c>
      <c r="AD130">
        <f t="shared" si="15"/>
        <v>2.9121577352377481</v>
      </c>
    </row>
    <row r="131" spans="5:30">
      <c r="E131"/>
      <c r="S131">
        <f t="shared" si="17"/>
        <v>2.3269451994183488</v>
      </c>
      <c r="T131">
        <f t="shared" si="16"/>
        <v>2.7344847592657229</v>
      </c>
      <c r="AC131">
        <f t="shared" si="15"/>
        <v>2.4966551756410436</v>
      </c>
      <c r="AD131">
        <f t="shared" si="15"/>
        <v>2.9339176223998904</v>
      </c>
    </row>
    <row r="132" spans="5:30">
      <c r="E132"/>
      <c r="S132">
        <f t="shared" si="17"/>
        <v>2.4377521136763654</v>
      </c>
      <c r="T132">
        <f t="shared" si="16"/>
        <v>2.7501552873225545</v>
      </c>
      <c r="AC132">
        <f t="shared" si="15"/>
        <v>2.615543517338236</v>
      </c>
      <c r="AD132">
        <f t="shared" si="15"/>
        <v>2.9507310415504127</v>
      </c>
    </row>
    <row r="133" spans="5:30">
      <c r="E133"/>
      <c r="S133">
        <f t="shared" si="17"/>
        <v>2.5485590279343819</v>
      </c>
      <c r="T133">
        <f t="shared" si="16"/>
        <v>2.7612940744558734</v>
      </c>
      <c r="AC133">
        <f t="shared" si="15"/>
        <v>2.7344318590354288</v>
      </c>
      <c r="AD133">
        <f t="shared" si="15"/>
        <v>2.9626822084939732</v>
      </c>
    </row>
    <row r="134" spans="5:30">
      <c r="E134"/>
      <c r="S134">
        <f t="shared" si="17"/>
        <v>2.6593659421923985</v>
      </c>
      <c r="T134">
        <f t="shared" si="16"/>
        <v>2.7679558310000663</v>
      </c>
      <c r="AC134">
        <f t="shared" si="15"/>
        <v>2.8533202007326213</v>
      </c>
      <c r="AD134">
        <f t="shared" si="15"/>
        <v>2.9698298237274892</v>
      </c>
    </row>
    <row r="135" spans="5:30">
      <c r="E135"/>
      <c r="S135">
        <f t="shared" si="17"/>
        <v>2.7701728564504151</v>
      </c>
      <c r="T135">
        <f t="shared" si="16"/>
        <v>2.7701728564504151</v>
      </c>
      <c r="AC135">
        <f t="shared" ref="AC135:AD198" si="18">S135*0.0479/$I$23</f>
        <v>2.9722085424298141</v>
      </c>
      <c r="AD135">
        <f t="shared" si="18"/>
        <v>2.9722085424298141</v>
      </c>
    </row>
    <row r="136" spans="5:30">
      <c r="E136"/>
      <c r="S136">
        <f t="shared" si="17"/>
        <v>2.8809797707084317</v>
      </c>
      <c r="T136">
        <f t="shared" si="16"/>
        <v>2.7679558310000663</v>
      </c>
      <c r="AC136">
        <f t="shared" si="18"/>
        <v>3.0910968841270061</v>
      </c>
      <c r="AD136">
        <f t="shared" si="18"/>
        <v>2.9698298237274892</v>
      </c>
    </row>
    <row r="137" spans="5:30">
      <c r="E137"/>
      <c r="S137">
        <f t="shared" si="17"/>
        <v>2.9917866849664483</v>
      </c>
      <c r="T137">
        <f t="shared" si="16"/>
        <v>2.7612940744558734</v>
      </c>
      <c r="AC137">
        <f t="shared" si="18"/>
        <v>3.209985225824199</v>
      </c>
      <c r="AD137">
        <f t="shared" si="18"/>
        <v>2.9626822084939732</v>
      </c>
    </row>
    <row r="138" spans="5:30">
      <c r="E138"/>
      <c r="S138">
        <f t="shared" si="17"/>
        <v>3.1025935992244649</v>
      </c>
      <c r="T138">
        <f t="shared" si="16"/>
        <v>2.7501552873225545</v>
      </c>
      <c r="AC138">
        <f t="shared" si="18"/>
        <v>3.3288735675213919</v>
      </c>
      <c r="AD138">
        <f t="shared" si="18"/>
        <v>2.9507310415504127</v>
      </c>
    </row>
    <row r="139" spans="5:30">
      <c r="E139"/>
      <c r="S139">
        <f t="shared" si="17"/>
        <v>3.2134005134824815</v>
      </c>
      <c r="T139">
        <f t="shared" si="16"/>
        <v>2.7344847592657229</v>
      </c>
      <c r="AC139">
        <f t="shared" si="18"/>
        <v>3.4477619092185838</v>
      </c>
      <c r="AD139">
        <f t="shared" si="18"/>
        <v>2.9339176223998904</v>
      </c>
    </row>
    <row r="140" spans="5:30">
      <c r="E140"/>
      <c r="S140">
        <f t="shared" si="17"/>
        <v>3.324207427740498</v>
      </c>
      <c r="T140">
        <f t="shared" si="16"/>
        <v>2.7142039990446678</v>
      </c>
      <c r="AC140">
        <f t="shared" si="18"/>
        <v>3.5666502509157767</v>
      </c>
      <c r="AD140">
        <f t="shared" si="18"/>
        <v>2.9121577352377481</v>
      </c>
    </row>
    <row r="141" spans="5:30">
      <c r="E141"/>
      <c r="S141">
        <f t="shared" si="17"/>
        <v>3.4350143419985146</v>
      </c>
      <c r="T141">
        <f t="shared" si="16"/>
        <v>2.689208704007342</v>
      </c>
      <c r="AC141">
        <f t="shared" si="18"/>
        <v>3.6855385926129691</v>
      </c>
      <c r="AD141">
        <f t="shared" si="18"/>
        <v>2.8853394703567297</v>
      </c>
    </row>
    <row r="142" spans="5:30">
      <c r="E142"/>
      <c r="S142">
        <f t="shared" si="17"/>
        <v>3.5458212562565312</v>
      </c>
      <c r="T142">
        <f t="shared" si="16"/>
        <v>2.6593659421923985</v>
      </c>
      <c r="AC142">
        <f t="shared" si="18"/>
        <v>3.8044269343101615</v>
      </c>
      <c r="AD142">
        <f t="shared" si="18"/>
        <v>2.8533202007326213</v>
      </c>
    </row>
    <row r="143" spans="5:30">
      <c r="E143"/>
      <c r="S143">
        <f t="shared" si="17"/>
        <v>3.6566281705145478</v>
      </c>
      <c r="T143">
        <f t="shared" si="16"/>
        <v>2.6245103601971382</v>
      </c>
      <c r="AC143">
        <f t="shared" si="18"/>
        <v>3.923315276007354</v>
      </c>
      <c r="AD143">
        <f t="shared" si="18"/>
        <v>2.8159225133224499</v>
      </c>
    </row>
    <row r="144" spans="5:30">
      <c r="E144"/>
      <c r="S144">
        <f t="shared" si="17"/>
        <v>3.7674350847725644</v>
      </c>
      <c r="T144">
        <f t="shared" si="16"/>
        <v>2.5844391466189709</v>
      </c>
      <c r="AC144">
        <f t="shared" si="18"/>
        <v>4.0422036177045468</v>
      </c>
      <c r="AD144">
        <f t="shared" si="18"/>
        <v>2.7729288051770422</v>
      </c>
    </row>
    <row r="145" spans="5:30">
      <c r="E145"/>
      <c r="S145">
        <f t="shared" si="17"/>
        <v>3.878241999030581</v>
      </c>
      <c r="T145">
        <f t="shared" si="16"/>
        <v>2.5389053605592133</v>
      </c>
      <c r="AC145">
        <f t="shared" si="18"/>
        <v>4.1610919594017393</v>
      </c>
      <c r="AD145">
        <f t="shared" si="18"/>
        <v>2.7240741253757981</v>
      </c>
    </row>
    <row r="146" spans="5:30">
      <c r="E146"/>
      <c r="S146">
        <f t="shared" si="17"/>
        <v>3.9890489132885976</v>
      </c>
      <c r="T146">
        <f t="shared" si="16"/>
        <v>2.4876090554348074</v>
      </c>
      <c r="AC146">
        <f t="shared" si="18"/>
        <v>4.2799803010989317</v>
      </c>
      <c r="AD146">
        <f t="shared" si="18"/>
        <v>2.6690366514756292</v>
      </c>
    </row>
    <row r="147" spans="5:30">
      <c r="E147"/>
      <c r="S147">
        <f t="shared" si="17"/>
        <v>4.0998558275466142</v>
      </c>
      <c r="T147">
        <f t="shared" si="16"/>
        <v>2.430185353217206</v>
      </c>
      <c r="AC147">
        <f t="shared" si="18"/>
        <v>4.3988686427961241</v>
      </c>
      <c r="AD147">
        <f t="shared" si="18"/>
        <v>2.6074248939740423</v>
      </c>
    </row>
    <row r="148" spans="5:30">
      <c r="E148"/>
      <c r="S148">
        <f t="shared" si="17"/>
        <v>4.2106627418046312</v>
      </c>
      <c r="T148">
        <f t="shared" si="16"/>
        <v>2.3661881887979348</v>
      </c>
      <c r="AC148">
        <f t="shared" si="18"/>
        <v>4.5177569844933174</v>
      </c>
      <c r="AD148">
        <f t="shared" si="18"/>
        <v>2.5387602551103243</v>
      </c>
    </row>
    <row r="149" spans="5:30">
      <c r="E149"/>
      <c r="S149">
        <f t="shared" si="17"/>
        <v>4.3214696560626482</v>
      </c>
      <c r="T149">
        <f t="shared" si="16"/>
        <v>2.2950677319258999</v>
      </c>
      <c r="AC149">
        <f t="shared" si="18"/>
        <v>4.6366453261905098</v>
      </c>
      <c r="AD149">
        <f t="shared" si="18"/>
        <v>2.4624528041278491</v>
      </c>
    </row>
    <row r="150" spans="5:30">
      <c r="E150"/>
      <c r="S150">
        <f t="shared" si="17"/>
        <v>4.4322765703206652</v>
      </c>
      <c r="T150">
        <f t="shared" si="16"/>
        <v>2.2161382851603313</v>
      </c>
      <c r="AC150">
        <f t="shared" si="18"/>
        <v>4.7555336678877032</v>
      </c>
      <c r="AD150">
        <f t="shared" si="18"/>
        <v>2.3777668339438502</v>
      </c>
    </row>
    <row r="151" spans="5:30">
      <c r="E151"/>
      <c r="S151">
        <f t="shared" si="17"/>
        <v>4.5430834845786823</v>
      </c>
      <c r="T151">
        <f t="shared" si="16"/>
        <v>2.1285313150819474</v>
      </c>
      <c r="AC151">
        <f t="shared" si="18"/>
        <v>4.8744220095848965</v>
      </c>
      <c r="AD151">
        <f t="shared" si="18"/>
        <v>2.2837704668084746</v>
      </c>
    </row>
    <row r="152" spans="5:30">
      <c r="E152"/>
      <c r="S152">
        <f t="shared" si="17"/>
        <v>4.6538903988366993</v>
      </c>
      <c r="T152">
        <f t="shared" si="16"/>
        <v>2.0311242884473684</v>
      </c>
      <c r="AC152">
        <f t="shared" si="18"/>
        <v>4.9933103512820889</v>
      </c>
      <c r="AD152">
        <f t="shared" si="18"/>
        <v>2.179259300300636</v>
      </c>
    </row>
    <row r="153" spans="5:30">
      <c r="E153"/>
      <c r="S153">
        <f t="shared" si="17"/>
        <v>4.7646973130947163</v>
      </c>
      <c r="T153">
        <f t="shared" si="16"/>
        <v>1.9224281121702333</v>
      </c>
      <c r="AC153">
        <f t="shared" si="18"/>
        <v>5.1121986929792822</v>
      </c>
      <c r="AD153">
        <f t="shared" si="18"/>
        <v>2.062635638023357</v>
      </c>
    </row>
    <row r="154" spans="5:30">
      <c r="E154"/>
      <c r="S154">
        <f t="shared" si="17"/>
        <v>4.8755042273527334</v>
      </c>
      <c r="T154">
        <f t="shared" si="16"/>
        <v>1.8003992538626583</v>
      </c>
      <c r="AC154">
        <f t="shared" si="18"/>
        <v>5.2310870346764755</v>
      </c>
      <c r="AD154">
        <f t="shared" si="18"/>
        <v>1.9317069076229465</v>
      </c>
    </row>
    <row r="155" spans="5:30">
      <c r="E155"/>
      <c r="S155">
        <f t="shared" si="17"/>
        <v>4.9863111416107504</v>
      </c>
      <c r="T155">
        <f t="shared" si="16"/>
        <v>1.6621037138702448</v>
      </c>
      <c r="AC155">
        <f t="shared" si="18"/>
        <v>5.3499753763736679</v>
      </c>
      <c r="AD155">
        <f t="shared" si="18"/>
        <v>1.7833251254578837</v>
      </c>
    </row>
    <row r="156" spans="5:30">
      <c r="E156"/>
      <c r="S156">
        <f t="shared" si="17"/>
        <v>5.0971180558687674</v>
      </c>
      <c r="T156">
        <f t="shared" si="16"/>
        <v>1.5030581138194681</v>
      </c>
      <c r="AC156">
        <f t="shared" si="18"/>
        <v>5.4688637180708612</v>
      </c>
      <c r="AD156">
        <f t="shared" si="18"/>
        <v>1.6126799290738163</v>
      </c>
    </row>
    <row r="157" spans="5:30">
      <c r="E157"/>
      <c r="S157">
        <f t="shared" si="17"/>
        <v>5.2079249701267845</v>
      </c>
      <c r="T157">
        <f t="shared" si="16"/>
        <v>1.315759205508761</v>
      </c>
      <c r="AC157">
        <f t="shared" si="18"/>
        <v>5.5877520597680546</v>
      </c>
      <c r="AD157">
        <f t="shared" si="18"/>
        <v>1.4117208394731104</v>
      </c>
    </row>
    <row r="158" spans="5:30">
      <c r="E158"/>
      <c r="S158">
        <f t="shared" si="17"/>
        <v>5.3187318843848015</v>
      </c>
      <c r="T158">
        <f t="shared" si="16"/>
        <v>1.0856815996178568</v>
      </c>
      <c r="AC158">
        <f t="shared" si="18"/>
        <v>5.706640401465247</v>
      </c>
      <c r="AD158">
        <f t="shared" si="18"/>
        <v>1.1648630940950881</v>
      </c>
    </row>
    <row r="159" spans="5:30">
      <c r="E159"/>
      <c r="S159">
        <f t="shared" si="17"/>
        <v>5.4295387986428185</v>
      </c>
      <c r="T159">
        <f t="shared" si="16"/>
        <v>0.77564839980609912</v>
      </c>
      <c r="AC159">
        <f t="shared" si="18"/>
        <v>5.8255287431624403</v>
      </c>
      <c r="AD159">
        <f t="shared" si="18"/>
        <v>0.83221839188032942</v>
      </c>
    </row>
    <row r="160" spans="5:30">
      <c r="E160"/>
      <c r="S160">
        <f t="shared" si="17"/>
        <v>5.5403457129008356</v>
      </c>
      <c r="T160">
        <v>0</v>
      </c>
      <c r="AC160">
        <f t="shared" si="18"/>
        <v>5.9444170848596327</v>
      </c>
      <c r="AD160">
        <f>T160</f>
        <v>0</v>
      </c>
    </row>
    <row r="161" spans="5:36">
      <c r="E161"/>
    </row>
    <row r="162" spans="5:36">
      <c r="E162"/>
      <c r="S162">
        <f>B17</f>
        <v>1.294</v>
      </c>
      <c r="W162">
        <f>E17</f>
        <v>2.3924565456545657</v>
      </c>
      <c r="AC162">
        <f t="shared" si="18"/>
        <v>1.3883746802834294</v>
      </c>
      <c r="AF162">
        <f>W162*0.0479/$I$23</f>
        <v>2.5669444294166577</v>
      </c>
    </row>
    <row r="163" spans="5:36">
      <c r="E163"/>
      <c r="S163">
        <f>B18</f>
        <v>1.294</v>
      </c>
      <c r="W163">
        <f>E18</f>
        <v>2.2743476105492766</v>
      </c>
      <c r="AC163">
        <f t="shared" si="18"/>
        <v>1.3883746802834294</v>
      </c>
      <c r="AF163">
        <f>W163*0.0479/$I$23</f>
        <v>2.4402215120940749</v>
      </c>
    </row>
    <row r="164" spans="5:36">
      <c r="E164"/>
      <c r="S164">
        <f>B19</f>
        <v>1.784</v>
      </c>
      <c r="W164">
        <f>E19</f>
        <v>2.8573048128342249</v>
      </c>
      <c r="AC164">
        <f t="shared" si="18"/>
        <v>1.9141116148575255</v>
      </c>
      <c r="AF164">
        <f>W164*0.0479/$I$23</f>
        <v>3.0656952519250544</v>
      </c>
    </row>
    <row r="165" spans="5:36">
      <c r="E165"/>
      <c r="S165">
        <f>B20</f>
        <v>2.2749999999999999</v>
      </c>
      <c r="W165">
        <f>E20</f>
        <v>3.2474684476230551</v>
      </c>
      <c r="AC165">
        <f t="shared" si="18"/>
        <v>2.4409214819511602</v>
      </c>
      <c r="AF165">
        <f>W165*0.0479/$I$23</f>
        <v>3.4843145036315173</v>
      </c>
    </row>
    <row r="166" spans="5:36">
      <c r="E166"/>
      <c r="S166">
        <f>B21</f>
        <v>2.766</v>
      </c>
      <c r="W166">
        <f>E21</f>
        <v>3.5965449844881086</v>
      </c>
      <c r="AC166">
        <f t="shared" si="18"/>
        <v>2.9677313490447959</v>
      </c>
      <c r="AF166">
        <f>W166*0.0479/$I$23</f>
        <v>3.858850071842078</v>
      </c>
    </row>
    <row r="167" spans="5:36">
      <c r="E167"/>
    </row>
    <row r="168" spans="5:36">
      <c r="E168"/>
      <c r="S168">
        <f>$F$17</f>
        <v>4.2949999999999999</v>
      </c>
      <c r="Y168">
        <f>E12</f>
        <v>4.8050000000000006</v>
      </c>
      <c r="AC168">
        <f t="shared" si="18"/>
        <v>4.6082451714198829</v>
      </c>
      <c r="AH168">
        <f>Y168*0.0479/$I$23</f>
        <v>5.1554407563847588</v>
      </c>
    </row>
    <row r="169" spans="5:36">
      <c r="E169"/>
    </row>
    <row r="170" spans="5:36">
      <c r="E170"/>
      <c r="S170">
        <v>-0.05</v>
      </c>
      <c r="Z170">
        <f>S170*$I$25+$I$24</f>
        <v>1.2578122580887268</v>
      </c>
      <c r="AC170">
        <f t="shared" si="18"/>
        <v>-5.3646625976948581E-2</v>
      </c>
      <c r="AG170">
        <f>Z170*0.0479/$I$23</f>
        <v>1.3495476751781408</v>
      </c>
    </row>
    <row r="171" spans="5:36">
      <c r="E171"/>
      <c r="S171">
        <f>I41</f>
        <v>2.908199479193418</v>
      </c>
      <c r="Z171">
        <f>S171*$I$25+$I$24</f>
        <v>3.7173346047248819</v>
      </c>
      <c r="AC171">
        <f t="shared" si="18"/>
        <v>3.1203017945329194</v>
      </c>
      <c r="AG171">
        <f>Z171*0.0479/$I$23</f>
        <v>3.9884491834168747</v>
      </c>
    </row>
    <row r="172" spans="5:36">
      <c r="E172"/>
    </row>
    <row r="173" spans="5:36">
      <c r="E173"/>
      <c r="S173">
        <v>0</v>
      </c>
      <c r="V173" t="e">
        <f t="shared" ref="V173:V222" si="19">SQRT(($L$29/2)^2-(S173-$L$29/2)^2)</f>
        <v>#DIV/0!</v>
      </c>
      <c r="AC173">
        <f t="shared" si="18"/>
        <v>0</v>
      </c>
      <c r="AJ173" t="e">
        <f t="shared" ref="AJ173:AJ222" si="20">V173*0.0479/$I$23</f>
        <v>#DIV/0!</v>
      </c>
    </row>
    <row r="174" spans="5:36">
      <c r="E174"/>
      <c r="S174" t="e">
        <f t="shared" ref="S174:S223" si="21">S173+$V$2</f>
        <v>#DIV/0!</v>
      </c>
      <c r="V174" t="e">
        <f t="shared" si="19"/>
        <v>#DIV/0!</v>
      </c>
      <c r="AC174" t="e">
        <f t="shared" si="18"/>
        <v>#DIV/0!</v>
      </c>
      <c r="AJ174" t="e">
        <f t="shared" si="20"/>
        <v>#DIV/0!</v>
      </c>
    </row>
    <row r="175" spans="5:36">
      <c r="E175"/>
      <c r="S175" t="e">
        <f t="shared" si="21"/>
        <v>#DIV/0!</v>
      </c>
      <c r="V175" t="e">
        <f t="shared" si="19"/>
        <v>#DIV/0!</v>
      </c>
      <c r="AC175" t="e">
        <f t="shared" si="18"/>
        <v>#DIV/0!</v>
      </c>
      <c r="AJ175" t="e">
        <f t="shared" si="20"/>
        <v>#DIV/0!</v>
      </c>
    </row>
    <row r="176" spans="5:36">
      <c r="E176"/>
      <c r="S176" t="e">
        <f t="shared" si="21"/>
        <v>#DIV/0!</v>
      </c>
      <c r="V176" t="e">
        <f t="shared" si="19"/>
        <v>#DIV/0!</v>
      </c>
      <c r="AC176" t="e">
        <f t="shared" si="18"/>
        <v>#DIV/0!</v>
      </c>
      <c r="AJ176" t="e">
        <f t="shared" si="20"/>
        <v>#DIV/0!</v>
      </c>
    </row>
    <row r="177" spans="5:36">
      <c r="E177"/>
      <c r="S177" t="e">
        <f t="shared" si="21"/>
        <v>#DIV/0!</v>
      </c>
      <c r="V177" t="e">
        <f t="shared" si="19"/>
        <v>#DIV/0!</v>
      </c>
      <c r="AC177" t="e">
        <f t="shared" si="18"/>
        <v>#DIV/0!</v>
      </c>
      <c r="AJ177" t="e">
        <f t="shared" si="20"/>
        <v>#DIV/0!</v>
      </c>
    </row>
    <row r="178" spans="5:36">
      <c r="E178"/>
      <c r="S178" t="e">
        <f t="shared" si="21"/>
        <v>#DIV/0!</v>
      </c>
      <c r="V178" t="e">
        <f t="shared" si="19"/>
        <v>#DIV/0!</v>
      </c>
      <c r="AC178" t="e">
        <f t="shared" si="18"/>
        <v>#DIV/0!</v>
      </c>
      <c r="AJ178" t="e">
        <f t="shared" si="20"/>
        <v>#DIV/0!</v>
      </c>
    </row>
    <row r="179" spans="5:36">
      <c r="E179"/>
      <c r="S179" t="e">
        <f t="shared" si="21"/>
        <v>#DIV/0!</v>
      </c>
      <c r="V179" t="e">
        <f t="shared" si="19"/>
        <v>#DIV/0!</v>
      </c>
      <c r="AC179" t="e">
        <f t="shared" si="18"/>
        <v>#DIV/0!</v>
      </c>
      <c r="AJ179" t="e">
        <f t="shared" si="20"/>
        <v>#DIV/0!</v>
      </c>
    </row>
    <row r="180" spans="5:36">
      <c r="E180"/>
      <c r="S180" t="e">
        <f t="shared" si="21"/>
        <v>#DIV/0!</v>
      </c>
      <c r="V180" t="e">
        <f t="shared" si="19"/>
        <v>#DIV/0!</v>
      </c>
      <c r="AC180" t="e">
        <f t="shared" si="18"/>
        <v>#DIV/0!</v>
      </c>
      <c r="AJ180" t="e">
        <f t="shared" si="20"/>
        <v>#DIV/0!</v>
      </c>
    </row>
    <row r="181" spans="5:36">
      <c r="E181"/>
      <c r="S181" t="e">
        <f t="shared" si="21"/>
        <v>#DIV/0!</v>
      </c>
      <c r="V181" t="e">
        <f t="shared" si="19"/>
        <v>#DIV/0!</v>
      </c>
      <c r="AC181" t="e">
        <f t="shared" si="18"/>
        <v>#DIV/0!</v>
      </c>
      <c r="AJ181" t="e">
        <f t="shared" si="20"/>
        <v>#DIV/0!</v>
      </c>
    </row>
    <row r="182" spans="5:36">
      <c r="E182"/>
      <c r="S182" t="e">
        <f t="shared" si="21"/>
        <v>#DIV/0!</v>
      </c>
      <c r="V182" t="e">
        <f t="shared" si="19"/>
        <v>#DIV/0!</v>
      </c>
      <c r="AC182" t="e">
        <f t="shared" si="18"/>
        <v>#DIV/0!</v>
      </c>
      <c r="AJ182" t="e">
        <f t="shared" si="20"/>
        <v>#DIV/0!</v>
      </c>
    </row>
    <row r="183" spans="5:36">
      <c r="E183"/>
      <c r="S183" t="e">
        <f t="shared" si="21"/>
        <v>#DIV/0!</v>
      </c>
      <c r="V183" t="e">
        <f t="shared" si="19"/>
        <v>#DIV/0!</v>
      </c>
      <c r="AC183" t="e">
        <f t="shared" si="18"/>
        <v>#DIV/0!</v>
      </c>
      <c r="AJ183" t="e">
        <f t="shared" si="20"/>
        <v>#DIV/0!</v>
      </c>
    </row>
    <row r="184" spans="5:36">
      <c r="E184"/>
      <c r="S184" t="e">
        <f t="shared" si="21"/>
        <v>#DIV/0!</v>
      </c>
      <c r="V184" t="e">
        <f t="shared" si="19"/>
        <v>#DIV/0!</v>
      </c>
      <c r="AC184" t="e">
        <f t="shared" si="18"/>
        <v>#DIV/0!</v>
      </c>
      <c r="AJ184" t="e">
        <f t="shared" si="20"/>
        <v>#DIV/0!</v>
      </c>
    </row>
    <row r="185" spans="5:36">
      <c r="E185"/>
      <c r="S185" t="e">
        <f t="shared" si="21"/>
        <v>#DIV/0!</v>
      </c>
      <c r="V185" t="e">
        <f t="shared" si="19"/>
        <v>#DIV/0!</v>
      </c>
      <c r="AC185" t="e">
        <f t="shared" si="18"/>
        <v>#DIV/0!</v>
      </c>
      <c r="AJ185" t="e">
        <f t="shared" si="20"/>
        <v>#DIV/0!</v>
      </c>
    </row>
    <row r="186" spans="5:36">
      <c r="E186"/>
      <c r="S186" t="e">
        <f t="shared" si="21"/>
        <v>#DIV/0!</v>
      </c>
      <c r="V186" t="e">
        <f t="shared" si="19"/>
        <v>#DIV/0!</v>
      </c>
      <c r="AC186" t="e">
        <f t="shared" si="18"/>
        <v>#DIV/0!</v>
      </c>
      <c r="AJ186" t="e">
        <f t="shared" si="20"/>
        <v>#DIV/0!</v>
      </c>
    </row>
    <row r="187" spans="5:36">
      <c r="E187"/>
      <c r="S187" t="e">
        <f t="shared" si="21"/>
        <v>#DIV/0!</v>
      </c>
      <c r="V187" t="e">
        <f t="shared" si="19"/>
        <v>#DIV/0!</v>
      </c>
      <c r="AC187" t="e">
        <f t="shared" si="18"/>
        <v>#DIV/0!</v>
      </c>
      <c r="AJ187" t="e">
        <f t="shared" si="20"/>
        <v>#DIV/0!</v>
      </c>
    </row>
    <row r="188" spans="5:36">
      <c r="E188"/>
      <c r="S188" t="e">
        <f t="shared" si="21"/>
        <v>#DIV/0!</v>
      </c>
      <c r="V188" t="e">
        <f t="shared" si="19"/>
        <v>#DIV/0!</v>
      </c>
      <c r="AC188" t="e">
        <f t="shared" si="18"/>
        <v>#DIV/0!</v>
      </c>
      <c r="AJ188" t="e">
        <f t="shared" si="20"/>
        <v>#DIV/0!</v>
      </c>
    </row>
    <row r="189" spans="5:36">
      <c r="E189"/>
      <c r="S189" t="e">
        <f t="shared" si="21"/>
        <v>#DIV/0!</v>
      </c>
      <c r="V189" t="e">
        <f t="shared" si="19"/>
        <v>#DIV/0!</v>
      </c>
      <c r="AC189" t="e">
        <f t="shared" si="18"/>
        <v>#DIV/0!</v>
      </c>
      <c r="AJ189" t="e">
        <f t="shared" si="20"/>
        <v>#DIV/0!</v>
      </c>
    </row>
    <row r="190" spans="5:36">
      <c r="E190"/>
      <c r="S190" t="e">
        <f t="shared" si="21"/>
        <v>#DIV/0!</v>
      </c>
      <c r="V190" t="e">
        <f t="shared" si="19"/>
        <v>#DIV/0!</v>
      </c>
      <c r="AC190" t="e">
        <f t="shared" si="18"/>
        <v>#DIV/0!</v>
      </c>
      <c r="AJ190" t="e">
        <f t="shared" si="20"/>
        <v>#DIV/0!</v>
      </c>
    </row>
    <row r="191" spans="5:36">
      <c r="E191"/>
      <c r="S191" t="e">
        <f t="shared" si="21"/>
        <v>#DIV/0!</v>
      </c>
      <c r="V191" t="e">
        <f t="shared" si="19"/>
        <v>#DIV/0!</v>
      </c>
      <c r="AC191" t="e">
        <f t="shared" si="18"/>
        <v>#DIV/0!</v>
      </c>
      <c r="AJ191" t="e">
        <f t="shared" si="20"/>
        <v>#DIV/0!</v>
      </c>
    </row>
    <row r="192" spans="5:36">
      <c r="E192"/>
      <c r="S192" t="e">
        <f t="shared" si="21"/>
        <v>#DIV/0!</v>
      </c>
      <c r="V192" t="e">
        <f t="shared" si="19"/>
        <v>#DIV/0!</v>
      </c>
      <c r="AC192" t="e">
        <f t="shared" si="18"/>
        <v>#DIV/0!</v>
      </c>
      <c r="AJ192" t="e">
        <f t="shared" si="20"/>
        <v>#DIV/0!</v>
      </c>
    </row>
    <row r="193" spans="5:36">
      <c r="E193"/>
      <c r="S193" t="e">
        <f t="shared" si="21"/>
        <v>#DIV/0!</v>
      </c>
      <c r="V193" t="e">
        <f t="shared" si="19"/>
        <v>#DIV/0!</v>
      </c>
      <c r="AC193" t="e">
        <f t="shared" si="18"/>
        <v>#DIV/0!</v>
      </c>
      <c r="AJ193" t="e">
        <f t="shared" si="20"/>
        <v>#DIV/0!</v>
      </c>
    </row>
    <row r="194" spans="5:36">
      <c r="E194"/>
      <c r="S194" t="e">
        <f t="shared" si="21"/>
        <v>#DIV/0!</v>
      </c>
      <c r="V194" t="e">
        <f t="shared" si="19"/>
        <v>#DIV/0!</v>
      </c>
      <c r="AC194" t="e">
        <f t="shared" si="18"/>
        <v>#DIV/0!</v>
      </c>
      <c r="AJ194" t="e">
        <f t="shared" si="20"/>
        <v>#DIV/0!</v>
      </c>
    </row>
    <row r="195" spans="5:36">
      <c r="E195"/>
      <c r="S195" t="e">
        <f t="shared" si="21"/>
        <v>#DIV/0!</v>
      </c>
      <c r="V195" t="e">
        <f t="shared" si="19"/>
        <v>#DIV/0!</v>
      </c>
      <c r="AC195" t="e">
        <f t="shared" si="18"/>
        <v>#DIV/0!</v>
      </c>
      <c r="AJ195" t="e">
        <f t="shared" si="20"/>
        <v>#DIV/0!</v>
      </c>
    </row>
    <row r="196" spans="5:36">
      <c r="E196"/>
      <c r="S196" t="e">
        <f t="shared" si="21"/>
        <v>#DIV/0!</v>
      </c>
      <c r="V196" t="e">
        <f t="shared" si="19"/>
        <v>#DIV/0!</v>
      </c>
      <c r="AC196" t="e">
        <f t="shared" si="18"/>
        <v>#DIV/0!</v>
      </c>
      <c r="AJ196" t="e">
        <f t="shared" si="20"/>
        <v>#DIV/0!</v>
      </c>
    </row>
    <row r="197" spans="5:36">
      <c r="E197"/>
      <c r="S197" t="e">
        <f t="shared" si="21"/>
        <v>#DIV/0!</v>
      </c>
      <c r="V197" t="e">
        <f t="shared" si="19"/>
        <v>#DIV/0!</v>
      </c>
      <c r="AC197" t="e">
        <f t="shared" si="18"/>
        <v>#DIV/0!</v>
      </c>
      <c r="AJ197" t="e">
        <f t="shared" si="20"/>
        <v>#DIV/0!</v>
      </c>
    </row>
    <row r="198" spans="5:36">
      <c r="E198"/>
      <c r="S198" t="e">
        <f t="shared" si="21"/>
        <v>#DIV/0!</v>
      </c>
      <c r="V198" t="e">
        <f t="shared" si="19"/>
        <v>#DIV/0!</v>
      </c>
      <c r="AC198" t="e">
        <f t="shared" si="18"/>
        <v>#DIV/0!</v>
      </c>
      <c r="AJ198" t="e">
        <f t="shared" si="20"/>
        <v>#DIV/0!</v>
      </c>
    </row>
    <row r="199" spans="5:36">
      <c r="E199"/>
      <c r="S199" t="e">
        <f t="shared" si="21"/>
        <v>#DIV/0!</v>
      </c>
      <c r="V199" t="e">
        <f t="shared" si="19"/>
        <v>#DIV/0!</v>
      </c>
      <c r="AC199" t="e">
        <f t="shared" ref="AC199:AC232" si="22">S199*0.0479/$I$23</f>
        <v>#DIV/0!</v>
      </c>
      <c r="AJ199" t="e">
        <f t="shared" si="20"/>
        <v>#DIV/0!</v>
      </c>
    </row>
    <row r="200" spans="5:36">
      <c r="E200"/>
      <c r="S200" t="e">
        <f t="shared" si="21"/>
        <v>#DIV/0!</v>
      </c>
      <c r="V200" t="e">
        <f t="shared" si="19"/>
        <v>#DIV/0!</v>
      </c>
      <c r="AC200" t="e">
        <f t="shared" si="22"/>
        <v>#DIV/0!</v>
      </c>
      <c r="AJ200" t="e">
        <f t="shared" si="20"/>
        <v>#DIV/0!</v>
      </c>
    </row>
    <row r="201" spans="5:36">
      <c r="E201"/>
      <c r="S201" t="e">
        <f t="shared" si="21"/>
        <v>#DIV/0!</v>
      </c>
      <c r="V201" t="e">
        <f t="shared" si="19"/>
        <v>#DIV/0!</v>
      </c>
      <c r="AC201" t="e">
        <f t="shared" si="22"/>
        <v>#DIV/0!</v>
      </c>
      <c r="AJ201" t="e">
        <f t="shared" si="20"/>
        <v>#DIV/0!</v>
      </c>
    </row>
    <row r="202" spans="5:36">
      <c r="E202"/>
      <c r="S202" t="e">
        <f t="shared" si="21"/>
        <v>#DIV/0!</v>
      </c>
      <c r="V202" t="e">
        <f t="shared" si="19"/>
        <v>#DIV/0!</v>
      </c>
      <c r="AC202" t="e">
        <f t="shared" si="22"/>
        <v>#DIV/0!</v>
      </c>
      <c r="AJ202" t="e">
        <f t="shared" si="20"/>
        <v>#DIV/0!</v>
      </c>
    </row>
    <row r="203" spans="5:36">
      <c r="E203"/>
      <c r="S203" t="e">
        <f t="shared" si="21"/>
        <v>#DIV/0!</v>
      </c>
      <c r="V203" t="e">
        <f t="shared" si="19"/>
        <v>#DIV/0!</v>
      </c>
      <c r="AC203" t="e">
        <f t="shared" si="22"/>
        <v>#DIV/0!</v>
      </c>
      <c r="AJ203" t="e">
        <f t="shared" si="20"/>
        <v>#DIV/0!</v>
      </c>
    </row>
    <row r="204" spans="5:36">
      <c r="E204"/>
      <c r="S204" t="e">
        <f t="shared" si="21"/>
        <v>#DIV/0!</v>
      </c>
      <c r="V204" t="e">
        <f t="shared" si="19"/>
        <v>#DIV/0!</v>
      </c>
      <c r="AC204" t="e">
        <f t="shared" si="22"/>
        <v>#DIV/0!</v>
      </c>
      <c r="AJ204" t="e">
        <f t="shared" si="20"/>
        <v>#DIV/0!</v>
      </c>
    </row>
    <row r="205" spans="5:36">
      <c r="E205"/>
      <c r="S205" t="e">
        <f t="shared" si="21"/>
        <v>#DIV/0!</v>
      </c>
      <c r="V205" t="e">
        <f t="shared" si="19"/>
        <v>#DIV/0!</v>
      </c>
      <c r="AC205" t="e">
        <f t="shared" si="22"/>
        <v>#DIV/0!</v>
      </c>
      <c r="AJ205" t="e">
        <f t="shared" si="20"/>
        <v>#DIV/0!</v>
      </c>
    </row>
    <row r="206" spans="5:36">
      <c r="E206"/>
      <c r="S206" t="e">
        <f t="shared" si="21"/>
        <v>#DIV/0!</v>
      </c>
      <c r="V206" t="e">
        <f t="shared" si="19"/>
        <v>#DIV/0!</v>
      </c>
      <c r="AC206" t="e">
        <f t="shared" si="22"/>
        <v>#DIV/0!</v>
      </c>
      <c r="AJ206" t="e">
        <f t="shared" si="20"/>
        <v>#DIV/0!</v>
      </c>
    </row>
    <row r="207" spans="5:36">
      <c r="E207"/>
      <c r="S207" t="e">
        <f t="shared" si="21"/>
        <v>#DIV/0!</v>
      </c>
      <c r="V207" t="e">
        <f t="shared" si="19"/>
        <v>#DIV/0!</v>
      </c>
      <c r="AC207" t="e">
        <f t="shared" si="22"/>
        <v>#DIV/0!</v>
      </c>
      <c r="AJ207" t="e">
        <f t="shared" si="20"/>
        <v>#DIV/0!</v>
      </c>
    </row>
    <row r="208" spans="5:36">
      <c r="E208"/>
      <c r="S208" t="e">
        <f t="shared" si="21"/>
        <v>#DIV/0!</v>
      </c>
      <c r="V208" t="e">
        <f t="shared" si="19"/>
        <v>#DIV/0!</v>
      </c>
      <c r="AC208" t="e">
        <f t="shared" si="22"/>
        <v>#DIV/0!</v>
      </c>
      <c r="AJ208" t="e">
        <f t="shared" si="20"/>
        <v>#DIV/0!</v>
      </c>
    </row>
    <row r="209" spans="5:36">
      <c r="E209"/>
      <c r="S209" t="e">
        <f t="shared" si="21"/>
        <v>#DIV/0!</v>
      </c>
      <c r="V209" t="e">
        <f t="shared" si="19"/>
        <v>#DIV/0!</v>
      </c>
      <c r="AC209" t="e">
        <f t="shared" si="22"/>
        <v>#DIV/0!</v>
      </c>
      <c r="AJ209" t="e">
        <f t="shared" si="20"/>
        <v>#DIV/0!</v>
      </c>
    </row>
    <row r="210" spans="5:36">
      <c r="E210"/>
      <c r="S210" t="e">
        <f t="shared" si="21"/>
        <v>#DIV/0!</v>
      </c>
      <c r="V210" t="e">
        <f t="shared" si="19"/>
        <v>#DIV/0!</v>
      </c>
      <c r="AC210" t="e">
        <f t="shared" si="22"/>
        <v>#DIV/0!</v>
      </c>
      <c r="AJ210" t="e">
        <f t="shared" si="20"/>
        <v>#DIV/0!</v>
      </c>
    </row>
    <row r="211" spans="5:36">
      <c r="E211"/>
      <c r="S211" t="e">
        <f t="shared" si="21"/>
        <v>#DIV/0!</v>
      </c>
      <c r="V211" t="e">
        <f t="shared" si="19"/>
        <v>#DIV/0!</v>
      </c>
      <c r="AC211" t="e">
        <f t="shared" si="22"/>
        <v>#DIV/0!</v>
      </c>
      <c r="AJ211" t="e">
        <f t="shared" si="20"/>
        <v>#DIV/0!</v>
      </c>
    </row>
    <row r="212" spans="5:36">
      <c r="E212"/>
      <c r="S212" t="e">
        <f t="shared" si="21"/>
        <v>#DIV/0!</v>
      </c>
      <c r="V212" t="e">
        <f t="shared" si="19"/>
        <v>#DIV/0!</v>
      </c>
      <c r="AC212" t="e">
        <f t="shared" si="22"/>
        <v>#DIV/0!</v>
      </c>
      <c r="AJ212" t="e">
        <f t="shared" si="20"/>
        <v>#DIV/0!</v>
      </c>
    </row>
    <row r="213" spans="5:36">
      <c r="E213"/>
      <c r="S213" t="e">
        <f t="shared" si="21"/>
        <v>#DIV/0!</v>
      </c>
      <c r="V213" t="e">
        <f t="shared" si="19"/>
        <v>#DIV/0!</v>
      </c>
      <c r="AC213" t="e">
        <f t="shared" si="22"/>
        <v>#DIV/0!</v>
      </c>
      <c r="AJ213" t="e">
        <f t="shared" si="20"/>
        <v>#DIV/0!</v>
      </c>
    </row>
    <row r="214" spans="5:36">
      <c r="E214"/>
      <c r="S214" t="e">
        <f t="shared" si="21"/>
        <v>#DIV/0!</v>
      </c>
      <c r="V214" t="e">
        <f t="shared" si="19"/>
        <v>#DIV/0!</v>
      </c>
      <c r="AC214" t="e">
        <f t="shared" si="22"/>
        <v>#DIV/0!</v>
      </c>
      <c r="AJ214" t="e">
        <f t="shared" si="20"/>
        <v>#DIV/0!</v>
      </c>
    </row>
    <row r="215" spans="5:36">
      <c r="E215"/>
      <c r="S215" t="e">
        <f t="shared" si="21"/>
        <v>#DIV/0!</v>
      </c>
      <c r="V215" t="e">
        <f t="shared" si="19"/>
        <v>#DIV/0!</v>
      </c>
      <c r="AC215" t="e">
        <f t="shared" si="22"/>
        <v>#DIV/0!</v>
      </c>
      <c r="AJ215" t="e">
        <f t="shared" si="20"/>
        <v>#DIV/0!</v>
      </c>
    </row>
    <row r="216" spans="5:36">
      <c r="E216"/>
      <c r="S216" t="e">
        <f t="shared" si="21"/>
        <v>#DIV/0!</v>
      </c>
      <c r="V216" t="e">
        <f t="shared" si="19"/>
        <v>#DIV/0!</v>
      </c>
      <c r="AC216" t="e">
        <f t="shared" si="22"/>
        <v>#DIV/0!</v>
      </c>
      <c r="AJ216" t="e">
        <f t="shared" si="20"/>
        <v>#DIV/0!</v>
      </c>
    </row>
    <row r="217" spans="5:36">
      <c r="E217"/>
      <c r="S217" t="e">
        <f t="shared" si="21"/>
        <v>#DIV/0!</v>
      </c>
      <c r="V217" t="e">
        <f t="shared" si="19"/>
        <v>#DIV/0!</v>
      </c>
      <c r="AC217" t="e">
        <f t="shared" si="22"/>
        <v>#DIV/0!</v>
      </c>
      <c r="AJ217" t="e">
        <f t="shared" si="20"/>
        <v>#DIV/0!</v>
      </c>
    </row>
    <row r="218" spans="5:36">
      <c r="E218"/>
      <c r="S218" t="e">
        <f t="shared" si="21"/>
        <v>#DIV/0!</v>
      </c>
      <c r="V218" t="e">
        <f t="shared" si="19"/>
        <v>#DIV/0!</v>
      </c>
      <c r="AC218" t="e">
        <f t="shared" si="22"/>
        <v>#DIV/0!</v>
      </c>
      <c r="AJ218" t="e">
        <f t="shared" si="20"/>
        <v>#DIV/0!</v>
      </c>
    </row>
    <row r="219" spans="5:36">
      <c r="E219"/>
      <c r="S219" t="e">
        <f t="shared" si="21"/>
        <v>#DIV/0!</v>
      </c>
      <c r="V219" t="e">
        <f t="shared" si="19"/>
        <v>#DIV/0!</v>
      </c>
      <c r="AC219" t="e">
        <f t="shared" si="22"/>
        <v>#DIV/0!</v>
      </c>
      <c r="AJ219" t="e">
        <f t="shared" si="20"/>
        <v>#DIV/0!</v>
      </c>
    </row>
    <row r="220" spans="5:36">
      <c r="E220"/>
      <c r="S220" t="e">
        <f t="shared" si="21"/>
        <v>#DIV/0!</v>
      </c>
      <c r="V220" t="e">
        <f t="shared" si="19"/>
        <v>#DIV/0!</v>
      </c>
      <c r="AC220" t="e">
        <f t="shared" si="22"/>
        <v>#DIV/0!</v>
      </c>
      <c r="AJ220" t="e">
        <f t="shared" si="20"/>
        <v>#DIV/0!</v>
      </c>
    </row>
    <row r="221" spans="5:36">
      <c r="E221"/>
      <c r="S221" t="e">
        <f t="shared" si="21"/>
        <v>#DIV/0!</v>
      </c>
      <c r="V221" t="e">
        <f t="shared" si="19"/>
        <v>#DIV/0!</v>
      </c>
      <c r="AC221" t="e">
        <f t="shared" si="22"/>
        <v>#DIV/0!</v>
      </c>
      <c r="AJ221" t="e">
        <f t="shared" si="20"/>
        <v>#DIV/0!</v>
      </c>
    </row>
    <row r="222" spans="5:36">
      <c r="E222"/>
      <c r="S222" t="e">
        <f t="shared" si="21"/>
        <v>#DIV/0!</v>
      </c>
      <c r="V222" t="e">
        <f t="shared" si="19"/>
        <v>#DIV/0!</v>
      </c>
      <c r="AC222" t="e">
        <f t="shared" si="22"/>
        <v>#DIV/0!</v>
      </c>
      <c r="AJ222" t="e">
        <f t="shared" si="20"/>
        <v>#DIV/0!</v>
      </c>
    </row>
    <row r="223" spans="5:36">
      <c r="E223"/>
      <c r="S223" t="e">
        <f t="shared" si="21"/>
        <v>#DIV/0!</v>
      </c>
      <c r="V223">
        <v>0</v>
      </c>
      <c r="AC223" t="e">
        <f t="shared" si="22"/>
        <v>#DIV/0!</v>
      </c>
      <c r="AJ223">
        <f>V223</f>
        <v>0</v>
      </c>
    </row>
    <row r="224" spans="5:36">
      <c r="E224"/>
    </row>
    <row r="225" spans="5:37">
      <c r="E225"/>
      <c r="S225">
        <f>K16</f>
        <v>0</v>
      </c>
      <c r="X225" t="e">
        <f>N16</f>
        <v>#DIV/0!</v>
      </c>
      <c r="AC225">
        <f t="shared" si="22"/>
        <v>0</v>
      </c>
      <c r="AK225" t="e">
        <f>X225*0.0479/$I$23</f>
        <v>#DIV/0!</v>
      </c>
    </row>
    <row r="226" spans="5:37">
      <c r="E226"/>
      <c r="S226">
        <f>K17</f>
        <v>0</v>
      </c>
      <c r="X226" t="e">
        <f>N17</f>
        <v>#DIV/0!</v>
      </c>
      <c r="AC226">
        <f t="shared" si="22"/>
        <v>0</v>
      </c>
      <c r="AK226" t="e">
        <f>X226*0.0479/$I$23</f>
        <v>#DIV/0!</v>
      </c>
    </row>
    <row r="227" spans="5:37">
      <c r="E227"/>
      <c r="S227">
        <f>K18</f>
        <v>0</v>
      </c>
      <c r="X227" t="e">
        <f>N18</f>
        <v>#DIV/0!</v>
      </c>
      <c r="AC227">
        <f t="shared" si="22"/>
        <v>0</v>
      </c>
      <c r="AK227" t="e">
        <f>X227*0.0479/$I$23</f>
        <v>#DIV/0!</v>
      </c>
    </row>
    <row r="228" spans="5:37">
      <c r="E228"/>
      <c r="S228">
        <f>K19</f>
        <v>0</v>
      </c>
      <c r="X228">
        <f>N19</f>
        <v>0</v>
      </c>
    </row>
    <row r="229" spans="5:37">
      <c r="E229"/>
      <c r="S229">
        <f>K20</f>
        <v>0</v>
      </c>
      <c r="X229">
        <f>N20</f>
        <v>0</v>
      </c>
    </row>
    <row r="230" spans="5:37">
      <c r="E230"/>
      <c r="S230" t="s">
        <v>57</v>
      </c>
    </row>
    <row r="231" spans="5:37">
      <c r="E231"/>
      <c r="S231">
        <v>-0.05</v>
      </c>
      <c r="AA231" t="e">
        <f>S231*$L$24+$L$26</f>
        <v>#DIV/0!</v>
      </c>
      <c r="AC231">
        <f t="shared" si="22"/>
        <v>-5.3646625976948581E-2</v>
      </c>
      <c r="AI231" t="e">
        <f>AA231*0.0479/$I$23</f>
        <v>#DIV/0!</v>
      </c>
    </row>
    <row r="232" spans="5:37">
      <c r="E232"/>
      <c r="S232">
        <f>I41</f>
        <v>2.908199479193418</v>
      </c>
      <c r="AA232" t="e">
        <f>S232*$L$24+$L$26</f>
        <v>#DIV/0!</v>
      </c>
      <c r="AC232">
        <f t="shared" si="22"/>
        <v>3.1203017945329194</v>
      </c>
      <c r="AI232" t="e">
        <f>AA232*0.0479/$I$23</f>
        <v>#DIV/0!</v>
      </c>
    </row>
    <row r="233" spans="5:37">
      <c r="E233"/>
    </row>
    <row r="234" spans="5:37">
      <c r="E234"/>
    </row>
    <row r="235" spans="5:37">
      <c r="E23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 enableFormatConditionsCalculation="0"/>
  <dimension ref="A1:AK235"/>
  <sheetViews>
    <sheetView workbookViewId="0">
      <selection sqref="A1:XFD1048576"/>
    </sheetView>
  </sheetViews>
  <sheetFormatPr baseColWidth="10" defaultColWidth="8.83203125" defaultRowHeight="15" x14ac:dyDescent="0"/>
  <cols>
    <col min="5" max="5" width="8.83203125" style="1"/>
    <col min="8" max="8" width="10.33203125" customWidth="1"/>
    <col min="12" max="12" width="9.1640625" bestFit="1" customWidth="1"/>
  </cols>
  <sheetData>
    <row r="1" spans="1:37">
      <c r="A1" t="s">
        <v>57</v>
      </c>
    </row>
    <row r="2" spans="1:37">
      <c r="A2" s="2"/>
      <c r="B2" s="3"/>
      <c r="D2" s="1" t="s">
        <v>58</v>
      </c>
      <c r="E2" s="1" t="s">
        <v>60</v>
      </c>
      <c r="F2" s="1" t="s">
        <v>59</v>
      </c>
      <c r="H2" s="1" t="s">
        <v>61</v>
      </c>
      <c r="I2" s="1" t="s">
        <v>62</v>
      </c>
      <c r="K2" t="s">
        <v>0</v>
      </c>
      <c r="M2" s="1" t="s">
        <v>58</v>
      </c>
      <c r="N2" s="1" t="s">
        <v>60</v>
      </c>
      <c r="O2" s="1" t="s">
        <v>59</v>
      </c>
      <c r="R2" t="s">
        <v>1</v>
      </c>
      <c r="S2">
        <f>(I37-I38)/50</f>
        <v>0.19065843963799289</v>
      </c>
      <c r="T2">
        <f>I33/50</f>
        <v>0.1097808075523949</v>
      </c>
      <c r="U2">
        <f>F17/50</f>
        <v>9.8588000000000009E-2</v>
      </c>
      <c r="V2">
        <f>L29/50</f>
        <v>0.44223276764255559</v>
      </c>
    </row>
    <row r="3" spans="1:37">
      <c r="B3" s="1"/>
      <c r="C3" s="1"/>
      <c r="D3" s="1" t="s">
        <v>2</v>
      </c>
      <c r="E3" s="1" t="s">
        <v>3</v>
      </c>
      <c r="F3" s="1" t="s">
        <v>4</v>
      </c>
      <c r="G3" s="1"/>
      <c r="H3" s="1" t="s">
        <v>5</v>
      </c>
      <c r="I3" s="1" t="s">
        <v>6</v>
      </c>
      <c r="K3" s="1"/>
      <c r="L3" s="1"/>
      <c r="M3" s="1" t="s">
        <v>2</v>
      </c>
      <c r="N3" s="1" t="s">
        <v>3</v>
      </c>
      <c r="O3" s="1" t="s">
        <v>4</v>
      </c>
      <c r="P3" s="1"/>
      <c r="Q3" s="1"/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12</v>
      </c>
      <c r="AI3" t="s">
        <v>13</v>
      </c>
      <c r="AJ3" t="s">
        <v>14</v>
      </c>
      <c r="AK3" t="s">
        <v>15</v>
      </c>
    </row>
    <row r="4" spans="1:37">
      <c r="B4" s="1"/>
      <c r="C4" s="1"/>
      <c r="D4" s="1" t="s">
        <v>16</v>
      </c>
      <c r="E4" s="1" t="s">
        <v>17</v>
      </c>
      <c r="F4" s="1" t="s">
        <v>16</v>
      </c>
      <c r="G4" s="1"/>
      <c r="H4" s="1" t="s">
        <v>18</v>
      </c>
      <c r="I4" s="1" t="s">
        <v>19</v>
      </c>
      <c r="K4" s="1"/>
      <c r="L4" s="1"/>
      <c r="M4" s="1" t="s">
        <v>16</v>
      </c>
      <c r="N4" s="1" t="s">
        <v>17</v>
      </c>
      <c r="O4" s="1" t="s">
        <v>16</v>
      </c>
      <c r="P4" s="1"/>
      <c r="Q4" s="1"/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C4" t="s">
        <v>2</v>
      </c>
      <c r="AD4" t="str">
        <f t="shared" ref="AD4" si="0">T4</f>
        <v>FC</v>
      </c>
      <c r="AE4" t="s">
        <v>29</v>
      </c>
      <c r="AF4" t="str">
        <f>W4</f>
        <v>YL</v>
      </c>
      <c r="AG4" t="str">
        <f>Z4</f>
        <v>PHI</v>
      </c>
      <c r="AH4" t="s">
        <v>30</v>
      </c>
      <c r="AI4" t="str">
        <f>AA4</f>
        <v>PHIT</v>
      </c>
      <c r="AJ4" t="str">
        <f>V4</f>
        <v>FCt</v>
      </c>
      <c r="AK4" t="str">
        <f>X4</f>
        <v>TYL</v>
      </c>
    </row>
    <row r="5" spans="1:37">
      <c r="A5" s="4"/>
      <c r="B5" s="5"/>
      <c r="C5" s="5"/>
      <c r="D5" s="1" t="s">
        <v>31</v>
      </c>
      <c r="E5" s="1" t="s">
        <v>31</v>
      </c>
      <c r="F5" s="5" t="s">
        <v>31</v>
      </c>
      <c r="G5" s="1"/>
      <c r="H5" s="1" t="s">
        <v>31</v>
      </c>
      <c r="I5" s="1" t="s">
        <v>32</v>
      </c>
      <c r="K5" s="5"/>
      <c r="L5" s="5"/>
      <c r="M5" s="1" t="s">
        <v>31</v>
      </c>
      <c r="N5" s="1" t="s">
        <v>31</v>
      </c>
      <c r="O5" s="5" t="s">
        <v>31</v>
      </c>
      <c r="P5" s="5"/>
      <c r="Q5" s="5"/>
    </row>
    <row r="6" spans="1:37">
      <c r="B6" s="3"/>
      <c r="D6" s="6">
        <v>1.2969999999999999</v>
      </c>
      <c r="E6" s="6">
        <v>4.32</v>
      </c>
      <c r="F6" s="6">
        <v>2.1949999999999998</v>
      </c>
      <c r="G6" s="1"/>
      <c r="H6" s="7">
        <v>4.9294000000000002</v>
      </c>
      <c r="I6" s="7">
        <v>2.8610000000000002</v>
      </c>
      <c r="K6" s="3"/>
      <c r="M6" s="8">
        <v>4.4390000000000001</v>
      </c>
      <c r="N6" s="3">
        <v>4.5540000000000003</v>
      </c>
      <c r="O6" s="3">
        <v>9.1859999999999999</v>
      </c>
      <c r="P6" s="3"/>
      <c r="Q6" s="3"/>
      <c r="S6">
        <f>I38</f>
        <v>1.2500527797607548</v>
      </c>
      <c r="U6">
        <f t="shared" ref="U6:U56" si="1">SQRT($I$35^2-(S6-$I$36)^2)</f>
        <v>0</v>
      </c>
      <c r="AC6">
        <f>S6*0.0479/$I$23</f>
        <v>1.3412222785454018</v>
      </c>
      <c r="AE6">
        <f t="shared" ref="AE6:AE55" si="2">U6*0.0479/$I$23</f>
        <v>0</v>
      </c>
    </row>
    <row r="7" spans="1:37">
      <c r="B7" s="3"/>
      <c r="D7" s="6">
        <v>1.298</v>
      </c>
      <c r="E7" s="6">
        <v>4.891</v>
      </c>
      <c r="F7" s="6">
        <v>2.4119999999999999</v>
      </c>
      <c r="G7" s="1"/>
      <c r="H7" s="9"/>
      <c r="I7" s="9"/>
      <c r="K7" s="3"/>
      <c r="M7" s="8">
        <v>3.4580000000000002</v>
      </c>
      <c r="N7" s="3">
        <v>4.7990000000000004</v>
      </c>
      <c r="O7" s="3">
        <v>8.18</v>
      </c>
      <c r="P7" s="3"/>
      <c r="Q7" s="3"/>
      <c r="S7">
        <f t="shared" ref="S7:S56" si="3">S6+$S$2</f>
        <v>1.4407112193987477</v>
      </c>
      <c r="U7">
        <f t="shared" si="1"/>
        <v>1.3346090774659483</v>
      </c>
      <c r="AC7">
        <f t="shared" ref="AC7:AC70" si="4">S7*0.0479/$I$23</f>
        <v>1.5457859185575626</v>
      </c>
      <c r="AE7">
        <f t="shared" si="2"/>
        <v>1.4319454800851226</v>
      </c>
    </row>
    <row r="8" spans="1:37">
      <c r="B8" s="3"/>
      <c r="D8" s="6">
        <v>1.7869999999999999</v>
      </c>
      <c r="E8" s="6">
        <v>4.5350000000000001</v>
      </c>
      <c r="F8" s="6">
        <v>2.718</v>
      </c>
      <c r="G8" s="1"/>
      <c r="H8" s="9"/>
      <c r="I8" s="9"/>
      <c r="K8" s="3"/>
      <c r="M8" s="8">
        <v>2.4750000000000001</v>
      </c>
      <c r="N8" s="3">
        <v>4.4450000000000003</v>
      </c>
      <c r="O8" s="3">
        <v>6.8769999999999998</v>
      </c>
      <c r="P8" s="3"/>
      <c r="Q8" s="3"/>
      <c r="S8">
        <f t="shared" si="3"/>
        <v>1.6313696590367406</v>
      </c>
      <c r="U8">
        <f t="shared" si="1"/>
        <v>1.8680635690732381</v>
      </c>
      <c r="AC8">
        <f t="shared" si="4"/>
        <v>1.7503495585697231</v>
      </c>
      <c r="AE8">
        <f t="shared" si="2"/>
        <v>2.0043061518247129</v>
      </c>
    </row>
    <row r="9" spans="1:37">
      <c r="B9" s="3"/>
      <c r="D9" s="6">
        <v>2.278</v>
      </c>
      <c r="E9" s="6">
        <v>4.5209999999999999</v>
      </c>
      <c r="F9" s="6">
        <v>3.089</v>
      </c>
      <c r="G9" s="1"/>
      <c r="K9" s="3"/>
      <c r="M9" s="8"/>
      <c r="N9" s="3"/>
      <c r="O9" s="3"/>
      <c r="P9" s="3"/>
      <c r="Q9" s="3"/>
      <c r="S9">
        <f t="shared" si="3"/>
        <v>1.8220280986747335</v>
      </c>
      <c r="U9">
        <f t="shared" si="1"/>
        <v>2.2639435340423968</v>
      </c>
      <c r="AC9">
        <f t="shared" si="4"/>
        <v>1.9549131985818839</v>
      </c>
      <c r="AE9">
        <f t="shared" si="2"/>
        <v>2.4290586400740724</v>
      </c>
    </row>
    <row r="10" spans="1:37">
      <c r="B10" s="3"/>
      <c r="D10" s="6">
        <v>2.77</v>
      </c>
      <c r="E10" s="23">
        <v>4.7519999999999998</v>
      </c>
      <c r="F10" s="23">
        <v>3.613</v>
      </c>
      <c r="G10" s="1"/>
      <c r="K10" s="3"/>
      <c r="M10" s="3"/>
      <c r="N10" s="8"/>
      <c r="O10" s="3"/>
      <c r="P10" s="3"/>
      <c r="Q10" s="3"/>
      <c r="S10">
        <f t="shared" si="3"/>
        <v>2.0126865383127264</v>
      </c>
      <c r="U10">
        <f t="shared" si="1"/>
        <v>2.5862169033852758</v>
      </c>
      <c r="AC10">
        <f t="shared" si="4"/>
        <v>2.1594768385940446</v>
      </c>
      <c r="AE10">
        <f t="shared" si="2"/>
        <v>2.7748362182234412</v>
      </c>
    </row>
    <row r="11" spans="1:37">
      <c r="B11" s="3"/>
      <c r="D11" s="6">
        <v>3.2610000000000001</v>
      </c>
      <c r="E11" s="23">
        <v>4.8259999999999996</v>
      </c>
      <c r="F11" s="23">
        <v>4.0030000000000001</v>
      </c>
      <c r="G11" s="1"/>
      <c r="M11" t="s">
        <v>33</v>
      </c>
      <c r="N11">
        <f>AVERAGE(N6:N8)</f>
        <v>4.5993333333333339</v>
      </c>
      <c r="S11">
        <f t="shared" si="3"/>
        <v>2.203344977950719</v>
      </c>
      <c r="U11">
        <f t="shared" si="1"/>
        <v>2.8598765945698923</v>
      </c>
      <c r="AC11">
        <f t="shared" si="4"/>
        <v>2.364040478606205</v>
      </c>
      <c r="AE11">
        <f t="shared" si="2"/>
        <v>3.0684546001824082</v>
      </c>
    </row>
    <row r="12" spans="1:37">
      <c r="D12" t="s">
        <v>33</v>
      </c>
      <c r="E12" s="1">
        <f>AVERAGE(E6:E11)</f>
        <v>4.6408333333333331</v>
      </c>
      <c r="G12" s="1"/>
      <c r="K12" t="s">
        <v>34</v>
      </c>
      <c r="N12" s="1"/>
      <c r="S12">
        <f t="shared" si="3"/>
        <v>2.3940034175887117</v>
      </c>
      <c r="U12">
        <f t="shared" si="1"/>
        <v>3.0978329715740416</v>
      </c>
      <c r="AC12">
        <f t="shared" si="4"/>
        <v>2.5686041186183655</v>
      </c>
      <c r="AE12">
        <f t="shared" si="2"/>
        <v>3.3237657353018357</v>
      </c>
    </row>
    <row r="13" spans="1:37">
      <c r="B13" t="s">
        <v>34</v>
      </c>
      <c r="G13" s="1"/>
      <c r="K13" s="1" t="s">
        <v>2</v>
      </c>
      <c r="L13" s="1" t="s">
        <v>4</v>
      </c>
      <c r="M13" t="s">
        <v>35</v>
      </c>
      <c r="N13" s="1" t="s">
        <v>36</v>
      </c>
      <c r="O13" s="1" t="s">
        <v>37</v>
      </c>
      <c r="P13" s="1"/>
      <c r="Q13" s="1"/>
      <c r="S13">
        <f t="shared" si="3"/>
        <v>2.5846618572267044</v>
      </c>
      <c r="U13">
        <f t="shared" si="1"/>
        <v>3.3078002996195885</v>
      </c>
      <c r="AC13">
        <f t="shared" si="4"/>
        <v>2.7731677586305254</v>
      </c>
      <c r="AE13">
        <f t="shared" si="2"/>
        <v>3.54904650960261</v>
      </c>
    </row>
    <row r="14" spans="1:37">
      <c r="B14" s="1" t="s">
        <v>2</v>
      </c>
      <c r="C14" s="1" t="s">
        <v>4</v>
      </c>
      <c r="D14" t="s">
        <v>35</v>
      </c>
      <c r="E14" s="1" t="s">
        <v>36</v>
      </c>
      <c r="F14" s="1" t="s">
        <v>37</v>
      </c>
      <c r="G14" s="1"/>
      <c r="K14" s="1" t="s">
        <v>17</v>
      </c>
      <c r="L14" s="1" t="s">
        <v>17</v>
      </c>
      <c r="M14" t="s">
        <v>16</v>
      </c>
      <c r="N14" s="1" t="s">
        <v>38</v>
      </c>
      <c r="O14" s="1" t="s">
        <v>16</v>
      </c>
      <c r="P14" s="1"/>
      <c r="Q14" s="1"/>
      <c r="S14">
        <f t="shared" si="3"/>
        <v>2.7753202968646971</v>
      </c>
      <c r="U14">
        <f t="shared" si="1"/>
        <v>3.4948269260930838</v>
      </c>
      <c r="AC14">
        <f t="shared" si="4"/>
        <v>2.9777313986426863</v>
      </c>
      <c r="AE14">
        <f t="shared" si="2"/>
        <v>3.7497134591656915</v>
      </c>
    </row>
    <row r="15" spans="1:37">
      <c r="B15" s="1" t="s">
        <v>17</v>
      </c>
      <c r="C15" s="1" t="s">
        <v>17</v>
      </c>
      <c r="D15" t="s">
        <v>16</v>
      </c>
      <c r="E15" s="1" t="s">
        <v>38</v>
      </c>
      <c r="F15" s="1" t="s">
        <v>16</v>
      </c>
      <c r="G15" s="1"/>
      <c r="K15" s="1" t="s">
        <v>31</v>
      </c>
      <c r="L15" s="1" t="s">
        <v>31</v>
      </c>
      <c r="M15" s="1" t="s">
        <v>31</v>
      </c>
      <c r="N15" s="1" t="s">
        <v>31</v>
      </c>
      <c r="O15" s="10" t="s">
        <v>31</v>
      </c>
      <c r="P15" s="10"/>
      <c r="Q15" s="10"/>
      <c r="R15" s="4"/>
      <c r="S15">
        <f t="shared" si="3"/>
        <v>2.9659787365026897</v>
      </c>
      <c r="U15">
        <f t="shared" si="1"/>
        <v>3.6624290277514784</v>
      </c>
      <c r="AC15">
        <f t="shared" si="4"/>
        <v>3.1822950386548468</v>
      </c>
      <c r="AE15">
        <f t="shared" si="2"/>
        <v>3.9295392043780599</v>
      </c>
    </row>
    <row r="16" spans="1:37">
      <c r="B16" s="1" t="s">
        <v>31</v>
      </c>
      <c r="C16" s="1" t="s">
        <v>31</v>
      </c>
      <c r="D16" s="1" t="s">
        <v>31</v>
      </c>
      <c r="E16" s="1" t="s">
        <v>31</v>
      </c>
      <c r="F16" s="10" t="s">
        <v>31</v>
      </c>
      <c r="G16" s="1"/>
      <c r="K16" s="1">
        <f>M6</f>
        <v>4.4390000000000001</v>
      </c>
      <c r="L16" s="1">
        <f>O6</f>
        <v>9.1859999999999999</v>
      </c>
      <c r="M16" s="1">
        <f>N6</f>
        <v>4.5540000000000003</v>
      </c>
      <c r="N16" s="1">
        <f>L16*$N$11/M16</f>
        <v>9.2774431269213888</v>
      </c>
      <c r="O16" s="11">
        <f>F17</f>
        <v>4.9294000000000002</v>
      </c>
      <c r="P16" s="11"/>
      <c r="Q16" s="11"/>
      <c r="R16" s="4"/>
      <c r="S16">
        <f t="shared" si="3"/>
        <v>3.1566371761406824</v>
      </c>
      <c r="U16">
        <f t="shared" si="1"/>
        <v>3.8131687927598561</v>
      </c>
      <c r="AC16">
        <f t="shared" si="4"/>
        <v>3.3868586786670067</v>
      </c>
      <c r="AE16">
        <f t="shared" si="2"/>
        <v>4.0912728002432113</v>
      </c>
    </row>
    <row r="17" spans="2:31">
      <c r="B17" s="1">
        <f>D6</f>
        <v>1.2969999999999999</v>
      </c>
      <c r="C17" s="1">
        <f t="shared" ref="C17:C22" si="5">F6</f>
        <v>2.1949999999999998</v>
      </c>
      <c r="D17" s="1">
        <f t="shared" ref="D17:D22" si="6">E6</f>
        <v>4.32</v>
      </c>
      <c r="E17" s="1">
        <f>C17*$E$12/D17</f>
        <v>2.3580160108024688</v>
      </c>
      <c r="F17" s="9">
        <f>H6</f>
        <v>4.9294000000000002</v>
      </c>
      <c r="G17" s="1"/>
      <c r="K17" s="1">
        <f t="shared" ref="K17:K18" si="7">M7</f>
        <v>3.4580000000000002</v>
      </c>
      <c r="L17" s="1">
        <f t="shared" ref="L17:L18" si="8">O7</f>
        <v>8.18</v>
      </c>
      <c r="M17" s="1">
        <f t="shared" ref="M17:M18" si="9">N7</f>
        <v>4.7990000000000004</v>
      </c>
      <c r="N17" s="1">
        <f t="shared" ref="N17:N18" si="10">L17*$N$11/M17</f>
        <v>7.8396638188511503</v>
      </c>
      <c r="O17" s="12"/>
      <c r="P17" s="12"/>
      <c r="Q17" s="12"/>
      <c r="S17">
        <f t="shared" si="3"/>
        <v>3.3472956157786751</v>
      </c>
      <c r="U17">
        <f t="shared" si="1"/>
        <v>3.9489776929767899</v>
      </c>
      <c r="AC17">
        <f t="shared" si="4"/>
        <v>3.5914223186791676</v>
      </c>
      <c r="AE17">
        <f t="shared" si="2"/>
        <v>4.2369865857287827</v>
      </c>
    </row>
    <row r="18" spans="2:31">
      <c r="B18" s="1">
        <f t="shared" ref="B18:B22" si="11">D7</f>
        <v>1.298</v>
      </c>
      <c r="C18" s="1">
        <f t="shared" si="5"/>
        <v>2.4119999999999999</v>
      </c>
      <c r="D18" s="1">
        <f t="shared" si="6"/>
        <v>4.891</v>
      </c>
      <c r="E18" s="1">
        <f t="shared" ref="E18:E22" si="12">C18*$E$12/D18</f>
        <v>2.2886301369863009</v>
      </c>
      <c r="F18" s="1"/>
      <c r="G18" s="1"/>
      <c r="K18" s="1">
        <f t="shared" si="7"/>
        <v>2.4750000000000001</v>
      </c>
      <c r="L18" s="1">
        <f t="shared" si="8"/>
        <v>6.8769999999999998</v>
      </c>
      <c r="M18" s="1">
        <f t="shared" si="9"/>
        <v>4.4450000000000003</v>
      </c>
      <c r="N18" s="1">
        <f t="shared" si="10"/>
        <v>7.1157739782527187</v>
      </c>
      <c r="O18" s="12"/>
      <c r="P18" s="12"/>
      <c r="Q18" s="12"/>
      <c r="S18">
        <f t="shared" si="3"/>
        <v>3.5379540554166677</v>
      </c>
      <c r="U18">
        <f t="shared" si="1"/>
        <v>4.0713501588500751</v>
      </c>
      <c r="AC18">
        <f t="shared" si="4"/>
        <v>3.7959859586913276</v>
      </c>
      <c r="AE18">
        <f t="shared" si="2"/>
        <v>4.3682839838604037</v>
      </c>
    </row>
    <row r="19" spans="2:31">
      <c r="B19" s="1">
        <f t="shared" si="11"/>
        <v>1.7869999999999999</v>
      </c>
      <c r="C19" s="1">
        <f t="shared" si="5"/>
        <v>2.718</v>
      </c>
      <c r="D19" s="1">
        <f t="shared" si="6"/>
        <v>4.5350000000000001</v>
      </c>
      <c r="E19" s="1">
        <f t="shared" si="12"/>
        <v>2.7814299889746414</v>
      </c>
      <c r="F19" s="1"/>
      <c r="G19" s="1"/>
      <c r="K19" s="1"/>
      <c r="L19" s="1"/>
      <c r="M19" s="1"/>
      <c r="N19" s="1"/>
      <c r="O19" s="12"/>
      <c r="P19" s="12"/>
      <c r="Q19" s="12"/>
      <c r="S19">
        <f t="shared" si="3"/>
        <v>3.7286124950546604</v>
      </c>
      <c r="U19">
        <f t="shared" si="1"/>
        <v>4.1814660265388248</v>
      </c>
      <c r="AC19">
        <f t="shared" si="4"/>
        <v>4.000549598703488</v>
      </c>
      <c r="AE19">
        <f t="shared" si="2"/>
        <v>4.4864308792209133</v>
      </c>
    </row>
    <row r="20" spans="2:31">
      <c r="B20" s="1">
        <f t="shared" si="11"/>
        <v>2.278</v>
      </c>
      <c r="C20" s="1">
        <f t="shared" si="5"/>
        <v>3.089</v>
      </c>
      <c r="D20" s="1">
        <f t="shared" si="6"/>
        <v>4.5209999999999999</v>
      </c>
      <c r="E20" s="1">
        <f t="shared" si="12"/>
        <v>3.1708768340337681</v>
      </c>
      <c r="F20" s="1"/>
      <c r="G20" s="1"/>
      <c r="K20" s="1"/>
      <c r="L20" s="1"/>
      <c r="M20" s="1"/>
      <c r="N20" s="1"/>
      <c r="O20" s="12"/>
      <c r="P20" s="12"/>
      <c r="Q20" s="12"/>
      <c r="S20">
        <f t="shared" si="3"/>
        <v>3.9192709346926531</v>
      </c>
      <c r="U20">
        <f t="shared" si="1"/>
        <v>4.2802713541337365</v>
      </c>
      <c r="AC20">
        <f t="shared" si="4"/>
        <v>4.2051132387156489</v>
      </c>
      <c r="AE20">
        <f t="shared" si="2"/>
        <v>4.5924423283011953</v>
      </c>
    </row>
    <row r="21" spans="2:31">
      <c r="B21" s="1">
        <f t="shared" si="11"/>
        <v>2.77</v>
      </c>
      <c r="C21" s="1">
        <f t="shared" si="5"/>
        <v>3.613</v>
      </c>
      <c r="D21" s="1">
        <f t="shared" si="6"/>
        <v>4.7519999999999998</v>
      </c>
      <c r="E21" s="1">
        <f t="shared" si="12"/>
        <v>3.5284787107182942</v>
      </c>
      <c r="F21" s="1"/>
      <c r="G21" s="1"/>
      <c r="S21">
        <f t="shared" si="3"/>
        <v>4.1099293743306458</v>
      </c>
      <c r="U21">
        <f t="shared" si="1"/>
        <v>4.3685336576163554</v>
      </c>
      <c r="AC21">
        <f t="shared" si="4"/>
        <v>4.4096768787278089</v>
      </c>
      <c r="AE21">
        <f t="shared" si="2"/>
        <v>4.6871418239571154</v>
      </c>
    </row>
    <row r="22" spans="2:31">
      <c r="B22" s="1">
        <f t="shared" si="11"/>
        <v>3.2610000000000001</v>
      </c>
      <c r="C22" s="1">
        <f t="shared" si="5"/>
        <v>4.0030000000000001</v>
      </c>
      <c r="D22" s="1">
        <f t="shared" si="6"/>
        <v>4.8259999999999996</v>
      </c>
      <c r="E22" s="1">
        <f t="shared" si="12"/>
        <v>3.8494106575493854</v>
      </c>
      <c r="F22" s="1"/>
      <c r="G22" s="1"/>
      <c r="S22">
        <f t="shared" si="3"/>
        <v>4.3005878139686384</v>
      </c>
      <c r="U22">
        <f t="shared" si="1"/>
        <v>4.4468807595016102</v>
      </c>
      <c r="AC22">
        <f t="shared" si="4"/>
        <v>4.6142405187399689</v>
      </c>
      <c r="AE22">
        <f t="shared" si="2"/>
        <v>4.7712029773814386</v>
      </c>
    </row>
    <row r="23" spans="2:31">
      <c r="B23" s="9"/>
      <c r="C23" s="9"/>
      <c r="D23" s="9"/>
      <c r="E23" s="9"/>
      <c r="F23" s="1"/>
      <c r="G23" s="1"/>
      <c r="H23" s="1" t="s">
        <v>39</v>
      </c>
      <c r="I23" s="1">
        <f>1/(4*144/PI()/I6^2)</f>
        <v>4.4644000557073384E-2</v>
      </c>
      <c r="R23" s="4"/>
      <c r="S23">
        <f t="shared" si="3"/>
        <v>4.4912462536066311</v>
      </c>
      <c r="U23">
        <f t="shared" si="1"/>
        <v>4.5158287588784765</v>
      </c>
      <c r="AC23">
        <f t="shared" si="4"/>
        <v>4.8188041587521298</v>
      </c>
      <c r="AE23">
        <f t="shared" si="2"/>
        <v>4.8451795280700312</v>
      </c>
    </row>
    <row r="24" spans="2:31">
      <c r="B24" s="1"/>
      <c r="C24" s="1"/>
      <c r="D24" s="1"/>
      <c r="F24" s="1"/>
      <c r="G24" s="1"/>
      <c r="H24" s="11" t="s">
        <v>40</v>
      </c>
      <c r="I24" s="13">
        <f>INTERCEPT(E17:E22,B17:B22)</f>
        <v>1.3336483373094863</v>
      </c>
      <c r="K24" s="14" t="s">
        <v>41</v>
      </c>
      <c r="L24" s="14">
        <f>SLOPE(N16:N18,K16:K18)</f>
        <v>1.1005224422264623</v>
      </c>
      <c r="R24" s="4"/>
      <c r="S24">
        <f t="shared" si="3"/>
        <v>4.6819046932446238</v>
      </c>
      <c r="U24">
        <f t="shared" si="1"/>
        <v>4.5758025513118277</v>
      </c>
      <c r="AC24">
        <f t="shared" si="4"/>
        <v>5.0233677987642897</v>
      </c>
      <c r="AE24">
        <f t="shared" si="2"/>
        <v>4.9095273602918539</v>
      </c>
    </row>
    <row r="25" spans="2:31">
      <c r="B25" s="1"/>
      <c r="C25" s="1"/>
      <c r="D25" s="1"/>
      <c r="F25" s="1"/>
      <c r="G25" s="1"/>
      <c r="H25" s="11" t="s">
        <v>42</v>
      </c>
      <c r="I25" s="13">
        <f>SLOPE(E17:E22,B17:B22)</f>
        <v>0.78598631433361765</v>
      </c>
      <c r="K25" s="12" t="s">
        <v>43</v>
      </c>
      <c r="L25" s="12">
        <f>DEGREES(ATAN(L24))</f>
        <v>47.739852148720843</v>
      </c>
      <c r="S25">
        <f t="shared" si="3"/>
        <v>4.8725631328826164</v>
      </c>
      <c r="U25">
        <f t="shared" si="1"/>
        <v>4.6271511015374625</v>
      </c>
      <c r="AC25">
        <f t="shared" si="4"/>
        <v>5.2279314387764506</v>
      </c>
      <c r="AE25">
        <f t="shared" si="2"/>
        <v>4.9646208896601181</v>
      </c>
    </row>
    <row r="26" spans="2:31">
      <c r="B26" s="1"/>
      <c r="C26" s="1"/>
      <c r="D26" s="1"/>
      <c r="F26" s="1"/>
      <c r="G26" s="1"/>
      <c r="H26" s="11" t="s">
        <v>27</v>
      </c>
      <c r="I26" s="15">
        <f>DEGREES(ATAN(I25))</f>
        <v>38.166862140386122</v>
      </c>
      <c r="K26" t="s">
        <v>44</v>
      </c>
      <c r="L26">
        <f>INTERCEPT(N16:N18,K16:K18)</f>
        <v>4.2727540510841298</v>
      </c>
      <c r="R26" s="4"/>
      <c r="S26">
        <f t="shared" si="3"/>
        <v>5.0632215725206091</v>
      </c>
      <c r="U26">
        <f t="shared" si="1"/>
        <v>4.6701589226830915</v>
      </c>
      <c r="AC26">
        <f t="shared" si="4"/>
        <v>5.4324950787886115</v>
      </c>
      <c r="AE26">
        <f t="shared" si="2"/>
        <v>5.0107653795617795</v>
      </c>
    </row>
    <row r="27" spans="2:31">
      <c r="B27" s="16"/>
      <c r="C27" s="1">
        <f>SLOPE(N16:N19,K16:K19)</f>
        <v>1.1005224422264623</v>
      </c>
      <c r="D27" s="1"/>
      <c r="F27" s="1"/>
      <c r="G27" s="1"/>
      <c r="H27" s="11" t="s">
        <v>45</v>
      </c>
      <c r="I27" s="13">
        <f>-I24/I25</f>
        <v>-1.696783153839253</v>
      </c>
      <c r="K27" t="s">
        <v>46</v>
      </c>
      <c r="L27">
        <f>COS(RADIANS(L25))</f>
        <v>0.6724978994499452</v>
      </c>
      <c r="R27" s="4"/>
      <c r="S27">
        <f t="shared" si="3"/>
        <v>5.2538800121586018</v>
      </c>
      <c r="U27">
        <f t="shared" si="1"/>
        <v>4.7050547423556344</v>
      </c>
      <c r="AC27">
        <f t="shared" si="4"/>
        <v>5.6370587188007715</v>
      </c>
      <c r="AE27">
        <f t="shared" si="2"/>
        <v>5.0482062392844176</v>
      </c>
    </row>
    <row r="28" spans="2:31">
      <c r="H28" s="11" t="s">
        <v>47</v>
      </c>
      <c r="I28" s="13">
        <f>SIN(RADIANS(I26))</f>
        <v>0.61795378002098711</v>
      </c>
      <c r="K28" t="s">
        <v>48</v>
      </c>
      <c r="L28">
        <f>SIN(RADIANS(L25))</f>
        <v>0.74009903069481953</v>
      </c>
      <c r="R28" s="4"/>
      <c r="S28">
        <f t="shared" si="3"/>
        <v>5.4445384517965945</v>
      </c>
      <c r="U28">
        <f t="shared" si="1"/>
        <v>4.7320180275226766</v>
      </c>
      <c r="AC28">
        <f t="shared" si="4"/>
        <v>5.8416223588129323</v>
      </c>
      <c r="AE28">
        <f t="shared" si="2"/>
        <v>5.0771360247737398</v>
      </c>
    </row>
    <row r="29" spans="2:31">
      <c r="H29" s="11" t="s">
        <v>49</v>
      </c>
      <c r="I29" s="13">
        <f>COS(RADIANS(I26))</f>
        <v>0.78621442734013314</v>
      </c>
      <c r="K29" t="s">
        <v>23</v>
      </c>
      <c r="L29">
        <f>2*L26*L27/(1-L28)</f>
        <v>22.111638382127779</v>
      </c>
      <c r="R29" s="4"/>
      <c r="S29">
        <f t="shared" si="3"/>
        <v>5.6351968914345871</v>
      </c>
      <c r="U29">
        <f t="shared" si="1"/>
        <v>4.7511838330910301</v>
      </c>
      <c r="AC29">
        <f t="shared" si="4"/>
        <v>6.0461859988250914</v>
      </c>
      <c r="AE29">
        <f t="shared" si="2"/>
        <v>5.0976996408311877</v>
      </c>
    </row>
    <row r="30" spans="2:31">
      <c r="C30" s="3"/>
      <c r="D30" s="6"/>
      <c r="E30" s="3"/>
      <c r="H30" s="11" t="s">
        <v>50</v>
      </c>
      <c r="I30" s="13">
        <f>TAN(RADIANS(I26))</f>
        <v>0.78598631433361765</v>
      </c>
      <c r="R30" s="4"/>
      <c r="S30">
        <f t="shared" si="3"/>
        <v>5.8258553310725798</v>
      </c>
      <c r="U30">
        <f t="shared" si="1"/>
        <v>4.7626462956681079</v>
      </c>
      <c r="AC30">
        <f t="shared" si="4"/>
        <v>6.2507496388372523</v>
      </c>
      <c r="AE30">
        <f t="shared" si="2"/>
        <v>5.109998089684133</v>
      </c>
    </row>
    <row r="31" spans="2:31">
      <c r="B31" s="6">
        <v>2.3559999999999999</v>
      </c>
      <c r="C31" s="3">
        <v>0.6855</v>
      </c>
      <c r="E31" s="3"/>
      <c r="H31" s="11"/>
      <c r="I31" s="11"/>
      <c r="K31" s="17"/>
      <c r="L31" s="18"/>
      <c r="R31" s="4"/>
      <c r="S31">
        <f t="shared" si="3"/>
        <v>6.0165137707105725</v>
      </c>
      <c r="U31">
        <f t="shared" si="1"/>
        <v>4.7664609909498212</v>
      </c>
      <c r="AC31">
        <f t="shared" si="4"/>
        <v>6.4553132788494132</v>
      </c>
      <c r="AE31">
        <f t="shared" si="2"/>
        <v>5.1140910003040156</v>
      </c>
    </row>
    <row r="32" spans="2:31">
      <c r="B32" s="6">
        <v>2.2890000000000001</v>
      </c>
      <c r="C32" s="3">
        <v>0.67059999999999997</v>
      </c>
      <c r="E32" s="3"/>
      <c r="H32" s="11" t="s">
        <v>7</v>
      </c>
      <c r="I32" s="13">
        <f>F17-I27</f>
        <v>6.6261831538392535</v>
      </c>
      <c r="K32" s="17" t="s">
        <v>29</v>
      </c>
      <c r="L32" s="18">
        <f>I37/I23</f>
        <v>241.53244841656436</v>
      </c>
      <c r="M32" s="19">
        <f>0.0478*L32</f>
        <v>11.545251034311777</v>
      </c>
      <c r="R32" s="4"/>
      <c r="S32">
        <f t="shared" si="3"/>
        <v>6.2071722103485651</v>
      </c>
      <c r="U32">
        <f t="shared" si="1"/>
        <v>4.7626462956681088</v>
      </c>
      <c r="AC32">
        <f t="shared" si="4"/>
        <v>6.6598769188615741</v>
      </c>
      <c r="AE32">
        <f t="shared" si="2"/>
        <v>5.1099980896841339</v>
      </c>
    </row>
    <row r="33" spans="2:31">
      <c r="B33" s="6">
        <v>2.2970000000000002</v>
      </c>
      <c r="C33" s="3">
        <v>0.93169999999999997</v>
      </c>
      <c r="E33" s="3"/>
      <c r="H33" s="11" t="s">
        <v>21</v>
      </c>
      <c r="I33" s="20">
        <f>2*I29*I24/(1-I28)</f>
        <v>5.4890403776197454</v>
      </c>
      <c r="K33" s="17" t="s">
        <v>51</v>
      </c>
      <c r="L33" s="21">
        <f>I39</f>
        <v>52.394372793960684</v>
      </c>
      <c r="M33" s="19">
        <f>L33</f>
        <v>52.394372793960684</v>
      </c>
      <c r="R33" s="4"/>
      <c r="S33">
        <f t="shared" si="3"/>
        <v>6.3978306499865578</v>
      </c>
      <c r="U33">
        <f t="shared" si="1"/>
        <v>4.7511838330910301</v>
      </c>
      <c r="AC33">
        <f t="shared" si="4"/>
        <v>6.8644405588737341</v>
      </c>
      <c r="AE33">
        <f t="shared" si="2"/>
        <v>5.0976996408311877</v>
      </c>
    </row>
    <row r="34" spans="2:31">
      <c r="B34" s="6">
        <v>2.278</v>
      </c>
      <c r="C34" s="3">
        <v>1.1599999999999999</v>
      </c>
      <c r="E34" s="3"/>
      <c r="H34" s="11" t="s">
        <v>8</v>
      </c>
      <c r="I34" s="13">
        <f>(I32-SQRT(I32^2-I29^2*(I32^2+E12^2)))/I29^2</f>
        <v>7.7132969245498293</v>
      </c>
      <c r="K34" s="17" t="s">
        <v>27</v>
      </c>
      <c r="L34" s="21">
        <f>I26</f>
        <v>38.166862140386122</v>
      </c>
      <c r="M34" s="19">
        <f t="shared" ref="M34:M35" si="13">L34</f>
        <v>38.166862140386122</v>
      </c>
      <c r="R34" s="4"/>
      <c r="S34">
        <f t="shared" si="3"/>
        <v>6.5884890896245505</v>
      </c>
      <c r="U34">
        <f t="shared" si="1"/>
        <v>4.7320180275226766</v>
      </c>
      <c r="AC34">
        <f t="shared" si="4"/>
        <v>7.0690041988858949</v>
      </c>
      <c r="AE34">
        <f t="shared" si="2"/>
        <v>5.0771360247737398</v>
      </c>
    </row>
    <row r="35" spans="2:31">
      <c r="B35">
        <v>2.2810000000000001</v>
      </c>
      <c r="C35">
        <v>1.401</v>
      </c>
      <c r="E35"/>
      <c r="H35" s="11" t="s">
        <v>52</v>
      </c>
      <c r="I35" s="13">
        <f>I34*I28</f>
        <v>4.7664609909498212</v>
      </c>
      <c r="K35" s="17" t="s">
        <v>43</v>
      </c>
      <c r="L35" s="21">
        <f>L25</f>
        <v>47.739852148720843</v>
      </c>
      <c r="M35" s="19">
        <f t="shared" si="13"/>
        <v>47.739852148720843</v>
      </c>
      <c r="R35" s="4"/>
      <c r="S35">
        <f t="shared" si="3"/>
        <v>6.7791475292625432</v>
      </c>
      <c r="U35">
        <f t="shared" si="1"/>
        <v>4.7050547423556353</v>
      </c>
      <c r="AC35">
        <f t="shared" si="4"/>
        <v>7.2735678388980549</v>
      </c>
      <c r="AE35">
        <f t="shared" si="2"/>
        <v>5.0482062392844185</v>
      </c>
    </row>
    <row r="36" spans="2:31">
      <c r="B36">
        <v>2.286</v>
      </c>
      <c r="C36">
        <v>1.643</v>
      </c>
      <c r="E36"/>
      <c r="H36" s="11" t="s">
        <v>53</v>
      </c>
      <c r="I36" s="13">
        <f>I34+I27</f>
        <v>6.016513770710576</v>
      </c>
      <c r="K36" s="17" t="s">
        <v>21</v>
      </c>
      <c r="L36" s="18">
        <f>I33/I23</f>
        <v>122.95135536974325</v>
      </c>
      <c r="M36" s="19">
        <f>0.0478*L36</f>
        <v>5.8770747866737274</v>
      </c>
      <c r="R36" s="4"/>
      <c r="S36">
        <f t="shared" si="3"/>
        <v>6.9698059689005358</v>
      </c>
      <c r="U36">
        <f t="shared" si="1"/>
        <v>4.6701589226830924</v>
      </c>
      <c r="AC36">
        <f t="shared" si="4"/>
        <v>7.4781314789102149</v>
      </c>
      <c r="AE36">
        <f t="shared" si="2"/>
        <v>5.0107653795617795</v>
      </c>
    </row>
    <row r="37" spans="2:31">
      <c r="E37"/>
      <c r="H37" s="11" t="s">
        <v>22</v>
      </c>
      <c r="I37" s="20">
        <f>I36+I35</f>
        <v>10.782974761660398</v>
      </c>
      <c r="K37" s="17" t="s">
        <v>23</v>
      </c>
      <c r="L37" s="18">
        <f>L29/I23</f>
        <v>495.28801420607493</v>
      </c>
      <c r="M37" s="19">
        <f>0.0478*L37</f>
        <v>23.674767079050383</v>
      </c>
      <c r="R37" s="4"/>
      <c r="S37">
        <f t="shared" si="3"/>
        <v>7.1604644085385285</v>
      </c>
      <c r="U37">
        <f t="shared" si="1"/>
        <v>4.6271511015374642</v>
      </c>
      <c r="AC37">
        <f t="shared" si="4"/>
        <v>7.6826951189223758</v>
      </c>
      <c r="AE37">
        <f t="shared" si="2"/>
        <v>4.9646208896601198</v>
      </c>
    </row>
    <row r="38" spans="2:31">
      <c r="B38" s="6"/>
      <c r="C38" s="3"/>
      <c r="D38" s="3"/>
      <c r="E38"/>
      <c r="H38" s="11" t="s">
        <v>54</v>
      </c>
      <c r="I38" s="13">
        <f>I36-I35</f>
        <v>1.2500527797607548</v>
      </c>
      <c r="S38">
        <f t="shared" si="3"/>
        <v>7.3511228481765212</v>
      </c>
      <c r="U38">
        <f t="shared" si="1"/>
        <v>4.5758025513118294</v>
      </c>
      <c r="AC38">
        <f t="shared" si="4"/>
        <v>7.8872587589345367</v>
      </c>
      <c r="AE38">
        <f t="shared" si="2"/>
        <v>4.9095273602918557</v>
      </c>
    </row>
    <row r="39" spans="2:31">
      <c r="B39" s="6"/>
      <c r="C39" s="3"/>
      <c r="D39" s="3"/>
      <c r="E39"/>
      <c r="H39" s="11" t="s">
        <v>51</v>
      </c>
      <c r="I39" s="15">
        <f>DEGREES(ASIN(I35/I36))</f>
        <v>52.394372793960684</v>
      </c>
      <c r="S39">
        <f t="shared" si="3"/>
        <v>7.5417812878145138</v>
      </c>
      <c r="U39">
        <f t="shared" si="1"/>
        <v>4.5158287588784782</v>
      </c>
      <c r="AC39">
        <f t="shared" si="4"/>
        <v>8.0918223989466966</v>
      </c>
      <c r="AE39">
        <f t="shared" si="2"/>
        <v>4.8451795280700329</v>
      </c>
    </row>
    <row r="40" spans="2:31">
      <c r="B40" s="6"/>
      <c r="C40" s="3"/>
      <c r="D40" s="3"/>
      <c r="E40"/>
      <c r="H40" s="11" t="s">
        <v>55</v>
      </c>
      <c r="I40" s="13">
        <f>TAN(RADIANS(I39))</f>
        <v>1.2982626818771112</v>
      </c>
      <c r="S40">
        <f t="shared" si="3"/>
        <v>7.7324397274525065</v>
      </c>
      <c r="U40">
        <f t="shared" si="1"/>
        <v>4.4468807595016129</v>
      </c>
      <c r="AC40">
        <f t="shared" si="4"/>
        <v>8.2963860389588575</v>
      </c>
      <c r="AE40">
        <f t="shared" si="2"/>
        <v>4.7712029773814413</v>
      </c>
    </row>
    <row r="41" spans="2:31">
      <c r="B41" s="6"/>
      <c r="C41" s="3"/>
      <c r="D41" s="3"/>
      <c r="E41"/>
      <c r="H41" s="11" t="s">
        <v>56</v>
      </c>
      <c r="I41" s="12">
        <f>I36-I35*SIN(RADIANS(I39))</f>
        <v>2.2403817374312567</v>
      </c>
      <c r="S41">
        <f t="shared" si="3"/>
        <v>7.9230981670904992</v>
      </c>
      <c r="U41">
        <f t="shared" si="1"/>
        <v>4.368533657616358</v>
      </c>
      <c r="AC41">
        <f t="shared" si="4"/>
        <v>8.5009496789710184</v>
      </c>
      <c r="AE41">
        <f t="shared" si="2"/>
        <v>4.687141823957119</v>
      </c>
    </row>
    <row r="42" spans="2:31">
      <c r="B42" s="6"/>
      <c r="C42" s="3"/>
      <c r="D42" s="3"/>
      <c r="E42"/>
      <c r="S42">
        <f t="shared" si="3"/>
        <v>8.1137566067284919</v>
      </c>
      <c r="U42">
        <f t="shared" si="1"/>
        <v>4.28027135413374</v>
      </c>
      <c r="AC42">
        <f t="shared" si="4"/>
        <v>8.7055133189831775</v>
      </c>
      <c r="AE42">
        <f t="shared" si="2"/>
        <v>4.5924423283011997</v>
      </c>
    </row>
    <row r="43" spans="2:31">
      <c r="E43"/>
      <c r="S43">
        <f t="shared" si="3"/>
        <v>8.3044150463664845</v>
      </c>
      <c r="U43">
        <f t="shared" si="1"/>
        <v>4.1814660265388284</v>
      </c>
      <c r="AC43">
        <f t="shared" si="4"/>
        <v>8.9100769589953384</v>
      </c>
      <c r="AE43">
        <f t="shared" si="2"/>
        <v>4.4864308792209169</v>
      </c>
    </row>
    <row r="44" spans="2:31">
      <c r="E44"/>
      <c r="S44">
        <f t="shared" si="3"/>
        <v>8.4950734860044772</v>
      </c>
      <c r="U44">
        <f t="shared" si="1"/>
        <v>4.0713501588500787</v>
      </c>
      <c r="AC44">
        <f t="shared" si="4"/>
        <v>9.1146405990074992</v>
      </c>
      <c r="AE44">
        <f t="shared" si="2"/>
        <v>4.3682839838604073</v>
      </c>
    </row>
    <row r="45" spans="2:31">
      <c r="E45"/>
      <c r="S45">
        <f t="shared" si="3"/>
        <v>8.6857319256424699</v>
      </c>
      <c r="U45">
        <f t="shared" si="1"/>
        <v>3.9489776929767944</v>
      </c>
      <c r="AC45">
        <f t="shared" si="4"/>
        <v>9.3192042390196583</v>
      </c>
      <c r="AE45">
        <f t="shared" si="2"/>
        <v>4.2369865857287881</v>
      </c>
    </row>
    <row r="46" spans="2:31">
      <c r="E46"/>
      <c r="J46" s="3">
        <v>0.77800000000000002</v>
      </c>
      <c r="K46" s="8">
        <v>0.61199999999999999</v>
      </c>
      <c r="L46" s="3">
        <v>1.1739999999999999</v>
      </c>
      <c r="S46">
        <f t="shared" si="3"/>
        <v>8.8763903652804625</v>
      </c>
      <c r="U46">
        <f t="shared" si="1"/>
        <v>3.8131687927598614</v>
      </c>
      <c r="AC46">
        <f t="shared" si="4"/>
        <v>9.5237678790318192</v>
      </c>
      <c r="AE46">
        <f t="shared" si="2"/>
        <v>4.0912728002432166</v>
      </c>
    </row>
    <row r="47" spans="2:31">
      <c r="E47"/>
      <c r="J47" s="3">
        <v>0.60699999999999998</v>
      </c>
      <c r="K47" s="8">
        <v>0.54500000000000004</v>
      </c>
      <c r="L47" s="3">
        <v>0.83199999999999996</v>
      </c>
      <c r="S47">
        <f t="shared" si="3"/>
        <v>9.0670488049184552</v>
      </c>
      <c r="U47">
        <f t="shared" si="1"/>
        <v>3.6624290277514846</v>
      </c>
      <c r="AC47">
        <f t="shared" si="4"/>
        <v>9.7283315190439801</v>
      </c>
      <c r="AE47">
        <f t="shared" si="2"/>
        <v>3.9295392043780666</v>
      </c>
    </row>
    <row r="48" spans="2:31">
      <c r="E48" s="22"/>
      <c r="J48" s="3">
        <v>0.7</v>
      </c>
      <c r="K48" s="8">
        <v>0.47899999999999998</v>
      </c>
      <c r="L48" s="3">
        <v>1.0980000000000001</v>
      </c>
      <c r="S48">
        <f t="shared" si="3"/>
        <v>9.2577072445564479</v>
      </c>
      <c r="U48">
        <f t="shared" si="1"/>
        <v>3.4948269260930904</v>
      </c>
      <c r="AC48">
        <f t="shared" si="4"/>
        <v>9.9328951590561392</v>
      </c>
      <c r="AE48">
        <f t="shared" si="2"/>
        <v>3.7497134591656991</v>
      </c>
    </row>
    <row r="49" spans="5:31">
      <c r="E49" s="22"/>
      <c r="J49" s="3">
        <v>0.628</v>
      </c>
      <c r="K49" s="8">
        <v>0.41099999999999998</v>
      </c>
      <c r="L49" s="3">
        <v>0.77900000000000003</v>
      </c>
      <c r="S49">
        <f t="shared" si="3"/>
        <v>9.4483656841944406</v>
      </c>
      <c r="U49">
        <f t="shared" si="1"/>
        <v>3.3078002996195957</v>
      </c>
      <c r="AC49">
        <f t="shared" si="4"/>
        <v>10.1374587990683</v>
      </c>
      <c r="AE49">
        <f t="shared" si="2"/>
        <v>3.549046509602618</v>
      </c>
    </row>
    <row r="50" spans="5:31">
      <c r="E50" s="22"/>
      <c r="S50">
        <f t="shared" si="3"/>
        <v>9.6390241238324332</v>
      </c>
      <c r="U50">
        <f t="shared" si="1"/>
        <v>3.09783297157405</v>
      </c>
      <c r="AC50">
        <f t="shared" si="4"/>
        <v>10.342022439080461</v>
      </c>
      <c r="AE50">
        <f t="shared" si="2"/>
        <v>3.323765735301845</v>
      </c>
    </row>
    <row r="51" spans="5:31">
      <c r="E51" s="22"/>
      <c r="S51">
        <f t="shared" si="3"/>
        <v>9.8296825634704259</v>
      </c>
      <c r="U51">
        <f t="shared" si="1"/>
        <v>2.8598765945699021</v>
      </c>
      <c r="AC51">
        <f t="shared" si="4"/>
        <v>10.54658607909262</v>
      </c>
      <c r="AE51">
        <f t="shared" si="2"/>
        <v>3.0684546001824189</v>
      </c>
    </row>
    <row r="52" spans="5:31">
      <c r="E52" s="22"/>
      <c r="S52">
        <f t="shared" si="3"/>
        <v>10.020341003108419</v>
      </c>
      <c r="U52">
        <f t="shared" si="1"/>
        <v>2.5862169033852873</v>
      </c>
      <c r="AC52">
        <f t="shared" si="4"/>
        <v>10.751149719104781</v>
      </c>
      <c r="AE52">
        <f t="shared" si="2"/>
        <v>2.7748362182234532</v>
      </c>
    </row>
    <row r="53" spans="5:31">
      <c r="E53" s="22"/>
      <c r="S53">
        <f t="shared" si="3"/>
        <v>10.210999442746411</v>
      </c>
      <c r="U53">
        <f t="shared" si="1"/>
        <v>2.2639435340424101</v>
      </c>
      <c r="AC53">
        <f t="shared" si="4"/>
        <v>10.955713359116942</v>
      </c>
      <c r="AE53">
        <f t="shared" si="2"/>
        <v>2.429058640074087</v>
      </c>
    </row>
    <row r="54" spans="5:31">
      <c r="E54"/>
      <c r="S54">
        <f t="shared" si="3"/>
        <v>10.401657882384404</v>
      </c>
      <c r="U54">
        <f t="shared" si="1"/>
        <v>1.8680635690732543</v>
      </c>
      <c r="AC54">
        <f t="shared" si="4"/>
        <v>11.160276999129103</v>
      </c>
      <c r="AE54">
        <f t="shared" si="2"/>
        <v>2.0043061518247303</v>
      </c>
    </row>
    <row r="55" spans="5:31">
      <c r="E55"/>
      <c r="S55">
        <f t="shared" si="3"/>
        <v>10.592316322022397</v>
      </c>
      <c r="U55">
        <f t="shared" si="1"/>
        <v>1.3346090774659762</v>
      </c>
      <c r="AC55">
        <f t="shared" si="4"/>
        <v>11.364840639141264</v>
      </c>
      <c r="AE55">
        <f t="shared" si="2"/>
        <v>1.4319454800851523</v>
      </c>
    </row>
    <row r="56" spans="5:31">
      <c r="E56"/>
      <c r="S56">
        <f t="shared" si="3"/>
        <v>10.782974761660389</v>
      </c>
      <c r="U56">
        <f t="shared" si="1"/>
        <v>2.7314279645418166E-7</v>
      </c>
      <c r="AC56">
        <f t="shared" si="4"/>
        <v>11.569404279153423</v>
      </c>
      <c r="AE56">
        <v>0</v>
      </c>
    </row>
    <row r="57" spans="5:31">
      <c r="E57"/>
    </row>
    <row r="58" spans="5:31">
      <c r="E58"/>
      <c r="S58">
        <v>0</v>
      </c>
    </row>
    <row r="59" spans="5:31">
      <c r="E59"/>
      <c r="S59">
        <f t="shared" ref="S59:S108" si="14">S58+$U$2</f>
        <v>9.8588000000000009E-2</v>
      </c>
      <c r="AC59">
        <f t="shared" si="4"/>
        <v>0.10577827123630815</v>
      </c>
    </row>
    <row r="60" spans="5:31">
      <c r="E60"/>
      <c r="S60">
        <f t="shared" si="14"/>
        <v>0.19717600000000002</v>
      </c>
      <c r="AC60">
        <f t="shared" si="4"/>
        <v>0.21155654247261629</v>
      </c>
    </row>
    <row r="61" spans="5:31">
      <c r="E61"/>
      <c r="S61">
        <f t="shared" si="14"/>
        <v>0.29576400000000003</v>
      </c>
      <c r="AC61">
        <f t="shared" si="4"/>
        <v>0.31733481370892441</v>
      </c>
    </row>
    <row r="62" spans="5:31">
      <c r="E62"/>
      <c r="S62">
        <f t="shared" si="14"/>
        <v>0.39435200000000004</v>
      </c>
      <c r="AC62">
        <f t="shared" si="4"/>
        <v>0.42311308494523259</v>
      </c>
    </row>
    <row r="63" spans="5:31">
      <c r="E63"/>
      <c r="S63">
        <f t="shared" si="14"/>
        <v>0.49294000000000004</v>
      </c>
      <c r="AC63">
        <f t="shared" si="4"/>
        <v>0.52889135618154071</v>
      </c>
    </row>
    <row r="64" spans="5:31">
      <c r="E64"/>
      <c r="S64">
        <f t="shared" si="14"/>
        <v>0.59152800000000005</v>
      </c>
      <c r="AC64">
        <f t="shared" si="4"/>
        <v>0.63466962741784883</v>
      </c>
    </row>
    <row r="65" spans="5:29">
      <c r="E65"/>
      <c r="S65">
        <f t="shared" si="14"/>
        <v>0.69011600000000006</v>
      </c>
      <c r="AC65">
        <f t="shared" si="4"/>
        <v>0.74044789865415694</v>
      </c>
    </row>
    <row r="66" spans="5:29">
      <c r="E66"/>
      <c r="S66">
        <f t="shared" si="14"/>
        <v>0.78870400000000007</v>
      </c>
      <c r="AC66">
        <f t="shared" si="4"/>
        <v>0.84622616989046517</v>
      </c>
    </row>
    <row r="67" spans="5:29">
      <c r="E67"/>
      <c r="S67">
        <f t="shared" si="14"/>
        <v>0.88729200000000008</v>
      </c>
      <c r="AC67">
        <f t="shared" si="4"/>
        <v>0.95200444112677329</v>
      </c>
    </row>
    <row r="68" spans="5:29">
      <c r="E68"/>
      <c r="S68">
        <f t="shared" si="14"/>
        <v>0.98588000000000009</v>
      </c>
      <c r="AC68">
        <f t="shared" si="4"/>
        <v>1.0577827123630814</v>
      </c>
    </row>
    <row r="69" spans="5:29">
      <c r="E69"/>
      <c r="S69">
        <f t="shared" si="14"/>
        <v>1.0844680000000002</v>
      </c>
      <c r="AC69">
        <f t="shared" si="4"/>
        <v>1.1635609835993896</v>
      </c>
    </row>
    <row r="70" spans="5:29">
      <c r="E70"/>
      <c r="S70">
        <f t="shared" si="14"/>
        <v>1.1830560000000001</v>
      </c>
      <c r="AC70">
        <f t="shared" si="4"/>
        <v>1.2693392548356977</v>
      </c>
    </row>
    <row r="71" spans="5:29">
      <c r="E71"/>
      <c r="S71">
        <f t="shared" si="14"/>
        <v>1.281644</v>
      </c>
      <c r="AC71">
        <f t="shared" ref="AC71:AD134" si="15">S71*0.0479/$I$23</f>
        <v>1.3751175260720057</v>
      </c>
    </row>
    <row r="72" spans="5:29">
      <c r="E72"/>
      <c r="S72">
        <f t="shared" si="14"/>
        <v>1.3802319999999999</v>
      </c>
      <c r="AC72">
        <f t="shared" si="15"/>
        <v>1.4808957973083139</v>
      </c>
    </row>
    <row r="73" spans="5:29">
      <c r="E73"/>
      <c r="S73">
        <f t="shared" si="14"/>
        <v>1.4788199999999998</v>
      </c>
      <c r="AC73">
        <f t="shared" si="15"/>
        <v>1.5866740685446219</v>
      </c>
    </row>
    <row r="74" spans="5:29">
      <c r="E74"/>
      <c r="S74">
        <f t="shared" si="14"/>
        <v>1.5774079999999997</v>
      </c>
      <c r="AC74">
        <f t="shared" si="15"/>
        <v>1.6924523397809299</v>
      </c>
    </row>
    <row r="75" spans="5:29">
      <c r="E75"/>
      <c r="S75">
        <f t="shared" si="14"/>
        <v>1.6759959999999996</v>
      </c>
      <c r="AC75">
        <f t="shared" si="15"/>
        <v>1.7982306110172379</v>
      </c>
    </row>
    <row r="76" spans="5:29">
      <c r="E76"/>
      <c r="S76">
        <f t="shared" si="14"/>
        <v>1.7745839999999995</v>
      </c>
      <c r="AC76">
        <f t="shared" si="15"/>
        <v>1.9040088822535459</v>
      </c>
    </row>
    <row r="77" spans="5:29">
      <c r="E77"/>
      <c r="S77">
        <f t="shared" si="14"/>
        <v>1.8731719999999994</v>
      </c>
      <c r="AC77">
        <f t="shared" si="15"/>
        <v>2.0097871534898539</v>
      </c>
    </row>
    <row r="78" spans="5:29">
      <c r="E78"/>
      <c r="S78">
        <f t="shared" si="14"/>
        <v>1.9717599999999993</v>
      </c>
      <c r="AC78">
        <f t="shared" si="15"/>
        <v>2.1155654247261619</v>
      </c>
    </row>
    <row r="79" spans="5:29">
      <c r="E79"/>
      <c r="S79">
        <f t="shared" si="14"/>
        <v>2.0703479999999992</v>
      </c>
      <c r="AC79">
        <f t="shared" si="15"/>
        <v>2.2213436959624699</v>
      </c>
    </row>
    <row r="80" spans="5:29">
      <c r="E80"/>
      <c r="S80">
        <f t="shared" si="14"/>
        <v>2.1689359999999991</v>
      </c>
      <c r="AC80">
        <f t="shared" si="15"/>
        <v>2.327121967198778</v>
      </c>
    </row>
    <row r="81" spans="5:29">
      <c r="E81"/>
      <c r="S81">
        <f t="shared" si="14"/>
        <v>2.267523999999999</v>
      </c>
      <c r="AC81">
        <f t="shared" si="15"/>
        <v>2.432900238435086</v>
      </c>
    </row>
    <row r="82" spans="5:29">
      <c r="E82"/>
      <c r="S82">
        <f t="shared" si="14"/>
        <v>2.3661119999999989</v>
      </c>
      <c r="AC82">
        <f t="shared" si="15"/>
        <v>2.538678509671394</v>
      </c>
    </row>
    <row r="83" spans="5:29">
      <c r="E83"/>
      <c r="S83">
        <f t="shared" si="14"/>
        <v>2.4646999999999988</v>
      </c>
      <c r="AC83">
        <f t="shared" si="15"/>
        <v>2.644456780907702</v>
      </c>
    </row>
    <row r="84" spans="5:29">
      <c r="E84"/>
      <c r="S84">
        <f t="shared" si="14"/>
        <v>2.5632879999999987</v>
      </c>
      <c r="AC84">
        <f t="shared" si="15"/>
        <v>2.75023505214401</v>
      </c>
    </row>
    <row r="85" spans="5:29">
      <c r="E85"/>
      <c r="S85">
        <f t="shared" si="14"/>
        <v>2.6618759999999986</v>
      </c>
      <c r="AC85">
        <f t="shared" si="15"/>
        <v>2.856013323380318</v>
      </c>
    </row>
    <row r="86" spans="5:29">
      <c r="E86"/>
      <c r="S86">
        <f t="shared" si="14"/>
        <v>2.7604639999999985</v>
      </c>
      <c r="AC86">
        <f t="shared" si="15"/>
        <v>2.961791594616626</v>
      </c>
    </row>
    <row r="87" spans="5:29">
      <c r="E87"/>
      <c r="S87">
        <f t="shared" si="14"/>
        <v>2.8590519999999984</v>
      </c>
      <c r="AC87">
        <f t="shared" si="15"/>
        <v>3.067569865852934</v>
      </c>
    </row>
    <row r="88" spans="5:29">
      <c r="E88"/>
      <c r="S88">
        <f t="shared" si="14"/>
        <v>2.9576399999999983</v>
      </c>
      <c r="AC88">
        <f t="shared" si="15"/>
        <v>3.173348137089242</v>
      </c>
    </row>
    <row r="89" spans="5:29">
      <c r="E89"/>
      <c r="S89">
        <f t="shared" si="14"/>
        <v>3.0562279999999982</v>
      </c>
      <c r="AC89">
        <f t="shared" si="15"/>
        <v>3.27912640832555</v>
      </c>
    </row>
    <row r="90" spans="5:29">
      <c r="E90"/>
      <c r="S90">
        <f t="shared" si="14"/>
        <v>3.1548159999999981</v>
      </c>
      <c r="AC90">
        <f t="shared" si="15"/>
        <v>3.384904679561858</v>
      </c>
    </row>
    <row r="91" spans="5:29">
      <c r="E91"/>
      <c r="S91">
        <f t="shared" si="14"/>
        <v>3.253403999999998</v>
      </c>
      <c r="AC91">
        <f t="shared" si="15"/>
        <v>3.490682950798166</v>
      </c>
    </row>
    <row r="92" spans="5:29">
      <c r="E92"/>
      <c r="S92">
        <f t="shared" si="14"/>
        <v>3.3519919999999979</v>
      </c>
      <c r="AC92">
        <f t="shared" si="15"/>
        <v>3.596461222034474</v>
      </c>
    </row>
    <row r="93" spans="5:29">
      <c r="E93"/>
      <c r="S93">
        <f t="shared" si="14"/>
        <v>3.4505799999999978</v>
      </c>
      <c r="AC93">
        <f t="shared" si="15"/>
        <v>3.7022394932707821</v>
      </c>
    </row>
    <row r="94" spans="5:29">
      <c r="E94"/>
      <c r="S94">
        <f t="shared" si="14"/>
        <v>3.5491679999999977</v>
      </c>
      <c r="AC94">
        <f t="shared" si="15"/>
        <v>3.8080177645070901</v>
      </c>
    </row>
    <row r="95" spans="5:29">
      <c r="E95"/>
      <c r="S95">
        <f t="shared" si="14"/>
        <v>3.6477559999999976</v>
      </c>
      <c r="AC95">
        <f t="shared" si="15"/>
        <v>3.9137960357433981</v>
      </c>
    </row>
    <row r="96" spans="5:29">
      <c r="E96"/>
      <c r="S96">
        <f t="shared" si="14"/>
        <v>3.7463439999999975</v>
      </c>
      <c r="AC96">
        <f t="shared" si="15"/>
        <v>4.0195743069797061</v>
      </c>
    </row>
    <row r="97" spans="5:30">
      <c r="E97"/>
      <c r="S97">
        <f t="shared" si="14"/>
        <v>3.8449319999999974</v>
      </c>
      <c r="AC97">
        <f t="shared" si="15"/>
        <v>4.1253525782160141</v>
      </c>
    </row>
    <row r="98" spans="5:30">
      <c r="E98"/>
      <c r="S98">
        <f t="shared" si="14"/>
        <v>3.9435199999999972</v>
      </c>
      <c r="AC98">
        <f t="shared" si="15"/>
        <v>4.2311308494523221</v>
      </c>
    </row>
    <row r="99" spans="5:30">
      <c r="E99"/>
      <c r="S99">
        <f t="shared" si="14"/>
        <v>4.0421079999999971</v>
      </c>
      <c r="AC99">
        <f t="shared" si="15"/>
        <v>4.3369091206886301</v>
      </c>
    </row>
    <row r="100" spans="5:30">
      <c r="E100"/>
      <c r="S100">
        <f t="shared" si="14"/>
        <v>4.1406959999999975</v>
      </c>
      <c r="AC100">
        <f t="shared" si="15"/>
        <v>4.442687391924939</v>
      </c>
    </row>
    <row r="101" spans="5:30">
      <c r="E101"/>
      <c r="S101">
        <f t="shared" si="14"/>
        <v>4.2392839999999978</v>
      </c>
      <c r="AC101">
        <f t="shared" si="15"/>
        <v>4.5484656631612479</v>
      </c>
    </row>
    <row r="102" spans="5:30">
      <c r="E102"/>
      <c r="S102">
        <f t="shared" si="14"/>
        <v>4.3378719999999982</v>
      </c>
      <c r="AC102">
        <f t="shared" si="15"/>
        <v>4.6542439343975559</v>
      </c>
    </row>
    <row r="103" spans="5:30">
      <c r="E103"/>
      <c r="S103">
        <f t="shared" si="14"/>
        <v>4.4364599999999985</v>
      </c>
      <c r="AC103">
        <f t="shared" si="15"/>
        <v>4.7600222056338639</v>
      </c>
    </row>
    <row r="104" spans="5:30">
      <c r="E104"/>
      <c r="S104">
        <f t="shared" si="14"/>
        <v>4.5350479999999989</v>
      </c>
      <c r="AC104">
        <f t="shared" si="15"/>
        <v>4.8658004768701728</v>
      </c>
    </row>
    <row r="105" spans="5:30">
      <c r="E105"/>
      <c r="S105">
        <f t="shared" si="14"/>
        <v>4.6336359999999992</v>
      </c>
      <c r="AC105">
        <f t="shared" si="15"/>
        <v>4.9715787481064817</v>
      </c>
    </row>
    <row r="106" spans="5:30">
      <c r="E106"/>
      <c r="S106">
        <f t="shared" si="14"/>
        <v>4.7322239999999995</v>
      </c>
      <c r="AC106">
        <f t="shared" si="15"/>
        <v>5.0773570193427906</v>
      </c>
    </row>
    <row r="107" spans="5:30">
      <c r="E107"/>
      <c r="S107">
        <f t="shared" si="14"/>
        <v>4.8308119999999999</v>
      </c>
      <c r="AC107">
        <f t="shared" si="15"/>
        <v>5.1831352905790986</v>
      </c>
    </row>
    <row r="108" spans="5:30">
      <c r="E108"/>
      <c r="S108">
        <f t="shared" si="14"/>
        <v>4.9294000000000002</v>
      </c>
      <c r="AC108">
        <f t="shared" si="15"/>
        <v>5.2889135618154066</v>
      </c>
    </row>
    <row r="109" spans="5:30">
      <c r="E109"/>
      <c r="AC109">
        <f t="shared" si="15"/>
        <v>0</v>
      </c>
    </row>
    <row r="110" spans="5:30">
      <c r="E110"/>
      <c r="S110">
        <v>0</v>
      </c>
      <c r="T110">
        <f t="shared" ref="T110:T159" si="16">SQRT(($I$33/2)^2-(S110-$I$33/2)^2)</f>
        <v>0</v>
      </c>
      <c r="AC110">
        <f t="shared" si="15"/>
        <v>0</v>
      </c>
      <c r="AD110">
        <f t="shared" si="15"/>
        <v>0</v>
      </c>
    </row>
    <row r="111" spans="5:30">
      <c r="E111"/>
      <c r="S111">
        <f>S110+$T$2</f>
        <v>0.1097808075523949</v>
      </c>
      <c r="T111">
        <f t="shared" si="16"/>
        <v>0.76846565286676438</v>
      </c>
      <c r="AC111">
        <f t="shared" si="15"/>
        <v>0.11778739844421403</v>
      </c>
      <c r="AD111">
        <f t="shared" si="15"/>
        <v>0.82451178910949829</v>
      </c>
    </row>
    <row r="112" spans="5:30">
      <c r="E112"/>
      <c r="S112">
        <f t="shared" ref="S112:S160" si="17">S111+$T$2</f>
        <v>0.2195616151047898</v>
      </c>
      <c r="T112">
        <f t="shared" si="16"/>
        <v>1.0756278482161816</v>
      </c>
      <c r="AC112">
        <f t="shared" si="15"/>
        <v>0.23557479688842806</v>
      </c>
      <c r="AD112">
        <f t="shared" si="15"/>
        <v>1.1540760972728703</v>
      </c>
    </row>
    <row r="113" spans="5:30">
      <c r="E113"/>
      <c r="S113">
        <f t="shared" si="17"/>
        <v>0.32934242265718472</v>
      </c>
      <c r="T113">
        <f t="shared" si="16"/>
        <v>1.3035748634684128</v>
      </c>
      <c r="AC113">
        <f t="shared" si="15"/>
        <v>0.35336219533264213</v>
      </c>
      <c r="AD113">
        <f t="shared" si="15"/>
        <v>1.398647862668835</v>
      </c>
    </row>
    <row r="114" spans="5:30">
      <c r="E114"/>
      <c r="S114">
        <f t="shared" si="17"/>
        <v>0.43912323020957961</v>
      </c>
      <c r="T114">
        <f t="shared" si="16"/>
        <v>1.4891393252686258</v>
      </c>
      <c r="AC114">
        <f t="shared" si="15"/>
        <v>0.47114959377685611</v>
      </c>
      <c r="AD114">
        <f t="shared" si="15"/>
        <v>1.597746008205031</v>
      </c>
    </row>
    <row r="115" spans="5:30">
      <c r="E115"/>
      <c r="S115">
        <f t="shared" si="17"/>
        <v>0.54890403776197449</v>
      </c>
      <c r="T115">
        <f t="shared" si="16"/>
        <v>1.6467121132859237</v>
      </c>
      <c r="AC115">
        <f t="shared" si="15"/>
        <v>0.5889369922210701</v>
      </c>
      <c r="AD115">
        <f t="shared" si="15"/>
        <v>1.7668109766632107</v>
      </c>
    </row>
    <row r="116" spans="5:30">
      <c r="E116"/>
      <c r="S116">
        <f t="shared" si="17"/>
        <v>0.65868484531436944</v>
      </c>
      <c r="T116">
        <f t="shared" si="16"/>
        <v>1.7837269932952111</v>
      </c>
      <c r="AC116">
        <f t="shared" si="15"/>
        <v>0.70672439066528425</v>
      </c>
      <c r="AD116">
        <f t="shared" si="15"/>
        <v>1.9138186970859052</v>
      </c>
    </row>
    <row r="117" spans="5:30">
      <c r="E117"/>
      <c r="S117">
        <f t="shared" si="17"/>
        <v>0.76846565286676438</v>
      </c>
      <c r="T117">
        <f t="shared" si="16"/>
        <v>1.9046258261830973</v>
      </c>
      <c r="AC117">
        <f t="shared" si="15"/>
        <v>0.82451178910949829</v>
      </c>
      <c r="AD117">
        <f t="shared" si="15"/>
        <v>2.0435349864656263</v>
      </c>
    </row>
    <row r="118" spans="5:30">
      <c r="E118"/>
      <c r="S118">
        <f t="shared" si="17"/>
        <v>0.87824646041915932</v>
      </c>
      <c r="T118">
        <f t="shared" si="16"/>
        <v>2.0123154418489175</v>
      </c>
      <c r="AC118">
        <f t="shared" si="15"/>
        <v>0.94229918755371234</v>
      </c>
      <c r="AD118">
        <f t="shared" si="15"/>
        <v>2.1590786771301382</v>
      </c>
    </row>
    <row r="119" spans="5:30">
      <c r="E119"/>
      <c r="S119">
        <f t="shared" si="17"/>
        <v>0.98802726797155427</v>
      </c>
      <c r="T119">
        <f t="shared" si="16"/>
        <v>2.1088204489310729</v>
      </c>
      <c r="AC119">
        <f t="shared" si="15"/>
        <v>1.0600865859979265</v>
      </c>
      <c r="AD119">
        <f t="shared" si="15"/>
        <v>2.262622037526921</v>
      </c>
    </row>
    <row r="120" spans="5:30">
      <c r="E120"/>
      <c r="S120">
        <f t="shared" si="17"/>
        <v>1.0978080755239492</v>
      </c>
      <c r="T120">
        <f t="shared" si="16"/>
        <v>2.1956161510478984</v>
      </c>
      <c r="AC120">
        <f t="shared" si="15"/>
        <v>1.1778739844421404</v>
      </c>
      <c r="AD120">
        <f t="shared" si="15"/>
        <v>2.3557479688842808</v>
      </c>
    </row>
    <row r="121" spans="5:30">
      <c r="E121"/>
      <c r="S121">
        <f t="shared" si="17"/>
        <v>1.2075888830763442</v>
      </c>
      <c r="T121">
        <f t="shared" si="16"/>
        <v>2.2738146864336177</v>
      </c>
      <c r="AC121">
        <f t="shared" si="15"/>
        <v>1.2956613828863546</v>
      </c>
      <c r="AD121">
        <f t="shared" si="15"/>
        <v>2.4396497204799381</v>
      </c>
    </row>
    <row r="122" spans="5:30">
      <c r="E122"/>
      <c r="S122">
        <f t="shared" si="17"/>
        <v>1.3173696906287391</v>
      </c>
      <c r="T122">
        <f t="shared" si="16"/>
        <v>2.3442765456162209</v>
      </c>
      <c r="AC122">
        <f t="shared" si="15"/>
        <v>1.4134487813305685</v>
      </c>
      <c r="AD122">
        <f t="shared" si="15"/>
        <v>2.515250540584129</v>
      </c>
    </row>
    <row r="123" spans="5:30">
      <c r="E123"/>
      <c r="S123">
        <f t="shared" si="17"/>
        <v>1.427150498181134</v>
      </c>
      <c r="T123">
        <f t="shared" si="16"/>
        <v>2.4076810762635739</v>
      </c>
      <c r="AC123">
        <f t="shared" si="15"/>
        <v>1.5312361797747827</v>
      </c>
      <c r="AD123">
        <f t="shared" si="15"/>
        <v>2.5832793234017792</v>
      </c>
    </row>
    <row r="124" spans="5:30">
      <c r="E124"/>
      <c r="S124">
        <f t="shared" si="17"/>
        <v>1.536931305733529</v>
      </c>
      <c r="T124">
        <f t="shared" si="16"/>
        <v>2.4645730170265616</v>
      </c>
      <c r="AC124">
        <f t="shared" si="15"/>
        <v>1.6490235782189966</v>
      </c>
      <c r="AD124">
        <f t="shared" si="15"/>
        <v>2.6443205367460738</v>
      </c>
    </row>
    <row r="125" spans="5:30">
      <c r="E125"/>
      <c r="S125">
        <f t="shared" si="17"/>
        <v>1.6467121132859239</v>
      </c>
      <c r="T125">
        <f t="shared" si="16"/>
        <v>2.5153943023111469</v>
      </c>
      <c r="AC125">
        <f t="shared" si="15"/>
        <v>1.7668109766632107</v>
      </c>
      <c r="AD125">
        <f t="shared" si="15"/>
        <v>2.6988483464126727</v>
      </c>
    </row>
    <row r="126" spans="5:30">
      <c r="E126"/>
      <c r="S126">
        <f t="shared" si="17"/>
        <v>1.7564929208383189</v>
      </c>
      <c r="T126">
        <f t="shared" si="16"/>
        <v>2.5605064312611376</v>
      </c>
      <c r="AC126">
        <f t="shared" si="15"/>
        <v>1.8845983751074247</v>
      </c>
      <c r="AD126">
        <f t="shared" si="15"/>
        <v>2.7472506165887531</v>
      </c>
    </row>
    <row r="127" spans="5:30">
      <c r="E127"/>
      <c r="S127">
        <f t="shared" si="17"/>
        <v>1.8662737283907138</v>
      </c>
      <c r="T127">
        <f t="shared" si="16"/>
        <v>2.6002065728603561</v>
      </c>
      <c r="AC127">
        <f t="shared" si="15"/>
        <v>2.002385773551639</v>
      </c>
      <c r="AD127">
        <f t="shared" si="15"/>
        <v>2.7898461895408566</v>
      </c>
    </row>
    <row r="128" spans="5:30">
      <c r="E128"/>
      <c r="S128">
        <f t="shared" si="17"/>
        <v>1.9760545359431088</v>
      </c>
      <c r="T128">
        <f t="shared" si="16"/>
        <v>2.6347393812574778</v>
      </c>
      <c r="AC128">
        <f t="shared" si="15"/>
        <v>2.120173171995853</v>
      </c>
      <c r="AD128">
        <f t="shared" si="15"/>
        <v>2.826897562661137</v>
      </c>
    </row>
    <row r="129" spans="5:30">
      <c r="E129"/>
      <c r="S129">
        <f t="shared" si="17"/>
        <v>2.0858353434955035</v>
      </c>
      <c r="T129">
        <f t="shared" si="16"/>
        <v>2.6643057897580307</v>
      </c>
      <c r="AC129">
        <f t="shared" si="15"/>
        <v>2.2379605704400669</v>
      </c>
      <c r="AD129">
        <f t="shared" si="15"/>
        <v>2.8586203238273535</v>
      </c>
    </row>
    <row r="130" spans="5:30">
      <c r="E130"/>
      <c r="S130">
        <f t="shared" si="17"/>
        <v>2.1956161510478984</v>
      </c>
      <c r="T130">
        <f t="shared" si="16"/>
        <v>2.6890696205404536</v>
      </c>
      <c r="AC130">
        <f t="shared" si="15"/>
        <v>2.3557479688842808</v>
      </c>
      <c r="AD130">
        <f t="shared" si="15"/>
        <v>2.8851902431821754</v>
      </c>
    </row>
    <row r="131" spans="5:30">
      <c r="E131"/>
      <c r="S131">
        <f t="shared" si="17"/>
        <v>2.3053969586002934</v>
      </c>
      <c r="T131">
        <f t="shared" si="16"/>
        <v>2.7091625745745276</v>
      </c>
      <c r="AC131">
        <f t="shared" si="15"/>
        <v>2.4735353673284952</v>
      </c>
      <c r="AD131">
        <f t="shared" si="15"/>
        <v>2.9067486269789349</v>
      </c>
    </row>
    <row r="132" spans="5:30">
      <c r="E132"/>
      <c r="S132">
        <f t="shared" si="17"/>
        <v>2.4151777661526883</v>
      </c>
      <c r="T132">
        <f t="shared" si="16"/>
        <v>2.7246879886370983</v>
      </c>
      <c r="AC132">
        <f t="shared" si="15"/>
        <v>2.5913227657727091</v>
      </c>
      <c r="AD132">
        <f t="shared" si="15"/>
        <v>2.9234063486059751</v>
      </c>
    </row>
    <row r="133" spans="5:30">
      <c r="E133"/>
      <c r="S133">
        <f t="shared" si="17"/>
        <v>2.5249585737050833</v>
      </c>
      <c r="T133">
        <f t="shared" si="16"/>
        <v>2.7357236271154211</v>
      </c>
      <c r="AC133">
        <f t="shared" si="15"/>
        <v>2.7091101642169231</v>
      </c>
      <c r="AD133">
        <f t="shared" si="15"/>
        <v>2.9352468440032426</v>
      </c>
    </row>
    <row r="134" spans="5:30">
      <c r="E134"/>
      <c r="S134">
        <f t="shared" si="17"/>
        <v>2.6347393812574782</v>
      </c>
      <c r="T134">
        <f t="shared" si="16"/>
        <v>2.7423236937090638</v>
      </c>
      <c r="AC134">
        <f t="shared" si="15"/>
        <v>2.826897562661137</v>
      </c>
      <c r="AD134">
        <f t="shared" si="15"/>
        <v>2.9423282700826849</v>
      </c>
    </row>
    <row r="135" spans="5:30">
      <c r="E135"/>
      <c r="S135">
        <f t="shared" si="17"/>
        <v>2.7445201888098731</v>
      </c>
      <c r="T135">
        <f t="shared" si="16"/>
        <v>2.7445201888098727</v>
      </c>
      <c r="AC135">
        <f t="shared" ref="AC135:AD198" si="18">S135*0.0479/$I$23</f>
        <v>2.9446849611053514</v>
      </c>
      <c r="AD135">
        <f t="shared" si="18"/>
        <v>2.9446849611053509</v>
      </c>
    </row>
    <row r="136" spans="5:30">
      <c r="E136"/>
      <c r="S136">
        <f t="shared" si="17"/>
        <v>2.8543009963622681</v>
      </c>
      <c r="T136">
        <f t="shared" si="16"/>
        <v>2.7423236937090638</v>
      </c>
      <c r="AC136">
        <f t="shared" si="18"/>
        <v>3.0624723595495653</v>
      </c>
      <c r="AD136">
        <f t="shared" si="18"/>
        <v>2.9423282700826849</v>
      </c>
    </row>
    <row r="137" spans="5:30">
      <c r="E137"/>
      <c r="S137">
        <f t="shared" si="17"/>
        <v>2.964081803914663</v>
      </c>
      <c r="T137">
        <f t="shared" si="16"/>
        <v>2.7357236271154211</v>
      </c>
      <c r="AC137">
        <f t="shared" si="18"/>
        <v>3.1802597579937797</v>
      </c>
      <c r="AD137">
        <f t="shared" si="18"/>
        <v>2.9352468440032426</v>
      </c>
    </row>
    <row r="138" spans="5:30">
      <c r="E138"/>
      <c r="S138">
        <f t="shared" si="17"/>
        <v>3.073862611467058</v>
      </c>
      <c r="T138">
        <f t="shared" si="16"/>
        <v>2.7246879886370983</v>
      </c>
      <c r="AC138">
        <f t="shared" si="18"/>
        <v>3.2980471564379932</v>
      </c>
      <c r="AD138">
        <f t="shared" si="18"/>
        <v>2.9234063486059751</v>
      </c>
    </row>
    <row r="139" spans="5:30">
      <c r="E139"/>
      <c r="S139">
        <f t="shared" si="17"/>
        <v>3.1836434190194529</v>
      </c>
      <c r="T139">
        <f t="shared" si="16"/>
        <v>2.7091625745745276</v>
      </c>
      <c r="AC139">
        <f t="shared" si="18"/>
        <v>3.4158345548822076</v>
      </c>
      <c r="AD139">
        <f t="shared" si="18"/>
        <v>2.9067486269789349</v>
      </c>
    </row>
    <row r="140" spans="5:30">
      <c r="E140"/>
      <c r="S140">
        <f t="shared" si="17"/>
        <v>3.2934242265718479</v>
      </c>
      <c r="T140">
        <f t="shared" si="16"/>
        <v>2.6890696205404536</v>
      </c>
      <c r="AC140">
        <f t="shared" si="18"/>
        <v>3.5336219533264215</v>
      </c>
      <c r="AD140">
        <f t="shared" si="18"/>
        <v>2.8851902431821754</v>
      </c>
    </row>
    <row r="141" spans="5:30">
      <c r="E141"/>
      <c r="S141">
        <f t="shared" si="17"/>
        <v>3.4032050341242428</v>
      </c>
      <c r="T141">
        <f t="shared" si="16"/>
        <v>2.6643057897580307</v>
      </c>
      <c r="AC141">
        <f t="shared" si="18"/>
        <v>3.6514093517706359</v>
      </c>
      <c r="AD141">
        <f t="shared" si="18"/>
        <v>2.8586203238273535</v>
      </c>
    </row>
    <row r="142" spans="5:30">
      <c r="E142"/>
      <c r="S142">
        <f t="shared" si="17"/>
        <v>3.5129858416766377</v>
      </c>
      <c r="T142">
        <f t="shared" si="16"/>
        <v>2.6347393812574778</v>
      </c>
      <c r="AC142">
        <f t="shared" si="18"/>
        <v>3.7691967502148493</v>
      </c>
      <c r="AD142">
        <f t="shared" si="18"/>
        <v>2.826897562661137</v>
      </c>
    </row>
    <row r="143" spans="5:30">
      <c r="E143"/>
      <c r="S143">
        <f t="shared" si="17"/>
        <v>3.6227666492290327</v>
      </c>
      <c r="T143">
        <f t="shared" si="16"/>
        <v>2.6002065728603556</v>
      </c>
      <c r="AC143">
        <f t="shared" si="18"/>
        <v>3.8869841486590637</v>
      </c>
      <c r="AD143">
        <f t="shared" si="18"/>
        <v>2.7898461895408557</v>
      </c>
    </row>
    <row r="144" spans="5:30">
      <c r="E144"/>
      <c r="S144">
        <f t="shared" si="17"/>
        <v>3.7325474567814276</v>
      </c>
      <c r="T144">
        <f t="shared" si="16"/>
        <v>2.5605064312611372</v>
      </c>
      <c r="AC144">
        <f t="shared" si="18"/>
        <v>4.0047715471032781</v>
      </c>
      <c r="AD144">
        <f t="shared" si="18"/>
        <v>2.7472506165887527</v>
      </c>
    </row>
    <row r="145" spans="5:30">
      <c r="E145"/>
      <c r="S145">
        <f t="shared" si="17"/>
        <v>3.8423282643338226</v>
      </c>
      <c r="T145">
        <f t="shared" si="16"/>
        <v>2.5153943023111469</v>
      </c>
      <c r="AC145">
        <f t="shared" si="18"/>
        <v>4.1225589455474925</v>
      </c>
      <c r="AD145">
        <f t="shared" si="18"/>
        <v>2.6988483464126727</v>
      </c>
    </row>
    <row r="146" spans="5:30">
      <c r="E146"/>
      <c r="S146">
        <f t="shared" si="17"/>
        <v>3.9521090718862175</v>
      </c>
      <c r="T146">
        <f t="shared" si="16"/>
        <v>2.4645730170265607</v>
      </c>
      <c r="AC146">
        <f t="shared" si="18"/>
        <v>4.240346343991706</v>
      </c>
      <c r="AD146">
        <f t="shared" si="18"/>
        <v>2.6443205367460729</v>
      </c>
    </row>
    <row r="147" spans="5:30">
      <c r="E147"/>
      <c r="S147">
        <f t="shared" si="17"/>
        <v>4.0618898794386125</v>
      </c>
      <c r="T147">
        <f t="shared" si="16"/>
        <v>2.407681076263573</v>
      </c>
      <c r="AC147">
        <f t="shared" si="18"/>
        <v>4.3581337424359203</v>
      </c>
      <c r="AD147">
        <f t="shared" si="18"/>
        <v>2.5832793234017783</v>
      </c>
    </row>
    <row r="148" spans="5:30">
      <c r="E148"/>
      <c r="S148">
        <f t="shared" si="17"/>
        <v>4.171670686991007</v>
      </c>
      <c r="T148">
        <f t="shared" si="16"/>
        <v>2.3442765456162205</v>
      </c>
      <c r="AC148">
        <f t="shared" si="18"/>
        <v>4.4759211408801338</v>
      </c>
      <c r="AD148">
        <f t="shared" si="18"/>
        <v>2.5152505405841286</v>
      </c>
    </row>
    <row r="149" spans="5:30">
      <c r="E149"/>
      <c r="S149">
        <f t="shared" si="17"/>
        <v>4.2814514945434015</v>
      </c>
      <c r="T149">
        <f t="shared" si="16"/>
        <v>2.2738146864336173</v>
      </c>
      <c r="AC149">
        <f t="shared" si="18"/>
        <v>4.5937085393243473</v>
      </c>
      <c r="AD149">
        <f t="shared" si="18"/>
        <v>2.4396497204799377</v>
      </c>
    </row>
    <row r="150" spans="5:30">
      <c r="E150"/>
      <c r="S150">
        <f t="shared" si="17"/>
        <v>4.391232302095796</v>
      </c>
      <c r="T150">
        <f t="shared" si="16"/>
        <v>2.1956161510478984</v>
      </c>
      <c r="AC150">
        <f t="shared" si="18"/>
        <v>4.7114959377685608</v>
      </c>
      <c r="AD150">
        <f t="shared" si="18"/>
        <v>2.3557479688842808</v>
      </c>
    </row>
    <row r="151" spans="5:30">
      <c r="E151"/>
      <c r="S151">
        <f t="shared" si="17"/>
        <v>4.5010131096481905</v>
      </c>
      <c r="T151">
        <f t="shared" si="16"/>
        <v>2.1088204489310733</v>
      </c>
      <c r="AC151">
        <f t="shared" si="18"/>
        <v>4.8292833362127743</v>
      </c>
      <c r="AD151">
        <f t="shared" si="18"/>
        <v>2.2626220375269219</v>
      </c>
    </row>
    <row r="152" spans="5:30">
      <c r="E152"/>
      <c r="S152">
        <f t="shared" si="17"/>
        <v>4.610793917200585</v>
      </c>
      <c r="T152">
        <f t="shared" si="16"/>
        <v>2.0123154418489189</v>
      </c>
      <c r="AC152">
        <f t="shared" si="18"/>
        <v>4.9470707346569887</v>
      </c>
      <c r="AD152">
        <f t="shared" si="18"/>
        <v>2.1590786771301396</v>
      </c>
    </row>
    <row r="153" spans="5:30">
      <c r="E153"/>
      <c r="S153">
        <f t="shared" si="17"/>
        <v>4.7205747247529795</v>
      </c>
      <c r="T153">
        <f t="shared" si="16"/>
        <v>1.9046258261830988</v>
      </c>
      <c r="AC153">
        <f t="shared" si="18"/>
        <v>5.0648581331012013</v>
      </c>
      <c r="AD153">
        <f t="shared" si="18"/>
        <v>2.0435349864656276</v>
      </c>
    </row>
    <row r="154" spans="5:30">
      <c r="E154"/>
      <c r="S154">
        <f t="shared" si="17"/>
        <v>4.830355532305374</v>
      </c>
      <c r="T154">
        <f t="shared" si="16"/>
        <v>1.7837269932952138</v>
      </c>
      <c r="AC154">
        <f t="shared" si="18"/>
        <v>5.1826455315454156</v>
      </c>
      <c r="AD154">
        <f t="shared" si="18"/>
        <v>1.9138186970859081</v>
      </c>
    </row>
    <row r="155" spans="5:30">
      <c r="E155"/>
      <c r="S155">
        <f t="shared" si="17"/>
        <v>4.9401363398577685</v>
      </c>
      <c r="T155">
        <f t="shared" si="16"/>
        <v>1.6467121132859266</v>
      </c>
      <c r="AC155">
        <f t="shared" si="18"/>
        <v>5.3004329299896291</v>
      </c>
      <c r="AD155">
        <f t="shared" si="18"/>
        <v>1.7668109766632139</v>
      </c>
    </row>
    <row r="156" spans="5:30">
      <c r="E156"/>
      <c r="S156">
        <f t="shared" si="17"/>
        <v>5.049917147410163</v>
      </c>
      <c r="T156">
        <f t="shared" si="16"/>
        <v>1.4891393252686298</v>
      </c>
      <c r="AC156">
        <f t="shared" si="18"/>
        <v>5.4182203284338426</v>
      </c>
      <c r="AD156">
        <f t="shared" si="18"/>
        <v>1.597746008205035</v>
      </c>
    </row>
    <row r="157" spans="5:30">
      <c r="E157"/>
      <c r="S157">
        <f t="shared" si="17"/>
        <v>5.1596979549625575</v>
      </c>
      <c r="T157">
        <f t="shared" si="16"/>
        <v>1.3035748634684188</v>
      </c>
      <c r="AC157">
        <f t="shared" si="18"/>
        <v>5.5360077268780561</v>
      </c>
      <c r="AD157">
        <f t="shared" si="18"/>
        <v>1.3986478626688414</v>
      </c>
    </row>
    <row r="158" spans="5:30">
      <c r="E158"/>
      <c r="S158">
        <f t="shared" si="17"/>
        <v>5.269478762514952</v>
      </c>
      <c r="T158">
        <f t="shared" si="16"/>
        <v>1.0756278482161898</v>
      </c>
      <c r="AC158">
        <f t="shared" si="18"/>
        <v>5.6537951253222705</v>
      </c>
      <c r="AD158">
        <f t="shared" si="18"/>
        <v>1.1540760972728792</v>
      </c>
    </row>
    <row r="159" spans="5:30">
      <c r="E159"/>
      <c r="S159">
        <f t="shared" si="17"/>
        <v>5.3792595700673465</v>
      </c>
      <c r="T159">
        <f t="shared" si="16"/>
        <v>0.76846565286677815</v>
      </c>
      <c r="AC159">
        <f t="shared" si="18"/>
        <v>5.7715825237664831</v>
      </c>
      <c r="AD159">
        <f t="shared" si="18"/>
        <v>0.82451178910951306</v>
      </c>
    </row>
    <row r="160" spans="5:30">
      <c r="E160"/>
      <c r="S160">
        <f t="shared" si="17"/>
        <v>5.489040377619741</v>
      </c>
      <c r="T160">
        <v>0</v>
      </c>
      <c r="AC160">
        <f t="shared" si="18"/>
        <v>5.8893699222106966</v>
      </c>
      <c r="AD160">
        <f>T160</f>
        <v>0</v>
      </c>
    </row>
    <row r="161" spans="5:36">
      <c r="E161"/>
    </row>
    <row r="162" spans="5:36">
      <c r="E162"/>
      <c r="S162">
        <f>B17</f>
        <v>1.2969999999999999</v>
      </c>
      <c r="W162">
        <f>E17</f>
        <v>2.3580160108024688</v>
      </c>
      <c r="AC162">
        <f t="shared" si="18"/>
        <v>1.3915934778420462</v>
      </c>
      <c r="AF162">
        <f>W162*0.0479/$I$23</f>
        <v>2.5299920595835279</v>
      </c>
    </row>
    <row r="163" spans="5:36">
      <c r="E163"/>
      <c r="S163">
        <f>B18</f>
        <v>1.298</v>
      </c>
      <c r="W163">
        <f>E18</f>
        <v>2.2886301369863009</v>
      </c>
      <c r="AC163">
        <f t="shared" si="18"/>
        <v>1.3926664103615851</v>
      </c>
      <c r="AF163">
        <f>W163*0.0479/$I$23</f>
        <v>2.4555456991695337</v>
      </c>
    </row>
    <row r="164" spans="5:36">
      <c r="E164"/>
      <c r="S164">
        <f>B19</f>
        <v>1.7869999999999999</v>
      </c>
      <c r="W164">
        <f>E19</f>
        <v>2.7814299889746414</v>
      </c>
      <c r="AC164">
        <f t="shared" si="18"/>
        <v>1.9173304124161421</v>
      </c>
      <c r="AF164">
        <f>W164*0.0479/$I$23</f>
        <v>2.9842866859918158</v>
      </c>
    </row>
    <row r="165" spans="5:36">
      <c r="E165"/>
      <c r="S165">
        <f>B20</f>
        <v>2.278</v>
      </c>
      <c r="W165">
        <f>E20</f>
        <v>3.1708768340337681</v>
      </c>
      <c r="AC165">
        <f t="shared" si="18"/>
        <v>2.4441402795097775</v>
      </c>
      <c r="AF165">
        <f>W165*0.0479/$I$23</f>
        <v>3.4021368706876083</v>
      </c>
    </row>
    <row r="166" spans="5:36">
      <c r="E166"/>
      <c r="S166">
        <f>B21</f>
        <v>2.77</v>
      </c>
      <c r="W166">
        <f>E21</f>
        <v>3.5284787107182942</v>
      </c>
      <c r="AC166">
        <f t="shared" si="18"/>
        <v>2.9720230791229514</v>
      </c>
      <c r="AF166">
        <f>W166*0.0479/$I$23</f>
        <v>3.7858195532306014</v>
      </c>
    </row>
    <row r="167" spans="5:36">
      <c r="E167"/>
    </row>
    <row r="168" spans="5:36">
      <c r="E168"/>
      <c r="S168">
        <f>$F$17</f>
        <v>4.9294000000000002</v>
      </c>
      <c r="Y168">
        <f>E12</f>
        <v>4.6408333333333331</v>
      </c>
      <c r="AC168">
        <f t="shared" si="18"/>
        <v>5.2889135618154066</v>
      </c>
      <c r="AH168">
        <f>Y168*0.0479/$I$23</f>
        <v>4.979301001093777</v>
      </c>
    </row>
    <row r="169" spans="5:36">
      <c r="E169"/>
    </row>
    <row r="170" spans="5:36">
      <c r="E170"/>
      <c r="S170">
        <v>-0.05</v>
      </c>
      <c r="Z170">
        <f>S170*$I$25+$I$24</f>
        <v>1.2943490215928053</v>
      </c>
      <c r="AC170">
        <f t="shared" si="18"/>
        <v>-5.3646625976948581E-2</v>
      </c>
      <c r="AG170">
        <f>Z170*0.0479/$I$23</f>
        <v>1.3887491569003714</v>
      </c>
    </row>
    <row r="171" spans="5:36">
      <c r="E171"/>
      <c r="S171">
        <f>I41</f>
        <v>2.2403817374312567</v>
      </c>
      <c r="Z171">
        <f>S171*$I$25+$I$24</f>
        <v>3.0945577218134264</v>
      </c>
      <c r="AC171">
        <f t="shared" si="18"/>
        <v>2.4037784222712171</v>
      </c>
      <c r="AG171">
        <f>Z171*0.0479/$I$23</f>
        <v>3.3202516133240598</v>
      </c>
    </row>
    <row r="172" spans="5:36">
      <c r="E172"/>
    </row>
    <row r="173" spans="5:36">
      <c r="E173"/>
      <c r="S173">
        <v>0</v>
      </c>
      <c r="V173">
        <f t="shared" ref="V173:V222" si="19">SQRT(($L$29/2)^2-(S173-$L$29/2)^2)</f>
        <v>0</v>
      </c>
      <c r="AC173">
        <f t="shared" si="18"/>
        <v>0</v>
      </c>
      <c r="AJ173">
        <f t="shared" ref="AJ173:AJ222" si="20">V173*0.0479/$I$23</f>
        <v>0</v>
      </c>
    </row>
    <row r="174" spans="5:36">
      <c r="E174"/>
      <c r="S174">
        <f t="shared" ref="S174:S223" si="21">S173+$V$2</f>
        <v>0.44223276764255559</v>
      </c>
      <c r="V174">
        <f t="shared" si="19"/>
        <v>3.0956293734978919</v>
      </c>
      <c r="AC174">
        <f t="shared" si="18"/>
        <v>0.47448591760941977</v>
      </c>
      <c r="AJ174">
        <f t="shared" si="20"/>
        <v>3.3214014232659417</v>
      </c>
    </row>
    <row r="175" spans="5:36">
      <c r="E175"/>
      <c r="S175">
        <f t="shared" si="21"/>
        <v>0.88446553528511118</v>
      </c>
      <c r="V175">
        <f t="shared" si="19"/>
        <v>4.3329785130522254</v>
      </c>
      <c r="AC175">
        <f t="shared" si="18"/>
        <v>0.94897183521883954</v>
      </c>
      <c r="AJ175">
        <f t="shared" si="20"/>
        <v>4.648993553117351</v>
      </c>
    </row>
    <row r="176" spans="5:36">
      <c r="E176"/>
      <c r="S176">
        <f t="shared" si="21"/>
        <v>1.3266983029276669</v>
      </c>
      <c r="V176">
        <f t="shared" si="19"/>
        <v>5.2512231650852588</v>
      </c>
      <c r="AC176">
        <f t="shared" si="18"/>
        <v>1.4234577528282593</v>
      </c>
      <c r="AJ176">
        <f t="shared" si="20"/>
        <v>5.6342081011763394</v>
      </c>
    </row>
    <row r="177" spans="5:36">
      <c r="E177"/>
      <c r="S177">
        <f t="shared" si="21"/>
        <v>1.7689310705702224</v>
      </c>
      <c r="V177">
        <f t="shared" si="19"/>
        <v>5.9987371190051491</v>
      </c>
      <c r="AC177">
        <f t="shared" si="18"/>
        <v>1.8979436704376791</v>
      </c>
      <c r="AJ177">
        <f t="shared" si="20"/>
        <v>6.4362401311461461</v>
      </c>
    </row>
    <row r="178" spans="5:36">
      <c r="E178"/>
      <c r="S178">
        <f t="shared" si="21"/>
        <v>2.2111638382127778</v>
      </c>
      <c r="V178">
        <f t="shared" si="19"/>
        <v>6.6334915146383349</v>
      </c>
      <c r="AC178">
        <f t="shared" si="18"/>
        <v>2.3724295880470985</v>
      </c>
      <c r="AJ178">
        <f t="shared" si="20"/>
        <v>7.1172887641412981</v>
      </c>
    </row>
    <row r="179" spans="5:36">
      <c r="E179"/>
      <c r="S179">
        <f t="shared" si="21"/>
        <v>2.6533966058553333</v>
      </c>
      <c r="V179">
        <f t="shared" si="19"/>
        <v>7.1854319762331444</v>
      </c>
      <c r="AC179">
        <f t="shared" si="18"/>
        <v>2.8469155056565185</v>
      </c>
      <c r="AJ179">
        <f t="shared" si="20"/>
        <v>7.7094836342357196</v>
      </c>
    </row>
    <row r="180" spans="5:36">
      <c r="E180"/>
      <c r="S180">
        <f t="shared" si="21"/>
        <v>3.0956293734978888</v>
      </c>
      <c r="V180">
        <f t="shared" si="19"/>
        <v>7.6724517628861744</v>
      </c>
      <c r="AC180">
        <f t="shared" si="18"/>
        <v>3.3214014232659386</v>
      </c>
      <c r="AJ180">
        <f t="shared" si="20"/>
        <v>8.2320230009946886</v>
      </c>
    </row>
    <row r="181" spans="5:36">
      <c r="E181"/>
      <c r="S181">
        <f t="shared" si="21"/>
        <v>3.5378621411404443</v>
      </c>
      <c r="V181">
        <f t="shared" si="19"/>
        <v>8.1062605300473134</v>
      </c>
      <c r="AC181">
        <f t="shared" si="18"/>
        <v>3.7958873408753573</v>
      </c>
      <c r="AJ181">
        <f t="shared" si="20"/>
        <v>8.6974705345429832</v>
      </c>
    </row>
    <row r="182" spans="5:36">
      <c r="E182"/>
      <c r="S182">
        <f t="shared" si="21"/>
        <v>3.9800949087829998</v>
      </c>
      <c r="V182">
        <f t="shared" si="19"/>
        <v>8.495014059237171</v>
      </c>
      <c r="AC182">
        <f t="shared" si="18"/>
        <v>4.2703732584847769</v>
      </c>
      <c r="AJ182">
        <f t="shared" si="20"/>
        <v>9.1145768380963244</v>
      </c>
    </row>
    <row r="183" spans="5:36">
      <c r="E183"/>
      <c r="S183">
        <f t="shared" si="21"/>
        <v>4.4223276764255557</v>
      </c>
      <c r="V183">
        <f t="shared" si="19"/>
        <v>8.8446553528511114</v>
      </c>
      <c r="AC183">
        <f t="shared" si="18"/>
        <v>4.7448591760941969</v>
      </c>
      <c r="AJ183">
        <f t="shared" si="20"/>
        <v>9.4897183521883939</v>
      </c>
    </row>
    <row r="184" spans="5:36">
      <c r="E184"/>
      <c r="S184">
        <f t="shared" si="21"/>
        <v>4.8645604440681112</v>
      </c>
      <c r="V184">
        <f t="shared" si="19"/>
        <v>9.1596644651015939</v>
      </c>
      <c r="AC184">
        <f t="shared" si="18"/>
        <v>5.219345093703617</v>
      </c>
      <c r="AJ184">
        <f t="shared" si="20"/>
        <v>9.827701872673039</v>
      </c>
    </row>
    <row r="185" spans="5:36">
      <c r="E185"/>
      <c r="S185">
        <f t="shared" si="21"/>
        <v>5.3067932117106666</v>
      </c>
      <c r="V185">
        <f t="shared" si="19"/>
        <v>9.4435077314638924</v>
      </c>
      <c r="AC185">
        <f t="shared" si="18"/>
        <v>5.693831011313037</v>
      </c>
      <c r="AJ185">
        <f t="shared" si="20"/>
        <v>10.132246543605312</v>
      </c>
    </row>
    <row r="186" spans="5:36">
      <c r="E186"/>
      <c r="S186">
        <f t="shared" si="21"/>
        <v>5.7490259793532221</v>
      </c>
      <c r="V186">
        <f t="shared" si="19"/>
        <v>9.6989217851077747</v>
      </c>
      <c r="AC186">
        <f t="shared" si="18"/>
        <v>6.1683169289224562</v>
      </c>
      <c r="AJ186">
        <f t="shared" si="20"/>
        <v>10.406288587707104</v>
      </c>
    </row>
    <row r="187" spans="5:36">
      <c r="E187"/>
      <c r="S187">
        <f t="shared" si="21"/>
        <v>6.1912587469957776</v>
      </c>
      <c r="V187">
        <f t="shared" si="19"/>
        <v>9.9281010103395122</v>
      </c>
      <c r="AC187">
        <f t="shared" si="18"/>
        <v>6.6428028465318771</v>
      </c>
      <c r="AJ187">
        <f t="shared" si="20"/>
        <v>10.652182431260982</v>
      </c>
    </row>
    <row r="188" spans="5:36">
      <c r="E188"/>
      <c r="S188">
        <f t="shared" si="21"/>
        <v>6.6334915146383331</v>
      </c>
      <c r="V188">
        <f t="shared" si="19"/>
        <v>10.132825662559144</v>
      </c>
      <c r="AC188">
        <f t="shared" si="18"/>
        <v>7.1172887641412954</v>
      </c>
      <c r="AJ188">
        <f t="shared" si="20"/>
        <v>10.871838168178732</v>
      </c>
    </row>
    <row r="189" spans="5:36">
      <c r="E189"/>
      <c r="S189">
        <f t="shared" si="21"/>
        <v>7.0757242822808886</v>
      </c>
      <c r="V189">
        <f t="shared" si="19"/>
        <v>10.314551977792163</v>
      </c>
      <c r="AC189">
        <f t="shared" si="18"/>
        <v>7.5917746817507146</v>
      </c>
      <c r="AJ189">
        <f t="shared" si="20"/>
        <v>11.066818241448228</v>
      </c>
    </row>
    <row r="190" spans="5:36">
      <c r="E190"/>
      <c r="S190">
        <f t="shared" si="21"/>
        <v>7.517957049923444</v>
      </c>
      <c r="V190">
        <f t="shared" si="19"/>
        <v>10.474477049274668</v>
      </c>
      <c r="AC190">
        <f t="shared" si="18"/>
        <v>8.0662605993601346</v>
      </c>
      <c r="AJ190">
        <f t="shared" si="20"/>
        <v>11.238407051331404</v>
      </c>
    </row>
    <row r="191" spans="5:36">
      <c r="E191"/>
      <c r="S191">
        <f t="shared" si="21"/>
        <v>7.9601898175659995</v>
      </c>
      <c r="V191">
        <f t="shared" si="19"/>
        <v>10.613586423421333</v>
      </c>
      <c r="AC191">
        <f t="shared" si="18"/>
        <v>8.5407465169695538</v>
      </c>
      <c r="AJ191">
        <f t="shared" si="20"/>
        <v>11.387662022626074</v>
      </c>
    </row>
    <row r="192" spans="5:36">
      <c r="E192"/>
      <c r="S192">
        <f t="shared" si="21"/>
        <v>8.402422585208555</v>
      </c>
      <c r="V192">
        <f t="shared" si="19"/>
        <v>10.732689524882939</v>
      </c>
      <c r="AC192">
        <f t="shared" si="18"/>
        <v>9.0152324345789747</v>
      </c>
      <c r="AJ192">
        <f t="shared" si="20"/>
        <v>11.515451613362181</v>
      </c>
    </row>
    <row r="193" spans="5:36">
      <c r="E193"/>
      <c r="S193">
        <f t="shared" si="21"/>
        <v>8.8446553528511114</v>
      </c>
      <c r="V193">
        <f t="shared" si="19"/>
        <v>10.832446282630565</v>
      </c>
      <c r="AC193">
        <f t="shared" si="18"/>
        <v>9.4897183521883939</v>
      </c>
      <c r="AJ193">
        <f t="shared" si="20"/>
        <v>11.622483882793381</v>
      </c>
    </row>
    <row r="194" spans="5:36">
      <c r="E194"/>
      <c r="S194">
        <f t="shared" si="21"/>
        <v>9.2868881204936677</v>
      </c>
      <c r="V194">
        <f t="shared" si="19"/>
        <v>10.913387230968572</v>
      </c>
      <c r="AC194">
        <f t="shared" si="18"/>
        <v>9.9642042697978148</v>
      </c>
      <c r="AJ194">
        <f t="shared" si="20"/>
        <v>11.709328058427552</v>
      </c>
    </row>
    <row r="195" spans="5:36">
      <c r="E195"/>
      <c r="S195">
        <f t="shared" si="21"/>
        <v>9.7291208881362241</v>
      </c>
      <c r="V195">
        <f t="shared" si="19"/>
        <v>10.975928644014841</v>
      </c>
      <c r="AC195">
        <f t="shared" si="18"/>
        <v>10.438690187407236</v>
      </c>
      <c r="AJ195">
        <f t="shared" si="20"/>
        <v>11.776430774302812</v>
      </c>
    </row>
    <row r="196" spans="5:36">
      <c r="E196"/>
      <c r="S196">
        <f t="shared" si="21"/>
        <v>10.17135365577878</v>
      </c>
      <c r="V196">
        <f t="shared" si="19"/>
        <v>11.020383781991869</v>
      </c>
      <c r="AC196">
        <f t="shared" si="18"/>
        <v>10.913176105016657</v>
      </c>
      <c r="AJ196">
        <f t="shared" si="20"/>
        <v>11.824128137498956</v>
      </c>
    </row>
    <row r="197" spans="5:36">
      <c r="E197"/>
      <c r="S197">
        <f t="shared" si="21"/>
        <v>10.613586423421337</v>
      </c>
      <c r="V197">
        <f t="shared" si="19"/>
        <v>11.046970995015775</v>
      </c>
      <c r="AC197">
        <f t="shared" si="18"/>
        <v>11.387662022626078</v>
      </c>
      <c r="AJ197">
        <f t="shared" si="20"/>
        <v>11.852654422956215</v>
      </c>
    </row>
    <row r="198" spans="5:36">
      <c r="E198"/>
      <c r="S198">
        <f t="shared" si="21"/>
        <v>11.055819191063893</v>
      </c>
      <c r="V198">
        <f t="shared" si="19"/>
        <v>11.05581919106389</v>
      </c>
      <c r="AC198">
        <f t="shared" si="18"/>
        <v>11.862147940235499</v>
      </c>
      <c r="AJ198">
        <f t="shared" si="20"/>
        <v>11.862147940235493</v>
      </c>
    </row>
    <row r="199" spans="5:36">
      <c r="E199"/>
      <c r="S199">
        <f t="shared" si="21"/>
        <v>11.49805195870645</v>
      </c>
      <c r="V199">
        <f t="shared" si="19"/>
        <v>11.046970995015775</v>
      </c>
      <c r="AC199">
        <f t="shared" ref="AC199:AC232" si="22">S199*0.0479/$I$23</f>
        <v>12.336633857844918</v>
      </c>
      <c r="AJ199">
        <f t="shared" si="20"/>
        <v>11.852654422956215</v>
      </c>
    </row>
    <row r="200" spans="5:36">
      <c r="E200"/>
      <c r="S200">
        <f t="shared" si="21"/>
        <v>11.940284726349006</v>
      </c>
      <c r="V200">
        <f t="shared" si="19"/>
        <v>11.020383781991869</v>
      </c>
      <c r="AC200">
        <f t="shared" si="22"/>
        <v>12.811119775454339</v>
      </c>
      <c r="AJ200">
        <f t="shared" si="20"/>
        <v>11.824128137498956</v>
      </c>
    </row>
    <row r="201" spans="5:36">
      <c r="E201"/>
      <c r="S201">
        <f t="shared" si="21"/>
        <v>12.382517493991562</v>
      </c>
      <c r="V201">
        <f t="shared" si="19"/>
        <v>10.975928644014839</v>
      </c>
      <c r="AC201">
        <f t="shared" si="22"/>
        <v>13.285605693063761</v>
      </c>
      <c r="AJ201">
        <f t="shared" si="20"/>
        <v>11.776430774302812</v>
      </c>
    </row>
    <row r="202" spans="5:36">
      <c r="E202"/>
      <c r="S202">
        <f t="shared" si="21"/>
        <v>12.824750261634119</v>
      </c>
      <c r="V202">
        <f t="shared" si="19"/>
        <v>10.913387230968572</v>
      </c>
      <c r="AC202">
        <f t="shared" si="22"/>
        <v>13.760091610673181</v>
      </c>
      <c r="AJ202">
        <f t="shared" si="20"/>
        <v>11.709328058427552</v>
      </c>
    </row>
    <row r="203" spans="5:36">
      <c r="E203"/>
      <c r="S203">
        <f t="shared" si="21"/>
        <v>13.266983029276675</v>
      </c>
      <c r="V203">
        <f t="shared" si="19"/>
        <v>10.832446282630563</v>
      </c>
      <c r="AC203">
        <f t="shared" si="22"/>
        <v>14.234577528282601</v>
      </c>
      <c r="AJ203">
        <f t="shared" si="20"/>
        <v>11.622483882793377</v>
      </c>
    </row>
    <row r="204" spans="5:36">
      <c r="E204"/>
      <c r="S204">
        <f t="shared" si="21"/>
        <v>13.709215796919231</v>
      </c>
      <c r="V204">
        <f t="shared" si="19"/>
        <v>10.732689524882938</v>
      </c>
      <c r="AC204">
        <f t="shared" si="22"/>
        <v>14.709063445892021</v>
      </c>
      <c r="AJ204">
        <f t="shared" si="20"/>
        <v>11.515451613362179</v>
      </c>
    </row>
    <row r="205" spans="5:36">
      <c r="E205"/>
      <c r="S205">
        <f t="shared" si="21"/>
        <v>14.151448564561788</v>
      </c>
      <c r="V205">
        <f t="shared" si="19"/>
        <v>10.613586423421332</v>
      </c>
      <c r="AC205">
        <f t="shared" si="22"/>
        <v>15.183549363501442</v>
      </c>
      <c r="AJ205">
        <f t="shared" si="20"/>
        <v>11.387662022626072</v>
      </c>
    </row>
    <row r="206" spans="5:36">
      <c r="E206"/>
      <c r="S206">
        <f t="shared" si="21"/>
        <v>14.593681332204344</v>
      </c>
      <c r="V206">
        <f t="shared" si="19"/>
        <v>10.474477049274665</v>
      </c>
      <c r="AC206">
        <f t="shared" si="22"/>
        <v>15.658035281110864</v>
      </c>
      <c r="AJ206">
        <f t="shared" si="20"/>
        <v>11.238407051331398</v>
      </c>
    </row>
    <row r="207" spans="5:36">
      <c r="E207"/>
      <c r="S207">
        <f t="shared" si="21"/>
        <v>15.035914099846901</v>
      </c>
      <c r="V207">
        <f t="shared" si="19"/>
        <v>10.31455197779216</v>
      </c>
      <c r="AC207">
        <f t="shared" si="22"/>
        <v>16.132521198720283</v>
      </c>
      <c r="AJ207">
        <f t="shared" si="20"/>
        <v>11.066818241448225</v>
      </c>
    </row>
    <row r="208" spans="5:36">
      <c r="E208"/>
      <c r="S208">
        <f t="shared" si="21"/>
        <v>15.478146867489457</v>
      </c>
      <c r="V208">
        <f t="shared" si="19"/>
        <v>10.132825662559139</v>
      </c>
      <c r="AC208">
        <f t="shared" si="22"/>
        <v>16.607007116329704</v>
      </c>
      <c r="AJ208">
        <f t="shared" si="20"/>
        <v>10.871838168178726</v>
      </c>
    </row>
    <row r="209" spans="5:36">
      <c r="E209"/>
      <c r="S209">
        <f t="shared" si="21"/>
        <v>15.920379635132013</v>
      </c>
      <c r="V209">
        <f t="shared" si="19"/>
        <v>9.9281010103395069</v>
      </c>
      <c r="AC209">
        <f t="shared" si="22"/>
        <v>17.081493033939125</v>
      </c>
      <c r="AJ209">
        <f t="shared" si="20"/>
        <v>10.652182431260977</v>
      </c>
    </row>
    <row r="210" spans="5:36">
      <c r="E210"/>
      <c r="S210">
        <f t="shared" si="21"/>
        <v>16.36261240277457</v>
      </c>
      <c r="V210">
        <f t="shared" si="19"/>
        <v>9.6989217851077676</v>
      </c>
      <c r="AC210">
        <f t="shared" si="22"/>
        <v>17.555978951548546</v>
      </c>
      <c r="AJ210">
        <f t="shared" si="20"/>
        <v>10.406288587707097</v>
      </c>
    </row>
    <row r="211" spans="5:36">
      <c r="E211"/>
      <c r="S211">
        <f t="shared" si="21"/>
        <v>16.804845170417124</v>
      </c>
      <c r="V211">
        <f t="shared" si="19"/>
        <v>9.4435077314638853</v>
      </c>
      <c r="AC211">
        <f t="shared" si="22"/>
        <v>18.030464869157964</v>
      </c>
      <c r="AJ211">
        <f t="shared" si="20"/>
        <v>10.132246543605305</v>
      </c>
    </row>
    <row r="212" spans="5:36">
      <c r="E212"/>
      <c r="S212">
        <f t="shared" si="21"/>
        <v>17.247077938059679</v>
      </c>
      <c r="V212">
        <f t="shared" si="19"/>
        <v>9.1596644651015868</v>
      </c>
      <c r="AC212">
        <f t="shared" si="22"/>
        <v>18.504950786767385</v>
      </c>
      <c r="AJ212">
        <f t="shared" si="20"/>
        <v>9.8277018726730319</v>
      </c>
    </row>
    <row r="213" spans="5:36">
      <c r="E213"/>
      <c r="S213">
        <f t="shared" si="21"/>
        <v>17.689310705702233</v>
      </c>
      <c r="V213">
        <f t="shared" si="19"/>
        <v>8.8446553528511043</v>
      </c>
      <c r="AC213">
        <f t="shared" si="22"/>
        <v>18.979436704376802</v>
      </c>
      <c r="AJ213">
        <f t="shared" si="20"/>
        <v>9.4897183521883868</v>
      </c>
    </row>
    <row r="214" spans="5:36">
      <c r="E214"/>
      <c r="S214">
        <f t="shared" si="21"/>
        <v>18.131543473344788</v>
      </c>
      <c r="V214">
        <f t="shared" si="19"/>
        <v>8.4950140592371639</v>
      </c>
      <c r="AC214">
        <f t="shared" si="22"/>
        <v>19.453922621986219</v>
      </c>
      <c r="AJ214">
        <f t="shared" si="20"/>
        <v>9.1145768380963172</v>
      </c>
    </row>
    <row r="215" spans="5:36">
      <c r="E215"/>
      <c r="S215">
        <f t="shared" si="21"/>
        <v>18.573776240987343</v>
      </c>
      <c r="V215">
        <f t="shared" si="19"/>
        <v>8.1062605300473063</v>
      </c>
      <c r="AC215">
        <f t="shared" si="22"/>
        <v>19.92840853959564</v>
      </c>
      <c r="AJ215">
        <f t="shared" si="20"/>
        <v>8.6974705345429761</v>
      </c>
    </row>
    <row r="216" spans="5:36">
      <c r="E216"/>
      <c r="S216">
        <f t="shared" si="21"/>
        <v>19.016009008629897</v>
      </c>
      <c r="V216">
        <f t="shared" si="19"/>
        <v>7.6724517628861673</v>
      </c>
      <c r="AC216">
        <f t="shared" si="22"/>
        <v>20.402894457205058</v>
      </c>
      <c r="AJ216">
        <f t="shared" si="20"/>
        <v>8.2320230009946798</v>
      </c>
    </row>
    <row r="217" spans="5:36">
      <c r="E217"/>
      <c r="S217">
        <f t="shared" si="21"/>
        <v>19.458241776272452</v>
      </c>
      <c r="V217">
        <f t="shared" si="19"/>
        <v>7.1854319762331391</v>
      </c>
      <c r="AC217">
        <f t="shared" si="22"/>
        <v>20.877380374814475</v>
      </c>
      <c r="AJ217">
        <f t="shared" si="20"/>
        <v>7.7094836342357134</v>
      </c>
    </row>
    <row r="218" spans="5:36">
      <c r="E218"/>
      <c r="S218">
        <f t="shared" si="21"/>
        <v>19.900474543915006</v>
      </c>
      <c r="V218">
        <f t="shared" si="19"/>
        <v>6.6334915146383269</v>
      </c>
      <c r="AC218">
        <f t="shared" si="22"/>
        <v>21.351866292423896</v>
      </c>
      <c r="AJ218">
        <f t="shared" si="20"/>
        <v>7.1172887641412892</v>
      </c>
    </row>
    <row r="219" spans="5:36">
      <c r="E219"/>
      <c r="S219">
        <f t="shared" si="21"/>
        <v>20.342707311557561</v>
      </c>
      <c r="V219">
        <f t="shared" si="19"/>
        <v>5.9987371190051428</v>
      </c>
      <c r="AC219">
        <f t="shared" si="22"/>
        <v>21.826352210033313</v>
      </c>
      <c r="AJ219">
        <f t="shared" si="20"/>
        <v>6.4362401311461399</v>
      </c>
    </row>
    <row r="220" spans="5:36">
      <c r="E220"/>
      <c r="S220">
        <f t="shared" si="21"/>
        <v>20.784940079200116</v>
      </c>
      <c r="V220">
        <f t="shared" si="19"/>
        <v>5.2512231650852534</v>
      </c>
      <c r="AC220">
        <f t="shared" si="22"/>
        <v>22.300838127642734</v>
      </c>
      <c r="AJ220">
        <f t="shared" si="20"/>
        <v>5.634208101176335</v>
      </c>
    </row>
    <row r="221" spans="5:36">
      <c r="E221"/>
      <c r="S221">
        <f t="shared" si="21"/>
        <v>21.22717284684267</v>
      </c>
      <c r="V221">
        <f t="shared" si="19"/>
        <v>4.3329785130522209</v>
      </c>
      <c r="AC221">
        <f t="shared" si="22"/>
        <v>22.775324045252148</v>
      </c>
      <c r="AJ221">
        <f t="shared" si="20"/>
        <v>4.6489935531173456</v>
      </c>
    </row>
    <row r="222" spans="5:36">
      <c r="E222"/>
      <c r="S222">
        <f t="shared" si="21"/>
        <v>21.669405614485225</v>
      </c>
      <c r="V222">
        <f t="shared" si="19"/>
        <v>3.095629373497887</v>
      </c>
      <c r="AC222">
        <f t="shared" si="22"/>
        <v>23.249809962861569</v>
      </c>
      <c r="AJ222">
        <f t="shared" si="20"/>
        <v>3.3214014232659359</v>
      </c>
    </row>
    <row r="223" spans="5:36">
      <c r="E223"/>
      <c r="S223">
        <f t="shared" si="21"/>
        <v>22.111638382127779</v>
      </c>
      <c r="V223">
        <v>0</v>
      </c>
      <c r="AC223">
        <f t="shared" si="22"/>
        <v>23.724295880470986</v>
      </c>
      <c r="AJ223">
        <f>V223</f>
        <v>0</v>
      </c>
    </row>
    <row r="224" spans="5:36">
      <c r="E224"/>
    </row>
    <row r="225" spans="5:37">
      <c r="E225"/>
      <c r="S225">
        <f>K16</f>
        <v>4.4390000000000001</v>
      </c>
      <c r="X225">
        <f>N16</f>
        <v>9.2774431269213888</v>
      </c>
      <c r="AC225">
        <f t="shared" si="22"/>
        <v>4.7627474542334953</v>
      </c>
      <c r="AK225">
        <f>X225*0.0479/$I$23</f>
        <v>9.954070429047281</v>
      </c>
    </row>
    <row r="226" spans="5:37">
      <c r="E226"/>
      <c r="S226">
        <f>K17</f>
        <v>3.4580000000000002</v>
      </c>
      <c r="X226">
        <f>N17</f>
        <v>7.8396638188511503</v>
      </c>
      <c r="AC226">
        <f t="shared" si="22"/>
        <v>3.7102006525657645</v>
      </c>
      <c r="AK226">
        <f>X226*0.0479/$I$23</f>
        <v>8.4114302534984819</v>
      </c>
    </row>
    <row r="227" spans="5:37">
      <c r="E227"/>
      <c r="S227">
        <f>K18</f>
        <v>2.4750000000000001</v>
      </c>
      <c r="X227">
        <f>N18</f>
        <v>7.1157739782527187</v>
      </c>
      <c r="AC227">
        <f t="shared" si="22"/>
        <v>2.655507985858955</v>
      </c>
      <c r="AK227">
        <f>X227*0.0479/$I$23</f>
        <v>7.6347453029565404</v>
      </c>
    </row>
    <row r="228" spans="5:37">
      <c r="E228"/>
      <c r="S228">
        <f>K19</f>
        <v>0</v>
      </c>
      <c r="X228">
        <f>N19</f>
        <v>0</v>
      </c>
      <c r="AC228">
        <f t="shared" si="22"/>
        <v>0</v>
      </c>
      <c r="AK228">
        <f>X228*0.0479/$I$23</f>
        <v>0</v>
      </c>
    </row>
    <row r="229" spans="5:37">
      <c r="E229"/>
      <c r="S229">
        <f>K20</f>
        <v>0</v>
      </c>
      <c r="X229">
        <f>N20</f>
        <v>0</v>
      </c>
      <c r="AC229">
        <f t="shared" si="22"/>
        <v>0</v>
      </c>
      <c r="AK229">
        <f>X229*0.0479/$I$23</f>
        <v>0</v>
      </c>
    </row>
    <row r="230" spans="5:37">
      <c r="E230"/>
      <c r="S230" t="s">
        <v>57</v>
      </c>
    </row>
    <row r="231" spans="5:37">
      <c r="E231"/>
      <c r="S231">
        <v>-0.05</v>
      </c>
      <c r="AA231">
        <f>S231*$L$24+$L$26</f>
        <v>4.2177279289728062</v>
      </c>
      <c r="AC231">
        <f t="shared" si="22"/>
        <v>-5.3646625976948581E-2</v>
      </c>
      <c r="AI231">
        <f>AA231*0.0479/$I$23</f>
        <v>4.525337453562682</v>
      </c>
    </row>
    <row r="232" spans="5:37">
      <c r="E232"/>
      <c r="S232">
        <f>I41</f>
        <v>2.2403817374312567</v>
      </c>
      <c r="AA232">
        <f>S232*$L$24+$L$26</f>
        <v>6.7383444322815418</v>
      </c>
      <c r="AC232">
        <f t="shared" si="22"/>
        <v>2.4037784222712171</v>
      </c>
      <c r="AI232">
        <f>AA232*0.0479/$I$23</f>
        <v>7.2297888692492362</v>
      </c>
    </row>
    <row r="233" spans="5:37">
      <c r="E233"/>
    </row>
    <row r="234" spans="5:37">
      <c r="E234"/>
    </row>
    <row r="235" spans="5:37">
      <c r="E23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 enableFormatConditionsCalculation="0"/>
  <dimension ref="A1:AK235"/>
  <sheetViews>
    <sheetView workbookViewId="0">
      <selection activeCell="L40" sqref="L40"/>
    </sheetView>
  </sheetViews>
  <sheetFormatPr baseColWidth="10" defaultColWidth="8.83203125" defaultRowHeight="15" x14ac:dyDescent="0"/>
  <cols>
    <col min="5" max="5" width="8.83203125" style="1"/>
    <col min="8" max="8" width="10.33203125" customWidth="1"/>
    <col min="12" max="12" width="9.1640625" bestFit="1" customWidth="1"/>
  </cols>
  <sheetData>
    <row r="1" spans="1:37">
      <c r="A1" t="s">
        <v>57</v>
      </c>
    </row>
    <row r="2" spans="1:37">
      <c r="A2" s="2"/>
      <c r="B2" s="3"/>
      <c r="D2" s="1" t="s">
        <v>58</v>
      </c>
      <c r="E2" s="1" t="s">
        <v>60</v>
      </c>
      <c r="F2" s="1" t="s">
        <v>59</v>
      </c>
      <c r="H2" s="1" t="s">
        <v>61</v>
      </c>
      <c r="I2" s="1" t="s">
        <v>62</v>
      </c>
      <c r="K2" t="s">
        <v>0</v>
      </c>
      <c r="M2" s="1" t="s">
        <v>58</v>
      </c>
      <c r="N2" s="1" t="s">
        <v>60</v>
      </c>
      <c r="O2" s="1" t="s">
        <v>59</v>
      </c>
      <c r="R2" t="s">
        <v>1</v>
      </c>
      <c r="S2">
        <f>(I37-I38)/50</f>
        <v>0.20102031907977733</v>
      </c>
      <c r="T2">
        <f>I33/50</f>
        <v>0.11359433424702785</v>
      </c>
      <c r="U2">
        <f>F17/50</f>
        <v>9.8559999999999995E-2</v>
      </c>
      <c r="V2">
        <f>L29/50</f>
        <v>0.13266677996996312</v>
      </c>
    </row>
    <row r="3" spans="1:37">
      <c r="B3" s="1"/>
      <c r="C3" s="1"/>
      <c r="D3" s="1" t="s">
        <v>2</v>
      </c>
      <c r="E3" s="1" t="s">
        <v>3</v>
      </c>
      <c r="F3" s="1" t="s">
        <v>4</v>
      </c>
      <c r="G3" s="1"/>
      <c r="H3" s="1" t="s">
        <v>5</v>
      </c>
      <c r="I3" s="1" t="s">
        <v>6</v>
      </c>
      <c r="K3" s="1"/>
      <c r="L3" s="1"/>
      <c r="M3" s="1" t="s">
        <v>2</v>
      </c>
      <c r="N3" s="1" t="s">
        <v>3</v>
      </c>
      <c r="O3" s="1" t="s">
        <v>4</v>
      </c>
      <c r="P3" s="1"/>
      <c r="Q3" s="1"/>
      <c r="AC3" t="s">
        <v>7</v>
      </c>
      <c r="AD3" t="s">
        <v>8</v>
      </c>
      <c r="AE3" t="s">
        <v>9</v>
      </c>
      <c r="AF3" t="s">
        <v>10</v>
      </c>
      <c r="AG3" t="s">
        <v>11</v>
      </c>
      <c r="AH3" t="s">
        <v>12</v>
      </c>
      <c r="AI3" t="s">
        <v>13</v>
      </c>
      <c r="AJ3" t="s">
        <v>14</v>
      </c>
      <c r="AK3" t="s">
        <v>15</v>
      </c>
    </row>
    <row r="4" spans="1:37">
      <c r="B4" s="1"/>
      <c r="C4" s="1"/>
      <c r="D4" s="1" t="s">
        <v>16</v>
      </c>
      <c r="E4" s="1" t="s">
        <v>17</v>
      </c>
      <c r="F4" s="1" t="s">
        <v>16</v>
      </c>
      <c r="G4" s="1"/>
      <c r="H4" s="1" t="s">
        <v>18</v>
      </c>
      <c r="I4" s="1" t="s">
        <v>19</v>
      </c>
      <c r="K4" s="1"/>
      <c r="L4" s="1"/>
      <c r="M4" s="1" t="s">
        <v>16</v>
      </c>
      <c r="N4" s="1" t="s">
        <v>17</v>
      </c>
      <c r="O4" s="1" t="s">
        <v>16</v>
      </c>
      <c r="P4" s="1"/>
      <c r="Q4" s="1"/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C4" t="s">
        <v>2</v>
      </c>
      <c r="AD4" t="str">
        <f t="shared" ref="AD4" si="0">T4</f>
        <v>FC</v>
      </c>
      <c r="AE4" t="s">
        <v>29</v>
      </c>
      <c r="AF4" t="str">
        <f>W4</f>
        <v>YL</v>
      </c>
      <c r="AG4" t="str">
        <f>Z4</f>
        <v>PHI</v>
      </c>
      <c r="AH4" t="s">
        <v>30</v>
      </c>
      <c r="AI4" t="str">
        <f>AA4</f>
        <v>PHIT</v>
      </c>
      <c r="AJ4" t="str">
        <f>V4</f>
        <v>FCt</v>
      </c>
      <c r="AK4" t="str">
        <f>X4</f>
        <v>TYL</v>
      </c>
    </row>
    <row r="5" spans="1:37">
      <c r="A5" s="4"/>
      <c r="B5" s="5"/>
      <c r="C5" s="5"/>
      <c r="D5" s="1" t="s">
        <v>31</v>
      </c>
      <c r="E5" s="1" t="s">
        <v>31</v>
      </c>
      <c r="F5" s="5" t="s">
        <v>31</v>
      </c>
      <c r="G5" s="1"/>
      <c r="H5" s="1" t="s">
        <v>31</v>
      </c>
      <c r="I5" s="1" t="s">
        <v>32</v>
      </c>
      <c r="K5" s="5"/>
      <c r="L5" s="5"/>
      <c r="M5" s="1" t="s">
        <v>31</v>
      </c>
      <c r="N5" s="1">
        <v>4.633</v>
      </c>
      <c r="O5" s="5" t="s">
        <v>31</v>
      </c>
      <c r="P5" s="5"/>
      <c r="Q5" s="5"/>
    </row>
    <row r="6" spans="1:37">
      <c r="B6" s="3"/>
      <c r="D6" s="6">
        <v>1.2969999999999999</v>
      </c>
      <c r="E6" s="6">
        <v>4.5540000000000003</v>
      </c>
      <c r="F6" s="6">
        <v>2.2839999999999998</v>
      </c>
      <c r="G6" s="1"/>
      <c r="H6" s="7">
        <v>4.9279999999999999</v>
      </c>
      <c r="I6" s="7">
        <v>2.8610000000000002</v>
      </c>
      <c r="K6" s="3"/>
      <c r="M6" s="8">
        <v>4.4379999999999997</v>
      </c>
      <c r="N6" s="3">
        <v>4.633</v>
      </c>
      <c r="O6" s="3">
        <v>5.1210000000000004</v>
      </c>
      <c r="P6" s="3"/>
      <c r="Q6" s="3"/>
      <c r="S6">
        <f>I38</f>
        <v>1.242127663415638</v>
      </c>
      <c r="U6">
        <f t="shared" ref="U6:U56" si="1">SQRT($I$35^2-(S6-$I$36)^2)</f>
        <v>0</v>
      </c>
      <c r="AC6">
        <f>S6*0.0479/$I$23</f>
        <v>1.3327191634975961</v>
      </c>
      <c r="AE6">
        <f t="shared" ref="AE6:AE55" si="2">U6*0.0479/$I$23</f>
        <v>0</v>
      </c>
    </row>
    <row r="7" spans="1:37">
      <c r="B7" s="3"/>
      <c r="D7" s="6">
        <v>1.298</v>
      </c>
      <c r="E7" s="6">
        <v>4.99</v>
      </c>
      <c r="F7" s="6">
        <v>2.4089999999999998</v>
      </c>
      <c r="G7" s="1"/>
      <c r="H7" s="9"/>
      <c r="I7" s="9"/>
      <c r="K7" s="3"/>
      <c r="M7" s="8">
        <v>3.4569999999999999</v>
      </c>
      <c r="N7" s="3">
        <v>4.585</v>
      </c>
      <c r="O7" s="3">
        <v>4.2649999999999997</v>
      </c>
      <c r="P7" s="3"/>
      <c r="Q7" s="3"/>
      <c r="S7">
        <f t="shared" ref="S7:S56" si="3">S6+$S$2</f>
        <v>1.4431479824954152</v>
      </c>
      <c r="U7">
        <f t="shared" si="1"/>
        <v>1.4071422335584418</v>
      </c>
      <c r="AC7">
        <f t="shared" ref="AC7:AC70" si="4">S7*0.0479/$I$23</f>
        <v>1.5484004009263894</v>
      </c>
      <c r="AE7">
        <f t="shared" si="2"/>
        <v>1.5097686620015549</v>
      </c>
    </row>
    <row r="8" spans="1:37">
      <c r="B8" s="3"/>
      <c r="D8" s="6">
        <v>1.7869999999999999</v>
      </c>
      <c r="E8" s="6">
        <v>4.7320000000000002</v>
      </c>
      <c r="F8" s="6">
        <v>2.7730000000000001</v>
      </c>
      <c r="G8" s="1"/>
      <c r="H8" s="9"/>
      <c r="I8" s="9"/>
      <c r="K8" s="3"/>
      <c r="M8" s="8">
        <v>2.4740000000000002</v>
      </c>
      <c r="N8" s="3">
        <v>4.5609999999999999</v>
      </c>
      <c r="O8" s="3">
        <v>3.532</v>
      </c>
      <c r="P8" s="3"/>
      <c r="Q8" s="3"/>
      <c r="S8">
        <f t="shared" si="3"/>
        <v>1.6441683015751924</v>
      </c>
      <c r="U8">
        <f t="shared" si="1"/>
        <v>1.969588838707663</v>
      </c>
      <c r="AC8">
        <f t="shared" si="4"/>
        <v>1.7640816383551829</v>
      </c>
      <c r="AE8">
        <f t="shared" si="2"/>
        <v>2.1132359151704501</v>
      </c>
    </row>
    <row r="9" spans="1:37">
      <c r="B9" s="3"/>
      <c r="D9" s="6">
        <v>2.2789999999999999</v>
      </c>
      <c r="E9" s="6">
        <v>4.8410000000000002</v>
      </c>
      <c r="F9" s="6">
        <v>3.282</v>
      </c>
      <c r="G9" s="1"/>
      <c r="K9" s="3"/>
      <c r="M9" s="8"/>
      <c r="N9" s="3"/>
      <c r="O9" s="3"/>
      <c r="P9" s="3"/>
      <c r="Q9" s="3"/>
      <c r="S9">
        <f t="shared" si="3"/>
        <v>1.8451886206549697</v>
      </c>
      <c r="U9">
        <f t="shared" si="1"/>
        <v>2.3869840351987901</v>
      </c>
      <c r="AC9">
        <f t="shared" si="4"/>
        <v>1.9797628757839765</v>
      </c>
      <c r="AE9">
        <f t="shared" si="2"/>
        <v>2.5610727949851393</v>
      </c>
    </row>
    <row r="10" spans="1:37">
      <c r="B10" s="3"/>
      <c r="D10" s="6">
        <v>2.77</v>
      </c>
      <c r="E10" s="23">
        <v>4.9550000000000001</v>
      </c>
      <c r="F10" s="23">
        <v>3.7269999999999999</v>
      </c>
      <c r="G10" s="1"/>
      <c r="K10" s="3"/>
      <c r="M10" s="3"/>
      <c r="N10" s="8"/>
      <c r="O10" s="3"/>
      <c r="P10" s="3"/>
      <c r="Q10" s="3"/>
      <c r="S10">
        <f t="shared" si="3"/>
        <v>2.0462089397347469</v>
      </c>
      <c r="U10">
        <f t="shared" si="1"/>
        <v>2.7267722746243632</v>
      </c>
      <c r="AC10">
        <f t="shared" si="4"/>
        <v>2.19544411321277</v>
      </c>
      <c r="AE10">
        <f t="shared" si="2"/>
        <v>2.9256426468217307</v>
      </c>
    </row>
    <row r="11" spans="1:37">
      <c r="B11" s="3"/>
      <c r="D11" s="6">
        <v>3.2610000000000001</v>
      </c>
      <c r="E11" s="23">
        <v>4.99</v>
      </c>
      <c r="F11" s="23">
        <v>4.1079999999999997</v>
      </c>
      <c r="G11" s="1"/>
      <c r="M11" t="s">
        <v>33</v>
      </c>
      <c r="N11">
        <f>AVERAGE(N6:N8)</f>
        <v>4.593</v>
      </c>
      <c r="S11">
        <f t="shared" si="3"/>
        <v>2.2472292588145244</v>
      </c>
      <c r="U11">
        <f t="shared" si="1"/>
        <v>3.0153047861966593</v>
      </c>
      <c r="AC11">
        <f t="shared" si="4"/>
        <v>2.4111253506415635</v>
      </c>
      <c r="AE11">
        <f t="shared" si="2"/>
        <v>3.235218561431902</v>
      </c>
    </row>
    <row r="12" spans="1:37">
      <c r="D12" t="s">
        <v>33</v>
      </c>
      <c r="E12" s="1">
        <f>AVERAGE(E6:E11)</f>
        <v>4.8436666666666675</v>
      </c>
      <c r="G12" s="1"/>
      <c r="K12" t="s">
        <v>34</v>
      </c>
      <c r="N12" s="1"/>
      <c r="S12">
        <f t="shared" si="3"/>
        <v>2.4482495778943019</v>
      </c>
      <c r="U12">
        <f t="shared" si="1"/>
        <v>3.2661935846325711</v>
      </c>
      <c r="AC12">
        <f t="shared" si="4"/>
        <v>2.6268065880703571</v>
      </c>
      <c r="AE12">
        <f t="shared" si="2"/>
        <v>3.5044053120618499</v>
      </c>
    </row>
    <row r="13" spans="1:37">
      <c r="B13" t="s">
        <v>34</v>
      </c>
      <c r="G13" s="1"/>
      <c r="K13" s="1" t="s">
        <v>2</v>
      </c>
      <c r="L13" s="1" t="s">
        <v>4</v>
      </c>
      <c r="M13" t="s">
        <v>35</v>
      </c>
      <c r="N13" s="1" t="s">
        <v>36</v>
      </c>
      <c r="O13" s="1" t="s">
        <v>37</v>
      </c>
      <c r="P13" s="1"/>
      <c r="Q13" s="1"/>
      <c r="S13">
        <f t="shared" si="3"/>
        <v>2.6492698969740793</v>
      </c>
      <c r="U13">
        <f t="shared" si="1"/>
        <v>3.487572189011086</v>
      </c>
      <c r="AC13">
        <f t="shared" si="4"/>
        <v>2.842487825499151</v>
      </c>
      <c r="AE13">
        <f t="shared" si="2"/>
        <v>3.7419296158297115</v>
      </c>
    </row>
    <row r="14" spans="1:37">
      <c r="B14" s="1" t="s">
        <v>2</v>
      </c>
      <c r="C14" s="1" t="s">
        <v>4</v>
      </c>
      <c r="D14" t="s">
        <v>35</v>
      </c>
      <c r="E14" s="1" t="s">
        <v>36</v>
      </c>
      <c r="F14" s="1" t="s">
        <v>37</v>
      </c>
      <c r="G14" s="1"/>
      <c r="K14" s="1" t="s">
        <v>17</v>
      </c>
      <c r="L14" s="1" t="s">
        <v>17</v>
      </c>
      <c r="M14" t="s">
        <v>16</v>
      </c>
      <c r="N14" s="1" t="s">
        <v>38</v>
      </c>
      <c r="O14" s="1" t="s">
        <v>16</v>
      </c>
      <c r="P14" s="1"/>
      <c r="Q14" s="1"/>
      <c r="S14">
        <f t="shared" si="3"/>
        <v>2.8502902160538568</v>
      </c>
      <c r="U14">
        <f t="shared" si="1"/>
        <v>3.6847633136290208</v>
      </c>
      <c r="AC14">
        <f t="shared" si="4"/>
        <v>3.0581690629279445</v>
      </c>
      <c r="AE14">
        <f t="shared" si="2"/>
        <v>3.9535023859967553</v>
      </c>
    </row>
    <row r="15" spans="1:37">
      <c r="B15" s="1" t="s">
        <v>17</v>
      </c>
      <c r="C15" s="1" t="s">
        <v>17</v>
      </c>
      <c r="D15" t="s">
        <v>16</v>
      </c>
      <c r="E15" s="1" t="s">
        <v>38</v>
      </c>
      <c r="F15" s="1" t="s">
        <v>16</v>
      </c>
      <c r="G15" s="1"/>
      <c r="K15" s="1" t="s">
        <v>31</v>
      </c>
      <c r="L15" s="1" t="s">
        <v>31</v>
      </c>
      <c r="M15" s="1" t="s">
        <v>31</v>
      </c>
      <c r="N15" s="1" t="s">
        <v>31</v>
      </c>
      <c r="O15" s="10" t="s">
        <v>31</v>
      </c>
      <c r="P15" s="10"/>
      <c r="Q15" s="10"/>
      <c r="R15" s="4"/>
      <c r="S15">
        <f t="shared" si="3"/>
        <v>3.0513105351336343</v>
      </c>
      <c r="U15">
        <f t="shared" si="1"/>
        <v>3.861474231948621</v>
      </c>
      <c r="AC15">
        <f t="shared" si="4"/>
        <v>3.2738503003567381</v>
      </c>
      <c r="AE15">
        <f t="shared" si="2"/>
        <v>4.1431012768194497</v>
      </c>
    </row>
    <row r="16" spans="1:37">
      <c r="B16" s="1" t="s">
        <v>31</v>
      </c>
      <c r="C16" s="1" t="s">
        <v>31</v>
      </c>
      <c r="D16" s="1" t="s">
        <v>31</v>
      </c>
      <c r="E16" s="1" t="s">
        <v>31</v>
      </c>
      <c r="F16" s="10" t="s">
        <v>31</v>
      </c>
      <c r="G16" s="1"/>
      <c r="K16" s="1">
        <f>M6</f>
        <v>4.4379999999999997</v>
      </c>
      <c r="L16" s="1">
        <f>O6</f>
        <v>5.1210000000000004</v>
      </c>
      <c r="M16" s="1">
        <f>N6</f>
        <v>4.633</v>
      </c>
      <c r="N16" s="1">
        <f>L16*$N$11/M16</f>
        <v>5.0767867472480042</v>
      </c>
      <c r="O16" s="11">
        <f>F17</f>
        <v>4.9279999999999999</v>
      </c>
      <c r="P16" s="11"/>
      <c r="Q16" s="11"/>
      <c r="R16" s="4"/>
      <c r="S16">
        <f t="shared" si="3"/>
        <v>3.2523308542134117</v>
      </c>
      <c r="U16">
        <f t="shared" si="1"/>
        <v>4.0204063815955466</v>
      </c>
      <c r="AC16">
        <f t="shared" si="4"/>
        <v>3.489531537785532</v>
      </c>
      <c r="AE16">
        <f t="shared" si="2"/>
        <v>4.3136247485758705</v>
      </c>
    </row>
    <row r="17" spans="2:31">
      <c r="B17" s="1">
        <f>D6</f>
        <v>1.2969999999999999</v>
      </c>
      <c r="C17" s="1">
        <f t="shared" ref="C17:C22" si="5">F6</f>
        <v>2.2839999999999998</v>
      </c>
      <c r="D17" s="1">
        <f t="shared" ref="D17:D22" si="6">E6</f>
        <v>4.5540000000000003</v>
      </c>
      <c r="E17" s="1">
        <f>C17*$E$12/D17</f>
        <v>2.4292785829307566</v>
      </c>
      <c r="F17" s="9">
        <f>H6</f>
        <v>4.9279999999999999</v>
      </c>
      <c r="G17" s="1"/>
      <c r="K17" s="1">
        <f t="shared" ref="K17:K18" si="7">M7</f>
        <v>3.4569999999999999</v>
      </c>
      <c r="L17" s="1">
        <f t="shared" ref="L17:L18" si="8">O7</f>
        <v>4.2649999999999997</v>
      </c>
      <c r="M17" s="1">
        <f t="shared" ref="M17:M18" si="9">N7</f>
        <v>4.585</v>
      </c>
      <c r="N17" s="1">
        <f t="shared" ref="N17:N18" si="10">L17*$N$11/M17</f>
        <v>4.272441657579062</v>
      </c>
      <c r="O17" s="12"/>
      <c r="P17" s="12"/>
      <c r="Q17" s="12"/>
      <c r="S17">
        <f t="shared" si="3"/>
        <v>3.4533511732931892</v>
      </c>
      <c r="U17">
        <f t="shared" si="1"/>
        <v>4.1635962058032625</v>
      </c>
      <c r="AC17">
        <f t="shared" si="4"/>
        <v>3.7052127752143256</v>
      </c>
      <c r="AE17">
        <f t="shared" si="2"/>
        <v>4.467257767435397</v>
      </c>
    </row>
    <row r="18" spans="2:31">
      <c r="B18" s="1">
        <f t="shared" ref="B18:B22" si="11">D7</f>
        <v>1.298</v>
      </c>
      <c r="C18" s="1">
        <f t="shared" si="5"/>
        <v>2.4089999999999998</v>
      </c>
      <c r="D18" s="1">
        <f t="shared" si="6"/>
        <v>4.99</v>
      </c>
      <c r="E18" s="1">
        <f t="shared" ref="E18:E22" si="12">C18*$E$12/D18</f>
        <v>2.3383553106212429</v>
      </c>
      <c r="F18" s="1"/>
      <c r="G18" s="1"/>
      <c r="K18" s="1">
        <f t="shared" si="7"/>
        <v>2.4740000000000002</v>
      </c>
      <c r="L18" s="1">
        <f t="shared" si="8"/>
        <v>3.532</v>
      </c>
      <c r="M18" s="1">
        <f t="shared" si="9"/>
        <v>4.5609999999999999</v>
      </c>
      <c r="N18" s="1">
        <f t="shared" si="10"/>
        <v>3.5567805305853981</v>
      </c>
      <c r="O18" s="12"/>
      <c r="P18" s="12"/>
      <c r="Q18" s="12"/>
      <c r="S18">
        <f t="shared" si="3"/>
        <v>3.6543714923729667</v>
      </c>
      <c r="U18">
        <f t="shared" si="1"/>
        <v>4.2926193541261704</v>
      </c>
      <c r="AC18">
        <f t="shared" si="4"/>
        <v>3.9208940126431191</v>
      </c>
      <c r="AE18">
        <f t="shared" si="2"/>
        <v>4.6056908990443448</v>
      </c>
    </row>
    <row r="19" spans="2:31">
      <c r="B19" s="1">
        <f t="shared" si="11"/>
        <v>1.7869999999999999</v>
      </c>
      <c r="C19" s="1">
        <f t="shared" si="5"/>
        <v>2.7730000000000001</v>
      </c>
      <c r="D19" s="1">
        <f t="shared" si="6"/>
        <v>4.7320000000000002</v>
      </c>
      <c r="E19" s="1">
        <f t="shared" si="12"/>
        <v>2.8384377993801073</v>
      </c>
      <c r="F19" s="1"/>
      <c r="G19" s="1"/>
      <c r="K19" s="1"/>
      <c r="L19" s="1"/>
      <c r="M19" s="1"/>
      <c r="N19" s="1"/>
      <c r="O19" s="12"/>
      <c r="P19" s="12"/>
      <c r="Q19" s="12"/>
      <c r="S19">
        <f t="shared" si="3"/>
        <v>3.8553918114527441</v>
      </c>
      <c r="U19">
        <f t="shared" si="1"/>
        <v>4.4087197843015575</v>
      </c>
      <c r="AC19">
        <f t="shared" si="4"/>
        <v>4.1365752500719131</v>
      </c>
      <c r="AE19">
        <f t="shared" si="2"/>
        <v>4.7302588261119816</v>
      </c>
    </row>
    <row r="20" spans="2:31">
      <c r="B20" s="1">
        <f t="shared" si="11"/>
        <v>2.2789999999999999</v>
      </c>
      <c r="C20" s="1">
        <f t="shared" si="5"/>
        <v>3.282</v>
      </c>
      <c r="D20" s="1">
        <f t="shared" si="6"/>
        <v>4.8410000000000002</v>
      </c>
      <c r="E20" s="1">
        <f t="shared" si="12"/>
        <v>3.2838078909316262</v>
      </c>
      <c r="F20" s="1"/>
      <c r="G20" s="1"/>
      <c r="K20" s="1"/>
      <c r="L20" s="1"/>
      <c r="M20" s="1"/>
      <c r="N20" s="1"/>
      <c r="O20" s="12"/>
      <c r="P20" s="12"/>
      <c r="Q20" s="12"/>
      <c r="S20">
        <f t="shared" si="3"/>
        <v>4.0564121305325216</v>
      </c>
      <c r="U20">
        <f t="shared" si="1"/>
        <v>4.5128949706590209</v>
      </c>
      <c r="AC20">
        <f t="shared" si="4"/>
        <v>4.3522564875007062</v>
      </c>
      <c r="AE20">
        <f t="shared" si="2"/>
        <v>4.8420317712839367</v>
      </c>
    </row>
    <row r="21" spans="2:31">
      <c r="B21" s="1">
        <f t="shared" si="11"/>
        <v>2.77</v>
      </c>
      <c r="C21" s="1">
        <f t="shared" si="5"/>
        <v>3.7269999999999999</v>
      </c>
      <c r="D21" s="1">
        <f t="shared" si="6"/>
        <v>4.9550000000000001</v>
      </c>
      <c r="E21" s="1">
        <f t="shared" si="12"/>
        <v>3.6432584594685502</v>
      </c>
      <c r="F21" s="1"/>
      <c r="G21" s="1"/>
      <c r="S21">
        <f t="shared" si="3"/>
        <v>4.2574324496122991</v>
      </c>
      <c r="U21">
        <f t="shared" si="1"/>
        <v>4.6059541420362766</v>
      </c>
      <c r="AC21">
        <f t="shared" si="4"/>
        <v>4.5679377249295001</v>
      </c>
      <c r="AE21">
        <f t="shared" si="2"/>
        <v>4.9418779824959449</v>
      </c>
    </row>
    <row r="22" spans="2:31">
      <c r="B22" s="1">
        <f t="shared" si="11"/>
        <v>3.2610000000000001</v>
      </c>
      <c r="C22" s="1">
        <f t="shared" si="5"/>
        <v>4.1079999999999997</v>
      </c>
      <c r="D22" s="1">
        <f t="shared" si="6"/>
        <v>4.99</v>
      </c>
      <c r="E22" s="1">
        <f t="shared" si="12"/>
        <v>3.9875315965263862</v>
      </c>
      <c r="F22" s="1"/>
      <c r="G22" s="1"/>
      <c r="S22">
        <f t="shared" si="3"/>
        <v>4.4584527686920765</v>
      </c>
      <c r="U22">
        <f t="shared" si="1"/>
        <v>4.6885592417625377</v>
      </c>
      <c r="AC22">
        <f t="shared" si="4"/>
        <v>4.7836189623582941</v>
      </c>
      <c r="AE22">
        <f t="shared" si="2"/>
        <v>5.0305076802720103</v>
      </c>
    </row>
    <row r="23" spans="2:31">
      <c r="B23" s="9"/>
      <c r="C23" s="9"/>
      <c r="D23" s="9"/>
      <c r="E23" s="9"/>
      <c r="F23" s="1"/>
      <c r="G23" s="1"/>
      <c r="H23" s="1" t="s">
        <v>39</v>
      </c>
      <c r="I23" s="1">
        <f>1/(4*144/PI()/I6^2)</f>
        <v>4.4644000557073384E-2</v>
      </c>
      <c r="R23" s="4"/>
      <c r="S23">
        <f t="shared" si="3"/>
        <v>4.659473087771854</v>
      </c>
      <c r="U23">
        <f t="shared" si="1"/>
        <v>4.7612544178112142</v>
      </c>
      <c r="AC23">
        <f t="shared" si="4"/>
        <v>4.9993001997870872</v>
      </c>
      <c r="AE23">
        <f t="shared" si="2"/>
        <v>5.1085046986682459</v>
      </c>
    </row>
    <row r="24" spans="2:31">
      <c r="B24" s="1"/>
      <c r="C24" s="1"/>
      <c r="D24" s="1"/>
      <c r="F24" s="1"/>
      <c r="G24" s="1"/>
      <c r="H24" s="11" t="s">
        <v>40</v>
      </c>
      <c r="I24" s="13">
        <f>INTERCEPT(E17:E22,B17:B22)</f>
        <v>1.3358748091139541</v>
      </c>
      <c r="K24" s="14" t="s">
        <v>41</v>
      </c>
      <c r="L24" s="14">
        <f>SLOPE(N16:N18,K16:K18)</f>
        <v>0.77391832387052406</v>
      </c>
      <c r="R24" s="4"/>
      <c r="S24">
        <f t="shared" si="3"/>
        <v>4.8604934068516314</v>
      </c>
      <c r="U24">
        <f t="shared" si="1"/>
        <v>4.8244876579146556</v>
      </c>
      <c r="AC24">
        <f t="shared" si="4"/>
        <v>5.2149814372158811</v>
      </c>
      <c r="AE24">
        <f t="shared" si="2"/>
        <v>5.1763496982910437</v>
      </c>
    </row>
    <row r="25" spans="2:31">
      <c r="B25" s="1"/>
      <c r="C25" s="1"/>
      <c r="D25" s="1"/>
      <c r="F25" s="1"/>
      <c r="G25" s="1"/>
      <c r="H25" s="11" t="s">
        <v>42</v>
      </c>
      <c r="I25" s="13">
        <f>SLOPE(E17:E22,B17:B22)</f>
        <v>0.82771988537464081</v>
      </c>
      <c r="K25" s="12" t="s">
        <v>43</v>
      </c>
      <c r="L25" s="12">
        <f>DEGREES(ATAN(L24))</f>
        <v>37.736944474240843</v>
      </c>
      <c r="S25">
        <f t="shared" si="3"/>
        <v>5.0615137259314089</v>
      </c>
      <c r="U25">
        <f t="shared" si="1"/>
        <v>4.8786268922975653</v>
      </c>
      <c r="AC25">
        <f t="shared" si="4"/>
        <v>5.4306626746446742</v>
      </c>
      <c r="AE25">
        <f t="shared" si="2"/>
        <v>5.2344374434434098</v>
      </c>
    </row>
    <row r="26" spans="2:31">
      <c r="B26" s="1"/>
      <c r="C26" s="1"/>
      <c r="D26" s="1"/>
      <c r="F26" s="1"/>
      <c r="G26" s="1"/>
      <c r="H26" s="11" t="s">
        <v>27</v>
      </c>
      <c r="I26" s="15">
        <f>DEGREES(ATAN(I25))</f>
        <v>39.615233740996189</v>
      </c>
      <c r="K26" t="s">
        <v>44</v>
      </c>
      <c r="L26">
        <f>INTERCEPT(N16:N18,K16:K18)</f>
        <v>1.6270832783996672</v>
      </c>
      <c r="R26" s="4"/>
      <c r="S26">
        <f t="shared" si="3"/>
        <v>5.2625340450111864</v>
      </c>
      <c r="U26">
        <f t="shared" si="1"/>
        <v>4.9239720967691616</v>
      </c>
      <c r="AC26">
        <f t="shared" si="4"/>
        <v>5.6463439120734682</v>
      </c>
      <c r="AE26">
        <f t="shared" si="2"/>
        <v>5.2830897879261292</v>
      </c>
    </row>
    <row r="27" spans="2:31">
      <c r="B27" s="16"/>
      <c r="C27" s="1">
        <f>SLOPE(N16:N19,K16:K19)</f>
        <v>0.77391832387052406</v>
      </c>
      <c r="D27" s="1"/>
      <c r="F27" s="1"/>
      <c r="G27" s="1"/>
      <c r="H27" s="11" t="s">
        <v>45</v>
      </c>
      <c r="I27" s="13">
        <f>-I24/I25</f>
        <v>-1.6139213672622028</v>
      </c>
      <c r="K27" t="s">
        <v>46</v>
      </c>
      <c r="L27">
        <f>COS(RADIANS(L25))</f>
        <v>0.79082905421473015</v>
      </c>
      <c r="R27" s="4"/>
      <c r="S27">
        <f t="shared" si="3"/>
        <v>5.4635543640909638</v>
      </c>
      <c r="U27">
        <f t="shared" si="1"/>
        <v>4.9607644297938309</v>
      </c>
      <c r="AC27">
        <f t="shared" si="4"/>
        <v>5.8620251495022622</v>
      </c>
      <c r="AE27">
        <f t="shared" si="2"/>
        <v>5.3225654784980048</v>
      </c>
    </row>
    <row r="28" spans="2:31">
      <c r="H28" s="11" t="s">
        <v>47</v>
      </c>
      <c r="I28" s="13">
        <f>SIN(RADIANS(I26))</f>
        <v>0.63762883045854646</v>
      </c>
      <c r="K28" t="s">
        <v>48</v>
      </c>
      <c r="L28">
        <f>SIN(RADIANS(L25))</f>
        <v>0.61203709610597579</v>
      </c>
      <c r="R28" s="4"/>
      <c r="S28">
        <f t="shared" si="3"/>
        <v>5.6645746831707413</v>
      </c>
      <c r="U28">
        <f t="shared" si="1"/>
        <v>4.9891931119859709</v>
      </c>
      <c r="AC28">
        <f t="shared" si="4"/>
        <v>6.0777063869310552</v>
      </c>
      <c r="AE28">
        <f t="shared" si="2"/>
        <v>5.3530675361095899</v>
      </c>
    </row>
    <row r="29" spans="2:31">
      <c r="H29" s="11" t="s">
        <v>49</v>
      </c>
      <c r="I29" s="13">
        <f>COS(RADIANS(I26))</f>
        <v>0.77034373793006594</v>
      </c>
      <c r="K29" t="s">
        <v>23</v>
      </c>
      <c r="L29">
        <f>2*L26*L27/(1-L28)</f>
        <v>6.6333389984981554</v>
      </c>
      <c r="R29" s="4"/>
      <c r="S29">
        <f t="shared" si="3"/>
        <v>5.8655950022505188</v>
      </c>
      <c r="U29">
        <f t="shared" si="1"/>
        <v>5.0094005381984514</v>
      </c>
      <c r="AC29">
        <f t="shared" si="4"/>
        <v>6.2933876243598492</v>
      </c>
      <c r="AE29">
        <f t="shared" si="2"/>
        <v>5.374748740829145</v>
      </c>
    </row>
    <row r="30" spans="2:31">
      <c r="C30" s="3"/>
      <c r="D30" s="6"/>
      <c r="E30" s="3"/>
      <c r="H30" s="11" t="s">
        <v>50</v>
      </c>
      <c r="I30" s="13">
        <f>TAN(RADIANS(I26))</f>
        <v>0.8277198853746407</v>
      </c>
      <c r="R30" s="4"/>
      <c r="S30">
        <f t="shared" si="3"/>
        <v>6.0666153213302962</v>
      </c>
      <c r="U30">
        <f t="shared" si="1"/>
        <v>5.0214859611624663</v>
      </c>
      <c r="AC30">
        <f t="shared" si="4"/>
        <v>6.5090688617886423</v>
      </c>
      <c r="AE30">
        <f t="shared" si="2"/>
        <v>5.3877155841396194</v>
      </c>
    </row>
    <row r="31" spans="2:31">
      <c r="B31" s="6">
        <v>2.3559999999999999</v>
      </c>
      <c r="C31" s="3">
        <v>0.6855</v>
      </c>
      <c r="E31" s="3"/>
      <c r="H31" s="11"/>
      <c r="I31" s="11"/>
      <c r="K31" s="17"/>
      <c r="L31" s="18"/>
      <c r="R31" s="4"/>
      <c r="S31">
        <f t="shared" si="3"/>
        <v>6.2676356404100737</v>
      </c>
      <c r="U31">
        <f t="shared" si="1"/>
        <v>5.0255079769944322</v>
      </c>
      <c r="AC31">
        <f t="shared" si="4"/>
        <v>6.7247500992174372</v>
      </c>
      <c r="AE31">
        <f t="shared" si="2"/>
        <v>5.3920309357198368</v>
      </c>
    </row>
    <row r="32" spans="2:31">
      <c r="B32" s="6">
        <v>2.2890000000000001</v>
      </c>
      <c r="C32" s="3">
        <v>0.67059999999999997</v>
      </c>
      <c r="E32" s="3"/>
      <c r="H32" s="11" t="s">
        <v>7</v>
      </c>
      <c r="I32" s="13">
        <f>F17-I27</f>
        <v>6.5419213672622032</v>
      </c>
      <c r="K32" s="17" t="s">
        <v>29</v>
      </c>
      <c r="L32" s="18">
        <f>I37/I23</f>
        <v>252.95993809889916</v>
      </c>
      <c r="M32" s="19">
        <f>0.0478*L32</f>
        <v>12.091485041127381</v>
      </c>
      <c r="R32" s="4"/>
      <c r="S32">
        <f t="shared" si="3"/>
        <v>6.4686559594898512</v>
      </c>
      <c r="U32">
        <f t="shared" si="1"/>
        <v>5.0214859611624654</v>
      </c>
      <c r="AC32">
        <f t="shared" si="4"/>
        <v>6.9404313366462294</v>
      </c>
      <c r="AE32">
        <f t="shared" si="2"/>
        <v>5.3877155841396185</v>
      </c>
    </row>
    <row r="33" spans="2:31">
      <c r="B33" s="6">
        <v>2.2970000000000002</v>
      </c>
      <c r="C33" s="3">
        <v>0.93169999999999997</v>
      </c>
      <c r="E33" s="3"/>
      <c r="H33" s="11" t="s">
        <v>21</v>
      </c>
      <c r="I33" s="20">
        <f>2*I29*I24/(1-I28)</f>
        <v>5.6797167123513921</v>
      </c>
      <c r="K33" s="17" t="s">
        <v>51</v>
      </c>
      <c r="L33" s="21">
        <f>I39</f>
        <v>53.304135949356649</v>
      </c>
      <c r="M33" s="19">
        <f>L33</f>
        <v>53.304135949356649</v>
      </c>
      <c r="R33" s="4"/>
      <c r="S33">
        <f t="shared" si="3"/>
        <v>6.6696762785696286</v>
      </c>
      <c r="U33">
        <f t="shared" si="1"/>
        <v>5.0094005381984505</v>
      </c>
      <c r="AC33">
        <f t="shared" si="4"/>
        <v>7.1561125740750242</v>
      </c>
      <c r="AE33">
        <f t="shared" si="2"/>
        <v>5.3747487408291441</v>
      </c>
    </row>
    <row r="34" spans="2:31">
      <c r="B34" s="6">
        <v>2.278</v>
      </c>
      <c r="C34" s="3">
        <v>1.1599999999999999</v>
      </c>
      <c r="E34" s="3"/>
      <c r="H34" s="11" t="s">
        <v>8</v>
      </c>
      <c r="I34" s="13">
        <f>(I32-SQRT(I32^2-I29^2*(I32^2+E12^2)))/I29^2</f>
        <v>7.8815570076722725</v>
      </c>
      <c r="K34" s="17" t="s">
        <v>27</v>
      </c>
      <c r="L34" s="21">
        <f>I26</f>
        <v>39.615233740996189</v>
      </c>
      <c r="M34" s="19">
        <f t="shared" ref="M34:M35" si="13">L34</f>
        <v>39.615233740996189</v>
      </c>
      <c r="R34" s="4"/>
      <c r="S34">
        <f t="shared" si="3"/>
        <v>6.8706965976494061</v>
      </c>
      <c r="U34">
        <f t="shared" si="1"/>
        <v>4.98919311198597</v>
      </c>
      <c r="AC34">
        <f t="shared" si="4"/>
        <v>7.3717938115038173</v>
      </c>
      <c r="AE34">
        <f t="shared" si="2"/>
        <v>5.3530675361095899</v>
      </c>
    </row>
    <row r="35" spans="2:31">
      <c r="B35">
        <v>2.2810000000000001</v>
      </c>
      <c r="C35">
        <v>1.401</v>
      </c>
      <c r="E35"/>
      <c r="H35" s="11" t="s">
        <v>52</v>
      </c>
      <c r="I35" s="13">
        <f>I34*I28</f>
        <v>5.0255079769944322</v>
      </c>
      <c r="K35" s="17" t="s">
        <v>43</v>
      </c>
      <c r="L35" s="21">
        <f>L25</f>
        <v>37.736944474240843</v>
      </c>
      <c r="M35" s="19">
        <f t="shared" si="13"/>
        <v>37.736944474240843</v>
      </c>
      <c r="R35" s="4"/>
      <c r="S35">
        <f t="shared" si="3"/>
        <v>7.0717169167291836</v>
      </c>
      <c r="U35">
        <f t="shared" si="1"/>
        <v>4.9607644297938291</v>
      </c>
      <c r="AC35">
        <f t="shared" si="4"/>
        <v>7.5874750489326113</v>
      </c>
      <c r="AE35">
        <f t="shared" si="2"/>
        <v>5.322565478498003</v>
      </c>
    </row>
    <row r="36" spans="2:31">
      <c r="B36">
        <v>2.286</v>
      </c>
      <c r="C36">
        <v>1.643</v>
      </c>
      <c r="E36"/>
      <c r="H36" s="11" t="s">
        <v>53</v>
      </c>
      <c r="I36" s="13">
        <f>I34+I27</f>
        <v>6.2676356404100702</v>
      </c>
      <c r="K36" s="17" t="s">
        <v>21</v>
      </c>
      <c r="L36" s="18">
        <f>I33/I23</f>
        <v>127.22239587579925</v>
      </c>
      <c r="M36" s="19">
        <f>0.0478*L36</f>
        <v>6.0812305228632049</v>
      </c>
      <c r="R36" s="4"/>
      <c r="S36">
        <f t="shared" si="3"/>
        <v>7.272737235808961</v>
      </c>
      <c r="U36">
        <f t="shared" si="1"/>
        <v>4.9239720967691598</v>
      </c>
      <c r="AC36">
        <f t="shared" si="4"/>
        <v>7.8031562863614043</v>
      </c>
      <c r="AE36">
        <f t="shared" si="2"/>
        <v>5.2830897879261274</v>
      </c>
    </row>
    <row r="37" spans="2:31">
      <c r="E37"/>
      <c r="H37" s="11" t="s">
        <v>22</v>
      </c>
      <c r="I37" s="20">
        <f>I36+I35</f>
        <v>11.293143617404503</v>
      </c>
      <c r="K37" s="17" t="s">
        <v>23</v>
      </c>
      <c r="L37" s="18">
        <f>L29/I23</f>
        <v>148.58298798778173</v>
      </c>
      <c r="M37" s="19">
        <f>0.0478*L37</f>
        <v>7.1022668258159669</v>
      </c>
      <c r="R37" s="4"/>
      <c r="S37">
        <f t="shared" si="3"/>
        <v>7.4737575548887385</v>
      </c>
      <c r="U37">
        <f t="shared" si="1"/>
        <v>4.8786268922975635</v>
      </c>
      <c r="AC37">
        <f t="shared" si="4"/>
        <v>8.0188375237901983</v>
      </c>
      <c r="AE37">
        <f t="shared" si="2"/>
        <v>5.234437443443408</v>
      </c>
    </row>
    <row r="38" spans="2:31">
      <c r="B38" s="6"/>
      <c r="C38" s="3"/>
      <c r="D38" s="3"/>
      <c r="E38"/>
      <c r="H38" s="11" t="s">
        <v>54</v>
      </c>
      <c r="I38" s="13">
        <f>I36-I35</f>
        <v>1.242127663415638</v>
      </c>
      <c r="S38">
        <f t="shared" si="3"/>
        <v>7.674777873968516</v>
      </c>
      <c r="U38">
        <f t="shared" si="1"/>
        <v>4.8244876579146538</v>
      </c>
      <c r="AC38">
        <f t="shared" si="4"/>
        <v>8.2345187612189914</v>
      </c>
      <c r="AE38">
        <f t="shared" si="2"/>
        <v>5.176349698291042</v>
      </c>
    </row>
    <row r="39" spans="2:31">
      <c r="B39" s="6"/>
      <c r="C39" s="3"/>
      <c r="D39" s="3"/>
      <c r="E39"/>
      <c r="H39" s="11" t="s">
        <v>51</v>
      </c>
      <c r="I39" s="15">
        <f>DEGREES(ASIN(I35/I36))</f>
        <v>53.304135949356649</v>
      </c>
      <c r="S39">
        <f t="shared" si="3"/>
        <v>7.8757981930482934</v>
      </c>
      <c r="U39">
        <f t="shared" si="1"/>
        <v>4.7612544178112124</v>
      </c>
      <c r="AC39">
        <f t="shared" si="4"/>
        <v>8.4501999986477863</v>
      </c>
      <c r="AE39">
        <f t="shared" si="2"/>
        <v>5.1085046986682432</v>
      </c>
    </row>
    <row r="40" spans="2:31">
      <c r="B40" s="6"/>
      <c r="C40" s="3"/>
      <c r="D40" s="3"/>
      <c r="E40"/>
      <c r="H40" s="11" t="s">
        <v>55</v>
      </c>
      <c r="I40" s="13">
        <f>TAN(RADIANS(I39))</f>
        <v>1.3418050561970136</v>
      </c>
      <c r="S40">
        <f t="shared" si="3"/>
        <v>8.0768185121280709</v>
      </c>
      <c r="U40">
        <f t="shared" si="1"/>
        <v>4.688559241762535</v>
      </c>
      <c r="AC40">
        <f t="shared" si="4"/>
        <v>8.6658812360765793</v>
      </c>
      <c r="AE40">
        <f t="shared" si="2"/>
        <v>5.0305076802720068</v>
      </c>
    </row>
    <row r="41" spans="2:31">
      <c r="B41" s="6"/>
      <c r="C41" s="3"/>
      <c r="D41" s="3"/>
      <c r="E41"/>
      <c r="H41" s="11" t="s">
        <v>56</v>
      </c>
      <c r="I41" s="12">
        <f>I36-I35*SIN(RADIANS(I39))</f>
        <v>2.238088953937039</v>
      </c>
      <c r="S41">
        <f t="shared" si="3"/>
        <v>8.2778388312078484</v>
      </c>
      <c r="U41">
        <f t="shared" si="1"/>
        <v>4.6059541420362731</v>
      </c>
      <c r="AC41">
        <f t="shared" si="4"/>
        <v>8.8815624735053742</v>
      </c>
      <c r="AE41">
        <f t="shared" si="2"/>
        <v>4.9418779824959405</v>
      </c>
    </row>
    <row r="42" spans="2:31">
      <c r="B42" s="6"/>
      <c r="C42" s="3"/>
      <c r="D42" s="3"/>
      <c r="E42"/>
      <c r="S42">
        <f t="shared" si="3"/>
        <v>8.4788591502876258</v>
      </c>
      <c r="U42">
        <f t="shared" si="1"/>
        <v>4.5128949706590173</v>
      </c>
      <c r="AC42">
        <f t="shared" si="4"/>
        <v>9.0972437109341655</v>
      </c>
      <c r="AE42">
        <f t="shared" si="2"/>
        <v>4.8420317712839331</v>
      </c>
    </row>
    <row r="43" spans="2:31">
      <c r="E43"/>
      <c r="S43">
        <f t="shared" si="3"/>
        <v>8.6798794693674033</v>
      </c>
      <c r="U43">
        <f t="shared" si="1"/>
        <v>4.4087197843015531</v>
      </c>
      <c r="AC43">
        <f t="shared" si="4"/>
        <v>9.3129249483629604</v>
      </c>
      <c r="AE43">
        <f t="shared" si="2"/>
        <v>4.7302588261119771</v>
      </c>
    </row>
    <row r="44" spans="2:31">
      <c r="E44"/>
      <c r="S44">
        <f t="shared" si="3"/>
        <v>8.8808997884471808</v>
      </c>
      <c r="U44">
        <f t="shared" si="1"/>
        <v>4.2926193541261659</v>
      </c>
      <c r="AC44">
        <f t="shared" si="4"/>
        <v>9.5286061857917534</v>
      </c>
      <c r="AE44">
        <f t="shared" si="2"/>
        <v>4.6056908990443404</v>
      </c>
    </row>
    <row r="45" spans="2:31">
      <c r="E45"/>
      <c r="S45">
        <f t="shared" si="3"/>
        <v>9.0819201075269582</v>
      </c>
      <c r="U45">
        <f t="shared" si="1"/>
        <v>4.1635962058032581</v>
      </c>
      <c r="AC45">
        <f t="shared" si="4"/>
        <v>9.7442874232205465</v>
      </c>
      <c r="AE45">
        <f t="shared" si="2"/>
        <v>4.4672577674353926</v>
      </c>
    </row>
    <row r="46" spans="2:31">
      <c r="E46"/>
      <c r="J46" s="3">
        <v>0.77800000000000002</v>
      </c>
      <c r="K46" s="8">
        <v>0.61199999999999999</v>
      </c>
      <c r="L46" s="3">
        <v>1.1739999999999999</v>
      </c>
      <c r="S46">
        <f t="shared" si="3"/>
        <v>9.2829404266067357</v>
      </c>
      <c r="U46">
        <f t="shared" si="1"/>
        <v>4.0204063815955413</v>
      </c>
      <c r="AC46">
        <f t="shared" si="4"/>
        <v>9.9599686606493414</v>
      </c>
      <c r="AE46">
        <f t="shared" si="2"/>
        <v>4.3136247485758643</v>
      </c>
    </row>
    <row r="47" spans="2:31">
      <c r="E47"/>
      <c r="J47" s="3">
        <v>0.60699999999999998</v>
      </c>
      <c r="K47" s="8">
        <v>0.54500000000000004</v>
      </c>
      <c r="L47" s="3">
        <v>0.83199999999999996</v>
      </c>
      <c r="S47">
        <f t="shared" si="3"/>
        <v>9.4839607456865131</v>
      </c>
      <c r="U47">
        <f t="shared" si="1"/>
        <v>3.8614742319486153</v>
      </c>
      <c r="AC47">
        <f t="shared" si="4"/>
        <v>10.175649898078134</v>
      </c>
      <c r="AE47">
        <f t="shared" si="2"/>
        <v>4.1431012768194435</v>
      </c>
    </row>
    <row r="48" spans="2:31">
      <c r="E48" s="22"/>
      <c r="J48" s="3">
        <v>0.7</v>
      </c>
      <c r="K48" s="8">
        <v>0.47899999999999998</v>
      </c>
      <c r="L48" s="3">
        <v>1.0980000000000001</v>
      </c>
      <c r="S48">
        <f t="shared" si="3"/>
        <v>9.6849810647662906</v>
      </c>
      <c r="U48">
        <f t="shared" si="1"/>
        <v>3.6847633136290145</v>
      </c>
      <c r="AC48">
        <f t="shared" si="4"/>
        <v>10.391331135506928</v>
      </c>
      <c r="AE48">
        <f t="shared" si="2"/>
        <v>3.9535023859967482</v>
      </c>
    </row>
    <row r="49" spans="5:31">
      <c r="E49" s="22"/>
      <c r="J49" s="3">
        <v>0.628</v>
      </c>
      <c r="K49" s="8">
        <v>0.41099999999999998</v>
      </c>
      <c r="L49" s="3">
        <v>0.77900000000000003</v>
      </c>
      <c r="S49">
        <f t="shared" si="3"/>
        <v>9.8860013838460681</v>
      </c>
      <c r="U49">
        <f t="shared" si="1"/>
        <v>3.4875721890110789</v>
      </c>
      <c r="AC49">
        <f t="shared" si="4"/>
        <v>10.607012372935721</v>
      </c>
      <c r="AE49">
        <f t="shared" si="2"/>
        <v>3.7419296158297031</v>
      </c>
    </row>
    <row r="50" spans="5:31">
      <c r="E50" s="22"/>
      <c r="S50">
        <f t="shared" si="3"/>
        <v>10.087021702925846</v>
      </c>
      <c r="U50">
        <f t="shared" si="1"/>
        <v>3.2661935846325632</v>
      </c>
      <c r="AC50">
        <f t="shared" si="4"/>
        <v>10.822693610364515</v>
      </c>
      <c r="AE50">
        <f t="shared" si="2"/>
        <v>3.504405312061841</v>
      </c>
    </row>
    <row r="51" spans="5:31">
      <c r="E51" s="22"/>
      <c r="S51">
        <f t="shared" si="3"/>
        <v>10.288042022005623</v>
      </c>
      <c r="U51">
        <f t="shared" si="1"/>
        <v>3.01530478619665</v>
      </c>
      <c r="AC51">
        <f t="shared" si="4"/>
        <v>11.038374847793309</v>
      </c>
      <c r="AE51">
        <f t="shared" si="2"/>
        <v>3.2352185614318918</v>
      </c>
    </row>
    <row r="52" spans="5:31">
      <c r="E52" s="22"/>
      <c r="S52">
        <f t="shared" si="3"/>
        <v>10.4890623410854</v>
      </c>
      <c r="U52">
        <f t="shared" si="1"/>
        <v>2.7267722746243521</v>
      </c>
      <c r="AC52">
        <f t="shared" si="4"/>
        <v>11.254056085222103</v>
      </c>
      <c r="AE52">
        <f t="shared" si="2"/>
        <v>2.9256426468217187</v>
      </c>
    </row>
    <row r="53" spans="5:31">
      <c r="E53" s="22"/>
      <c r="S53">
        <f t="shared" si="3"/>
        <v>10.690082660165178</v>
      </c>
      <c r="U53">
        <f t="shared" si="1"/>
        <v>2.3869840351987768</v>
      </c>
      <c r="AC53">
        <f t="shared" si="4"/>
        <v>11.469737322650897</v>
      </c>
      <c r="AE53">
        <f t="shared" si="2"/>
        <v>2.5610727949851251</v>
      </c>
    </row>
    <row r="54" spans="5:31">
      <c r="E54"/>
      <c r="S54">
        <f t="shared" si="3"/>
        <v>10.891102979244955</v>
      </c>
      <c r="U54">
        <f t="shared" si="1"/>
        <v>1.9695888387076459</v>
      </c>
      <c r="AC54">
        <f t="shared" si="4"/>
        <v>11.68541856007969</v>
      </c>
      <c r="AE54">
        <f t="shared" si="2"/>
        <v>2.1132359151704314</v>
      </c>
    </row>
    <row r="55" spans="5:31">
      <c r="E55"/>
      <c r="S55">
        <f t="shared" si="3"/>
        <v>11.092123298324733</v>
      </c>
      <c r="U55">
        <f t="shared" si="1"/>
        <v>1.4071422335584141</v>
      </c>
      <c r="AC55">
        <f t="shared" si="4"/>
        <v>11.901099797508483</v>
      </c>
      <c r="AE55">
        <f t="shared" si="2"/>
        <v>1.5097686620015252</v>
      </c>
    </row>
    <row r="56" spans="5:31">
      <c r="E56"/>
      <c r="S56">
        <f t="shared" si="3"/>
        <v>11.29314361740451</v>
      </c>
      <c r="U56" t="e">
        <f t="shared" si="1"/>
        <v>#NUM!</v>
      </c>
      <c r="AC56">
        <f t="shared" si="4"/>
        <v>12.116781034937278</v>
      </c>
      <c r="AE56">
        <v>0</v>
      </c>
    </row>
    <row r="57" spans="5:31">
      <c r="E57"/>
    </row>
    <row r="58" spans="5:31">
      <c r="E58"/>
      <c r="S58">
        <v>0</v>
      </c>
    </row>
    <row r="59" spans="5:31">
      <c r="E59"/>
      <c r="S59">
        <f t="shared" ref="S59:S108" si="14">S58+$U$2</f>
        <v>9.8559999999999995E-2</v>
      </c>
      <c r="AC59">
        <f t="shared" si="4"/>
        <v>0.10574822912576104</v>
      </c>
    </row>
    <row r="60" spans="5:31">
      <c r="E60"/>
      <c r="S60">
        <f t="shared" si="14"/>
        <v>0.19711999999999999</v>
      </c>
      <c r="AC60">
        <f t="shared" si="4"/>
        <v>0.21149645825152208</v>
      </c>
    </row>
    <row r="61" spans="5:31">
      <c r="E61"/>
      <c r="S61">
        <f t="shared" si="14"/>
        <v>0.29568</v>
      </c>
      <c r="AC61">
        <f t="shared" si="4"/>
        <v>0.31724468737728312</v>
      </c>
    </row>
    <row r="62" spans="5:31">
      <c r="E62"/>
      <c r="S62">
        <f t="shared" si="14"/>
        <v>0.39423999999999998</v>
      </c>
      <c r="AC62">
        <f t="shared" si="4"/>
        <v>0.42299291650304416</v>
      </c>
    </row>
    <row r="63" spans="5:31">
      <c r="E63"/>
      <c r="S63">
        <f t="shared" si="14"/>
        <v>0.49279999999999996</v>
      </c>
      <c r="AC63">
        <f t="shared" si="4"/>
        <v>0.52874114562880514</v>
      </c>
    </row>
    <row r="64" spans="5:31">
      <c r="E64"/>
      <c r="S64">
        <f t="shared" si="14"/>
        <v>0.59136</v>
      </c>
      <c r="AC64">
        <f t="shared" si="4"/>
        <v>0.63448937475456624</v>
      </c>
    </row>
    <row r="65" spans="5:29">
      <c r="E65"/>
      <c r="S65">
        <f t="shared" si="14"/>
        <v>0.68991999999999998</v>
      </c>
      <c r="AC65">
        <f t="shared" si="4"/>
        <v>0.74023760388032722</v>
      </c>
    </row>
    <row r="66" spans="5:29">
      <c r="E66"/>
      <c r="S66">
        <f t="shared" si="14"/>
        <v>0.78847999999999996</v>
      </c>
      <c r="AC66">
        <f t="shared" si="4"/>
        <v>0.84598583300608832</v>
      </c>
    </row>
    <row r="67" spans="5:29">
      <c r="E67"/>
      <c r="S67">
        <f t="shared" si="14"/>
        <v>0.88703999999999994</v>
      </c>
      <c r="AC67">
        <f t="shared" si="4"/>
        <v>0.9517340621318493</v>
      </c>
    </row>
    <row r="68" spans="5:29">
      <c r="E68"/>
      <c r="S68">
        <f t="shared" si="14"/>
        <v>0.98559999999999992</v>
      </c>
      <c r="AC68">
        <f t="shared" si="4"/>
        <v>1.0574822912576103</v>
      </c>
    </row>
    <row r="69" spans="5:29">
      <c r="E69"/>
      <c r="S69">
        <f t="shared" si="14"/>
        <v>1.08416</v>
      </c>
      <c r="AC69">
        <f t="shared" si="4"/>
        <v>1.1632305203833715</v>
      </c>
    </row>
    <row r="70" spans="5:29">
      <c r="E70"/>
      <c r="S70">
        <f t="shared" si="14"/>
        <v>1.18272</v>
      </c>
      <c r="AC70">
        <f t="shared" si="4"/>
        <v>1.2689787495091325</v>
      </c>
    </row>
    <row r="71" spans="5:29">
      <c r="E71"/>
      <c r="S71">
        <f t="shared" si="14"/>
        <v>1.28128</v>
      </c>
      <c r="AC71">
        <f t="shared" ref="AC71:AD134" si="15">S71*0.0479/$I$23</f>
        <v>1.3747269786348937</v>
      </c>
    </row>
    <row r="72" spans="5:29">
      <c r="E72"/>
      <c r="S72">
        <f t="shared" si="14"/>
        <v>1.37984</v>
      </c>
      <c r="AC72">
        <f t="shared" si="15"/>
        <v>1.4804752077606544</v>
      </c>
    </row>
    <row r="73" spans="5:29">
      <c r="E73"/>
      <c r="S73">
        <f t="shared" si="14"/>
        <v>1.4783999999999999</v>
      </c>
      <c r="AC73">
        <f t="shared" si="15"/>
        <v>1.5862234368864156</v>
      </c>
    </row>
    <row r="74" spans="5:29">
      <c r="E74"/>
      <c r="S74">
        <f t="shared" si="14"/>
        <v>1.5769599999999999</v>
      </c>
      <c r="AC74">
        <f t="shared" si="15"/>
        <v>1.6919716660121766</v>
      </c>
    </row>
    <row r="75" spans="5:29">
      <c r="E75"/>
      <c r="S75">
        <f t="shared" si="14"/>
        <v>1.6755199999999999</v>
      </c>
      <c r="AC75">
        <f t="shared" si="15"/>
        <v>1.7977198951379376</v>
      </c>
    </row>
    <row r="76" spans="5:29">
      <c r="E76"/>
      <c r="S76">
        <f t="shared" si="14"/>
        <v>1.7740799999999999</v>
      </c>
      <c r="AC76">
        <f t="shared" si="15"/>
        <v>1.9034681242636986</v>
      </c>
    </row>
    <row r="77" spans="5:29">
      <c r="E77"/>
      <c r="S77">
        <f t="shared" si="14"/>
        <v>1.8726399999999999</v>
      </c>
      <c r="AC77">
        <f t="shared" si="15"/>
        <v>2.0092163533894594</v>
      </c>
    </row>
    <row r="78" spans="5:29">
      <c r="E78"/>
      <c r="S78">
        <f t="shared" si="14"/>
        <v>1.9711999999999998</v>
      </c>
      <c r="AC78">
        <f t="shared" si="15"/>
        <v>2.1149645825152206</v>
      </c>
    </row>
    <row r="79" spans="5:29">
      <c r="E79"/>
      <c r="S79">
        <f t="shared" si="14"/>
        <v>2.06976</v>
      </c>
      <c r="AC79">
        <f t="shared" si="15"/>
        <v>2.2207128116409818</v>
      </c>
    </row>
    <row r="80" spans="5:29">
      <c r="E80"/>
      <c r="S80">
        <f t="shared" si="14"/>
        <v>2.16832</v>
      </c>
      <c r="AC80">
        <f t="shared" si="15"/>
        <v>2.326461040766743</v>
      </c>
    </row>
    <row r="81" spans="5:29">
      <c r="E81"/>
      <c r="S81">
        <f t="shared" si="14"/>
        <v>2.26688</v>
      </c>
      <c r="AC81">
        <f t="shared" si="15"/>
        <v>2.4322092698925042</v>
      </c>
    </row>
    <row r="82" spans="5:29">
      <c r="E82"/>
      <c r="S82">
        <f t="shared" si="14"/>
        <v>2.36544</v>
      </c>
      <c r="AC82">
        <f t="shared" si="15"/>
        <v>2.537957499018265</v>
      </c>
    </row>
    <row r="83" spans="5:29">
      <c r="E83"/>
      <c r="S83">
        <f t="shared" si="14"/>
        <v>2.464</v>
      </c>
      <c r="AC83">
        <f t="shared" si="15"/>
        <v>2.6437057281440262</v>
      </c>
    </row>
    <row r="84" spans="5:29">
      <c r="E84"/>
      <c r="S84">
        <f t="shared" si="14"/>
        <v>2.5625599999999999</v>
      </c>
      <c r="AC84">
        <f t="shared" si="15"/>
        <v>2.7494539572697874</v>
      </c>
    </row>
    <row r="85" spans="5:29">
      <c r="E85"/>
      <c r="S85">
        <f t="shared" si="14"/>
        <v>2.6611199999999999</v>
      </c>
      <c r="AC85">
        <f t="shared" si="15"/>
        <v>2.8552021863955481</v>
      </c>
    </row>
    <row r="86" spans="5:29">
      <c r="E86"/>
      <c r="S86">
        <f t="shared" si="14"/>
        <v>2.7596799999999999</v>
      </c>
      <c r="AC86">
        <f t="shared" si="15"/>
        <v>2.9609504155213089</v>
      </c>
    </row>
    <row r="87" spans="5:29">
      <c r="E87"/>
      <c r="S87">
        <f t="shared" si="14"/>
        <v>2.8582399999999999</v>
      </c>
      <c r="AC87">
        <f t="shared" si="15"/>
        <v>3.0666986446470701</v>
      </c>
    </row>
    <row r="88" spans="5:29">
      <c r="E88"/>
      <c r="S88">
        <f t="shared" si="14"/>
        <v>2.9567999999999999</v>
      </c>
      <c r="AC88">
        <f t="shared" si="15"/>
        <v>3.1724468737728313</v>
      </c>
    </row>
    <row r="89" spans="5:29">
      <c r="E89"/>
      <c r="S89">
        <f t="shared" si="14"/>
        <v>3.0553599999999999</v>
      </c>
      <c r="AC89">
        <f t="shared" si="15"/>
        <v>3.2781951028985921</v>
      </c>
    </row>
    <row r="90" spans="5:29">
      <c r="E90"/>
      <c r="S90">
        <f t="shared" si="14"/>
        <v>3.1539199999999998</v>
      </c>
      <c r="AC90">
        <f t="shared" si="15"/>
        <v>3.3839433320243533</v>
      </c>
    </row>
    <row r="91" spans="5:29">
      <c r="E91"/>
      <c r="S91">
        <f t="shared" si="14"/>
        <v>3.2524799999999998</v>
      </c>
      <c r="AC91">
        <f t="shared" si="15"/>
        <v>3.4896915611501145</v>
      </c>
    </row>
    <row r="92" spans="5:29">
      <c r="E92"/>
      <c r="S92">
        <f t="shared" si="14"/>
        <v>3.3510399999999998</v>
      </c>
      <c r="AC92">
        <f t="shared" si="15"/>
        <v>3.5954397902758752</v>
      </c>
    </row>
    <row r="93" spans="5:29">
      <c r="E93"/>
      <c r="S93">
        <f t="shared" si="14"/>
        <v>3.4495999999999998</v>
      </c>
      <c r="AC93">
        <f t="shared" si="15"/>
        <v>3.7011880194016364</v>
      </c>
    </row>
    <row r="94" spans="5:29">
      <c r="E94"/>
      <c r="S94">
        <f t="shared" si="14"/>
        <v>3.5481599999999998</v>
      </c>
      <c r="AC94">
        <f t="shared" si="15"/>
        <v>3.8069362485273972</v>
      </c>
    </row>
    <row r="95" spans="5:29">
      <c r="E95"/>
      <c r="S95">
        <f t="shared" si="14"/>
        <v>3.6467199999999997</v>
      </c>
      <c r="AC95">
        <f t="shared" si="15"/>
        <v>3.9126844776531584</v>
      </c>
    </row>
    <row r="96" spans="5:29">
      <c r="E96"/>
      <c r="S96">
        <f t="shared" si="14"/>
        <v>3.7452799999999997</v>
      </c>
      <c r="AC96">
        <f t="shared" si="15"/>
        <v>4.0184327067789187</v>
      </c>
    </row>
    <row r="97" spans="5:30">
      <c r="E97"/>
      <c r="S97">
        <f t="shared" si="14"/>
        <v>3.8438399999999997</v>
      </c>
      <c r="AC97">
        <f t="shared" si="15"/>
        <v>4.1241809359046808</v>
      </c>
    </row>
    <row r="98" spans="5:30">
      <c r="E98"/>
      <c r="S98">
        <f t="shared" si="14"/>
        <v>3.9423999999999997</v>
      </c>
      <c r="AC98">
        <f t="shared" si="15"/>
        <v>4.2299291650304411</v>
      </c>
    </row>
    <row r="99" spans="5:30">
      <c r="E99"/>
      <c r="S99">
        <f t="shared" si="14"/>
        <v>4.0409600000000001</v>
      </c>
      <c r="AC99">
        <f t="shared" si="15"/>
        <v>4.3356773941562023</v>
      </c>
    </row>
    <row r="100" spans="5:30">
      <c r="E100"/>
      <c r="S100">
        <f t="shared" si="14"/>
        <v>4.1395200000000001</v>
      </c>
      <c r="AC100">
        <f t="shared" si="15"/>
        <v>4.4414256232819636</v>
      </c>
    </row>
    <row r="101" spans="5:30">
      <c r="E101"/>
      <c r="S101">
        <f t="shared" si="14"/>
        <v>4.2380800000000001</v>
      </c>
      <c r="AC101">
        <f t="shared" si="15"/>
        <v>4.5471738524077248</v>
      </c>
    </row>
    <row r="102" spans="5:30">
      <c r="E102"/>
      <c r="S102">
        <f t="shared" si="14"/>
        <v>4.3366400000000001</v>
      </c>
      <c r="AC102">
        <f t="shared" si="15"/>
        <v>4.652922081533486</v>
      </c>
    </row>
    <row r="103" spans="5:30">
      <c r="E103"/>
      <c r="S103">
        <f t="shared" si="14"/>
        <v>4.4352</v>
      </c>
      <c r="AC103">
        <f t="shared" si="15"/>
        <v>4.7586703106592463</v>
      </c>
    </row>
    <row r="104" spans="5:30">
      <c r="E104"/>
      <c r="S104">
        <f t="shared" si="14"/>
        <v>4.53376</v>
      </c>
      <c r="AC104">
        <f t="shared" si="15"/>
        <v>4.8644185397850084</v>
      </c>
    </row>
    <row r="105" spans="5:30">
      <c r="E105"/>
      <c r="S105">
        <f t="shared" si="14"/>
        <v>4.63232</v>
      </c>
      <c r="AC105">
        <f t="shared" si="15"/>
        <v>4.9701667689107687</v>
      </c>
    </row>
    <row r="106" spans="5:30">
      <c r="E106"/>
      <c r="S106">
        <f t="shared" si="14"/>
        <v>4.73088</v>
      </c>
      <c r="AC106">
        <f t="shared" si="15"/>
        <v>5.0759149980365299</v>
      </c>
    </row>
    <row r="107" spans="5:30">
      <c r="E107"/>
      <c r="S107">
        <f t="shared" si="14"/>
        <v>4.82944</v>
      </c>
      <c r="AC107">
        <f t="shared" si="15"/>
        <v>5.1816632271622911</v>
      </c>
    </row>
    <row r="108" spans="5:30">
      <c r="E108"/>
      <c r="S108">
        <f t="shared" si="14"/>
        <v>4.9279999999999999</v>
      </c>
      <c r="AC108">
        <f t="shared" si="15"/>
        <v>5.2874114562880523</v>
      </c>
    </row>
    <row r="109" spans="5:30">
      <c r="E109"/>
    </row>
    <row r="110" spans="5:30">
      <c r="E110"/>
      <c r="S110">
        <v>0</v>
      </c>
      <c r="T110">
        <f t="shared" ref="T110:T159" si="16">SQRT(($I$33/2)^2-(S110-$I$33/2)^2)</f>
        <v>0</v>
      </c>
      <c r="AC110">
        <f t="shared" si="15"/>
        <v>0</v>
      </c>
      <c r="AD110">
        <f t="shared" si="15"/>
        <v>0</v>
      </c>
    </row>
    <row r="111" spans="5:30">
      <c r="E111"/>
      <c r="S111">
        <f>S110+$T$2</f>
        <v>0.11359433424702785</v>
      </c>
      <c r="T111">
        <f t="shared" si="16"/>
        <v>0.79516033972919453</v>
      </c>
      <c r="AC111">
        <f t="shared" si="15"/>
        <v>0.12187905524901568</v>
      </c>
      <c r="AD111">
        <f t="shared" si="15"/>
        <v>0.85315338674310937</v>
      </c>
    </row>
    <row r="112" spans="5:30">
      <c r="E112"/>
      <c r="S112">
        <f t="shared" ref="S112:S160" si="17">S111+$T$2</f>
        <v>0.2271886684940557</v>
      </c>
      <c r="T112">
        <f t="shared" si="16"/>
        <v>1.1129926263055143</v>
      </c>
      <c r="AC112">
        <f t="shared" si="15"/>
        <v>0.24375811049803137</v>
      </c>
      <c r="AD112">
        <f t="shared" si="15"/>
        <v>1.1941659827702726</v>
      </c>
    </row>
    <row r="113" spans="5:30">
      <c r="E113"/>
      <c r="S113">
        <f t="shared" si="17"/>
        <v>0.34078300274108353</v>
      </c>
      <c r="T113">
        <f t="shared" si="16"/>
        <v>1.3488579839985353</v>
      </c>
      <c r="AC113">
        <f t="shared" si="15"/>
        <v>0.36563716574704702</v>
      </c>
      <c r="AD113">
        <f t="shared" si="15"/>
        <v>1.4472335952718063</v>
      </c>
    </row>
    <row r="114" spans="5:30">
      <c r="E114"/>
      <c r="S114">
        <f t="shared" si="17"/>
        <v>0.45437733698811139</v>
      </c>
      <c r="T114">
        <f t="shared" si="16"/>
        <v>1.5408685181535406</v>
      </c>
      <c r="AC114">
        <f t="shared" si="15"/>
        <v>0.48751622099606273</v>
      </c>
      <c r="AD114">
        <f t="shared" si="15"/>
        <v>1.6532479414607599</v>
      </c>
    </row>
    <row r="115" spans="5:30">
      <c r="E115"/>
      <c r="S115">
        <f t="shared" si="17"/>
        <v>0.56797167123513925</v>
      </c>
      <c r="T115">
        <f t="shared" si="16"/>
        <v>1.7039150137054173</v>
      </c>
      <c r="AC115">
        <f t="shared" si="15"/>
        <v>0.60939527624507839</v>
      </c>
      <c r="AD115">
        <f t="shared" si="15"/>
        <v>1.8281858287352346</v>
      </c>
    </row>
    <row r="116" spans="5:30">
      <c r="E116"/>
      <c r="S116">
        <f t="shared" si="17"/>
        <v>0.68156600548216706</v>
      </c>
      <c r="T116">
        <f t="shared" si="16"/>
        <v>1.8456894679438165</v>
      </c>
      <c r="AC116">
        <f t="shared" si="15"/>
        <v>0.73127433149409404</v>
      </c>
      <c r="AD116">
        <f t="shared" si="15"/>
        <v>1.9803002511275032</v>
      </c>
    </row>
    <row r="117" spans="5:30">
      <c r="E117"/>
      <c r="S117">
        <f t="shared" si="17"/>
        <v>0.79516033972919486</v>
      </c>
      <c r="T117">
        <f t="shared" si="16"/>
        <v>1.9707880415409134</v>
      </c>
      <c r="AC117">
        <f t="shared" si="15"/>
        <v>0.8531533867431097</v>
      </c>
      <c r="AD117">
        <f t="shared" si="15"/>
        <v>2.1145225788877675</v>
      </c>
    </row>
    <row r="118" spans="5:30">
      <c r="E118"/>
      <c r="S118">
        <f t="shared" si="17"/>
        <v>0.90875467397622267</v>
      </c>
      <c r="T118">
        <f t="shared" si="16"/>
        <v>2.0822185408204783</v>
      </c>
      <c r="AC118">
        <f t="shared" si="15"/>
        <v>0.97503244199212535</v>
      </c>
      <c r="AD118">
        <f t="shared" si="15"/>
        <v>2.2340799852332771</v>
      </c>
    </row>
    <row r="119" spans="5:30">
      <c r="E119"/>
      <c r="S119">
        <f t="shared" si="17"/>
        <v>1.0223490082232505</v>
      </c>
      <c r="T119">
        <f t="shared" si="16"/>
        <v>2.182075904556577</v>
      </c>
      <c r="AC119">
        <f t="shared" si="15"/>
        <v>1.0969114972411409</v>
      </c>
      <c r="AD119">
        <f t="shared" si="15"/>
        <v>2.3412201981011687</v>
      </c>
    </row>
    <row r="120" spans="5:30">
      <c r="E120"/>
      <c r="S120">
        <f t="shared" si="17"/>
        <v>1.1359433424702783</v>
      </c>
      <c r="T120">
        <f t="shared" si="16"/>
        <v>2.271886684940557</v>
      </c>
      <c r="AC120">
        <f t="shared" si="15"/>
        <v>1.2187905524901566</v>
      </c>
      <c r="AD120">
        <f t="shared" si="15"/>
        <v>2.4375811049803136</v>
      </c>
    </row>
    <row r="121" spans="5:30">
      <c r="E121"/>
      <c r="S121">
        <f t="shared" si="17"/>
        <v>1.2495376767173061</v>
      </c>
      <c r="T121">
        <f t="shared" si="16"/>
        <v>2.3528016532695508</v>
      </c>
      <c r="AC121">
        <f t="shared" si="15"/>
        <v>1.3406696077391722</v>
      </c>
      <c r="AD121">
        <f t="shared" si="15"/>
        <v>2.524397405817957</v>
      </c>
    </row>
    <row r="122" spans="5:30">
      <c r="E122"/>
      <c r="S122">
        <f t="shared" si="17"/>
        <v>1.3631320109643339</v>
      </c>
      <c r="T122">
        <f t="shared" si="16"/>
        <v>2.4257111914858327</v>
      </c>
      <c r="AC122">
        <f t="shared" si="15"/>
        <v>1.4625486629881879</v>
      </c>
      <c r="AD122">
        <f t="shared" si="15"/>
        <v>2.602624420354775</v>
      </c>
    </row>
    <row r="123" spans="5:30">
      <c r="E123"/>
      <c r="S123">
        <f t="shared" si="17"/>
        <v>1.4767263452113617</v>
      </c>
      <c r="T123">
        <f t="shared" si="16"/>
        <v>2.4913182461952261</v>
      </c>
      <c r="AC123">
        <f t="shared" si="15"/>
        <v>1.5844277182372035</v>
      </c>
      <c r="AD123">
        <f t="shared" si="15"/>
        <v>2.6730163628636561</v>
      </c>
    </row>
    <row r="124" spans="5:30">
      <c r="E124"/>
      <c r="S124">
        <f t="shared" si="17"/>
        <v>1.5903206794583895</v>
      </c>
      <c r="T124">
        <f t="shared" si="16"/>
        <v>2.5501864789863591</v>
      </c>
      <c r="AC124">
        <f t="shared" si="15"/>
        <v>1.706306773486219</v>
      </c>
      <c r="AD124">
        <f t="shared" si="15"/>
        <v>2.7361780041930528</v>
      </c>
    </row>
    <row r="125" spans="5:30">
      <c r="E125"/>
      <c r="S125">
        <f t="shared" si="17"/>
        <v>1.7039150137054173</v>
      </c>
      <c r="T125">
        <f t="shared" si="16"/>
        <v>2.6027731760255977</v>
      </c>
      <c r="AC125">
        <f t="shared" si="15"/>
        <v>1.8281858287352346</v>
      </c>
      <c r="AD125">
        <f t="shared" si="15"/>
        <v>2.7925999815415956</v>
      </c>
    </row>
    <row r="126" spans="5:30">
      <c r="E126"/>
      <c r="S126">
        <f t="shared" si="17"/>
        <v>1.8175093479524451</v>
      </c>
      <c r="T126">
        <f t="shared" si="16"/>
        <v>2.6494523940855892</v>
      </c>
      <c r="AC126">
        <f t="shared" si="15"/>
        <v>1.9500648839842503</v>
      </c>
      <c r="AD126">
        <f t="shared" si="15"/>
        <v>2.8426836325848117</v>
      </c>
    </row>
    <row r="127" spans="5:30">
      <c r="E127"/>
      <c r="S127">
        <f t="shared" si="17"/>
        <v>1.9311036821994729</v>
      </c>
      <c r="T127">
        <f t="shared" si="16"/>
        <v>2.6905316251007521</v>
      </c>
      <c r="AC127">
        <f t="shared" si="15"/>
        <v>2.0719439392332659</v>
      </c>
      <c r="AD127">
        <f t="shared" si="15"/>
        <v>2.8867588754186335</v>
      </c>
    </row>
    <row r="128" spans="5:30">
      <c r="E128"/>
      <c r="S128">
        <f t="shared" si="17"/>
        <v>2.044698016446501</v>
      </c>
      <c r="T128">
        <f t="shared" si="16"/>
        <v>2.7262640219286682</v>
      </c>
      <c r="AC128">
        <f t="shared" si="15"/>
        <v>2.1938229944822818</v>
      </c>
      <c r="AD128">
        <f t="shared" si="15"/>
        <v>2.9250973259763762</v>
      </c>
    </row>
    <row r="129" spans="5:30">
      <c r="E129"/>
      <c r="S129">
        <f t="shared" si="17"/>
        <v>2.1582923506935288</v>
      </c>
      <c r="T129">
        <f t="shared" si="16"/>
        <v>2.7568574978246532</v>
      </c>
      <c r="AC129">
        <f t="shared" si="15"/>
        <v>2.3157020497312977</v>
      </c>
      <c r="AD129">
        <f t="shared" si="15"/>
        <v>2.9579220611509101</v>
      </c>
    </row>
    <row r="130" spans="5:30">
      <c r="E130"/>
      <c r="S130">
        <f t="shared" si="17"/>
        <v>2.2718866849405566</v>
      </c>
      <c r="T130">
        <f t="shared" si="16"/>
        <v>2.7824815657637858</v>
      </c>
      <c r="AC130">
        <f t="shared" si="15"/>
        <v>2.4375811049803131</v>
      </c>
      <c r="AD130">
        <f t="shared" si="15"/>
        <v>2.9854149569256818</v>
      </c>
    </row>
    <row r="131" spans="5:30">
      <c r="E131"/>
      <c r="S131">
        <f t="shared" si="17"/>
        <v>2.3854810191875844</v>
      </c>
      <c r="T131">
        <f t="shared" si="16"/>
        <v>2.8032725016973497</v>
      </c>
      <c r="AC131">
        <f t="shared" si="15"/>
        <v>2.5594601602293285</v>
      </c>
      <c r="AD131">
        <f t="shared" si="15"/>
        <v>3.0077222282004539</v>
      </c>
    </row>
    <row r="132" spans="5:30">
      <c r="E132"/>
      <c r="S132">
        <f t="shared" si="17"/>
        <v>2.4990753534346122</v>
      </c>
      <c r="T132">
        <f t="shared" si="16"/>
        <v>2.819337232078436</v>
      </c>
      <c r="AC132">
        <f t="shared" si="15"/>
        <v>2.6813392154783444</v>
      </c>
      <c r="AD132">
        <f t="shared" si="15"/>
        <v>3.0249585998439463</v>
      </c>
    </row>
    <row r="133" spans="5:30">
      <c r="E133"/>
      <c r="S133">
        <f t="shared" si="17"/>
        <v>2.61266968768164</v>
      </c>
      <c r="T133">
        <f t="shared" si="16"/>
        <v>2.8307562226459604</v>
      </c>
      <c r="AC133">
        <f t="shared" si="15"/>
        <v>2.8032182707273603</v>
      </c>
      <c r="AD133">
        <f t="shared" si="15"/>
        <v>3.0372104061641525</v>
      </c>
    </row>
    <row r="134" spans="5:30">
      <c r="E134"/>
      <c r="S134">
        <f t="shared" si="17"/>
        <v>2.7262640219286678</v>
      </c>
      <c r="T134">
        <f t="shared" si="16"/>
        <v>2.8375855600083497</v>
      </c>
      <c r="AC134">
        <f t="shared" si="15"/>
        <v>2.9250973259763757</v>
      </c>
      <c r="AD134">
        <f t="shared" si="15"/>
        <v>3.0445378243071626</v>
      </c>
    </row>
    <row r="135" spans="5:30">
      <c r="E135"/>
      <c r="S135">
        <f t="shared" si="17"/>
        <v>2.8398583561756956</v>
      </c>
      <c r="T135">
        <f t="shared" si="16"/>
        <v>2.839858356175696</v>
      </c>
      <c r="AC135">
        <f t="shared" ref="AC135:AD198" si="18">S135*0.0479/$I$23</f>
        <v>3.0469763812253916</v>
      </c>
      <c r="AD135">
        <f t="shared" si="18"/>
        <v>3.0469763812253916</v>
      </c>
    </row>
    <row r="136" spans="5:30">
      <c r="E136"/>
      <c r="S136">
        <f t="shared" si="17"/>
        <v>2.9534526904227234</v>
      </c>
      <c r="T136">
        <f t="shared" si="16"/>
        <v>2.8375855600083502</v>
      </c>
      <c r="AC136">
        <f t="shared" si="18"/>
        <v>3.168855436474407</v>
      </c>
      <c r="AD136">
        <f t="shared" si="18"/>
        <v>3.044537824307163</v>
      </c>
    </row>
    <row r="137" spans="5:30">
      <c r="E137"/>
      <c r="S137">
        <f t="shared" si="17"/>
        <v>3.0670470246697512</v>
      </c>
      <c r="T137">
        <f t="shared" si="16"/>
        <v>2.8307562226459604</v>
      </c>
      <c r="AC137">
        <f t="shared" si="18"/>
        <v>3.2907344917234229</v>
      </c>
      <c r="AD137">
        <f t="shared" si="18"/>
        <v>3.0372104061641525</v>
      </c>
    </row>
    <row r="138" spans="5:30">
      <c r="E138"/>
      <c r="S138">
        <f t="shared" si="17"/>
        <v>3.180641358916779</v>
      </c>
      <c r="T138">
        <f t="shared" si="16"/>
        <v>2.819337232078436</v>
      </c>
      <c r="AC138">
        <f t="shared" si="18"/>
        <v>3.4126135469724379</v>
      </c>
      <c r="AD138">
        <f t="shared" si="18"/>
        <v>3.0249585998439463</v>
      </c>
    </row>
    <row r="139" spans="5:30">
      <c r="E139"/>
      <c r="S139">
        <f t="shared" si="17"/>
        <v>3.2942356931638068</v>
      </c>
      <c r="T139">
        <f t="shared" si="16"/>
        <v>2.8032725016973501</v>
      </c>
      <c r="AC139">
        <f t="shared" si="18"/>
        <v>3.5344926022214542</v>
      </c>
      <c r="AD139">
        <f t="shared" si="18"/>
        <v>3.0077222282004539</v>
      </c>
    </row>
    <row r="140" spans="5:30">
      <c r="E140"/>
      <c r="S140">
        <f t="shared" si="17"/>
        <v>3.4078300274108346</v>
      </c>
      <c r="T140">
        <f t="shared" si="16"/>
        <v>2.7824815657637858</v>
      </c>
      <c r="AC140">
        <f t="shared" si="18"/>
        <v>3.6563716574704692</v>
      </c>
      <c r="AD140">
        <f t="shared" si="18"/>
        <v>2.9854149569256818</v>
      </c>
    </row>
    <row r="141" spans="5:30">
      <c r="E141"/>
      <c r="S141">
        <f t="shared" si="17"/>
        <v>3.5214243616578624</v>
      </c>
      <c r="T141">
        <f t="shared" si="16"/>
        <v>2.7568574978246536</v>
      </c>
      <c r="AC141">
        <f t="shared" si="18"/>
        <v>3.7782507127194851</v>
      </c>
      <c r="AD141">
        <f t="shared" si="18"/>
        <v>2.9579220611509105</v>
      </c>
    </row>
    <row r="142" spans="5:30">
      <c r="E142"/>
      <c r="S142">
        <f t="shared" si="17"/>
        <v>3.6350186959048902</v>
      </c>
      <c r="T142">
        <f t="shared" si="16"/>
        <v>2.7262640219286687</v>
      </c>
      <c r="AC142">
        <f t="shared" si="18"/>
        <v>3.9001297679685005</v>
      </c>
      <c r="AD142">
        <f t="shared" si="18"/>
        <v>2.9250973259763771</v>
      </c>
    </row>
    <row r="143" spans="5:30">
      <c r="E143"/>
      <c r="S143">
        <f t="shared" si="17"/>
        <v>3.748613030151918</v>
      </c>
      <c r="T143">
        <f t="shared" si="16"/>
        <v>2.6905316251007529</v>
      </c>
      <c r="AC143">
        <f t="shared" si="18"/>
        <v>4.0220088232175168</v>
      </c>
      <c r="AD143">
        <f t="shared" si="18"/>
        <v>2.8867588754186349</v>
      </c>
    </row>
    <row r="144" spans="5:30">
      <c r="E144"/>
      <c r="S144">
        <f t="shared" si="17"/>
        <v>3.8622073643989459</v>
      </c>
      <c r="T144">
        <f t="shared" si="16"/>
        <v>2.6494523940855901</v>
      </c>
      <c r="AC144">
        <f t="shared" si="18"/>
        <v>4.1438878784665318</v>
      </c>
      <c r="AD144">
        <f t="shared" si="18"/>
        <v>2.8426836325848126</v>
      </c>
    </row>
    <row r="145" spans="5:30">
      <c r="E145"/>
      <c r="S145">
        <f t="shared" si="17"/>
        <v>3.9758016986459737</v>
      </c>
      <c r="T145">
        <f t="shared" si="16"/>
        <v>2.6027731760255981</v>
      </c>
      <c r="AC145">
        <f t="shared" si="18"/>
        <v>4.2657669337155477</v>
      </c>
      <c r="AD145">
        <f t="shared" si="18"/>
        <v>2.7925999815415965</v>
      </c>
    </row>
    <row r="146" spans="5:30">
      <c r="E146"/>
      <c r="S146">
        <f t="shared" si="17"/>
        <v>4.0893960328930019</v>
      </c>
      <c r="T146">
        <f t="shared" si="16"/>
        <v>2.5501864789863591</v>
      </c>
      <c r="AC146">
        <f t="shared" si="18"/>
        <v>4.3876459889645636</v>
      </c>
      <c r="AD146">
        <f t="shared" si="18"/>
        <v>2.7361780041930528</v>
      </c>
    </row>
    <row r="147" spans="5:30">
      <c r="E147"/>
      <c r="S147">
        <f t="shared" si="17"/>
        <v>4.2029903671400302</v>
      </c>
      <c r="T147">
        <f t="shared" si="16"/>
        <v>2.4913182461952261</v>
      </c>
      <c r="AC147">
        <f t="shared" si="18"/>
        <v>4.5095250442135795</v>
      </c>
      <c r="AD147">
        <f t="shared" si="18"/>
        <v>2.6730163628636561</v>
      </c>
    </row>
    <row r="148" spans="5:30">
      <c r="E148"/>
      <c r="S148">
        <f t="shared" si="17"/>
        <v>4.3165847013870584</v>
      </c>
      <c r="T148">
        <f t="shared" si="16"/>
        <v>2.4257111914858327</v>
      </c>
      <c r="AC148">
        <f t="shared" si="18"/>
        <v>4.6314040994625962</v>
      </c>
      <c r="AD148">
        <f t="shared" si="18"/>
        <v>2.602624420354775</v>
      </c>
    </row>
    <row r="149" spans="5:30">
      <c r="E149"/>
      <c r="S149">
        <f t="shared" si="17"/>
        <v>4.4301790356340867</v>
      </c>
      <c r="T149">
        <f t="shared" si="16"/>
        <v>2.3528016532695504</v>
      </c>
      <c r="AC149">
        <f t="shared" si="18"/>
        <v>4.7532831547116121</v>
      </c>
      <c r="AD149">
        <f t="shared" si="18"/>
        <v>2.5243974058179566</v>
      </c>
    </row>
    <row r="150" spans="5:30">
      <c r="E150"/>
      <c r="S150">
        <f t="shared" si="17"/>
        <v>4.5437733698811149</v>
      </c>
      <c r="T150">
        <f t="shared" si="16"/>
        <v>2.2718866849405561</v>
      </c>
      <c r="AC150">
        <f t="shared" si="18"/>
        <v>4.875162209960628</v>
      </c>
      <c r="AD150">
        <f t="shared" si="18"/>
        <v>2.4375811049803127</v>
      </c>
    </row>
    <row r="151" spans="5:30">
      <c r="E151"/>
      <c r="S151">
        <f t="shared" si="17"/>
        <v>4.6573677041281432</v>
      </c>
      <c r="T151">
        <f t="shared" si="16"/>
        <v>2.1820759045565756</v>
      </c>
      <c r="AC151">
        <f t="shared" si="18"/>
        <v>4.9970412652096448</v>
      </c>
      <c r="AD151">
        <f t="shared" si="18"/>
        <v>2.3412201981011673</v>
      </c>
    </row>
    <row r="152" spans="5:30">
      <c r="E152"/>
      <c r="S152">
        <f t="shared" si="17"/>
        <v>4.7709620383751714</v>
      </c>
      <c r="T152">
        <f t="shared" si="16"/>
        <v>2.0822185408204765</v>
      </c>
      <c r="AC152">
        <f t="shared" si="18"/>
        <v>5.1189203204586606</v>
      </c>
      <c r="AD152">
        <f t="shared" si="18"/>
        <v>2.2340799852332749</v>
      </c>
    </row>
    <row r="153" spans="5:30">
      <c r="E153"/>
      <c r="S153">
        <f t="shared" si="17"/>
        <v>4.8845563726221997</v>
      </c>
      <c r="T153">
        <f t="shared" si="16"/>
        <v>1.9707880415409111</v>
      </c>
      <c r="AC153">
        <f t="shared" si="18"/>
        <v>5.2407993757076765</v>
      </c>
      <c r="AD153">
        <f t="shared" si="18"/>
        <v>2.1145225788877653</v>
      </c>
    </row>
    <row r="154" spans="5:30">
      <c r="E154"/>
      <c r="S154">
        <f t="shared" si="17"/>
        <v>4.9981507068692279</v>
      </c>
      <c r="T154">
        <f t="shared" si="16"/>
        <v>1.8456894679438129</v>
      </c>
      <c r="AC154">
        <f t="shared" si="18"/>
        <v>5.3626784309566924</v>
      </c>
      <c r="AD154">
        <f t="shared" si="18"/>
        <v>1.9803002511274992</v>
      </c>
    </row>
    <row r="155" spans="5:30">
      <c r="E155"/>
      <c r="S155">
        <f t="shared" si="17"/>
        <v>5.1117450411162562</v>
      </c>
      <c r="T155">
        <f t="shared" si="16"/>
        <v>1.7039150137054131</v>
      </c>
      <c r="AC155">
        <f t="shared" si="18"/>
        <v>5.4845574862057092</v>
      </c>
      <c r="AD155">
        <f t="shared" si="18"/>
        <v>1.8281858287352304</v>
      </c>
    </row>
    <row r="156" spans="5:30">
      <c r="E156"/>
      <c r="S156">
        <f t="shared" si="17"/>
        <v>5.2253393753632844</v>
      </c>
      <c r="T156">
        <f t="shared" si="16"/>
        <v>1.5408685181535353</v>
      </c>
      <c r="AC156">
        <f t="shared" si="18"/>
        <v>5.6064365414547241</v>
      </c>
      <c r="AD156">
        <f t="shared" si="18"/>
        <v>1.6532479414607544</v>
      </c>
    </row>
    <row r="157" spans="5:30">
      <c r="E157"/>
      <c r="S157">
        <f t="shared" si="17"/>
        <v>5.3389337096103127</v>
      </c>
      <c r="T157">
        <f t="shared" si="16"/>
        <v>1.3488579839985277</v>
      </c>
      <c r="AC157">
        <f t="shared" si="18"/>
        <v>5.7283155967037418</v>
      </c>
      <c r="AD157">
        <f t="shared" si="18"/>
        <v>1.4472335952717981</v>
      </c>
    </row>
    <row r="158" spans="5:30">
      <c r="E158"/>
      <c r="S158">
        <f t="shared" si="17"/>
        <v>5.4525280438573409</v>
      </c>
      <c r="T158">
        <f t="shared" si="16"/>
        <v>1.1129926263055039</v>
      </c>
      <c r="AC158">
        <f t="shared" si="18"/>
        <v>5.8501946519527577</v>
      </c>
      <c r="AD158">
        <f t="shared" si="18"/>
        <v>1.1941659827702613</v>
      </c>
    </row>
    <row r="159" spans="5:30">
      <c r="E159"/>
      <c r="S159">
        <f t="shared" si="17"/>
        <v>5.5661223781043692</v>
      </c>
      <c r="T159">
        <f t="shared" si="16"/>
        <v>0.79516033972917777</v>
      </c>
      <c r="AC159">
        <f t="shared" si="18"/>
        <v>5.9720737072017736</v>
      </c>
      <c r="AD159">
        <f t="shared" si="18"/>
        <v>0.85315338674309138</v>
      </c>
    </row>
    <row r="160" spans="5:30">
      <c r="E160"/>
      <c r="S160">
        <f t="shared" si="17"/>
        <v>5.6797167123513974</v>
      </c>
      <c r="T160">
        <v>0</v>
      </c>
      <c r="AC160">
        <f t="shared" si="18"/>
        <v>6.0939527624507894</v>
      </c>
      <c r="AD160">
        <f>T160</f>
        <v>0</v>
      </c>
    </row>
    <row r="161" spans="5:36">
      <c r="E161"/>
    </row>
    <row r="162" spans="5:36">
      <c r="E162"/>
      <c r="S162">
        <f>B17</f>
        <v>1.2969999999999999</v>
      </c>
      <c r="W162">
        <f>E17</f>
        <v>2.4292785829307566</v>
      </c>
      <c r="AC162">
        <f t="shared" si="18"/>
        <v>1.3915934778420462</v>
      </c>
      <c r="AF162">
        <f>W162*0.0479/$I$23</f>
        <v>2.6064519906459593</v>
      </c>
    </row>
    <row r="163" spans="5:36">
      <c r="E163"/>
      <c r="S163">
        <f>B18</f>
        <v>1.298</v>
      </c>
      <c r="W163">
        <f>E18</f>
        <v>2.3383553106212429</v>
      </c>
      <c r="AC163">
        <f t="shared" si="18"/>
        <v>1.3926664103615851</v>
      </c>
      <c r="AF163">
        <f>W163*0.0479/$I$23</f>
        <v>2.508897455002185</v>
      </c>
    </row>
    <row r="164" spans="5:36">
      <c r="E164"/>
      <c r="S164">
        <f>B19</f>
        <v>1.7869999999999999</v>
      </c>
      <c r="W164">
        <f>E19</f>
        <v>2.8384377993801073</v>
      </c>
      <c r="AC164">
        <f t="shared" si="18"/>
        <v>1.9173304124161421</v>
      </c>
      <c r="AF164">
        <f>W164*0.0479/$I$23</f>
        <v>3.0454522196435523</v>
      </c>
    </row>
    <row r="165" spans="5:36">
      <c r="E165"/>
      <c r="S165">
        <f>B20</f>
        <v>2.2789999999999999</v>
      </c>
      <c r="W165">
        <f>E20</f>
        <v>3.2838078909316262</v>
      </c>
      <c r="AC165">
        <f t="shared" si="18"/>
        <v>2.4452132120293162</v>
      </c>
      <c r="AF165">
        <f>W165*0.0479/$I$23</f>
        <v>3.5233042740992264</v>
      </c>
    </row>
    <row r="166" spans="5:36">
      <c r="E166"/>
      <c r="S166">
        <f>B21</f>
        <v>2.77</v>
      </c>
      <c r="W166">
        <f>E21</f>
        <v>3.6432584594685502</v>
      </c>
      <c r="AC166">
        <f t="shared" si="18"/>
        <v>2.9720230791229514</v>
      </c>
      <c r="AF166">
        <f>W166*0.0479/$I$23</f>
        <v>3.9089704782492642</v>
      </c>
    </row>
    <row r="167" spans="5:36">
      <c r="E167"/>
    </row>
    <row r="168" spans="5:36">
      <c r="E168"/>
      <c r="S168">
        <f>$F$17</f>
        <v>4.9279999999999999</v>
      </c>
      <c r="Y168">
        <f>E12</f>
        <v>4.8436666666666675</v>
      </c>
      <c r="AC168">
        <f t="shared" si="18"/>
        <v>5.2874114562880523</v>
      </c>
      <c r="AH168">
        <f>Y168*0.0479/$I$23</f>
        <v>5.1969274804735992</v>
      </c>
    </row>
    <row r="169" spans="5:36">
      <c r="E169"/>
    </row>
    <row r="170" spans="5:36">
      <c r="E170"/>
      <c r="S170">
        <v>-0.05</v>
      </c>
      <c r="Z170">
        <f>S170*$I$25+$I$24</f>
        <v>1.294488814845222</v>
      </c>
      <c r="AC170">
        <f t="shared" si="18"/>
        <v>-5.3646625976948581E-2</v>
      </c>
      <c r="AG170">
        <f>Z170*0.0479/$I$23</f>
        <v>1.3888991456269015</v>
      </c>
    </row>
    <row r="171" spans="5:36">
      <c r="E171"/>
      <c r="S171">
        <f>I41</f>
        <v>2.238088953937039</v>
      </c>
      <c r="Z171">
        <f>S171*$I$25+$I$24</f>
        <v>3.18838554152497</v>
      </c>
      <c r="AC171">
        <f t="shared" si="18"/>
        <v>2.4013184203000089</v>
      </c>
      <c r="AG171">
        <f>Z171*0.0479/$I$23</f>
        <v>3.4209225323300143</v>
      </c>
    </row>
    <row r="172" spans="5:36">
      <c r="E172"/>
    </row>
    <row r="173" spans="5:36">
      <c r="E173"/>
      <c r="S173">
        <v>0</v>
      </c>
      <c r="V173">
        <f t="shared" ref="V173:V222" si="19">SQRT(($L$29/2)^2-(S173-$L$29/2)^2)</f>
        <v>0</v>
      </c>
      <c r="AC173">
        <f t="shared" si="18"/>
        <v>0</v>
      </c>
      <c r="AJ173">
        <f t="shared" ref="AJ173:AJ222" si="20">V173*0.0479/$I$23</f>
        <v>0</v>
      </c>
    </row>
    <row r="174" spans="5:36">
      <c r="E174"/>
      <c r="S174">
        <f t="shared" ref="S174:S223" si="21">S173+$V$2</f>
        <v>0.13266677996996312</v>
      </c>
      <c r="V174">
        <f t="shared" si="19"/>
        <v>0.92866745978974219</v>
      </c>
      <c r="AC174">
        <f t="shared" si="18"/>
        <v>0.14234250249229491</v>
      </c>
      <c r="AJ174">
        <f t="shared" si="20"/>
        <v>0.99639751744606475</v>
      </c>
    </row>
    <row r="175" spans="5:36">
      <c r="E175"/>
      <c r="S175">
        <f t="shared" si="21"/>
        <v>0.26533355993992624</v>
      </c>
      <c r="V175">
        <f t="shared" si="19"/>
        <v>1.2998636669779904</v>
      </c>
      <c r="AC175">
        <f t="shared" si="18"/>
        <v>0.28468500498458982</v>
      </c>
      <c r="AJ175">
        <f t="shared" si="20"/>
        <v>1.3946659992678621</v>
      </c>
    </row>
    <row r="176" spans="5:36">
      <c r="E176"/>
      <c r="S176">
        <f t="shared" si="21"/>
        <v>0.39800033990988937</v>
      </c>
      <c r="V176">
        <f t="shared" si="19"/>
        <v>1.5753307289491318</v>
      </c>
      <c r="AC176">
        <f t="shared" si="18"/>
        <v>0.42702750747688473</v>
      </c>
      <c r="AJ176">
        <f t="shared" si="20"/>
        <v>1.6902235681185567</v>
      </c>
    </row>
    <row r="177" spans="5:36">
      <c r="E177"/>
      <c r="S177">
        <f t="shared" si="21"/>
        <v>0.53066711987985249</v>
      </c>
      <c r="V177">
        <f t="shared" si="19"/>
        <v>1.7995797591099272</v>
      </c>
      <c r="AC177">
        <f t="shared" si="18"/>
        <v>0.56937000996917964</v>
      </c>
      <c r="AJ177">
        <f t="shared" si="20"/>
        <v>1.9308276450531499</v>
      </c>
    </row>
    <row r="178" spans="5:36">
      <c r="E178"/>
      <c r="S178">
        <f t="shared" si="21"/>
        <v>0.66333389984981561</v>
      </c>
      <c r="V178">
        <f t="shared" si="19"/>
        <v>1.9900016995494469</v>
      </c>
      <c r="AC178">
        <f t="shared" si="18"/>
        <v>0.7117125124614746</v>
      </c>
      <c r="AJ178">
        <f t="shared" si="20"/>
        <v>2.1351375373844239</v>
      </c>
    </row>
    <row r="179" spans="5:36">
      <c r="E179"/>
      <c r="S179">
        <f t="shared" si="21"/>
        <v>0.79600067981977873</v>
      </c>
      <c r="V179">
        <f t="shared" si="19"/>
        <v>2.155580030990738</v>
      </c>
      <c r="AC179">
        <f t="shared" si="18"/>
        <v>0.85405501495376945</v>
      </c>
      <c r="AJ179">
        <f t="shared" si="20"/>
        <v>2.3127919137187871</v>
      </c>
    </row>
    <row r="180" spans="5:36">
      <c r="E180"/>
      <c r="S180">
        <f t="shared" si="21"/>
        <v>0.92866745978974186</v>
      </c>
      <c r="V180">
        <f t="shared" si="19"/>
        <v>2.3016826077431225</v>
      </c>
      <c r="AC180">
        <f t="shared" si="18"/>
        <v>0.99639751744606442</v>
      </c>
      <c r="AJ180">
        <f t="shared" si="20"/>
        <v>2.4695501195048588</v>
      </c>
    </row>
    <row r="181" spans="5:36">
      <c r="E181"/>
      <c r="S181">
        <f t="shared" si="21"/>
        <v>1.061334239759705</v>
      </c>
      <c r="V181">
        <f t="shared" si="19"/>
        <v>2.4318222456736289</v>
      </c>
      <c r="AC181">
        <f t="shared" si="18"/>
        <v>1.1387400199383593</v>
      </c>
      <c r="AJ181">
        <f t="shared" si="20"/>
        <v>2.609181169121527</v>
      </c>
    </row>
    <row r="182" spans="5:36">
      <c r="E182"/>
      <c r="S182">
        <f t="shared" si="21"/>
        <v>1.1940010197296682</v>
      </c>
      <c r="V182">
        <f t="shared" si="19"/>
        <v>2.5484456229835248</v>
      </c>
      <c r="AC182">
        <f t="shared" si="18"/>
        <v>1.2810825224306543</v>
      </c>
      <c r="AJ182">
        <f t="shared" si="20"/>
        <v>2.7343101831757775</v>
      </c>
    </row>
    <row r="183" spans="5:36">
      <c r="E183"/>
      <c r="S183">
        <f t="shared" si="21"/>
        <v>1.3266677996996314</v>
      </c>
      <c r="V183">
        <f t="shared" si="19"/>
        <v>2.6533355993992624</v>
      </c>
      <c r="AC183">
        <f t="shared" si="18"/>
        <v>1.4234250249229494</v>
      </c>
      <c r="AJ183">
        <f t="shared" si="20"/>
        <v>2.8468500498458984</v>
      </c>
    </row>
    <row r="184" spans="5:36">
      <c r="E184"/>
      <c r="S184">
        <f t="shared" si="21"/>
        <v>1.4593345796695947</v>
      </c>
      <c r="V184">
        <f t="shared" si="19"/>
        <v>2.7478361602831787</v>
      </c>
      <c r="AC184">
        <f t="shared" si="18"/>
        <v>1.5657675274152445</v>
      </c>
      <c r="AJ184">
        <f t="shared" si="20"/>
        <v>2.9482427747329245</v>
      </c>
    </row>
    <row r="185" spans="5:36">
      <c r="E185"/>
      <c r="S185">
        <f t="shared" si="21"/>
        <v>1.5920013596395579</v>
      </c>
      <c r="V185">
        <f t="shared" si="19"/>
        <v>2.8329871823686332</v>
      </c>
      <c r="AC185">
        <f t="shared" si="18"/>
        <v>1.7081100299075394</v>
      </c>
      <c r="AJ185">
        <f t="shared" si="20"/>
        <v>3.0396040754003897</v>
      </c>
    </row>
    <row r="186" spans="5:36">
      <c r="E186"/>
      <c r="S186">
        <f t="shared" si="21"/>
        <v>1.7246681396095211</v>
      </c>
      <c r="V186">
        <f t="shared" si="19"/>
        <v>2.9096096367304893</v>
      </c>
      <c r="AC186">
        <f t="shared" si="18"/>
        <v>1.8504525323998344</v>
      </c>
      <c r="AJ186">
        <f t="shared" si="20"/>
        <v>3.1218147984121156</v>
      </c>
    </row>
    <row r="187" spans="5:36">
      <c r="E187"/>
      <c r="S187">
        <f t="shared" si="21"/>
        <v>1.8573349195794844</v>
      </c>
      <c r="V187">
        <f t="shared" si="19"/>
        <v>2.9783618235247542</v>
      </c>
      <c r="AC187">
        <f t="shared" si="18"/>
        <v>1.9927950348921295</v>
      </c>
      <c r="AJ187">
        <f t="shared" si="20"/>
        <v>3.1955812554131002</v>
      </c>
    </row>
    <row r="188" spans="5:36">
      <c r="E188"/>
      <c r="S188">
        <f t="shared" si="21"/>
        <v>1.9900016995494476</v>
      </c>
      <c r="V188">
        <f t="shared" si="19"/>
        <v>3.0397778070920363</v>
      </c>
      <c r="AC188">
        <f t="shared" si="18"/>
        <v>2.1351375373844244</v>
      </c>
      <c r="AJ188">
        <f t="shared" si="20"/>
        <v>3.2614764614019083</v>
      </c>
    </row>
    <row r="189" spans="5:36">
      <c r="E189"/>
      <c r="S189">
        <f t="shared" si="21"/>
        <v>2.1226684795194108</v>
      </c>
      <c r="V189">
        <f t="shared" si="19"/>
        <v>3.0942944481955243</v>
      </c>
      <c r="AC189">
        <f t="shared" si="18"/>
        <v>2.2774800398767194</v>
      </c>
      <c r="AJ189">
        <f t="shared" si="20"/>
        <v>3.3199691384978758</v>
      </c>
    </row>
    <row r="190" spans="5:36">
      <c r="E190"/>
      <c r="S190">
        <f t="shared" si="21"/>
        <v>2.2553352594893741</v>
      </c>
      <c r="V190">
        <f t="shared" si="19"/>
        <v>3.1422708665490342</v>
      </c>
      <c r="AC190">
        <f t="shared" si="18"/>
        <v>2.4198225423690145</v>
      </c>
      <c r="AJ190">
        <f t="shared" si="20"/>
        <v>3.3714445979203629</v>
      </c>
    </row>
    <row r="191" spans="5:36">
      <c r="E191"/>
      <c r="S191">
        <f t="shared" si="21"/>
        <v>2.3880020394593373</v>
      </c>
      <c r="V191">
        <f t="shared" si="19"/>
        <v>3.1840027192791149</v>
      </c>
      <c r="AC191">
        <f t="shared" si="18"/>
        <v>2.5621650448613096</v>
      </c>
      <c r="AJ191">
        <f t="shared" si="20"/>
        <v>3.4162200598150778</v>
      </c>
    </row>
    <row r="192" spans="5:36">
      <c r="E192"/>
      <c r="S192">
        <f t="shared" si="21"/>
        <v>2.5206688194293005</v>
      </c>
      <c r="V192">
        <f t="shared" si="19"/>
        <v>3.2197328281979516</v>
      </c>
      <c r="AC192">
        <f t="shared" si="18"/>
        <v>2.7045075473536047</v>
      </c>
      <c r="AJ192">
        <f t="shared" si="20"/>
        <v>3.4545560556007673</v>
      </c>
    </row>
    <row r="193" spans="5:36">
      <c r="E193"/>
      <c r="S193">
        <f t="shared" si="21"/>
        <v>2.6533355993992638</v>
      </c>
      <c r="V193">
        <f t="shared" si="19"/>
        <v>3.2496591674449746</v>
      </c>
      <c r="AC193">
        <f t="shared" si="18"/>
        <v>2.8468500498458993</v>
      </c>
      <c r="AJ193">
        <f t="shared" si="20"/>
        <v>3.4866649981696534</v>
      </c>
    </row>
    <row r="194" spans="5:36">
      <c r="E194"/>
      <c r="S194">
        <f t="shared" si="21"/>
        <v>2.786002379369227</v>
      </c>
      <c r="V194">
        <f t="shared" si="19"/>
        <v>3.2739408936521062</v>
      </c>
      <c r="AC194">
        <f t="shared" si="18"/>
        <v>2.9891925523381948</v>
      </c>
      <c r="AJ194">
        <f t="shared" si="20"/>
        <v>3.5127176518478267</v>
      </c>
    </row>
    <row r="195" spans="5:36">
      <c r="E195"/>
      <c r="S195">
        <f t="shared" si="21"/>
        <v>2.9186691593391902</v>
      </c>
      <c r="V195">
        <f t="shared" si="19"/>
        <v>3.292702886183438</v>
      </c>
      <c r="AC195">
        <f t="shared" si="18"/>
        <v>3.1315350548304894</v>
      </c>
      <c r="AJ195">
        <f t="shared" si="20"/>
        <v>3.5328480037660399</v>
      </c>
    </row>
    <row r="196" spans="5:36">
      <c r="E196"/>
      <c r="S196">
        <f t="shared" si="21"/>
        <v>3.0513359393091535</v>
      </c>
      <c r="V196">
        <f t="shared" si="19"/>
        <v>3.306039120944992</v>
      </c>
      <c r="AC196">
        <f t="shared" si="18"/>
        <v>3.273877557322785</v>
      </c>
      <c r="AJ196">
        <f t="shared" si="20"/>
        <v>3.547156883729917</v>
      </c>
    </row>
    <row r="197" spans="5:36">
      <c r="E197"/>
      <c r="S197">
        <f t="shared" si="21"/>
        <v>3.1840027192791167</v>
      </c>
      <c r="V197">
        <f t="shared" si="19"/>
        <v>3.3140151014655217</v>
      </c>
      <c r="AC197">
        <f t="shared" si="18"/>
        <v>3.4162200598150796</v>
      </c>
      <c r="AJ197">
        <f t="shared" si="20"/>
        <v>3.5557145726056025</v>
      </c>
    </row>
    <row r="198" spans="5:36">
      <c r="E198"/>
      <c r="S198">
        <f t="shared" si="21"/>
        <v>3.3166694992490799</v>
      </c>
      <c r="V198">
        <f t="shared" si="19"/>
        <v>3.3166694992490777</v>
      </c>
      <c r="AC198">
        <f t="shared" si="18"/>
        <v>3.5585625623073747</v>
      </c>
      <c r="AJ198">
        <f t="shared" si="20"/>
        <v>3.5585625623073724</v>
      </c>
    </row>
    <row r="199" spans="5:36">
      <c r="E199"/>
      <c r="S199">
        <f t="shared" si="21"/>
        <v>3.4493362792190432</v>
      </c>
      <c r="V199">
        <f t="shared" si="19"/>
        <v>3.3140151014655213</v>
      </c>
      <c r="AC199">
        <f t="shared" ref="AC199:AC232" si="22">S199*0.0479/$I$23</f>
        <v>3.7009050647996693</v>
      </c>
      <c r="AJ199">
        <f t="shared" si="20"/>
        <v>3.5557145726056025</v>
      </c>
    </row>
    <row r="200" spans="5:36">
      <c r="E200"/>
      <c r="S200">
        <f t="shared" si="21"/>
        <v>3.5820030591890064</v>
      </c>
      <c r="V200">
        <f t="shared" si="19"/>
        <v>3.3060391209449915</v>
      </c>
      <c r="AC200">
        <f t="shared" si="22"/>
        <v>3.8432475672919648</v>
      </c>
      <c r="AJ200">
        <f t="shared" si="20"/>
        <v>3.547156883729917</v>
      </c>
    </row>
    <row r="201" spans="5:36">
      <c r="E201"/>
      <c r="S201">
        <f t="shared" si="21"/>
        <v>3.7146698391589696</v>
      </c>
      <c r="V201">
        <f t="shared" si="19"/>
        <v>3.2927028861834375</v>
      </c>
      <c r="AC201">
        <f t="shared" si="22"/>
        <v>3.9855900697842594</v>
      </c>
      <c r="AJ201">
        <f t="shared" si="20"/>
        <v>3.532848003766039</v>
      </c>
    </row>
    <row r="202" spans="5:36">
      <c r="E202"/>
      <c r="S202">
        <f t="shared" si="21"/>
        <v>3.8473366191289329</v>
      </c>
      <c r="V202">
        <f t="shared" si="19"/>
        <v>3.2739408936521053</v>
      </c>
      <c r="AC202">
        <f t="shared" si="22"/>
        <v>4.1279325722765545</v>
      </c>
      <c r="AJ202">
        <f t="shared" si="20"/>
        <v>3.5127176518478258</v>
      </c>
    </row>
    <row r="203" spans="5:36">
      <c r="E203"/>
      <c r="S203">
        <f t="shared" si="21"/>
        <v>3.9800033990988961</v>
      </c>
      <c r="V203">
        <f t="shared" si="19"/>
        <v>3.2496591674449737</v>
      </c>
      <c r="AC203">
        <f t="shared" si="22"/>
        <v>4.2702750747688505</v>
      </c>
      <c r="AJ203">
        <f t="shared" si="20"/>
        <v>3.4866649981696525</v>
      </c>
    </row>
    <row r="204" spans="5:36">
      <c r="E204"/>
      <c r="S204">
        <f t="shared" si="21"/>
        <v>4.1126701790688589</v>
      </c>
      <c r="V204">
        <f t="shared" si="19"/>
        <v>3.2197328281979507</v>
      </c>
      <c r="AC204">
        <f t="shared" si="22"/>
        <v>4.4126175772611438</v>
      </c>
      <c r="AJ204">
        <f t="shared" si="20"/>
        <v>3.454556055600766</v>
      </c>
    </row>
    <row r="205" spans="5:36">
      <c r="E205"/>
      <c r="S205">
        <f t="shared" si="21"/>
        <v>4.2453369590388217</v>
      </c>
      <c r="V205">
        <f t="shared" si="19"/>
        <v>3.184002719279114</v>
      </c>
      <c r="AC205">
        <f t="shared" si="22"/>
        <v>4.5549600797534389</v>
      </c>
      <c r="AJ205">
        <f t="shared" si="20"/>
        <v>3.4162200598150769</v>
      </c>
    </row>
    <row r="206" spans="5:36">
      <c r="E206"/>
      <c r="S206">
        <f t="shared" si="21"/>
        <v>4.3780037390087845</v>
      </c>
      <c r="V206">
        <f t="shared" si="19"/>
        <v>3.1422708665490333</v>
      </c>
      <c r="AC206">
        <f t="shared" si="22"/>
        <v>4.6973025822457339</v>
      </c>
      <c r="AJ206">
        <f t="shared" si="20"/>
        <v>3.3714445979203616</v>
      </c>
    </row>
    <row r="207" spans="5:36">
      <c r="E207"/>
      <c r="S207">
        <f t="shared" si="21"/>
        <v>4.5106705189787473</v>
      </c>
      <c r="V207">
        <f t="shared" si="19"/>
        <v>3.094294448195523</v>
      </c>
      <c r="AC207">
        <f t="shared" si="22"/>
        <v>4.8396450847380281</v>
      </c>
      <c r="AJ207">
        <f t="shared" si="20"/>
        <v>3.3199691384978745</v>
      </c>
    </row>
    <row r="208" spans="5:36">
      <c r="E208"/>
      <c r="S208">
        <f t="shared" si="21"/>
        <v>4.6433372989487101</v>
      </c>
      <c r="V208">
        <f t="shared" si="19"/>
        <v>3.0397778070920358</v>
      </c>
      <c r="AC208">
        <f t="shared" si="22"/>
        <v>4.9819875872303223</v>
      </c>
      <c r="AJ208">
        <f t="shared" si="20"/>
        <v>3.2614764614019078</v>
      </c>
    </row>
    <row r="209" spans="5:36">
      <c r="E209"/>
      <c r="S209">
        <f t="shared" si="21"/>
        <v>4.7760040789186728</v>
      </c>
      <c r="V209">
        <f t="shared" si="19"/>
        <v>2.9783618235247533</v>
      </c>
      <c r="AC209">
        <f t="shared" si="22"/>
        <v>5.1243300897226174</v>
      </c>
      <c r="AJ209">
        <f t="shared" si="20"/>
        <v>3.1955812554130998</v>
      </c>
    </row>
    <row r="210" spans="5:36">
      <c r="E210"/>
      <c r="S210">
        <f t="shared" si="21"/>
        <v>4.9086708588886356</v>
      </c>
      <c r="V210">
        <f t="shared" si="19"/>
        <v>2.9096096367304889</v>
      </c>
      <c r="AC210">
        <f t="shared" si="22"/>
        <v>5.2666725922149116</v>
      </c>
      <c r="AJ210">
        <f t="shared" si="20"/>
        <v>3.1218147984121152</v>
      </c>
    </row>
    <row r="211" spans="5:36">
      <c r="E211"/>
      <c r="S211">
        <f t="shared" si="21"/>
        <v>5.0413376388585984</v>
      </c>
      <c r="V211">
        <f t="shared" si="19"/>
        <v>2.8329871823686323</v>
      </c>
      <c r="AC211">
        <f t="shared" si="22"/>
        <v>5.4090150947072067</v>
      </c>
      <c r="AJ211">
        <f t="shared" si="20"/>
        <v>3.0396040754003892</v>
      </c>
    </row>
    <row r="212" spans="5:36">
      <c r="E212"/>
      <c r="S212">
        <f t="shared" si="21"/>
        <v>5.1740044188285612</v>
      </c>
      <c r="V212">
        <f t="shared" si="19"/>
        <v>2.7478361602831787</v>
      </c>
      <c r="AC212">
        <f t="shared" si="22"/>
        <v>5.5513575971995008</v>
      </c>
      <c r="AJ212">
        <f t="shared" si="20"/>
        <v>2.9482427747329245</v>
      </c>
    </row>
    <row r="213" spans="5:36">
      <c r="E213"/>
      <c r="S213">
        <f t="shared" si="21"/>
        <v>5.306671198798524</v>
      </c>
      <c r="V213">
        <f t="shared" si="19"/>
        <v>2.6533355993992624</v>
      </c>
      <c r="AC213">
        <f t="shared" si="22"/>
        <v>5.693700099691795</v>
      </c>
      <c r="AJ213">
        <f t="shared" si="20"/>
        <v>2.8468500498458984</v>
      </c>
    </row>
    <row r="214" spans="5:36">
      <c r="E214"/>
      <c r="S214">
        <f t="shared" si="21"/>
        <v>5.4393379787684868</v>
      </c>
      <c r="V214">
        <f t="shared" si="19"/>
        <v>2.5484456229835253</v>
      </c>
      <c r="AC214">
        <f t="shared" si="22"/>
        <v>5.8360426021840892</v>
      </c>
      <c r="AJ214">
        <f t="shared" si="20"/>
        <v>2.7343101831757779</v>
      </c>
    </row>
    <row r="215" spans="5:36">
      <c r="E215"/>
      <c r="S215">
        <f t="shared" si="21"/>
        <v>5.5720047587384496</v>
      </c>
      <c r="V215">
        <f t="shared" si="19"/>
        <v>2.4318222456736298</v>
      </c>
      <c r="AC215">
        <f t="shared" si="22"/>
        <v>5.9783851046763843</v>
      </c>
      <c r="AJ215">
        <f t="shared" si="20"/>
        <v>2.6091811691215279</v>
      </c>
    </row>
    <row r="216" spans="5:36">
      <c r="E216"/>
      <c r="S216">
        <f t="shared" si="21"/>
        <v>5.7046715387084124</v>
      </c>
      <c r="V216">
        <f t="shared" si="19"/>
        <v>2.3016826077431238</v>
      </c>
      <c r="AC216">
        <f t="shared" si="22"/>
        <v>6.1207276071686785</v>
      </c>
      <c r="AJ216">
        <f t="shared" si="20"/>
        <v>2.4695501195048606</v>
      </c>
    </row>
    <row r="217" spans="5:36">
      <c r="E217"/>
      <c r="S217">
        <f t="shared" si="21"/>
        <v>5.8373383186783752</v>
      </c>
      <c r="V217">
        <f t="shared" si="19"/>
        <v>2.1555800309907402</v>
      </c>
      <c r="AC217">
        <f t="shared" si="22"/>
        <v>6.2630701096609736</v>
      </c>
      <c r="AJ217">
        <f t="shared" si="20"/>
        <v>2.3127919137187893</v>
      </c>
    </row>
    <row r="218" spans="5:36">
      <c r="E218"/>
      <c r="S218">
        <f t="shared" si="21"/>
        <v>5.9700050986483379</v>
      </c>
      <c r="V218">
        <f t="shared" si="19"/>
        <v>1.9900016995494494</v>
      </c>
      <c r="AC218">
        <f t="shared" si="22"/>
        <v>6.4054126121532677</v>
      </c>
      <c r="AJ218">
        <f t="shared" si="20"/>
        <v>2.1351375373844261</v>
      </c>
    </row>
    <row r="219" spans="5:36">
      <c r="E219"/>
      <c r="S219">
        <f t="shared" si="21"/>
        <v>6.1026718786183007</v>
      </c>
      <c r="V219">
        <f t="shared" si="19"/>
        <v>1.7995797591099307</v>
      </c>
      <c r="AC219">
        <f t="shared" si="22"/>
        <v>6.5477551146455619</v>
      </c>
      <c r="AJ219">
        <f t="shared" si="20"/>
        <v>1.9308276450531536</v>
      </c>
    </row>
    <row r="220" spans="5:36">
      <c r="E220"/>
      <c r="S220">
        <f t="shared" si="21"/>
        <v>6.2353386585882635</v>
      </c>
      <c r="V220">
        <f t="shared" si="19"/>
        <v>1.5753307289491369</v>
      </c>
      <c r="AC220">
        <f t="shared" si="22"/>
        <v>6.690097617137857</v>
      </c>
      <c r="AJ220">
        <f t="shared" si="20"/>
        <v>1.6902235681185624</v>
      </c>
    </row>
    <row r="221" spans="5:36">
      <c r="E221"/>
      <c r="S221">
        <f t="shared" si="21"/>
        <v>6.3680054385582263</v>
      </c>
      <c r="V221">
        <f t="shared" si="19"/>
        <v>1.2998636669779966</v>
      </c>
      <c r="AC221">
        <f t="shared" si="22"/>
        <v>6.8324401196301512</v>
      </c>
      <c r="AJ221">
        <f t="shared" si="20"/>
        <v>1.3946659992678687</v>
      </c>
    </row>
    <row r="222" spans="5:36">
      <c r="E222"/>
      <c r="S222">
        <f t="shared" si="21"/>
        <v>6.5006722185281891</v>
      </c>
      <c r="V222">
        <f t="shared" si="19"/>
        <v>0.92866745978975274</v>
      </c>
      <c r="AC222">
        <f t="shared" si="22"/>
        <v>6.9747826221224472</v>
      </c>
      <c r="AJ222">
        <f t="shared" si="20"/>
        <v>0.99639751744607608</v>
      </c>
    </row>
    <row r="223" spans="5:36">
      <c r="E223"/>
      <c r="S223">
        <f t="shared" si="21"/>
        <v>6.6333389984981519</v>
      </c>
      <c r="V223">
        <v>0</v>
      </c>
      <c r="AC223">
        <f t="shared" si="22"/>
        <v>7.1171251246147405</v>
      </c>
      <c r="AJ223">
        <f>V223</f>
        <v>0</v>
      </c>
    </row>
    <row r="224" spans="5:36">
      <c r="E224"/>
    </row>
    <row r="225" spans="5:37">
      <c r="E225"/>
      <c r="S225">
        <f>K16</f>
        <v>4.4379999999999997</v>
      </c>
      <c r="X225">
        <f>N16</f>
        <v>5.0767867472480042</v>
      </c>
      <c r="AC225">
        <f t="shared" si="22"/>
        <v>4.7616745217139558</v>
      </c>
      <c r="AK225">
        <f>X225*0.0479/$I$23</f>
        <v>5.4470495958868614</v>
      </c>
    </row>
    <row r="226" spans="5:37">
      <c r="E226"/>
      <c r="S226">
        <f>K17</f>
        <v>3.4569999999999999</v>
      </c>
      <c r="X226">
        <f>N17</f>
        <v>4.272441657579062</v>
      </c>
      <c r="AC226">
        <f t="shared" si="22"/>
        <v>3.7091277200462249</v>
      </c>
      <c r="AK226">
        <f>X226*0.0479/$I$23</f>
        <v>4.5840415922495632</v>
      </c>
    </row>
    <row r="227" spans="5:37">
      <c r="E227"/>
      <c r="S227">
        <f>K18</f>
        <v>2.4740000000000002</v>
      </c>
      <c r="X227">
        <f>N18</f>
        <v>3.5567805305853981</v>
      </c>
      <c r="AC227">
        <f t="shared" si="22"/>
        <v>2.6544350533394159</v>
      </c>
      <c r="AK227">
        <f>X227*0.0479/$I$23</f>
        <v>3.8161854961281514</v>
      </c>
    </row>
    <row r="228" spans="5:37">
      <c r="E228"/>
      <c r="S228">
        <f>K19</f>
        <v>0</v>
      </c>
      <c r="X228">
        <f>N19</f>
        <v>0</v>
      </c>
    </row>
    <row r="229" spans="5:37">
      <c r="E229"/>
      <c r="S229">
        <f>K20</f>
        <v>0</v>
      </c>
      <c r="X229">
        <f>N20</f>
        <v>0</v>
      </c>
    </row>
    <row r="230" spans="5:37">
      <c r="E230"/>
      <c r="S230" t="s">
        <v>57</v>
      </c>
    </row>
    <row r="231" spans="5:37">
      <c r="E231"/>
      <c r="S231">
        <v>-0.05</v>
      </c>
      <c r="AA231">
        <f>S231*$L$24+$L$26</f>
        <v>1.5883873622061409</v>
      </c>
      <c r="AC231">
        <f t="shared" si="22"/>
        <v>-5.3646625976948581E-2</v>
      </c>
      <c r="AI231">
        <f>AA231*0.0479/$I$23</f>
        <v>1.7042324545356957</v>
      </c>
    </row>
    <row r="232" spans="5:37">
      <c r="E232"/>
      <c r="S232">
        <f>I41</f>
        <v>2.238088953937039</v>
      </c>
      <c r="AA232">
        <f>S232*$L$24+$L$26</f>
        <v>3.359181330303755</v>
      </c>
      <c r="AC232">
        <f t="shared" si="22"/>
        <v>2.4013184203000089</v>
      </c>
      <c r="AI232">
        <f>AA232*0.0479/$I$23</f>
        <v>3.6041748883110825</v>
      </c>
    </row>
    <row r="233" spans="5:37">
      <c r="E233"/>
    </row>
    <row r="234" spans="5:37">
      <c r="E234"/>
    </row>
    <row r="235" spans="5:37">
      <c r="E23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 enableFormatConditionsCalculation="0">
    <pageSetUpPr fitToPage="1"/>
  </sheetPr>
  <dimension ref="A1:X171"/>
  <sheetViews>
    <sheetView tabSelected="1" workbookViewId="0">
      <selection activeCell="K45" sqref="K45"/>
    </sheetView>
  </sheetViews>
  <sheetFormatPr baseColWidth="10" defaultColWidth="8.83203125" defaultRowHeight="13" x14ac:dyDescent="0"/>
  <cols>
    <col min="1" max="7" width="8.83203125" style="40"/>
    <col min="8" max="8" width="10.33203125" style="40" customWidth="1"/>
    <col min="9" max="11" width="8.83203125" style="40"/>
    <col min="12" max="12" width="9.1640625" style="40" bestFit="1" customWidth="1"/>
    <col min="13" max="16384" width="8.83203125" style="40"/>
  </cols>
  <sheetData>
    <row r="1" spans="1:24">
      <c r="A1" s="40" t="s">
        <v>57</v>
      </c>
      <c r="B1" s="44" t="s">
        <v>81</v>
      </c>
      <c r="C1" s="44"/>
      <c r="D1" s="44" t="s">
        <v>82</v>
      </c>
      <c r="K1" s="40" t="s">
        <v>36</v>
      </c>
      <c r="L1" s="40" t="s">
        <v>33</v>
      </c>
    </row>
    <row r="2" spans="1:24">
      <c r="A2" s="28"/>
      <c r="B2" s="40" t="s">
        <v>65</v>
      </c>
      <c r="C2" s="40" t="s">
        <v>65</v>
      </c>
      <c r="D2" s="40" t="s">
        <v>66</v>
      </c>
      <c r="E2" s="40" t="s">
        <v>66</v>
      </c>
      <c r="H2" s="40" t="s">
        <v>63</v>
      </c>
      <c r="I2" s="40" t="s">
        <v>65</v>
      </c>
      <c r="J2" s="40" t="s">
        <v>66</v>
      </c>
      <c r="K2" s="40" t="s">
        <v>65</v>
      </c>
      <c r="L2" s="40" t="s">
        <v>65</v>
      </c>
      <c r="R2" s="40" t="s">
        <v>1</v>
      </c>
      <c r="S2" s="40">
        <f>(C27-C28)/50</f>
        <v>4.2232845218711998E-2</v>
      </c>
      <c r="T2" s="40">
        <f>C23/50</f>
        <v>7.9438159013883163E-3</v>
      </c>
      <c r="U2" s="40">
        <f>L6/50</f>
        <v>3.2509999999999997E-2</v>
      </c>
    </row>
    <row r="3" spans="1:24">
      <c r="B3" s="40" t="s">
        <v>2</v>
      </c>
      <c r="C3" s="40" t="s">
        <v>3</v>
      </c>
      <c r="D3" s="40" t="s">
        <v>2</v>
      </c>
      <c r="E3" s="40" t="s">
        <v>4</v>
      </c>
      <c r="H3" s="40" t="s">
        <v>2</v>
      </c>
      <c r="I3" s="40" t="s">
        <v>3</v>
      </c>
      <c r="J3" s="40" t="s">
        <v>66</v>
      </c>
      <c r="K3" s="40" t="s">
        <v>3</v>
      </c>
      <c r="L3" s="40" t="s">
        <v>2</v>
      </c>
    </row>
    <row r="4" spans="1:24">
      <c r="B4" s="40" t="s">
        <v>64</v>
      </c>
      <c r="C4" s="40" t="s">
        <v>64</v>
      </c>
      <c r="D4" s="40" t="s">
        <v>64</v>
      </c>
      <c r="E4" s="40" t="s">
        <v>64</v>
      </c>
      <c r="H4" s="40" t="s">
        <v>64</v>
      </c>
      <c r="I4" s="40" t="s">
        <v>64</v>
      </c>
      <c r="J4" s="40" t="s">
        <v>64</v>
      </c>
      <c r="K4" s="40" t="s">
        <v>64</v>
      </c>
      <c r="L4" s="40" t="s">
        <v>67</v>
      </c>
      <c r="S4" s="40" t="s">
        <v>20</v>
      </c>
      <c r="T4" s="40" t="s">
        <v>21</v>
      </c>
      <c r="U4" s="40" t="s">
        <v>22</v>
      </c>
      <c r="V4" s="40" t="s">
        <v>27</v>
      </c>
      <c r="W4" s="40" t="s">
        <v>24</v>
      </c>
      <c r="X4" s="40" t="s">
        <v>26</v>
      </c>
    </row>
    <row r="5" spans="1:24">
      <c r="A5" s="41"/>
      <c r="B5" s="41"/>
      <c r="E5" s="41"/>
      <c r="H5" s="41"/>
      <c r="K5" s="41"/>
      <c r="L5" s="42"/>
      <c r="Q5" s="41"/>
    </row>
    <row r="6" spans="1:24">
      <c r="B6" s="24">
        <v>1.619</v>
      </c>
      <c r="C6" s="24">
        <v>1.034</v>
      </c>
      <c r="D6" s="24">
        <v>0.32100000000000001</v>
      </c>
      <c r="E6" s="24">
        <v>0.32500000000000001</v>
      </c>
      <c r="H6" s="40">
        <f>D6</f>
        <v>0.32100000000000001</v>
      </c>
      <c r="I6" s="40">
        <f>C6</f>
        <v>1.034</v>
      </c>
      <c r="J6" s="40">
        <f>E6</f>
        <v>0.32500000000000001</v>
      </c>
      <c r="K6" s="40">
        <f>J6*$C$11/I6</f>
        <v>0.32523573500967112</v>
      </c>
      <c r="L6" s="43">
        <f>B11</f>
        <v>1.6254999999999999</v>
      </c>
      <c r="Q6" s="24"/>
      <c r="S6" s="40">
        <f>C28</f>
        <v>0.77956144870994537</v>
      </c>
      <c r="U6" s="40">
        <f t="shared" ref="U6:U37" si="0">SQRT($C$25^2-(S6-$C$26)^2)</f>
        <v>0</v>
      </c>
    </row>
    <row r="7" spans="1:24">
      <c r="B7" s="24">
        <v>1.6279999999999999</v>
      </c>
      <c r="C7" s="24">
        <v>1.04</v>
      </c>
      <c r="D7" s="24">
        <v>0.64300000000000002</v>
      </c>
      <c r="E7" s="24">
        <v>0.48299999999999998</v>
      </c>
      <c r="H7" s="40">
        <f>D7</f>
        <v>0.64300000000000002</v>
      </c>
      <c r="I7" s="40">
        <f>C7</f>
        <v>1.04</v>
      </c>
      <c r="J7" s="40">
        <f>E7</f>
        <v>0.48299999999999998</v>
      </c>
      <c r="K7" s="40">
        <f>J7*$C$11/I7</f>
        <v>0.48056177884615375</v>
      </c>
      <c r="Q7" s="24"/>
      <c r="S7" s="40">
        <f t="shared" ref="S7:S56" si="1">S6+$S$2</f>
        <v>0.82179429392865733</v>
      </c>
      <c r="U7" s="40">
        <f t="shared" si="0"/>
        <v>0.29562991653098392</v>
      </c>
    </row>
    <row r="8" spans="1:24">
      <c r="B8" s="24">
        <v>1.6279999999999999</v>
      </c>
      <c r="C8" s="24">
        <v>1.028</v>
      </c>
      <c r="D8" s="24">
        <v>0.96399999999999997</v>
      </c>
      <c r="E8" s="24">
        <v>0.7</v>
      </c>
      <c r="H8" s="40">
        <f>D8</f>
        <v>0.96399999999999997</v>
      </c>
      <c r="I8" s="40">
        <f>C8</f>
        <v>1.028</v>
      </c>
      <c r="J8" s="40">
        <f>E8</f>
        <v>0.7</v>
      </c>
      <c r="K8" s="40">
        <f>J8*$C$11/I8</f>
        <v>0.70459630350194535</v>
      </c>
      <c r="Q8" s="24"/>
      <c r="S8" s="40">
        <f t="shared" si="1"/>
        <v>0.86402713914736928</v>
      </c>
      <c r="U8" s="40">
        <f t="shared" si="0"/>
        <v>0.41379568468713829</v>
      </c>
    </row>
    <row r="9" spans="1:24">
      <c r="B9" s="24">
        <v>1.627</v>
      </c>
      <c r="C9" s="24">
        <v>1.0369999999999999</v>
      </c>
      <c r="D9" s="24">
        <v>1.2849999999999999</v>
      </c>
      <c r="E9" s="24">
        <v>0.91100000000000003</v>
      </c>
      <c r="H9" s="40">
        <f>D9</f>
        <v>1.2849999999999999</v>
      </c>
      <c r="I9" s="40">
        <f>C9</f>
        <v>1.0369999999999999</v>
      </c>
      <c r="J9" s="40">
        <f>E9</f>
        <v>0.91100000000000003</v>
      </c>
      <c r="K9" s="40">
        <f>J9*$C$11/I9</f>
        <v>0.90902338476374156</v>
      </c>
      <c r="Q9" s="24"/>
      <c r="S9" s="40">
        <f t="shared" si="1"/>
        <v>0.90625998436608124</v>
      </c>
      <c r="U9" s="40">
        <f t="shared" si="0"/>
        <v>0.50148725143590966</v>
      </c>
    </row>
    <row r="10" spans="1:24">
      <c r="C10" s="24"/>
      <c r="D10" s="24"/>
      <c r="E10" s="24"/>
      <c r="Q10" s="24"/>
      <c r="S10" s="40">
        <f t="shared" si="1"/>
        <v>0.9484928295847932</v>
      </c>
      <c r="U10" s="40">
        <f t="shared" si="0"/>
        <v>0.57287418479911778</v>
      </c>
    </row>
    <row r="11" spans="1:24">
      <c r="A11" s="40" t="s">
        <v>33</v>
      </c>
      <c r="B11" s="40">
        <f>AVERAGE(B6:B9)</f>
        <v>1.6254999999999999</v>
      </c>
      <c r="C11" s="40">
        <f>AVERAGE(C6:C9)</f>
        <v>1.0347499999999998</v>
      </c>
      <c r="D11" s="24"/>
      <c r="E11" s="24"/>
      <c r="S11" s="40">
        <f t="shared" si="1"/>
        <v>0.99072567480350515</v>
      </c>
      <c r="U11" s="40">
        <f t="shared" si="0"/>
        <v>0.63349267828067968</v>
      </c>
    </row>
    <row r="12" spans="1:24">
      <c r="S12" s="40">
        <f t="shared" si="1"/>
        <v>1.0329585200222171</v>
      </c>
      <c r="U12" s="40">
        <f t="shared" si="0"/>
        <v>0.68620251298772461</v>
      </c>
    </row>
    <row r="13" spans="1:24">
      <c r="S13" s="40">
        <f t="shared" si="1"/>
        <v>1.0751913652409291</v>
      </c>
      <c r="U13" s="40">
        <f t="shared" si="0"/>
        <v>0.73271247962319619</v>
      </c>
    </row>
    <row r="14" spans="1:24">
      <c r="B14" s="25" t="s">
        <v>9</v>
      </c>
      <c r="C14" s="29">
        <f>INTERCEPT(K6:K9,H6:H9)</f>
        <v>0.11103119331755551</v>
      </c>
      <c r="E14" s="30" t="s">
        <v>68</v>
      </c>
      <c r="F14" s="31">
        <f>C27</f>
        <v>2.8912037096455454</v>
      </c>
      <c r="S14" s="40">
        <f t="shared" si="1"/>
        <v>1.117424210459641</v>
      </c>
      <c r="U14" s="40">
        <f t="shared" si="0"/>
        <v>0.77414084011240591</v>
      </c>
    </row>
    <row r="15" spans="1:24">
      <c r="B15" s="25" t="s">
        <v>72</v>
      </c>
      <c r="C15" s="29">
        <f>SLOPE(K6:K9,H6:H9)</f>
        <v>0.61478133484322739</v>
      </c>
      <c r="E15" s="27" t="s">
        <v>69</v>
      </c>
      <c r="F15" s="32">
        <f>C29</f>
        <v>35.117802037110039</v>
      </c>
      <c r="O15" s="42"/>
      <c r="P15" s="42"/>
      <c r="Q15" s="42"/>
      <c r="R15" s="41"/>
      <c r="S15" s="40">
        <f t="shared" si="1"/>
        <v>1.159657055678353</v>
      </c>
      <c r="U15" s="40">
        <f t="shared" si="0"/>
        <v>0.81126646450705409</v>
      </c>
    </row>
    <row r="16" spans="1:24">
      <c r="B16" s="25" t="s">
        <v>70</v>
      </c>
      <c r="C16" s="33">
        <f>DEGREES(ATAN(C15))</f>
        <v>31.582424432858936</v>
      </c>
      <c r="E16" s="27" t="s">
        <v>70</v>
      </c>
      <c r="F16" s="32">
        <f>C16</f>
        <v>31.582424432858936</v>
      </c>
      <c r="O16" s="25"/>
      <c r="P16" s="25"/>
      <c r="Q16" s="25"/>
      <c r="R16" s="41"/>
      <c r="S16" s="40">
        <f t="shared" si="1"/>
        <v>1.2018899008970649</v>
      </c>
      <c r="U16" s="40">
        <f t="shared" si="0"/>
        <v>0.84465690437423968</v>
      </c>
    </row>
    <row r="17" spans="2:21">
      <c r="B17" s="25" t="s">
        <v>75</v>
      </c>
      <c r="C17" s="29">
        <f>-C14/C15</f>
        <v>-0.18060273958360995</v>
      </c>
      <c r="E17" s="34" t="s">
        <v>71</v>
      </c>
      <c r="F17" s="35">
        <f>C23</f>
        <v>0.39719079506941585</v>
      </c>
      <c r="O17" s="25"/>
      <c r="P17" s="25"/>
      <c r="Q17" s="25"/>
      <c r="S17" s="40">
        <f t="shared" si="1"/>
        <v>1.2441227461157769</v>
      </c>
      <c r="U17" s="40">
        <f t="shared" si="0"/>
        <v>0.87474000100020366</v>
      </c>
    </row>
    <row r="18" spans="2:21">
      <c r="B18" s="25" t="s">
        <v>73</v>
      </c>
      <c r="C18" s="29">
        <f>SIN(RADIANS(C16))</f>
        <v>0.52372461279455584</v>
      </c>
      <c r="O18" s="25"/>
      <c r="P18" s="25"/>
      <c r="Q18" s="25"/>
      <c r="S18" s="40">
        <f t="shared" si="1"/>
        <v>1.2863555913344888</v>
      </c>
      <c r="U18" s="40">
        <f t="shared" si="0"/>
        <v>0.9018467864122286</v>
      </c>
    </row>
    <row r="19" spans="2:21">
      <c r="B19" s="25" t="s">
        <v>74</v>
      </c>
      <c r="C19" s="29">
        <f>COS(RADIANS(C16))</f>
        <v>0.85188762753851088</v>
      </c>
      <c r="O19" s="25"/>
      <c r="P19" s="25"/>
      <c r="Q19" s="25"/>
      <c r="S19" s="40">
        <f t="shared" si="1"/>
        <v>1.3285884365532008</v>
      </c>
      <c r="U19" s="40">
        <f t="shared" si="0"/>
        <v>0.92623860670118685</v>
      </c>
    </row>
    <row r="20" spans="2:21">
      <c r="B20" s="25" t="s">
        <v>70</v>
      </c>
      <c r="C20" s="29">
        <f>TAN(RADIANS(C16))</f>
        <v>0.61478133484322739</v>
      </c>
      <c r="O20" s="25"/>
      <c r="P20" s="25"/>
      <c r="Q20" s="25"/>
      <c r="S20" s="40">
        <f t="shared" si="1"/>
        <v>1.3708212817719128</v>
      </c>
      <c r="U20" s="40">
        <f t="shared" si="0"/>
        <v>0.94812502366244533</v>
      </c>
    </row>
    <row r="21" spans="2:21">
      <c r="B21" s="25"/>
      <c r="C21" s="25"/>
      <c r="S21" s="40">
        <f t="shared" si="1"/>
        <v>1.4130541269906247</v>
      </c>
      <c r="U21" s="40">
        <f t="shared" si="0"/>
        <v>0.9676760501405075</v>
      </c>
    </row>
    <row r="22" spans="2:21">
      <c r="B22" s="25" t="s">
        <v>7</v>
      </c>
      <c r="C22" s="29">
        <f>L6-C17</f>
        <v>1.80610273958361</v>
      </c>
      <c r="S22" s="40">
        <f t="shared" si="1"/>
        <v>1.4552869722093367</v>
      </c>
      <c r="U22" s="40">
        <f t="shared" si="0"/>
        <v>0.9850307554110278</v>
      </c>
    </row>
    <row r="23" spans="2:21">
      <c r="B23" s="25" t="s">
        <v>71</v>
      </c>
      <c r="C23" s="36">
        <f>2*C19*C14/(1-C18)</f>
        <v>0.39719079506941585</v>
      </c>
      <c r="E23" s="26"/>
      <c r="F23" s="37"/>
      <c r="R23" s="41"/>
      <c r="S23" s="40">
        <f t="shared" si="1"/>
        <v>1.4975198174280486</v>
      </c>
      <c r="U23" s="40">
        <f t="shared" si="0"/>
        <v>1.0003034608383452</v>
      </c>
    </row>
    <row r="24" spans="2:21">
      <c r="B24" s="25" t="s">
        <v>8</v>
      </c>
      <c r="C24" s="29">
        <f>(C22-SQRT(C22^2-C19^2*(C22^2+C11^2)))/C19^2</f>
        <v>2.0159853187613552</v>
      </c>
      <c r="R24" s="41"/>
      <c r="S24" s="40">
        <f t="shared" si="1"/>
        <v>1.5397526626467606</v>
      </c>
      <c r="U24" s="40">
        <f t="shared" si="0"/>
        <v>1.0135882852490878</v>
      </c>
    </row>
    <row r="25" spans="2:21">
      <c r="B25" s="25" t="s">
        <v>76</v>
      </c>
      <c r="C25" s="29">
        <f>C24*C18</f>
        <v>1.0558211304678</v>
      </c>
      <c r="S25" s="40">
        <f t="shared" si="1"/>
        <v>1.5819855078654725</v>
      </c>
      <c r="U25" s="40">
        <f t="shared" si="0"/>
        <v>1.0249625279943975</v>
      </c>
    </row>
    <row r="26" spans="2:21">
      <c r="B26" s="25" t="s">
        <v>79</v>
      </c>
      <c r="C26" s="29">
        <f>C24+C17</f>
        <v>1.8353825791777454</v>
      </c>
      <c r="R26" s="41"/>
      <c r="S26" s="40">
        <f t="shared" si="1"/>
        <v>1.6242183530841845</v>
      </c>
      <c r="U26" s="40">
        <f t="shared" si="0"/>
        <v>1.0344892117178461</v>
      </c>
    </row>
    <row r="27" spans="2:21">
      <c r="B27" s="25" t="s">
        <v>68</v>
      </c>
      <c r="C27" s="36">
        <f>C26+C25</f>
        <v>2.8912037096455454</v>
      </c>
      <c r="R27" s="41"/>
      <c r="S27" s="40">
        <f t="shared" si="1"/>
        <v>1.6664511983028965</v>
      </c>
      <c r="U27" s="40">
        <f t="shared" si="0"/>
        <v>1.0422190019847171</v>
      </c>
    </row>
    <row r="28" spans="2:21">
      <c r="B28" s="25" t="s">
        <v>77</v>
      </c>
      <c r="C28" s="29">
        <f>C26-C25</f>
        <v>0.77956144870994537</v>
      </c>
      <c r="R28" s="41"/>
      <c r="S28" s="40">
        <f t="shared" si="1"/>
        <v>1.7086840435216084</v>
      </c>
      <c r="U28" s="40">
        <f t="shared" si="0"/>
        <v>1.0481916526117223</v>
      </c>
    </row>
    <row r="29" spans="2:21">
      <c r="B29" s="25" t="s">
        <v>69</v>
      </c>
      <c r="C29" s="33">
        <f>DEGREES(ASIN(C25/C26))</f>
        <v>35.117802037110039</v>
      </c>
      <c r="E29" s="26"/>
      <c r="F29" s="37"/>
      <c r="R29" s="41"/>
      <c r="S29" s="40">
        <f t="shared" si="1"/>
        <v>1.7509168887403204</v>
      </c>
      <c r="U29" s="40">
        <f t="shared" si="0"/>
        <v>1.0524370796780358</v>
      </c>
    </row>
    <row r="30" spans="2:21">
      <c r="B30" s="25" t="s">
        <v>78</v>
      </c>
      <c r="C30" s="29">
        <f>TAN(RADIANS(C29))</f>
        <v>0.70327604737483784</v>
      </c>
      <c r="R30" s="41"/>
      <c r="S30" s="40">
        <f t="shared" si="1"/>
        <v>1.7931497339590323</v>
      </c>
      <c r="U30" s="40">
        <f t="shared" si="0"/>
        <v>1.054976135430103</v>
      </c>
    </row>
    <row r="31" spans="2:21">
      <c r="B31" s="25" t="s">
        <v>80</v>
      </c>
      <c r="C31" s="25">
        <f>C26-C25*SIN(RADIANS(C29))</f>
        <v>1.2280115208550075</v>
      </c>
      <c r="R31" s="41"/>
      <c r="S31" s="40">
        <f t="shared" si="1"/>
        <v>1.8353825791777443</v>
      </c>
      <c r="U31" s="40">
        <f t="shared" si="0"/>
        <v>1.0558211304678</v>
      </c>
    </row>
    <row r="32" spans="2:21">
      <c r="M32" s="38"/>
      <c r="R32" s="41"/>
      <c r="S32" s="40">
        <f t="shared" si="1"/>
        <v>1.8776154243964562</v>
      </c>
      <c r="U32" s="40">
        <f t="shared" si="0"/>
        <v>1.0549761354301033</v>
      </c>
    </row>
    <row r="33" spans="2:21">
      <c r="M33" s="38"/>
      <c r="R33" s="41"/>
      <c r="S33" s="40">
        <f t="shared" si="1"/>
        <v>1.9198482696151682</v>
      </c>
      <c r="U33" s="40">
        <f t="shared" si="0"/>
        <v>1.052437079678036</v>
      </c>
    </row>
    <row r="34" spans="2:21">
      <c r="B34" s="24"/>
      <c r="C34" s="24"/>
      <c r="E34" s="24"/>
      <c r="M34" s="38"/>
      <c r="R34" s="41"/>
      <c r="S34" s="40">
        <f t="shared" si="1"/>
        <v>1.9620811148338801</v>
      </c>
      <c r="U34" s="40">
        <f t="shared" si="0"/>
        <v>1.0481916526117228</v>
      </c>
    </row>
    <row r="35" spans="2:21">
      <c r="M35" s="38"/>
      <c r="R35" s="41"/>
      <c r="S35" s="40">
        <f t="shared" si="1"/>
        <v>2.0043139600525923</v>
      </c>
      <c r="U35" s="40">
        <f t="shared" si="0"/>
        <v>1.0422190019847175</v>
      </c>
    </row>
    <row r="36" spans="2:21">
      <c r="R36" s="41"/>
      <c r="S36" s="40">
        <f t="shared" si="1"/>
        <v>2.0465468052713045</v>
      </c>
      <c r="U36" s="40">
        <f t="shared" si="0"/>
        <v>1.0344892117178466</v>
      </c>
    </row>
    <row r="37" spans="2:21">
      <c r="C37" s="44"/>
      <c r="D37" s="44"/>
      <c r="E37" s="44"/>
      <c r="M37" s="38"/>
      <c r="R37" s="41"/>
      <c r="S37" s="40">
        <f t="shared" si="1"/>
        <v>2.0887796504900167</v>
      </c>
      <c r="U37" s="40">
        <f t="shared" si="0"/>
        <v>1.0249625279943979</v>
      </c>
    </row>
    <row r="38" spans="2:21">
      <c r="B38" s="24"/>
      <c r="S38" s="40">
        <f t="shared" si="1"/>
        <v>2.1310124957087289</v>
      </c>
      <c r="U38" s="40">
        <f t="shared" ref="U38:U56" si="2">SQRT($C$25^2-(S38-$C$26)^2)</f>
        <v>1.0135882852490881</v>
      </c>
    </row>
    <row r="39" spans="2:21">
      <c r="B39" s="24"/>
      <c r="S39" s="40">
        <f t="shared" si="1"/>
        <v>2.173245340927441</v>
      </c>
      <c r="U39" s="40">
        <f t="shared" si="2"/>
        <v>1.0003034608383454</v>
      </c>
    </row>
    <row r="40" spans="2:21">
      <c r="B40" s="24"/>
      <c r="S40" s="40">
        <f t="shared" si="1"/>
        <v>2.2154781861461532</v>
      </c>
      <c r="U40" s="40">
        <f t="shared" si="2"/>
        <v>0.98503075541102814</v>
      </c>
    </row>
    <row r="41" spans="2:21">
      <c r="B41" s="24"/>
      <c r="C41" s="41"/>
      <c r="F41" s="41"/>
      <c r="S41" s="40">
        <f t="shared" si="1"/>
        <v>2.2577110313648654</v>
      </c>
      <c r="U41" s="40">
        <f t="shared" si="2"/>
        <v>0.96767605014050784</v>
      </c>
    </row>
    <row r="42" spans="2:21">
      <c r="B42" s="24"/>
      <c r="C42" s="24"/>
      <c r="D42" s="24"/>
      <c r="E42" s="24"/>
      <c r="F42" s="24"/>
      <c r="S42" s="40">
        <f t="shared" si="1"/>
        <v>2.2999438765835776</v>
      </c>
      <c r="U42" s="40">
        <f t="shared" si="2"/>
        <v>0.94812502366244567</v>
      </c>
    </row>
    <row r="43" spans="2:21">
      <c r="C43" s="24"/>
      <c r="D43" s="24"/>
      <c r="E43" s="24"/>
      <c r="F43" s="24"/>
      <c r="S43" s="40">
        <f t="shared" si="1"/>
        <v>2.3421767218022898</v>
      </c>
      <c r="U43" s="40">
        <f t="shared" si="2"/>
        <v>0.92623860670118696</v>
      </c>
    </row>
    <row r="44" spans="2:21">
      <c r="C44" s="24"/>
      <c r="D44" s="24"/>
      <c r="E44" s="24"/>
      <c r="F44" s="24"/>
      <c r="S44" s="40">
        <f t="shared" si="1"/>
        <v>2.3844095670210019</v>
      </c>
      <c r="U44" s="40">
        <f t="shared" si="2"/>
        <v>0.9018467864122286</v>
      </c>
    </row>
    <row r="45" spans="2:21">
      <c r="C45" s="24"/>
      <c r="D45" s="24"/>
      <c r="E45" s="24"/>
      <c r="F45" s="24"/>
      <c r="S45" s="40">
        <f t="shared" si="1"/>
        <v>2.4266424122397141</v>
      </c>
      <c r="U45" s="40">
        <f t="shared" si="2"/>
        <v>0.87474000100020344</v>
      </c>
    </row>
    <row r="46" spans="2:21">
      <c r="J46" s="24"/>
      <c r="K46" s="39"/>
      <c r="L46" s="24"/>
      <c r="S46" s="40">
        <f t="shared" si="1"/>
        <v>2.4688752574584263</v>
      </c>
      <c r="U46" s="40">
        <f t="shared" si="2"/>
        <v>0.84465690437423924</v>
      </c>
    </row>
    <row r="47" spans="2:21">
      <c r="J47" s="24"/>
      <c r="K47" s="39"/>
      <c r="L47" s="24"/>
      <c r="S47" s="40">
        <f t="shared" si="1"/>
        <v>2.5111081026771385</v>
      </c>
      <c r="U47" s="40">
        <f t="shared" si="2"/>
        <v>0.81126646450705353</v>
      </c>
    </row>
    <row r="48" spans="2:21">
      <c r="E48" s="43"/>
      <c r="J48" s="24"/>
      <c r="K48" s="39"/>
      <c r="L48" s="24"/>
      <c r="S48" s="40">
        <f t="shared" si="1"/>
        <v>2.5533409478958506</v>
      </c>
      <c r="U48" s="40">
        <f t="shared" si="2"/>
        <v>0.77414084011240514</v>
      </c>
    </row>
    <row r="49" spans="5:21">
      <c r="E49" s="43"/>
      <c r="J49" s="24"/>
      <c r="K49" s="39"/>
      <c r="L49" s="24"/>
      <c r="S49" s="40">
        <f t="shared" si="1"/>
        <v>2.5955737931145628</v>
      </c>
      <c r="U49" s="40">
        <f t="shared" si="2"/>
        <v>0.73271247962319508</v>
      </c>
    </row>
    <row r="50" spans="5:21">
      <c r="E50" s="43"/>
      <c r="S50" s="40">
        <f t="shared" si="1"/>
        <v>2.637806638333275</v>
      </c>
      <c r="U50" s="40">
        <f t="shared" si="2"/>
        <v>0.68620251298772306</v>
      </c>
    </row>
    <row r="51" spans="5:21">
      <c r="E51" s="43"/>
      <c r="S51" s="40">
        <f t="shared" si="1"/>
        <v>2.6800394835519872</v>
      </c>
      <c r="U51" s="40">
        <f t="shared" si="2"/>
        <v>0.63349267828067757</v>
      </c>
    </row>
    <row r="52" spans="5:21">
      <c r="E52" s="43"/>
      <c r="S52" s="40">
        <f t="shared" si="1"/>
        <v>2.7222723287706994</v>
      </c>
      <c r="U52" s="40">
        <f t="shared" si="2"/>
        <v>0.57287418479911489</v>
      </c>
    </row>
    <row r="53" spans="5:21">
      <c r="E53" s="43"/>
      <c r="S53" s="40">
        <f t="shared" si="1"/>
        <v>2.7645051739894115</v>
      </c>
      <c r="U53" s="40">
        <f t="shared" si="2"/>
        <v>0.501487251435906</v>
      </c>
    </row>
    <row r="54" spans="5:21">
      <c r="S54" s="40">
        <f t="shared" si="1"/>
        <v>2.8067380192081237</v>
      </c>
      <c r="U54" s="40">
        <f t="shared" si="2"/>
        <v>0.41379568468713307</v>
      </c>
    </row>
    <row r="55" spans="5:21">
      <c r="S55" s="40">
        <f t="shared" si="1"/>
        <v>2.8489708644268359</v>
      </c>
      <c r="U55" s="40">
        <f t="shared" si="2"/>
        <v>0.29562991653097526</v>
      </c>
    </row>
    <row r="56" spans="5:21">
      <c r="S56" s="40">
        <f t="shared" si="1"/>
        <v>2.8912037096455481</v>
      </c>
      <c r="U56" s="40" t="e">
        <f t="shared" si="2"/>
        <v>#NUM!</v>
      </c>
    </row>
    <row r="58" spans="5:21">
      <c r="S58" s="40">
        <v>0</v>
      </c>
    </row>
    <row r="59" spans="5:21">
      <c r="S59" s="40">
        <f t="shared" ref="S59:S108" si="3">S58+$U$2</f>
        <v>3.2509999999999997E-2</v>
      </c>
    </row>
    <row r="60" spans="5:21">
      <c r="S60" s="40">
        <f t="shared" si="3"/>
        <v>6.5019999999999994E-2</v>
      </c>
    </row>
    <row r="61" spans="5:21">
      <c r="S61" s="40">
        <f t="shared" si="3"/>
        <v>9.7529999999999992E-2</v>
      </c>
    </row>
    <row r="62" spans="5:21">
      <c r="S62" s="40">
        <f t="shared" si="3"/>
        <v>0.13003999999999999</v>
      </c>
    </row>
    <row r="63" spans="5:21">
      <c r="S63" s="40">
        <f t="shared" si="3"/>
        <v>0.16254999999999997</v>
      </c>
    </row>
    <row r="64" spans="5:21">
      <c r="S64" s="40">
        <f t="shared" si="3"/>
        <v>0.19505999999999996</v>
      </c>
    </row>
    <row r="65" spans="19:19">
      <c r="S65" s="40">
        <f t="shared" si="3"/>
        <v>0.22756999999999994</v>
      </c>
    </row>
    <row r="66" spans="19:19">
      <c r="S66" s="40">
        <f t="shared" si="3"/>
        <v>0.26007999999999992</v>
      </c>
    </row>
    <row r="67" spans="19:19">
      <c r="S67" s="40">
        <f t="shared" si="3"/>
        <v>0.29258999999999991</v>
      </c>
    </row>
    <row r="68" spans="19:19">
      <c r="S68" s="40">
        <f t="shared" si="3"/>
        <v>0.32509999999999989</v>
      </c>
    </row>
    <row r="69" spans="19:19">
      <c r="S69" s="40">
        <f t="shared" si="3"/>
        <v>0.35760999999999987</v>
      </c>
    </row>
    <row r="70" spans="19:19">
      <c r="S70" s="40">
        <f t="shared" si="3"/>
        <v>0.39011999999999986</v>
      </c>
    </row>
    <row r="71" spans="19:19">
      <c r="S71" s="40">
        <f t="shared" si="3"/>
        <v>0.42262999999999984</v>
      </c>
    </row>
    <row r="72" spans="19:19">
      <c r="S72" s="40">
        <f t="shared" si="3"/>
        <v>0.45513999999999982</v>
      </c>
    </row>
    <row r="73" spans="19:19">
      <c r="S73" s="40">
        <f t="shared" si="3"/>
        <v>0.48764999999999981</v>
      </c>
    </row>
    <row r="74" spans="19:19">
      <c r="S74" s="40">
        <f t="shared" si="3"/>
        <v>0.52015999999999984</v>
      </c>
    </row>
    <row r="75" spans="19:19">
      <c r="S75" s="40">
        <f t="shared" si="3"/>
        <v>0.55266999999999988</v>
      </c>
    </row>
    <row r="76" spans="19:19">
      <c r="S76" s="40">
        <f t="shared" si="3"/>
        <v>0.58517999999999992</v>
      </c>
    </row>
    <row r="77" spans="19:19">
      <c r="S77" s="40">
        <f t="shared" si="3"/>
        <v>0.61768999999999996</v>
      </c>
    </row>
    <row r="78" spans="19:19">
      <c r="S78" s="40">
        <f t="shared" si="3"/>
        <v>0.6502</v>
      </c>
    </row>
    <row r="79" spans="19:19">
      <c r="S79" s="40">
        <f t="shared" si="3"/>
        <v>0.68271000000000004</v>
      </c>
    </row>
    <row r="80" spans="19:19">
      <c r="S80" s="40">
        <f t="shared" si="3"/>
        <v>0.71522000000000008</v>
      </c>
    </row>
    <row r="81" spans="19:19">
      <c r="S81" s="40">
        <f t="shared" si="3"/>
        <v>0.74773000000000012</v>
      </c>
    </row>
    <row r="82" spans="19:19">
      <c r="S82" s="40">
        <f t="shared" si="3"/>
        <v>0.78024000000000016</v>
      </c>
    </row>
    <row r="83" spans="19:19">
      <c r="S83" s="40">
        <f t="shared" si="3"/>
        <v>0.81275000000000019</v>
      </c>
    </row>
    <row r="84" spans="19:19">
      <c r="S84" s="40">
        <f t="shared" si="3"/>
        <v>0.84526000000000023</v>
      </c>
    </row>
    <row r="85" spans="19:19">
      <c r="S85" s="40">
        <f t="shared" si="3"/>
        <v>0.87777000000000027</v>
      </c>
    </row>
    <row r="86" spans="19:19">
      <c r="S86" s="40">
        <f t="shared" si="3"/>
        <v>0.91028000000000031</v>
      </c>
    </row>
    <row r="87" spans="19:19">
      <c r="S87" s="40">
        <f t="shared" si="3"/>
        <v>0.94279000000000035</v>
      </c>
    </row>
    <row r="88" spans="19:19">
      <c r="S88" s="40">
        <f t="shared" si="3"/>
        <v>0.97530000000000039</v>
      </c>
    </row>
    <row r="89" spans="19:19">
      <c r="S89" s="40">
        <f t="shared" si="3"/>
        <v>1.0078100000000003</v>
      </c>
    </row>
    <row r="90" spans="19:19">
      <c r="S90" s="40">
        <f t="shared" si="3"/>
        <v>1.0403200000000004</v>
      </c>
    </row>
    <row r="91" spans="19:19">
      <c r="S91" s="40">
        <f t="shared" si="3"/>
        <v>1.0728300000000004</v>
      </c>
    </row>
    <row r="92" spans="19:19">
      <c r="S92" s="40">
        <f t="shared" si="3"/>
        <v>1.1053400000000004</v>
      </c>
    </row>
    <row r="93" spans="19:19">
      <c r="S93" s="40">
        <f t="shared" si="3"/>
        <v>1.1378500000000005</v>
      </c>
    </row>
    <row r="94" spans="19:19">
      <c r="S94" s="40">
        <f t="shared" si="3"/>
        <v>1.1703600000000005</v>
      </c>
    </row>
    <row r="95" spans="19:19">
      <c r="S95" s="40">
        <f t="shared" si="3"/>
        <v>1.2028700000000005</v>
      </c>
    </row>
    <row r="96" spans="19:19">
      <c r="S96" s="40">
        <f t="shared" si="3"/>
        <v>1.2353800000000006</v>
      </c>
    </row>
    <row r="97" spans="19:20">
      <c r="S97" s="40">
        <f t="shared" si="3"/>
        <v>1.2678900000000006</v>
      </c>
    </row>
    <row r="98" spans="19:20">
      <c r="S98" s="40">
        <f t="shared" si="3"/>
        <v>1.3004000000000007</v>
      </c>
    </row>
    <row r="99" spans="19:20">
      <c r="S99" s="40">
        <f t="shared" si="3"/>
        <v>1.3329100000000007</v>
      </c>
    </row>
    <row r="100" spans="19:20">
      <c r="S100" s="40">
        <f t="shared" si="3"/>
        <v>1.3654200000000007</v>
      </c>
    </row>
    <row r="101" spans="19:20">
      <c r="S101" s="40">
        <f t="shared" si="3"/>
        <v>1.3979300000000008</v>
      </c>
    </row>
    <row r="102" spans="19:20">
      <c r="S102" s="40">
        <f t="shared" si="3"/>
        <v>1.4304400000000008</v>
      </c>
    </row>
    <row r="103" spans="19:20">
      <c r="S103" s="40">
        <f t="shared" si="3"/>
        <v>1.4629500000000009</v>
      </c>
    </row>
    <row r="104" spans="19:20">
      <c r="S104" s="40">
        <f t="shared" si="3"/>
        <v>1.4954600000000009</v>
      </c>
    </row>
    <row r="105" spans="19:20">
      <c r="S105" s="40">
        <f t="shared" si="3"/>
        <v>1.5279700000000009</v>
      </c>
    </row>
    <row r="106" spans="19:20">
      <c r="S106" s="40">
        <f t="shared" si="3"/>
        <v>1.560480000000001</v>
      </c>
    </row>
    <row r="107" spans="19:20">
      <c r="S107" s="40">
        <f t="shared" si="3"/>
        <v>1.592990000000001</v>
      </c>
    </row>
    <row r="108" spans="19:20">
      <c r="S108" s="40">
        <f t="shared" si="3"/>
        <v>1.6255000000000011</v>
      </c>
    </row>
    <row r="110" spans="19:20">
      <c r="S110" s="40">
        <v>0</v>
      </c>
      <c r="T110" s="40">
        <f t="shared" ref="T110:T141" si="4">SQRT(($C$23/2)^2-(S110-$C$23/2)^2)</f>
        <v>0</v>
      </c>
    </row>
    <row r="111" spans="19:20">
      <c r="S111" s="40">
        <f>S110+$T$2</f>
        <v>7.9438159013883163E-3</v>
      </c>
      <c r="T111" s="40">
        <f t="shared" si="4"/>
        <v>5.5606711309718226E-2</v>
      </c>
    </row>
    <row r="112" spans="19:20">
      <c r="S112" s="40">
        <f t="shared" ref="S112:S160" si="5">S111+$T$2</f>
        <v>1.5887631802776633E-2</v>
      </c>
      <c r="T112" s="40">
        <f t="shared" si="4"/>
        <v>7.7833182276034349E-2</v>
      </c>
    </row>
    <row r="113" spans="19:20">
      <c r="S113" s="40">
        <f t="shared" si="5"/>
        <v>2.3831447704164947E-2</v>
      </c>
      <c r="T113" s="40">
        <f t="shared" si="4"/>
        <v>9.4327587489536333E-2</v>
      </c>
    </row>
    <row r="114" spans="19:20">
      <c r="S114" s="40">
        <f t="shared" si="5"/>
        <v>3.1775263605553265E-2</v>
      </c>
      <c r="T114" s="40">
        <f t="shared" si="4"/>
        <v>0.10775516153682652</v>
      </c>
    </row>
    <row r="115" spans="19:20">
      <c r="S115" s="40">
        <f t="shared" si="5"/>
        <v>3.9719079506941583E-2</v>
      </c>
      <c r="T115" s="40">
        <f t="shared" si="4"/>
        <v>0.11915723852082474</v>
      </c>
    </row>
    <row r="116" spans="19:20">
      <c r="S116" s="40">
        <f t="shared" si="5"/>
        <v>4.7662895408329901E-2</v>
      </c>
      <c r="T116" s="40">
        <f t="shared" si="4"/>
        <v>0.12907173092447302</v>
      </c>
    </row>
    <row r="117" spans="19:20">
      <c r="S117" s="40">
        <f t="shared" si="5"/>
        <v>5.5606711309718219E-2</v>
      </c>
      <c r="T117" s="40">
        <f t="shared" si="4"/>
        <v>0.13782005490355934</v>
      </c>
    </row>
    <row r="118" spans="19:20">
      <c r="S118" s="40">
        <f t="shared" si="5"/>
        <v>6.3550527211106531E-2</v>
      </c>
      <c r="T118" s="40">
        <f t="shared" si="4"/>
        <v>0.14561255069962326</v>
      </c>
    </row>
    <row r="119" spans="19:20">
      <c r="S119" s="40">
        <f t="shared" si="5"/>
        <v>7.1494343112494849E-2</v>
      </c>
      <c r="T119" s="40">
        <f t="shared" si="4"/>
        <v>0.15259572040765199</v>
      </c>
    </row>
    <row r="120" spans="19:20">
      <c r="S120" s="40">
        <f t="shared" si="5"/>
        <v>7.9438159013883167E-2</v>
      </c>
      <c r="T120" s="40">
        <f t="shared" si="4"/>
        <v>0.15887631802776633</v>
      </c>
    </row>
    <row r="121" spans="19:20">
      <c r="S121" s="40">
        <f t="shared" si="5"/>
        <v>8.7381974915271485E-2</v>
      </c>
      <c r="T121" s="40">
        <f t="shared" si="4"/>
        <v>0.1645348186592713</v>
      </c>
    </row>
    <row r="122" spans="19:20">
      <c r="S122" s="40">
        <f t="shared" si="5"/>
        <v>9.5325790816659803E-2</v>
      </c>
      <c r="T122" s="40">
        <f t="shared" si="4"/>
        <v>0.16963348799770739</v>
      </c>
    </row>
    <row r="123" spans="19:20">
      <c r="S123" s="40">
        <f t="shared" si="5"/>
        <v>0.10326960671804812</v>
      </c>
      <c r="T123" s="40">
        <f t="shared" si="4"/>
        <v>0.17422148411475288</v>
      </c>
    </row>
    <row r="124" spans="19:20">
      <c r="S124" s="40">
        <f t="shared" si="5"/>
        <v>0.11121342261943644</v>
      </c>
      <c r="T124" s="40">
        <f t="shared" si="4"/>
        <v>0.17833822467961133</v>
      </c>
    </row>
    <row r="125" spans="19:20">
      <c r="S125" s="40">
        <f t="shared" si="5"/>
        <v>0.11915723852082476</v>
      </c>
      <c r="T125" s="40">
        <f t="shared" si="4"/>
        <v>0.18201568837452908</v>
      </c>
    </row>
    <row r="126" spans="19:20">
      <c r="S126" s="40">
        <f t="shared" si="5"/>
        <v>0.12710105442221306</v>
      </c>
      <c r="T126" s="40">
        <f t="shared" si="4"/>
        <v>0.18528003353000974</v>
      </c>
    </row>
    <row r="127" spans="19:20">
      <c r="S127" s="40">
        <f t="shared" si="5"/>
        <v>0.13504487032360138</v>
      </c>
      <c r="T127" s="40">
        <f t="shared" si="4"/>
        <v>0.18815276350125468</v>
      </c>
    </row>
    <row r="128" spans="19:20">
      <c r="S128" s="40">
        <f t="shared" si="5"/>
        <v>0.1429886862249897</v>
      </c>
      <c r="T128" s="40">
        <f t="shared" si="4"/>
        <v>0.19065158163331961</v>
      </c>
    </row>
    <row r="129" spans="19:20">
      <c r="S129" s="40">
        <f t="shared" si="5"/>
        <v>0.15093250212637802</v>
      </c>
      <c r="T129" s="40">
        <f t="shared" si="4"/>
        <v>0.19279102760051692</v>
      </c>
    </row>
    <row r="130" spans="19:20">
      <c r="S130" s="40">
        <f t="shared" si="5"/>
        <v>0.15887631802776633</v>
      </c>
      <c r="T130" s="40">
        <f t="shared" si="4"/>
        <v>0.19458295569008588</v>
      </c>
    </row>
    <row r="131" spans="19:20">
      <c r="S131" s="40">
        <f t="shared" si="5"/>
        <v>0.16682013392915465</v>
      </c>
      <c r="T131" s="40">
        <f t="shared" si="4"/>
        <v>0.19603689587617498</v>
      </c>
    </row>
    <row r="132" spans="19:20">
      <c r="S132" s="40">
        <f t="shared" si="5"/>
        <v>0.17476394983054297</v>
      </c>
      <c r="T132" s="40">
        <f t="shared" si="4"/>
        <v>0.19716032568012337</v>
      </c>
    </row>
    <row r="133" spans="19:20">
      <c r="S133" s="40">
        <f t="shared" si="5"/>
        <v>0.18270776573193129</v>
      </c>
      <c r="T133" s="40">
        <f t="shared" si="4"/>
        <v>0.19795887218730074</v>
      </c>
    </row>
    <row r="134" spans="19:20">
      <c r="S134" s="40">
        <f t="shared" si="5"/>
        <v>0.19065158163331961</v>
      </c>
      <c r="T134" s="40">
        <f t="shared" si="4"/>
        <v>0.1984364576152616</v>
      </c>
    </row>
    <row r="135" spans="19:20">
      <c r="S135" s="40">
        <f t="shared" si="5"/>
        <v>0.19859539753470792</v>
      </c>
      <c r="T135" s="40">
        <f t="shared" si="4"/>
        <v>0.19859539753470792</v>
      </c>
    </row>
    <row r="136" spans="19:20">
      <c r="S136" s="40">
        <f t="shared" si="5"/>
        <v>0.20653921343609624</v>
      </c>
      <c r="T136" s="40">
        <f t="shared" si="4"/>
        <v>0.1984364576152616</v>
      </c>
    </row>
    <row r="137" spans="19:20">
      <c r="S137" s="40">
        <f t="shared" si="5"/>
        <v>0.21448302933748456</v>
      </c>
      <c r="T137" s="40">
        <f t="shared" si="4"/>
        <v>0.19795887218730074</v>
      </c>
    </row>
    <row r="138" spans="19:20">
      <c r="S138" s="40">
        <f t="shared" si="5"/>
        <v>0.22242684523887288</v>
      </c>
      <c r="T138" s="40">
        <f t="shared" si="4"/>
        <v>0.19716032568012337</v>
      </c>
    </row>
    <row r="139" spans="19:20">
      <c r="S139" s="40">
        <f t="shared" si="5"/>
        <v>0.2303706611402612</v>
      </c>
      <c r="T139" s="40">
        <f t="shared" si="4"/>
        <v>0.19603689587617498</v>
      </c>
    </row>
    <row r="140" spans="19:20">
      <c r="S140" s="40">
        <f t="shared" si="5"/>
        <v>0.23831447704164951</v>
      </c>
      <c r="T140" s="40">
        <f t="shared" si="4"/>
        <v>0.19458295569008588</v>
      </c>
    </row>
    <row r="141" spans="19:20">
      <c r="S141" s="40">
        <f t="shared" si="5"/>
        <v>0.24625829294303783</v>
      </c>
      <c r="T141" s="40">
        <f t="shared" si="4"/>
        <v>0.19279102760051692</v>
      </c>
    </row>
    <row r="142" spans="19:20">
      <c r="S142" s="40">
        <f t="shared" si="5"/>
        <v>0.25420210884442612</v>
      </c>
      <c r="T142" s="40">
        <f t="shared" ref="T142:T159" si="6">SQRT(($C$23/2)^2-(S142-$C$23/2)^2)</f>
        <v>0.19065158163331961</v>
      </c>
    </row>
    <row r="143" spans="19:20">
      <c r="S143" s="40">
        <f t="shared" si="5"/>
        <v>0.26214592474581444</v>
      </c>
      <c r="T143" s="40">
        <f t="shared" si="6"/>
        <v>0.18815276350125471</v>
      </c>
    </row>
    <row r="144" spans="19:20">
      <c r="S144" s="40">
        <f t="shared" si="5"/>
        <v>0.27008974064720276</v>
      </c>
      <c r="T144" s="40">
        <f t="shared" si="6"/>
        <v>0.18528003353000974</v>
      </c>
    </row>
    <row r="145" spans="19:20">
      <c r="S145" s="40">
        <f t="shared" si="5"/>
        <v>0.27803355654859108</v>
      </c>
      <c r="T145" s="40">
        <f t="shared" si="6"/>
        <v>0.18201568837452908</v>
      </c>
    </row>
    <row r="146" spans="19:20">
      <c r="S146" s="40">
        <f t="shared" si="5"/>
        <v>0.28597737244997939</v>
      </c>
      <c r="T146" s="40">
        <f t="shared" si="6"/>
        <v>0.17833822467961136</v>
      </c>
    </row>
    <row r="147" spans="19:20">
      <c r="S147" s="40">
        <f t="shared" si="5"/>
        <v>0.29392118835136771</v>
      </c>
      <c r="T147" s="40">
        <f t="shared" si="6"/>
        <v>0.17422148411475288</v>
      </c>
    </row>
    <row r="148" spans="19:20">
      <c r="S148" s="40">
        <f t="shared" si="5"/>
        <v>0.30186500425275603</v>
      </c>
      <c r="T148" s="40">
        <f t="shared" si="6"/>
        <v>0.16963348799770742</v>
      </c>
    </row>
    <row r="149" spans="19:20">
      <c r="S149" s="40">
        <f t="shared" si="5"/>
        <v>0.30980882015414435</v>
      </c>
      <c r="T149" s="40">
        <f t="shared" si="6"/>
        <v>0.16453481865927133</v>
      </c>
    </row>
    <row r="150" spans="19:20">
      <c r="S150" s="40">
        <f t="shared" si="5"/>
        <v>0.31775263605553267</v>
      </c>
      <c r="T150" s="40">
        <f t="shared" si="6"/>
        <v>0.15887631802776633</v>
      </c>
    </row>
    <row r="151" spans="19:20">
      <c r="S151" s="40">
        <f t="shared" si="5"/>
        <v>0.32569645195692098</v>
      </c>
      <c r="T151" s="40">
        <f t="shared" si="6"/>
        <v>0.15259572040765201</v>
      </c>
    </row>
    <row r="152" spans="19:20">
      <c r="S152" s="40">
        <f t="shared" si="5"/>
        <v>0.3336402678583093</v>
      </c>
      <c r="T152" s="40">
        <f t="shared" si="6"/>
        <v>0.14561255069962328</v>
      </c>
    </row>
    <row r="153" spans="19:20">
      <c r="S153" s="40">
        <f t="shared" si="5"/>
        <v>0.34158408375969762</v>
      </c>
      <c r="T153" s="40">
        <f t="shared" si="6"/>
        <v>0.13782005490355934</v>
      </c>
    </row>
    <row r="154" spans="19:20">
      <c r="S154" s="40">
        <f t="shared" si="5"/>
        <v>0.34952789966108594</v>
      </c>
      <c r="T154" s="40">
        <f t="shared" si="6"/>
        <v>0.12907173092447302</v>
      </c>
    </row>
    <row r="155" spans="19:20">
      <c r="S155" s="40">
        <f t="shared" si="5"/>
        <v>0.35747171556247426</v>
      </c>
      <c r="T155" s="40">
        <f t="shared" si="6"/>
        <v>0.11915723852082474</v>
      </c>
    </row>
    <row r="156" spans="19:20">
      <c r="S156" s="40">
        <f t="shared" si="5"/>
        <v>0.36541553146386258</v>
      </c>
      <c r="T156" s="40">
        <f t="shared" si="6"/>
        <v>0.10775516153682652</v>
      </c>
    </row>
    <row r="157" spans="19:20">
      <c r="S157" s="40">
        <f t="shared" si="5"/>
        <v>0.37335934736525089</v>
      </c>
      <c r="T157" s="40">
        <f t="shared" si="6"/>
        <v>9.4327587489536333E-2</v>
      </c>
    </row>
    <row r="158" spans="19:20">
      <c r="S158" s="40">
        <f t="shared" si="5"/>
        <v>0.38130316326663921</v>
      </c>
      <c r="T158" s="40">
        <f t="shared" si="6"/>
        <v>7.7833182276034349E-2</v>
      </c>
    </row>
    <row r="159" spans="19:20">
      <c r="S159" s="40">
        <f t="shared" si="5"/>
        <v>0.38924697916802753</v>
      </c>
      <c r="T159" s="40">
        <f t="shared" si="6"/>
        <v>5.5606711309718226E-2</v>
      </c>
    </row>
    <row r="160" spans="19:20">
      <c r="S160" s="40">
        <f t="shared" si="5"/>
        <v>0.39719079506941585</v>
      </c>
      <c r="T160" s="40">
        <v>0</v>
      </c>
    </row>
    <row r="162" spans="19:24">
      <c r="S162" s="40">
        <f>H6</f>
        <v>0.32100000000000001</v>
      </c>
      <c r="W162" s="40">
        <f>K6</f>
        <v>0.32523573500967112</v>
      </c>
    </row>
    <row r="163" spans="19:24">
      <c r="S163" s="40">
        <f>H7</f>
        <v>0.64300000000000002</v>
      </c>
      <c r="W163" s="40">
        <f>K7</f>
        <v>0.48056177884615375</v>
      </c>
    </row>
    <row r="164" spans="19:24">
      <c r="S164" s="40">
        <f>H8</f>
        <v>0.96399999999999997</v>
      </c>
      <c r="W164" s="40">
        <f>K8</f>
        <v>0.70459630350194535</v>
      </c>
    </row>
    <row r="165" spans="19:24">
      <c r="S165" s="40">
        <f>H9</f>
        <v>1.2849999999999999</v>
      </c>
      <c r="W165" s="40">
        <f>K9</f>
        <v>0.90902338476374156</v>
      </c>
    </row>
    <row r="168" spans="19:24">
      <c r="S168" s="40">
        <f>$L$6</f>
        <v>1.6254999999999999</v>
      </c>
      <c r="X168" s="40">
        <f>C11</f>
        <v>1.0347499999999998</v>
      </c>
    </row>
    <row r="170" spans="19:24">
      <c r="S170" s="40">
        <v>0</v>
      </c>
      <c r="V170" s="40">
        <f>S170*$C$15+$C$14</f>
        <v>0.11103119331755551</v>
      </c>
    </row>
    <row r="171" spans="19:24">
      <c r="S171" s="40">
        <f>C31</f>
        <v>1.2280115208550075</v>
      </c>
      <c r="V171" s="40">
        <f>S171*$C$15+$C$14</f>
        <v>0.86598975531165878</v>
      </c>
    </row>
  </sheetData>
  <phoneticPr fontId="10" type="noConversion"/>
  <pageMargins left="0.75" right="0.75" top="1" bottom="1" header="0.5" footer="0.5"/>
  <pageSetup scale="84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 enableFormatConditionsCalculation="0"/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20°C 0% RH</vt:lpstr>
      <vt:lpstr>20°C 40% RH</vt:lpstr>
      <vt:lpstr>20°C 80% RH</vt:lpstr>
      <vt:lpstr>30°C 0%RH</vt:lpstr>
      <vt:lpstr>30°C 40%RH</vt:lpstr>
      <vt:lpstr>30°C 80%RH</vt:lpstr>
      <vt:lpstr>40°C 0%RH</vt:lpstr>
      <vt:lpstr>40°C 40%RH</vt:lpstr>
      <vt:lpstr>40°C 80% RH</vt:lpstr>
      <vt:lpstr>DROP 0%RH</vt:lpstr>
      <vt:lpstr>Brookfield</vt:lpstr>
      <vt:lpstr>Sheet1</vt:lpstr>
    </vt:vector>
  </TitlesOfParts>
  <Company>Jenike &amp; Johanson,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Mehos</dc:creator>
  <cp:lastModifiedBy>Greg</cp:lastModifiedBy>
  <cp:lastPrinted>2016-03-03T17:15:31Z</cp:lastPrinted>
  <dcterms:created xsi:type="dcterms:W3CDTF">2014-12-19T21:37:11Z</dcterms:created>
  <dcterms:modified xsi:type="dcterms:W3CDTF">2018-05-30T20:15:03Z</dcterms:modified>
</cp:coreProperties>
</file>