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136" yWindow="192" windowWidth="14292" windowHeight="11760" activeTab="0"/>
  </bookViews>
  <sheets>
    <sheet name="INSTRUCTIONS" sheetId="1" r:id="rId1"/>
    <sheet name="Return Preparation Checklist" sheetId="2" r:id="rId2"/>
    <sheet name="Property Information" sheetId="3" r:id="rId3"/>
    <sheet name="1 COD &amp; Sale" sheetId="4" r:id="rId4"/>
    <sheet name="2 Exclusions" sheetId="5" r:id="rId5"/>
    <sheet name="3 Insolvency &amp; 5 Basis" sheetId="6" r:id="rId6"/>
    <sheet name="4 Attributes - Fed" sheetId="7" r:id="rId7"/>
    <sheet name="4 Attributes - CA" sheetId="8" r:id="rId8"/>
    <sheet name="Bankruptcy Worksheet" sheetId="9" r:id="rId9"/>
    <sheet name="NOL Worksheet" sheetId="10" r:id="rId10"/>
    <sheet name="Identifiable Event Flowchart" sheetId="11" r:id="rId11"/>
  </sheets>
  <definedNames>
    <definedName name="_xlnm.Print_Area" localSheetId="3">'1 COD &amp; Sale'!$A$8:$F$64</definedName>
    <definedName name="_xlnm.Print_Area" localSheetId="4">'2 Exclusions'!$A$2:$H$62</definedName>
    <definedName name="_xlnm.Print_Area" localSheetId="5">'3 Insolvency &amp; 5 Basis'!$A$7:$X$60</definedName>
    <definedName name="_xlnm.Print_Area" localSheetId="6">'4 Attributes - Fed'!$A$4:$J$47</definedName>
    <definedName name="_xlnm.Print_Area" localSheetId="8">'Bankruptcy Worksheet'!$A$2:$G$43</definedName>
    <definedName name="_xlnm.Print_Area" localSheetId="2">'Property Information'!$A$2:$E$49</definedName>
  </definedNames>
  <calcPr fullCalcOnLoad="1"/>
</workbook>
</file>

<file path=xl/sharedStrings.xml><?xml version="1.0" encoding="utf-8"?>
<sst xmlns="http://schemas.openxmlformats.org/spreadsheetml/2006/main" count="784" uniqueCount="535">
  <si>
    <t>1.</t>
  </si>
  <si>
    <t>2.</t>
  </si>
  <si>
    <t>3.</t>
  </si>
  <si>
    <t>4.</t>
  </si>
  <si>
    <t>5.</t>
  </si>
  <si>
    <t>6.</t>
  </si>
  <si>
    <t>INSOLVENCY EXCLUSION</t>
  </si>
  <si>
    <t>QUALIFIED REAL PROPERTY BUSINESS DEBT EXCLUSION</t>
  </si>
  <si>
    <t>Principal amount of any other debts secured by same property</t>
  </si>
  <si>
    <t>8.</t>
  </si>
  <si>
    <t>9.</t>
  </si>
  <si>
    <t>10</t>
  </si>
  <si>
    <t>10.</t>
  </si>
  <si>
    <t>11.</t>
  </si>
  <si>
    <t>12.</t>
  </si>
  <si>
    <t>13.</t>
  </si>
  <si>
    <t>14.</t>
  </si>
  <si>
    <t>15.</t>
  </si>
  <si>
    <t>16.</t>
  </si>
  <si>
    <t>17.</t>
  </si>
  <si>
    <t>18.</t>
  </si>
  <si>
    <t>19.</t>
  </si>
  <si>
    <t>20.</t>
  </si>
  <si>
    <t>21.</t>
  </si>
  <si>
    <t>22.</t>
  </si>
  <si>
    <t>23.</t>
  </si>
  <si>
    <t>24.</t>
  </si>
  <si>
    <t>BANKRUPTCY</t>
  </si>
  <si>
    <t>25.</t>
  </si>
  <si>
    <t>26.</t>
  </si>
  <si>
    <t>FEDERAL</t>
  </si>
  <si>
    <t>Line 15 minus Line 16 (If less than 0, enter 0.)</t>
  </si>
  <si>
    <t>Lesser of Line 13 or Line 18</t>
  </si>
  <si>
    <t>12</t>
  </si>
  <si>
    <t>13</t>
  </si>
  <si>
    <t>14</t>
  </si>
  <si>
    <t>15</t>
  </si>
  <si>
    <t>16</t>
  </si>
  <si>
    <t>18</t>
  </si>
  <si>
    <t>17</t>
  </si>
  <si>
    <t>19</t>
  </si>
  <si>
    <t>20</t>
  </si>
  <si>
    <t>21</t>
  </si>
  <si>
    <t>22</t>
  </si>
  <si>
    <t>23</t>
  </si>
  <si>
    <t>24</t>
  </si>
  <si>
    <t>25</t>
  </si>
  <si>
    <t>26</t>
  </si>
  <si>
    <t>Line 14 minus Line 17 (If &lt; 0, this exclusion does not apply.)</t>
  </si>
  <si>
    <t xml:space="preserve">Principal amt of Qualified Real Property Business debt discharged </t>
  </si>
  <si>
    <t>COD EXCLUSIONS</t>
  </si>
  <si>
    <t>Total amount of loans (principal only)</t>
  </si>
  <si>
    <t>COD Income (from Line 8 above)</t>
  </si>
  <si>
    <t>CALCULATION OF COD AND SALE</t>
  </si>
  <si>
    <r>
      <t>RECOURSE LOANS</t>
    </r>
    <r>
      <rPr>
        <sz val="12"/>
        <color indexed="8"/>
        <rFont val="Arial"/>
        <family val="2"/>
      </rPr>
      <t xml:space="preserve"> (If Nonrecourse loan, see below)</t>
    </r>
  </si>
  <si>
    <t>NONRECOURSE LOANS</t>
  </si>
  <si>
    <t>Adjusted basis of transferred property</t>
  </si>
  <si>
    <t>INSTRUCTIONS:</t>
  </si>
  <si>
    <t xml:space="preserve">Make input only in the yellow highlighted cells. </t>
  </si>
  <si>
    <t>Print area is set to print only the worksheet.</t>
  </si>
  <si>
    <t xml:space="preserve">COD INCOME FROM WORKSHEET 1, OR </t>
  </si>
  <si>
    <t>A.</t>
  </si>
  <si>
    <t>B.</t>
  </si>
  <si>
    <t>5a.</t>
  </si>
  <si>
    <t>IF MARRIED FILING SEPARATE ENTER A  1 IN THE BOX</t>
  </si>
  <si>
    <t>COD Income (From Line 2 above)</t>
  </si>
  <si>
    <t>IF LINE 12 IS QUALIFIED BUSINESS DEBT, ENTER A 1 IN THE BOX</t>
  </si>
  <si>
    <t>For Qualified Principal Residence Debt, skip this worksheet and reduce basis in residence.</t>
  </si>
  <si>
    <r>
      <t xml:space="preserve">May </t>
    </r>
    <r>
      <rPr>
        <b/>
        <sz val="12"/>
        <rFont val="Arial Narrow"/>
        <family val="2"/>
      </rPr>
      <t>elect</t>
    </r>
    <r>
      <rPr>
        <sz val="12"/>
        <rFont val="Arial Narrow"/>
        <family val="2"/>
      </rPr>
      <t xml:space="preserve"> to reduce basis of depreciable property first.  See separate instructions.</t>
    </r>
  </si>
  <si>
    <t>(A)</t>
  </si>
  <si>
    <t>(B)</t>
  </si>
  <si>
    <t>(C)</t>
  </si>
  <si>
    <t>(D)</t>
  </si>
  <si>
    <t>Attributes on 1-1 of Next Year</t>
  </si>
  <si>
    <t xml:space="preserve">Excluded  Balance (subtract Column (C)) </t>
  </si>
  <si>
    <t>Net Operating Loss</t>
  </si>
  <si>
    <t>General Business Credit</t>
  </si>
  <si>
    <t>x3=</t>
  </si>
  <si>
    <t>7</t>
  </si>
  <si>
    <t>Minimum Tax Credit</t>
  </si>
  <si>
    <t>8</t>
  </si>
  <si>
    <t>Capital Loss</t>
  </si>
  <si>
    <t>9</t>
  </si>
  <si>
    <t xml:space="preserve">      If Farm exclusion: 1-1 next year)</t>
  </si>
  <si>
    <t xml:space="preserve">b. Money immediately after cancellation </t>
  </si>
  <si>
    <t>d. Total (Add Lines 6a, 6b, and 6c)</t>
  </si>
  <si>
    <t>10a</t>
  </si>
  <si>
    <t>Foreign Tax Credit</t>
  </si>
  <si>
    <t>7a.</t>
  </si>
  <si>
    <t>7b.</t>
  </si>
  <si>
    <t xml:space="preserve">Passive activity losses </t>
  </si>
  <si>
    <t xml:space="preserve">Passive activity credits </t>
  </si>
  <si>
    <t>ASSET</t>
  </si>
  <si>
    <t>Rentals, Business &amp; Investment Property</t>
  </si>
  <si>
    <t>Real estate - Building</t>
  </si>
  <si>
    <t xml:space="preserve">                    Land</t>
  </si>
  <si>
    <t>Business equipment, etc</t>
  </si>
  <si>
    <t>Goodwill &amp; intangibles</t>
  </si>
  <si>
    <t xml:space="preserve">  Payroll, Income, Sales, other taxes</t>
  </si>
  <si>
    <t>Partnership or LLC interests</t>
  </si>
  <si>
    <t>Stock, bonds, mutual funds</t>
  </si>
  <si>
    <t>Inventory,A/R, N/R, A/P, N/P</t>
  </si>
  <si>
    <t>Inventory for sale to customers</t>
  </si>
  <si>
    <t>Accounts receivable/payable</t>
  </si>
  <si>
    <t>Personal</t>
  </si>
  <si>
    <t>Cash, Checking, Savings</t>
  </si>
  <si>
    <t>Annuities,Cash value of life insurance</t>
  </si>
  <si>
    <t>IRAs/Retirement Accounts/401k plans</t>
  </si>
  <si>
    <r>
      <t>Education accounts (</t>
    </r>
    <r>
      <rPr>
        <sz val="12"/>
        <rFont val="Calibri"/>
        <family val="2"/>
      </rPr>
      <t>§</t>
    </r>
    <r>
      <rPr>
        <sz val="12"/>
        <rFont val="Arial Narrow"/>
        <family val="2"/>
      </rPr>
      <t>529 plans)</t>
    </r>
  </si>
  <si>
    <t>Security deposits (landlords, utilities)</t>
  </si>
  <si>
    <t>Cars</t>
  </si>
  <si>
    <t>RV, boat, airplane, etc.</t>
  </si>
  <si>
    <t>Personal residence</t>
  </si>
  <si>
    <t xml:space="preserve">   Accrued interest</t>
  </si>
  <si>
    <t xml:space="preserve">   Past-due utilities (water, gas, electric)</t>
  </si>
  <si>
    <t>Vacation or 2nd homes/time shares</t>
  </si>
  <si>
    <t xml:space="preserve">   Interest, real estate taxes, HOA dues</t>
  </si>
  <si>
    <t>Computers, tools, jewelry, clothing</t>
  </si>
  <si>
    <t>Furniture, appliances, electronics</t>
  </si>
  <si>
    <t>Jewelry, coins, art, collectibles</t>
  </si>
  <si>
    <t>Other personal use assets</t>
  </si>
  <si>
    <t xml:space="preserve">   Credit Cards</t>
  </si>
  <si>
    <t xml:space="preserve">   Student loans</t>
  </si>
  <si>
    <t xml:space="preserve">   Medical bills</t>
  </si>
  <si>
    <t>TOTAL</t>
  </si>
  <si>
    <t>NET WORTH/(INSOLVENCY)</t>
  </si>
  <si>
    <t>*</t>
  </si>
  <si>
    <t>Calculation of Basis Insolvency Limit</t>
  </si>
  <si>
    <t xml:space="preserve">a. Basis (If Insolvent:immed after.  </t>
  </si>
  <si>
    <t>If not Insolvent, enter Line 6a on 6j</t>
  </si>
  <si>
    <t xml:space="preserve">c. IRAs, life ins, pensions: FMV &gt; basis </t>
  </si>
  <si>
    <t>x9=</t>
  </si>
  <si>
    <t xml:space="preserve">Line 3 minus Line 6 but not &lt; 0. </t>
  </si>
  <si>
    <t xml:space="preserve">                              Description of Property/Transaction</t>
  </si>
  <si>
    <t xml:space="preserve">   Line 2 and on Reduction of Tax Attributes worksheet Line 1</t>
  </si>
  <si>
    <t>Reduce tax attributes for amount excluded under insolvency before completing this worksheet.</t>
  </si>
  <si>
    <t>IF LINE 22 IS QUALIFIED FARM DEBT, ENTER A 1 IN THE BOX</t>
  </si>
  <si>
    <t xml:space="preserve">                           Description of Property/Transaction</t>
  </si>
  <si>
    <t>5b</t>
  </si>
  <si>
    <t>7a</t>
  </si>
  <si>
    <t>7b</t>
  </si>
  <si>
    <t>Basis reduction remaining</t>
  </si>
  <si>
    <t xml:space="preserve">                       Description of Property/Transaction</t>
  </si>
  <si>
    <t>Form982 Line#</t>
  </si>
  <si>
    <t>For Qualified Real Property Business Debt, skip this worksheet and reduce basis in</t>
  </si>
  <si>
    <t>For Qualified Farm Indebtedness, include basis only in business and investment assets on Line 6a.</t>
  </si>
  <si>
    <t>6</t>
  </si>
  <si>
    <t xml:space="preserve">Exclusion Offset (not &gt; prior row Col. (D)) </t>
  </si>
  <si>
    <t xml:space="preserve">e. Liab. immed. after the discharge </t>
  </si>
  <si>
    <t>f. Basis &gt; Liab immed after (Line 6d - 6h.)</t>
  </si>
  <si>
    <t xml:space="preserve">g. Basis red'n req'd (&lt; Line 6a or 6i) </t>
  </si>
  <si>
    <t xml:space="preserve">Exclusion Value of Attribute  </t>
  </si>
  <si>
    <r>
      <t>CALIFORNIA REDUCTION OF TAX ATTRIBUTES</t>
    </r>
  </si>
  <si>
    <t>11</t>
  </si>
  <si>
    <t xml:space="preserve">                  Description of Property/Transaction</t>
  </si>
  <si>
    <t>FED REDUCED BASIS</t>
  </si>
  <si>
    <t>IF DISCHARGE IN '07 OR '08, ENTER A 1 IN BOX.</t>
  </si>
  <si>
    <t>Excludable amts from other discharges</t>
  </si>
  <si>
    <t>Excludable amounts from last discharge</t>
  </si>
  <si>
    <t>TOTAL excludable amount</t>
  </si>
  <si>
    <t xml:space="preserve">REDUCTION OF TAX ATTRIBUTES - BANKRUPTCY, INSOLVENCY, AND FARM DEBT </t>
  </si>
  <si>
    <t>depreciable real property.</t>
  </si>
  <si>
    <t>5c</t>
  </si>
  <si>
    <t>Excess (Line 4 minus Line 5c)</t>
  </si>
  <si>
    <t>5a</t>
  </si>
  <si>
    <t>COD Income (from Line 12 above)</t>
  </si>
  <si>
    <t>COD Income (from Line 22 above)</t>
  </si>
  <si>
    <t>Basis reduction required</t>
  </si>
  <si>
    <r>
      <t xml:space="preserve">INSTRUCTIONS - </t>
    </r>
    <r>
      <rPr>
        <sz val="12"/>
        <color indexed="8"/>
        <rFont val="Arial Narrow"/>
        <family val="2"/>
      </rPr>
      <t>A separate Insolvency calculation must be made for each discharge.  The amount excludable is</t>
    </r>
  </si>
  <si>
    <t>CAUTION - Carryover numbers in blue boxes may not be correct and should be entered manually if different. (Debt</t>
  </si>
  <si>
    <t>immediately after discharge will need to be adjusted for the property foreclosed.  CA basis may be different from</t>
  </si>
  <si>
    <t>Federal basis.  Basis on 1-1 of the next year may be different than immediately after the discharge.)</t>
  </si>
  <si>
    <r>
      <t xml:space="preserve">INSTRUCTIONS - </t>
    </r>
    <r>
      <rPr>
        <sz val="12"/>
        <color indexed="8"/>
        <rFont val="Arial Narrow"/>
        <family val="2"/>
      </rPr>
      <t>Basis reduction is made on the first day of the tax year following the year of discharge, so only one</t>
    </r>
  </si>
  <si>
    <t xml:space="preserve">of these worksheets is required, even if there are several discharges during the year.  Complete the tax return for the </t>
  </si>
  <si>
    <t>year of discharge before completing this worksheet.</t>
  </si>
  <si>
    <t>Numbers in blue cells are carried automatically, but may require adjustment.</t>
  </si>
  <si>
    <t>Attach all worksheets to the return and file on paper rather than electronically.</t>
  </si>
  <si>
    <r>
      <t xml:space="preserve">INSTRUCTIONS - </t>
    </r>
    <r>
      <rPr>
        <sz val="12"/>
        <color indexed="8"/>
        <rFont val="Arial Narrow"/>
        <family val="2"/>
      </rPr>
      <t>Complete a separate workbook for each discharge.  A separate Calculation of COD and Sale</t>
    </r>
  </si>
  <si>
    <t>Excludable amount from last discharge</t>
  </si>
  <si>
    <t xml:space="preserve">Complete a separate workbook for each discharge!  </t>
  </si>
  <si>
    <t>f. Basis &gt; Liab immed after (Line 6d - 6e.)</t>
  </si>
  <si>
    <t xml:space="preserve">g. Basis red'n req'd (&lt; Line 6a or 6f) </t>
  </si>
  <si>
    <r>
      <t xml:space="preserve">INSTRUCTIONS - </t>
    </r>
    <r>
      <rPr>
        <sz val="11"/>
        <color theme="1"/>
        <rFont val="Calibri"/>
        <family val="2"/>
      </rPr>
      <t>Complete preparation of tax return for the year of discharge before completing this worksheet.</t>
    </r>
  </si>
  <si>
    <t>Combine COD from all discharges on this one worksheet.</t>
  </si>
  <si>
    <t>PRINTING INSTRUCTIONS:</t>
  </si>
  <si>
    <t>limited to Insolvency immediately before the discharge, and the balance of bank accounts, etc. will change.</t>
  </si>
  <si>
    <t>ID#</t>
  </si>
  <si>
    <t>Date</t>
  </si>
  <si>
    <t>Type of Transaction</t>
  </si>
  <si>
    <t>Property Address</t>
  </si>
  <si>
    <t>Type (rental, home)</t>
  </si>
  <si>
    <t>Recourse or Non-</t>
  </si>
  <si>
    <t>Amount for which debtor remains liable</t>
  </si>
  <si>
    <t xml:space="preserve">Amount for which debtor remains liable </t>
  </si>
  <si>
    <t>Name</t>
  </si>
  <si>
    <r>
      <t xml:space="preserve">       </t>
    </r>
    <r>
      <rPr>
        <sz val="12"/>
        <color indexed="8"/>
        <rFont val="Arial"/>
        <family val="2"/>
      </rPr>
      <t>Description of Transaction/Property</t>
    </r>
  </si>
  <si>
    <t>1st Mtge</t>
  </si>
  <si>
    <t>2nd Mtge</t>
  </si>
  <si>
    <t>Other</t>
  </si>
  <si>
    <t>enter in 1st column only</t>
  </si>
  <si>
    <t>Date Abandoned</t>
  </si>
  <si>
    <t>Docs received</t>
  </si>
  <si>
    <t>N</t>
  </si>
  <si>
    <t xml:space="preserve">     Description of Property/Transaction</t>
  </si>
  <si>
    <t xml:space="preserve">         Description of Property/Transaction</t>
  </si>
  <si>
    <t xml:space="preserve">            Description of Property/Transaction</t>
  </si>
  <si>
    <t xml:space="preserve">     Other debt</t>
  </si>
  <si>
    <t xml:space="preserve">     Other assets</t>
  </si>
  <si>
    <t>Insolvency (estimate)</t>
  </si>
  <si>
    <t>Bankruptcy - filing date</t>
  </si>
  <si>
    <t xml:space="preserve">                    - discharge date</t>
  </si>
  <si>
    <t>Do NOT attach this sheet to return</t>
  </si>
  <si>
    <t>For California Purposes Only</t>
  </si>
  <si>
    <t>If prin. res., cash out amount</t>
  </si>
  <si>
    <t xml:space="preserve">one Reduction of Tax Attributes (4) and Basis Reduction worksheet (5) will be required and will be completed in </t>
  </si>
  <si>
    <t>the workbook for the final discharge.</t>
  </si>
  <si>
    <t xml:space="preserve"> Sale Date</t>
  </si>
  <si>
    <t>HOW TO UNLOCK WORKSHEETS:</t>
  </si>
  <si>
    <t>Notes:</t>
  </si>
  <si>
    <t>Excludable amount discharged by order of a bankruptcy court.</t>
  </si>
  <si>
    <r>
      <t xml:space="preserve">   </t>
    </r>
    <r>
      <rPr>
        <b/>
        <i/>
        <sz val="12"/>
        <rFont val="Arial Narrow"/>
        <family val="2"/>
      </rPr>
      <t>Enter on Form 982 Line 2 &amp; reduce basis in house if still owned</t>
    </r>
  </si>
  <si>
    <r>
      <t>COD not yet excluded (Line 3 minus Line 7)</t>
    </r>
    <r>
      <rPr>
        <i/>
        <sz val="12"/>
        <rFont val="Arial Narrow"/>
        <family val="2"/>
      </rPr>
      <t xml:space="preserve"> Carry to Line 9</t>
    </r>
  </si>
  <si>
    <r>
      <t xml:space="preserve">Excludable amount. (Lesser of Line 9 or 10) </t>
    </r>
    <r>
      <rPr>
        <b/>
        <i/>
        <sz val="12"/>
        <rFont val="Arial Narrow"/>
        <family val="2"/>
      </rPr>
      <t>Enter on Form 982</t>
    </r>
    <r>
      <rPr>
        <b/>
        <sz val="12"/>
        <rFont val="Arial Narrow"/>
        <family val="2"/>
      </rPr>
      <t xml:space="preserve"> </t>
    </r>
  </si>
  <si>
    <r>
      <t>COD not yet excluded (Line 9 - Line 10. If &lt;0 = 0)</t>
    </r>
    <r>
      <rPr>
        <i/>
        <sz val="12"/>
        <rFont val="Arial Narrow"/>
        <family val="2"/>
      </rPr>
      <t xml:space="preserve"> Carry to Line 13</t>
    </r>
  </si>
  <si>
    <r>
      <t xml:space="preserve">Excludable amount (Lesser of Line 19 or 20) </t>
    </r>
    <r>
      <rPr>
        <b/>
        <i/>
        <sz val="12"/>
        <rFont val="Arial Narrow"/>
        <family val="2"/>
      </rPr>
      <t>Enter on Form 982</t>
    </r>
  </si>
  <si>
    <r>
      <t xml:space="preserve">   </t>
    </r>
    <r>
      <rPr>
        <b/>
        <i/>
        <sz val="12"/>
        <rFont val="Arial Narrow"/>
        <family val="2"/>
      </rPr>
      <t>Line 2 &amp; reduce basis in depreciable real property</t>
    </r>
  </si>
  <si>
    <r>
      <t xml:space="preserve">COD not yet excluded (Line 13 minus Line 21) </t>
    </r>
    <r>
      <rPr>
        <b/>
        <i/>
        <sz val="12"/>
        <rFont val="Arial Narrow"/>
        <family val="2"/>
      </rPr>
      <t>Carry to Line 23</t>
    </r>
  </si>
  <si>
    <r>
      <t>Excludable amount (Lesser of Line 23 or 24)</t>
    </r>
    <r>
      <rPr>
        <b/>
        <sz val="12"/>
        <rFont val="Arial Narrow"/>
        <family val="2"/>
      </rPr>
      <t xml:space="preserve"> </t>
    </r>
    <r>
      <rPr>
        <b/>
        <i/>
        <sz val="12"/>
        <rFont val="Arial Narrow"/>
        <family val="2"/>
      </rPr>
      <t xml:space="preserve">Enter on Form 982 </t>
    </r>
  </si>
  <si>
    <t>Taxable COD amounts that do not qualify for any exclusion are reported on:</t>
  </si>
  <si>
    <r>
      <t xml:space="preserve">Taxable amount of COD (Line 23 minus Line 25) </t>
    </r>
    <r>
      <rPr>
        <b/>
        <sz val="12"/>
        <rFont val="Arial Narrow"/>
        <family val="2"/>
      </rPr>
      <t>Report as shown below:</t>
    </r>
  </si>
  <si>
    <r>
      <t xml:space="preserve">  </t>
    </r>
    <r>
      <rPr>
        <b/>
        <sz val="11"/>
        <rFont val="Arial Narrow"/>
        <family val="2"/>
      </rPr>
      <t xml:space="preserve"> </t>
    </r>
    <r>
      <rPr>
        <b/>
        <i/>
        <sz val="11"/>
        <rFont val="Arial Narrow"/>
        <family val="2"/>
      </rPr>
      <t>Carry to Form 982 Line 2 &amp; Reduction of Tax Attributes worksheet Line 1</t>
    </r>
  </si>
  <si>
    <r>
      <t xml:space="preserve">COD not yet excluded (Line D minus Line 1) </t>
    </r>
    <r>
      <rPr>
        <i/>
        <sz val="12"/>
        <rFont val="Arial Narrow"/>
        <family val="2"/>
      </rPr>
      <t>Carry to Line 3.</t>
    </r>
  </si>
  <si>
    <t>Complete Worksheet 1 to calculate Gain on Sale and COD</t>
  </si>
  <si>
    <t>Complete Worksheet 2 to calculate Exclusions</t>
  </si>
  <si>
    <t>Complete tax return for current year</t>
  </si>
  <si>
    <t>RETURN PREPARATION CHECKLIST</t>
  </si>
  <si>
    <t>Carry any taxable COD to appropriate line on tax return</t>
  </si>
  <si>
    <t>For each COD event</t>
  </si>
  <si>
    <t>Carry back any NOL created in current year (use it before you have to lose it)</t>
  </si>
  <si>
    <t>BASIS REDUCTION WORKSHEET</t>
  </si>
  <si>
    <t>INSOLVENCY WORKSHEET</t>
  </si>
  <si>
    <r>
      <rPr>
        <b/>
        <sz val="12"/>
        <color indexed="8"/>
        <rFont val="Arial Narrow"/>
        <family val="2"/>
      </rPr>
      <t>*</t>
    </r>
    <r>
      <rPr>
        <sz val="12"/>
        <color indexed="8"/>
        <rFont val="Arial Narrow"/>
        <family val="2"/>
      </rPr>
      <t>If debt is nonrecourse, amount is limited to FMV of property, unless the debt was discharged. After discharge-Include all.</t>
    </r>
  </si>
  <si>
    <t>Prepare AFTER completing tax return for the current year!</t>
  </si>
  <si>
    <t>Prepare AFTER completing tax return for current year!</t>
  </si>
  <si>
    <t>Reduce carryforward amounts in your tax software by the amounts in Column C.</t>
  </si>
  <si>
    <t xml:space="preserve">     Carry to Basis Reduction Worksheet 5</t>
  </si>
  <si>
    <r>
      <t xml:space="preserve">Adj basis of all </t>
    </r>
    <r>
      <rPr>
        <i/>
        <sz val="12"/>
        <rFont val="Arial Narrow"/>
        <family val="2"/>
      </rPr>
      <t>dep</t>
    </r>
    <r>
      <rPr>
        <sz val="12"/>
        <rFont val="Arial Narrow"/>
        <family val="2"/>
      </rPr>
      <t xml:space="preserve"> real prop held before discharge</t>
    </r>
    <r>
      <rPr>
        <sz val="11"/>
        <rFont val="Arial Narrow"/>
        <family val="2"/>
      </rPr>
      <t xml:space="preserve"> (minus current year dep.)</t>
    </r>
  </si>
  <si>
    <r>
      <t xml:space="preserve">  </t>
    </r>
    <r>
      <rPr>
        <b/>
        <i/>
        <sz val="12"/>
        <rFont val="Arial Narrow"/>
        <family val="2"/>
      </rPr>
      <t xml:space="preserve"> Line 2 &amp; carry to Reduction of Tax Attributes worksheet Line 1</t>
    </r>
  </si>
  <si>
    <t>Carry COD from all events to the worksheet for the last event.</t>
  </si>
  <si>
    <t>Worksheets 1, 2, and 3 are required for each discharge, but worksheets 4 and 5</t>
  </si>
  <si>
    <t xml:space="preserve">     are only required once.</t>
  </si>
  <si>
    <t xml:space="preserve">Send an e-mail to LisaIhm@yahoo.com to report needed corrections or comments. </t>
  </si>
  <si>
    <t xml:space="preserve">     Please attach your workbook.</t>
  </si>
  <si>
    <t xml:space="preserve">     "Fit to 1 page wide by 1 page tall".</t>
  </si>
  <si>
    <t>If worksheet 3 divides the two pages in the wrong place, click on "View", "Page Break .</t>
  </si>
  <si>
    <t xml:space="preserve">     Preview", and move the break.</t>
  </si>
  <si>
    <t xml:space="preserve">For those of you who have Excel knowledge and who want to unlock the worksheets </t>
  </si>
  <si>
    <t xml:space="preserve">     so that you can change or enhance them, the password to unprotect worksheets is "Lisa".</t>
  </si>
  <si>
    <t>Complete Worksheet 5 to calculate federal basis reductions if required</t>
  </si>
  <si>
    <t>Make note to enter federal basis adjustments into software in following tax year</t>
  </si>
  <si>
    <t>Note in permanent file to recapture basis adj. as ordinary income when sold</t>
  </si>
  <si>
    <t>Make note to adjust federal carryovers next year (NOL used or attributes lost)</t>
  </si>
  <si>
    <t>Gather info on Property Information sheet</t>
  </si>
  <si>
    <t>Other Debt Amount</t>
  </si>
  <si>
    <t>Acquisition date</t>
  </si>
  <si>
    <t>If Qualified Residence Exclusion used, reduce basis in home if still owned after.</t>
  </si>
  <si>
    <r>
      <rPr>
        <sz val="11"/>
        <color indexed="8"/>
        <rFont val="Arial"/>
        <family val="2"/>
      </rPr>
      <t>Complete Worksheet 4 to calculate federal attribute reductions</t>
    </r>
    <r>
      <rPr>
        <sz val="8"/>
        <color indexed="8"/>
        <rFont val="Arial"/>
        <family val="2"/>
      </rPr>
      <t>(insolvency, bankruptcy, farm)</t>
    </r>
  </si>
  <si>
    <t>If Business Real Property Debt Exclusion used, reduce basis in dep. real prop.</t>
  </si>
  <si>
    <t xml:space="preserve">      from Insolvency Worksheet</t>
  </si>
  <si>
    <t xml:space="preserve">      From Insolvency Worksheet</t>
  </si>
  <si>
    <t>Carry any excluded COD to Form 982 Line 2 and check appropriate box</t>
  </si>
  <si>
    <t>Complete Part 2 of Form 982 showing attribute reductions (from Worksheet 4)</t>
  </si>
  <si>
    <t>Property Information Sheet for COD</t>
  </si>
  <si>
    <t>Free up passive losses on this property</t>
  </si>
  <si>
    <t>Amt of Insolvency from Insolvency Worksheet 3 (Enter as positive #)</t>
  </si>
  <si>
    <t>Tax Attributes on Worksheet 4 Lines 2,3,4,5,6a(bus/inv only),7a&amp;b,8 (Cr x9 for CA)</t>
  </si>
  <si>
    <t xml:space="preserve">Name </t>
  </si>
  <si>
    <t xml:space="preserve">     Equity (or neg.) in real estate</t>
  </si>
  <si>
    <t>Enter 1 for yes or 2 for no</t>
  </si>
  <si>
    <r>
      <rPr>
        <b/>
        <i/>
        <sz val="12"/>
        <rFont val="Arial Narrow"/>
        <family val="2"/>
      </rPr>
      <t xml:space="preserve">IMPORTANT! - </t>
    </r>
    <r>
      <rPr>
        <sz val="12"/>
        <rFont val="Arial Narrow"/>
        <family val="2"/>
      </rPr>
      <t xml:space="preserve">May </t>
    </r>
    <r>
      <rPr>
        <b/>
        <i/>
        <sz val="12"/>
        <rFont val="Arial Narrow"/>
        <family val="2"/>
      </rPr>
      <t>ELECT</t>
    </r>
    <r>
      <rPr>
        <sz val="12"/>
        <rFont val="Arial Narrow"/>
        <family val="2"/>
      </rPr>
      <t xml:space="preserve"> Reacquisition of Business Debt Deferral instead</t>
    </r>
    <r>
      <rPr>
        <b/>
        <sz val="12"/>
        <rFont val="Arial Narrow"/>
        <family val="2"/>
      </rPr>
      <t>!!!</t>
    </r>
  </si>
  <si>
    <t>Taxpayer's Name</t>
  </si>
  <si>
    <t>Requires an entry</t>
  </si>
  <si>
    <t>Information carried from another sheet, but may require double checking</t>
  </si>
  <si>
    <t xml:space="preserve">To unlock any cell to override entries, click on "Review", "Unprotect Sheet", and enter the password "Lisa" </t>
  </si>
  <si>
    <t>Limit - Do not enter &gt; than: Fed 2M/1M if MFS. CA $800k/400k.</t>
  </si>
  <si>
    <r>
      <t>Excludable amt</t>
    </r>
    <r>
      <rPr>
        <b/>
        <sz val="12"/>
        <rFont val="Arial Narrow"/>
        <family val="2"/>
      </rPr>
      <t xml:space="preserve">: </t>
    </r>
    <r>
      <rPr>
        <sz val="12"/>
        <rFont val="Arial Narrow"/>
        <family val="2"/>
      </rPr>
      <t>CA '07-'08 do not enter &gt;$250k/$125k if MFS;'09 $500k/250k</t>
    </r>
  </si>
  <si>
    <r>
      <t xml:space="preserve">     Retirement assets (</t>
    </r>
    <r>
      <rPr>
        <sz val="12"/>
        <color indexed="8"/>
        <rFont val="Arial"/>
        <family val="2"/>
      </rPr>
      <t>vested)</t>
    </r>
  </si>
  <si>
    <t>To unlock any cell to override, click on "Review", "Unprotect Sheet", and type in the password "Lisa"</t>
  </si>
  <si>
    <t>To unlock any cell to override, click on "Review", "Unprotect Sheet", and enter the password "Lisa".</t>
  </si>
  <si>
    <t>FMV IMMED. BEFORE DISCHARGE</t>
  </si>
  <si>
    <t>DEBT IMMED BEFORE DISCHARGE</t>
  </si>
  <si>
    <t>FED BASIS  IMMED AFTER  DISCHARGE</t>
  </si>
  <si>
    <r>
      <rPr>
        <b/>
        <sz val="10"/>
        <color indexed="8"/>
        <rFont val="Arial Narrow"/>
        <family val="2"/>
      </rPr>
      <t>FED BASIS REDUCTION</t>
    </r>
    <r>
      <rPr>
        <sz val="12"/>
        <color indexed="8"/>
        <rFont val="Arial Narrow"/>
        <family val="2"/>
      </rPr>
      <t xml:space="preserve"> </t>
    </r>
  </si>
  <si>
    <r>
      <rPr>
        <b/>
        <sz val="10"/>
        <color indexed="8"/>
        <rFont val="Arial Narrow"/>
        <family val="2"/>
      </rPr>
      <t>FED BASIS BEGIN OF NEXT YEAR</t>
    </r>
    <r>
      <rPr>
        <sz val="11"/>
        <color indexed="8"/>
        <rFont val="Arial Narrow"/>
        <family val="2"/>
      </rPr>
      <t xml:space="preserve"> </t>
    </r>
  </si>
  <si>
    <r>
      <rPr>
        <b/>
        <sz val="10"/>
        <color indexed="8"/>
        <rFont val="Arial Narrow"/>
        <family val="2"/>
      </rPr>
      <t>STATE BASIS BEGIN OF NEXT YEAR</t>
    </r>
    <r>
      <rPr>
        <sz val="11"/>
        <color indexed="8"/>
        <rFont val="Arial Narrow"/>
        <family val="2"/>
      </rPr>
      <t xml:space="preserve"> </t>
    </r>
  </si>
  <si>
    <r>
      <rPr>
        <b/>
        <sz val="10"/>
        <color indexed="8"/>
        <rFont val="Arial Narrow"/>
        <family val="2"/>
      </rPr>
      <t>STATE BASIS REDUCTION</t>
    </r>
    <r>
      <rPr>
        <sz val="10"/>
        <color indexed="8"/>
        <rFont val="Arial Narrow"/>
        <family val="2"/>
      </rPr>
      <t xml:space="preserve"> </t>
    </r>
  </si>
  <si>
    <t>STATE REDUCED BASIS</t>
  </si>
  <si>
    <t>DEBT IMMED AFTER DISCHARGE</t>
  </si>
  <si>
    <t>Business real property securing debt</t>
  </si>
  <si>
    <t>Business personal prop securing debt</t>
  </si>
  <si>
    <t>Bankruptcy Worksheet</t>
  </si>
  <si>
    <t>Description</t>
  </si>
  <si>
    <t>Amount</t>
  </si>
  <si>
    <t>Credit Cards</t>
  </si>
  <si>
    <t>If no short-year election, attributes on January 1 of the year the petition was filed.</t>
  </si>
  <si>
    <t>If a short-year election was made, attributes on the day the petition was filed.</t>
  </si>
  <si>
    <r>
      <t xml:space="preserve">Net Operating Loss </t>
    </r>
    <r>
      <rPr>
        <sz val="11"/>
        <color theme="1"/>
        <rFont val="Calibri"/>
        <family val="2"/>
      </rPr>
      <t>(carry back before surrendering them to the estate)</t>
    </r>
  </si>
  <si>
    <t>Total</t>
  </si>
  <si>
    <t>Reduction</t>
  </si>
  <si>
    <t>Remaining</t>
  </si>
  <si>
    <t>General Business Credits x 3 (9 for CA)</t>
  </si>
  <si>
    <t>Minimum Tax Credits x 3 (9 for CA)</t>
  </si>
  <si>
    <t>Capital Losses</t>
  </si>
  <si>
    <r>
      <t xml:space="preserve">Basis </t>
    </r>
    <r>
      <rPr>
        <sz val="11"/>
        <color theme="1"/>
        <rFont val="Calibri"/>
        <family val="2"/>
      </rPr>
      <t>(but not if debts exceed basis)</t>
    </r>
  </si>
  <si>
    <t>Passive Activity Losses &amp; Credits</t>
  </si>
  <si>
    <t>Foreign Tax Credits x 3</t>
  </si>
  <si>
    <t>Reduce attributes in the order listed. Any amount remaining is returned to the debtor.</t>
  </si>
  <si>
    <t>Property Description</t>
  </si>
  <si>
    <t>Most computations will be made automatically.</t>
  </si>
  <si>
    <t>Form  982 Line#</t>
  </si>
  <si>
    <t>NET OPERATING LOSS WORKSHEET</t>
  </si>
  <si>
    <t>Income Allocation</t>
  </si>
  <si>
    <t>Item</t>
  </si>
  <si>
    <t>Disposition</t>
  </si>
  <si>
    <t>Business</t>
  </si>
  <si>
    <t>Nonbusiness</t>
  </si>
  <si>
    <t>Wages</t>
  </si>
  <si>
    <t>Taxable Interest</t>
  </si>
  <si>
    <t>Ordinary dividends</t>
  </si>
  <si>
    <t>Taxable refunds</t>
  </si>
  <si>
    <t>Allocate</t>
  </si>
  <si>
    <t>Alimony</t>
  </si>
  <si>
    <t>Business income (loss) Sch C</t>
  </si>
  <si>
    <t>Capital gains/losses</t>
  </si>
  <si>
    <t>See Below</t>
  </si>
  <si>
    <t>Form 4797 gain (loss)</t>
  </si>
  <si>
    <t>Taxable IRA distributions</t>
  </si>
  <si>
    <t>Taxable pensions</t>
  </si>
  <si>
    <t>Rents, royalties, partnerships</t>
  </si>
  <si>
    <t>Usually business</t>
  </si>
  <si>
    <t>Farm income (loss)</t>
  </si>
  <si>
    <t>Unemployment comp.</t>
  </si>
  <si>
    <t>Taxable social security</t>
  </si>
  <si>
    <t>Other income</t>
  </si>
  <si>
    <t>Deduction Allocation</t>
  </si>
  <si>
    <t>Educator expenses</t>
  </si>
  <si>
    <t xml:space="preserve">Reservists, artists, and gov't </t>
  </si>
  <si>
    <t>Health Savings Accounts</t>
  </si>
  <si>
    <t>Moving expenses</t>
  </si>
  <si>
    <t>SE tax deduction</t>
  </si>
  <si>
    <t>SEP, SIMPLE, &amp; qual. plans</t>
  </si>
  <si>
    <t>SE health insurance</t>
  </si>
  <si>
    <t>Penalty for early withdrawal</t>
  </si>
  <si>
    <t>IRA deduction</t>
  </si>
  <si>
    <t>Student loan interest ded.</t>
  </si>
  <si>
    <t>Tuition &amp; fees deduction</t>
  </si>
  <si>
    <t>Domestic production activities</t>
  </si>
  <si>
    <t>Standard deduction</t>
  </si>
  <si>
    <t>Medical</t>
  </si>
  <si>
    <t>Taxes</t>
  </si>
  <si>
    <r>
      <t>Allocate</t>
    </r>
    <r>
      <rPr>
        <b/>
        <i/>
        <vertAlign val="superscript"/>
        <sz val="11"/>
        <color indexed="8"/>
        <rFont val="Calibri"/>
        <family val="2"/>
      </rPr>
      <t>2</t>
    </r>
  </si>
  <si>
    <t>Interest</t>
  </si>
  <si>
    <t>Contributions</t>
  </si>
  <si>
    <t>Casualty</t>
  </si>
  <si>
    <t>Miscellaneous Itemized Ded.</t>
  </si>
  <si>
    <t>Capital Gains/Losses Allocation</t>
  </si>
  <si>
    <t>Capital Gains</t>
  </si>
  <si>
    <t>If page prints on more than one page, click on "Page Layout", "Page Setup" or "Scale to Fit", and</t>
  </si>
  <si>
    <t>Accounts &amp; Notes receivable/payable</t>
  </si>
  <si>
    <t xml:space="preserve">   </t>
  </si>
  <si>
    <t xml:space="preserve">   Leases(Current value of future payments)</t>
  </si>
  <si>
    <t xml:space="preserve">    COD INCOME FROM FORM 1099-C or OTHER (Loan Modification)</t>
  </si>
  <si>
    <t xml:space="preserve">   Utilities (water, gas, electric, phone, cell</t>
  </si>
  <si>
    <t>1a</t>
  </si>
  <si>
    <t>1b</t>
  </si>
  <si>
    <t>Foreclosure - Expenses paid before principal</t>
  </si>
  <si>
    <t>Short Sale - Expenses paid before principal</t>
  </si>
  <si>
    <t>Principal outstanding immed. before transfer</t>
  </si>
  <si>
    <r>
      <t xml:space="preserve">2nd mtge balance </t>
    </r>
    <r>
      <rPr>
        <sz val="8"/>
        <color indexed="8"/>
        <rFont val="Arial"/>
        <family val="2"/>
      </rPr>
      <t>(no add-ons)</t>
    </r>
  </si>
  <si>
    <r>
      <t xml:space="preserve">Sales price from HUD1 </t>
    </r>
    <r>
      <rPr>
        <sz val="8"/>
        <color indexed="8"/>
        <rFont val="Arial"/>
        <family val="2"/>
      </rPr>
      <t>(complete lines 11-13)</t>
    </r>
  </si>
  <si>
    <r>
      <t xml:space="preserve">   Unpaid debt with costs </t>
    </r>
    <r>
      <rPr>
        <sz val="8"/>
        <color indexed="8"/>
        <rFont val="Arial"/>
        <family val="2"/>
      </rPr>
      <t>(from Trustee's Deed)</t>
    </r>
  </si>
  <si>
    <r>
      <t xml:space="preserve">   Costs of short sale </t>
    </r>
    <r>
      <rPr>
        <sz val="8"/>
        <color indexed="8"/>
        <rFont val="Arial"/>
        <family val="2"/>
      </rPr>
      <t>(from HUD1)</t>
    </r>
  </si>
  <si>
    <t>Enter 1 for recourse, 2 for nonrecourse</t>
  </si>
  <si>
    <t>To unlock any cell to override, click on "Review", Unprotect Sheet", and type in the password "Lisa".</t>
  </si>
  <si>
    <r>
      <t xml:space="preserve">COD from 1099 </t>
    </r>
    <r>
      <rPr>
        <sz val="8"/>
        <color indexed="8"/>
        <rFont val="Arial"/>
        <family val="2"/>
      </rPr>
      <t>(includes interest, penalties, etc)</t>
    </r>
  </si>
  <si>
    <r>
      <t xml:space="preserve">COD from 1099 </t>
    </r>
    <r>
      <rPr>
        <sz val="8"/>
        <color indexed="8"/>
        <rFont val="Arial"/>
        <family val="2"/>
      </rPr>
      <t>(do not include interest if deductible)</t>
    </r>
  </si>
  <si>
    <r>
      <t xml:space="preserve">   HOA dues and other misc. </t>
    </r>
    <r>
      <rPr>
        <sz val="8"/>
        <color indexed="8"/>
        <rFont val="Arial"/>
        <family val="2"/>
      </rPr>
      <t>(if short sale)</t>
    </r>
  </si>
  <si>
    <t>FMV from 1099 or other convincing proof</t>
  </si>
  <si>
    <r>
      <t xml:space="preserve">   Costs of foreclosure </t>
    </r>
    <r>
      <rPr>
        <sz val="8"/>
        <color indexed="8"/>
        <rFont val="Arial"/>
        <family val="2"/>
      </rPr>
      <t>(Line 10-7,8,9)</t>
    </r>
  </si>
  <si>
    <t xml:space="preserve">   Agreed payoff to junior lienholders</t>
  </si>
  <si>
    <r>
      <t xml:space="preserve">FMV </t>
    </r>
    <r>
      <rPr>
        <sz val="11"/>
        <color indexed="8"/>
        <rFont val="Arial"/>
        <family val="2"/>
      </rPr>
      <t xml:space="preserve">(or Foreclosure or SS sale price)  </t>
    </r>
  </si>
  <si>
    <t>2</t>
  </si>
  <si>
    <t>3</t>
  </si>
  <si>
    <t>4</t>
  </si>
  <si>
    <t>5</t>
  </si>
  <si>
    <t>Debt eliminated (Line 1a or 1b + 2 minus Line 3)</t>
  </si>
  <si>
    <t>Smaller of Line 4 or Line 5</t>
  </si>
  <si>
    <t xml:space="preserve">Excess proceeds rec'd by debtor from the sale </t>
  </si>
  <si>
    <t>Selling Price (Add Lines 7, 8, and 9)</t>
  </si>
  <si>
    <t>14a</t>
  </si>
  <si>
    <t>14b</t>
  </si>
  <si>
    <t>Excess proceeds rec'd by debtor from the sale</t>
  </si>
  <si>
    <r>
      <rPr>
        <sz val="12"/>
        <color indexed="8"/>
        <rFont val="Arial"/>
        <family val="2"/>
      </rPr>
      <t>Selling Price</t>
    </r>
    <r>
      <rPr>
        <sz val="12"/>
        <color indexed="8"/>
        <rFont val="Arial"/>
        <family val="2"/>
      </rPr>
      <t xml:space="preserve"> (Add Lines 17, 18, and 19)</t>
    </r>
  </si>
  <si>
    <r>
      <t>Gain/Loss on Disposition</t>
    </r>
    <r>
      <rPr>
        <sz val="8"/>
        <color indexed="8"/>
        <rFont val="Arial"/>
        <family val="2"/>
      </rPr>
      <t xml:space="preserve"> (Line 20 minus Lines 21 &amp; 22)</t>
    </r>
  </si>
  <si>
    <t xml:space="preserve">   Short sale</t>
  </si>
  <si>
    <t xml:space="preserve">   Deed-in-lieu</t>
  </si>
  <si>
    <t xml:space="preserve">   Loan modification</t>
  </si>
  <si>
    <t xml:space="preserve">   Credit card or similar debt</t>
  </si>
  <si>
    <t xml:space="preserve">   Foreclosure </t>
  </si>
  <si>
    <t>Once for each tax return</t>
  </si>
  <si>
    <t xml:space="preserve"> (Only needed if COD excluded using insolvency, bankruptcy, business real property, or farm exclusions.)</t>
  </si>
  <si>
    <t>*6</t>
  </si>
  <si>
    <t>*7</t>
  </si>
  <si>
    <t>*4</t>
  </si>
  <si>
    <t>See codes below</t>
  </si>
  <si>
    <t>Sales price (Trustee's Deed or other)</t>
  </si>
  <si>
    <t>*16</t>
  </si>
  <si>
    <t>*17</t>
  </si>
  <si>
    <t>*18</t>
  </si>
  <si>
    <t>*19</t>
  </si>
  <si>
    <t>*20</t>
  </si>
  <si>
    <t>*21</t>
  </si>
  <si>
    <t>*22</t>
  </si>
  <si>
    <t>*23</t>
  </si>
  <si>
    <t>*24</t>
  </si>
  <si>
    <t>Entries on these lines are used to calculate expenses of sale, real estate tax deductions, etc.</t>
  </si>
  <si>
    <t>Date filed</t>
  </si>
  <si>
    <t>Date discharged</t>
  </si>
  <si>
    <t>To unlock sheet to override, click on "Review", "Unprotect Sheet" and enter the password "Lisa".</t>
  </si>
  <si>
    <t>Carry taxes, interest, etc. from Lines 1a, 1b, 8, 14a, 14b, and 18 to Form 1040.</t>
  </si>
  <si>
    <t>Worksheet (1), Exclusions worksheet(2), and Client Insolvency worksheet (3) will be required for each discharge.  Only</t>
  </si>
  <si>
    <t>Costs included in Line 1a or 1b above</t>
  </si>
  <si>
    <t>Debt eliminated (Line 14a+14b+15 minus 16)</t>
  </si>
  <si>
    <t>Costs included in Line 14a or 14b above</t>
  </si>
  <si>
    <r>
      <t xml:space="preserve">Total </t>
    </r>
    <r>
      <rPr>
        <sz val="11"/>
        <color theme="1"/>
        <rFont val="Calibri"/>
        <family val="2"/>
      </rPr>
      <t>(Reduce attributes below)</t>
    </r>
  </si>
  <si>
    <t>Available</t>
  </si>
  <si>
    <t>9a</t>
  </si>
  <si>
    <t>9b</t>
  </si>
  <si>
    <t xml:space="preserve">   Interest credit by bank before principal</t>
  </si>
  <si>
    <r>
      <t xml:space="preserve">Lines with an * </t>
    </r>
    <r>
      <rPr>
        <b/>
        <sz val="12"/>
        <color indexed="8"/>
        <rFont val="Arial"/>
        <family val="2"/>
      </rPr>
      <t>MUST</t>
    </r>
    <r>
      <rPr>
        <sz val="12"/>
        <color indexed="8"/>
        <rFont val="Arial"/>
        <family val="2"/>
      </rPr>
      <t xml:space="preserve"> have entries to complete basic calculations (</t>
    </r>
    <r>
      <rPr>
        <sz val="8"/>
        <color indexed="8"/>
        <rFont val="Arial"/>
        <family val="2"/>
      </rPr>
      <t>but some deductions may be missed)</t>
    </r>
    <r>
      <rPr>
        <sz val="12"/>
        <color indexed="8"/>
        <rFont val="Arial"/>
        <family val="2"/>
      </rPr>
      <t>.</t>
    </r>
  </si>
  <si>
    <t xml:space="preserve">Use the tabs across the bottom to move to the other worksheets. </t>
  </si>
  <si>
    <t xml:space="preserve">   If tabs are not visible, try reducing the program from full screen size to partial screen size.</t>
  </si>
  <si>
    <r>
      <t xml:space="preserve">Actual date of sale </t>
    </r>
    <r>
      <rPr>
        <sz val="8"/>
        <color indexed="8"/>
        <rFont val="Arial"/>
        <family val="2"/>
      </rPr>
      <t>(from Trustee's deed)</t>
    </r>
  </si>
  <si>
    <r>
      <t xml:space="preserve">   Real estate taxes due </t>
    </r>
    <r>
      <rPr>
        <sz val="8"/>
        <color indexed="8"/>
        <rFont val="Arial"/>
        <family val="2"/>
      </rPr>
      <t>(County tax collector)</t>
    </r>
  </si>
  <si>
    <r>
      <t xml:space="preserve">      </t>
    </r>
    <r>
      <rPr>
        <sz val="8"/>
        <color indexed="8"/>
        <rFont val="Arial"/>
        <family val="2"/>
      </rPr>
      <t>(bank usually issues a 1098 if they credit interest)</t>
    </r>
  </si>
  <si>
    <r>
      <t xml:space="preserve">   Accrued interest due</t>
    </r>
    <r>
      <rPr>
        <sz val="8"/>
        <color indexed="8"/>
        <rFont val="Arial"/>
        <family val="2"/>
      </rPr>
      <t xml:space="preserve"> (mtge stmt or estimate)</t>
    </r>
  </si>
  <si>
    <r>
      <t>Discharged?</t>
    </r>
    <r>
      <rPr>
        <sz val="8"/>
        <color indexed="8"/>
        <rFont val="Arial"/>
        <family val="2"/>
      </rPr>
      <t>(state law,1099-C,credit rep.)</t>
    </r>
  </si>
  <si>
    <t>Loans Specifically Excluded from Bankruptcy</t>
  </si>
  <si>
    <t>Associated Attributes Retained by Debtor</t>
  </si>
  <si>
    <t>Other:</t>
  </si>
  <si>
    <t>Returned to debtor with abandoned assets</t>
  </si>
  <si>
    <t xml:space="preserve">   Interest if you know bank credited it (Form 1098) (deduct)</t>
  </si>
  <si>
    <t xml:space="preserve">   Total</t>
  </si>
  <si>
    <t xml:space="preserve">   Property taxes (deduct)</t>
  </si>
  <si>
    <t xml:space="preserve">   Interest (from HUD-1 and/or Form 1098) (deduct)</t>
  </si>
  <si>
    <t xml:space="preserve">   Costs of Sale (carries to Line 12)</t>
  </si>
  <si>
    <t xml:space="preserve">   Foreclosure costs (carries to Line 12)</t>
  </si>
  <si>
    <t xml:space="preserve">   HOA dues and other (deduct if business)</t>
  </si>
  <si>
    <t xml:space="preserve">   Junior Lienholders (reduce principal amount of that loan)</t>
  </si>
  <si>
    <t xml:space="preserve">   Property taxes (deduct) &amp; foreclosure costs (enter on Line 22)</t>
  </si>
  <si>
    <t xml:space="preserve">   Foreclosure costs (carries to Line 22)</t>
  </si>
  <si>
    <t xml:space="preserve">   Property taxes (deduct) </t>
  </si>
  <si>
    <t xml:space="preserve">   Interest (from HUD-1 and Form 1098) (deduct)</t>
  </si>
  <si>
    <t xml:space="preserve">   Costs of Sale (carries to Line 22)</t>
  </si>
  <si>
    <t>Leases (current value of future payments)</t>
  </si>
  <si>
    <t xml:space="preserve">   Medical bills, child care, taxes</t>
  </si>
  <si>
    <r>
      <t xml:space="preserve">    Land </t>
    </r>
    <r>
      <rPr>
        <sz val="8"/>
        <rFont val="Arial Narrow"/>
        <family val="2"/>
      </rPr>
      <t>(list interest, taxes, HOA dues etc as liab.)</t>
    </r>
  </si>
  <si>
    <t>Carry gain/loss on sale to appropriate line on tax return (include costs of sale)</t>
  </si>
  <si>
    <t>If 1099-A received, make add'l entry if needed to avoid CP-2000 on sale</t>
  </si>
  <si>
    <t>If 1099-C received, make additional entry if needed to avoid CP-2000 for COD</t>
  </si>
  <si>
    <t>Make notes in permanent file regarding debts not yet discharged (skeletons)</t>
  </si>
  <si>
    <t>Be sure all basis information is entered on Worksheets 3 and 5</t>
  </si>
  <si>
    <t>Make note in permanent file regarding basis reductions to personal assets</t>
  </si>
  <si>
    <r>
      <t>Income from Cancellation of Debt</t>
    </r>
    <r>
      <rPr>
        <sz val="8"/>
        <color indexed="8"/>
        <rFont val="Arial"/>
        <family val="2"/>
      </rPr>
      <t>(Line 4-Line 5.If&lt;0, enter 0)</t>
    </r>
  </si>
  <si>
    <r>
      <t>Excess proceeds</t>
    </r>
    <r>
      <rPr>
        <sz val="8"/>
        <color indexed="8"/>
        <rFont val="Arial"/>
        <family val="2"/>
      </rPr>
      <t>(Deduct interest paid, reduce bal of 2nd if paid)</t>
    </r>
  </si>
  <si>
    <t xml:space="preserve"> (Caution: If Qualified Business Real Property, reduce basis first)</t>
  </si>
  <si>
    <r>
      <t>Gain or Loss on Disposition</t>
    </r>
    <r>
      <rPr>
        <sz val="8"/>
        <color indexed="8"/>
        <rFont val="Arial"/>
        <family val="2"/>
      </rPr>
      <t xml:space="preserve"> (Line 10 less Line 11 and 12)</t>
    </r>
  </si>
  <si>
    <t>Carry to Sch D or 4797 or use §121 exclusion.</t>
  </si>
  <si>
    <t>Make state adjustments if needed (basis difference)</t>
  </si>
  <si>
    <t>Make state adjustments to COD if needed (different exclusions apply)</t>
  </si>
  <si>
    <r>
      <rPr>
        <sz val="11"/>
        <color indexed="8"/>
        <rFont val="Arial"/>
        <family val="2"/>
      </rPr>
      <t>Complete Worksheet 4 to calculate state attribute reductions</t>
    </r>
    <r>
      <rPr>
        <sz val="8"/>
        <color indexed="8"/>
        <rFont val="Arial"/>
        <family val="2"/>
      </rPr>
      <t>(insolvency, bankruptcy, farm)</t>
    </r>
  </si>
  <si>
    <t>Complete Worksheet 5 to calculate state basis reductions if required</t>
  </si>
  <si>
    <t>Make state adjustments on separate state Form 982 if needed</t>
  </si>
  <si>
    <t xml:space="preserve">   (Enter as prior depreciation and change calculation method to "Formula")</t>
  </si>
  <si>
    <t>Make note to enter state basis adjustments into software in following tax year</t>
  </si>
  <si>
    <t>Make note to adjust state carryovers next year (NOL used or attributes lost)</t>
  </si>
  <si>
    <r>
      <rPr>
        <b/>
        <sz val="10"/>
        <color indexed="8"/>
        <rFont val="Arial Narrow"/>
        <family val="2"/>
      </rPr>
      <t>STATE BASIS AFTER  DISCHARG</t>
    </r>
    <r>
      <rPr>
        <sz val="10"/>
        <color indexed="8"/>
        <rFont val="Arial Narrow"/>
        <family val="2"/>
      </rPr>
      <t>E</t>
    </r>
  </si>
  <si>
    <r>
      <t xml:space="preserve">QUALIFIED PRINCIPAL RESIDENCE EXCLUSION </t>
    </r>
    <r>
      <rPr>
        <sz val="12"/>
        <rFont val="Arial Narrow"/>
        <family val="2"/>
      </rPr>
      <t>(May elect insolvency instead)</t>
    </r>
  </si>
  <si>
    <r>
      <t xml:space="preserve">Debts Discharged in Estate </t>
    </r>
    <r>
      <rPr>
        <sz val="11"/>
        <color theme="1"/>
        <rFont val="Calibri"/>
        <family val="2"/>
      </rPr>
      <t>(Does not include secured debts on abandoned or exempt real estate)</t>
    </r>
  </si>
  <si>
    <t>Adjusted Basis</t>
  </si>
  <si>
    <t>Federal</t>
  </si>
  <si>
    <t>State</t>
  </si>
  <si>
    <t>Later COD - If COD income results later from the discharge these loans, the bankruptcy exclusion CANNOT be used.</t>
  </si>
  <si>
    <t>Later COD - If COD income results later from the discharge of loans secured by this property, that were in place at the time of the bankruptcy (made unenforceable by the bankruptcy court), the bankruptcy exclusion CAN be used.</t>
  </si>
  <si>
    <r>
      <t xml:space="preserve">     </t>
    </r>
    <r>
      <rPr>
        <b/>
        <i/>
        <sz val="12"/>
        <color indexed="8"/>
        <rFont val="Arial"/>
        <family val="2"/>
      </rPr>
      <t xml:space="preserve">Carry to Sch D, 4797, or exclude using </t>
    </r>
    <r>
      <rPr>
        <b/>
        <sz val="12"/>
        <color indexed="8"/>
        <rFont val="Calibri"/>
        <family val="2"/>
      </rPr>
      <t>§</t>
    </r>
    <r>
      <rPr>
        <b/>
        <i/>
        <sz val="12"/>
        <color indexed="8"/>
        <rFont val="Arial"/>
        <family val="2"/>
      </rPr>
      <t>121</t>
    </r>
  </si>
  <si>
    <t>Exempt Property</t>
  </si>
  <si>
    <t>Abandoned Property</t>
  </si>
  <si>
    <t>Discharge of taxes does NOT create COD. Do NOT include it here.</t>
  </si>
  <si>
    <t>Calculation of Basis Insolvency Limit (Usually not required if bankruptcy exclusion used)</t>
  </si>
  <si>
    <t xml:space="preserve">a. Basis  </t>
  </si>
  <si>
    <t xml:space="preserve">        If Insolvent:immed after discharge</t>
  </si>
  <si>
    <r>
      <t xml:space="preserve">    Land </t>
    </r>
    <r>
      <rPr>
        <sz val="8"/>
        <rFont val="Arial Narrow"/>
        <family val="2"/>
      </rPr>
      <t>(List interest, taxes, HOA dues etc as liab.)</t>
    </r>
  </si>
  <si>
    <r>
      <t>Real estate - Building</t>
    </r>
    <r>
      <rPr>
        <sz val="8"/>
        <rFont val="Arial Narrow"/>
        <family val="2"/>
      </rPr>
      <t xml:space="preserve"> (Entire property debt on this line)</t>
    </r>
  </si>
  <si>
    <t xml:space="preserve">Basis reduction - If the bankruptcy exclusion was used (on Form 1040 or Form 1041) do not reduce basis in any exempt property, or reduce basis in any abandoned property if the debtor is basis insolvent (excluding exempt assets from the calculation). </t>
  </si>
  <si>
    <t>For Bankruptcy, include only attributes that existed on the date of the bankruptcy filing.</t>
  </si>
  <si>
    <t>For Qualified Real Property Business Debt, skip this worksheet and reduce basis in depreciable real property.</t>
  </si>
  <si>
    <t>Qualified Principal Res. Debt (Acquisition debt + debt for improve.)</t>
  </si>
  <si>
    <t>QUALIFIED FARM INDEBTEDNESS - Election</t>
  </si>
  <si>
    <t>Nonbusiness Debt - Line 21 Other Income; Business Debt - Sch C (subject to SE); Rental Debt - Sch E (passive)</t>
  </si>
  <si>
    <t>Farm Rental - Form 4835; Farm Debt - Sch F (subject to SE); Investment Debt - Sch D? (see discussion in text)</t>
  </si>
  <si>
    <t>FMV of the business property securing debt (net of selling costs)</t>
  </si>
  <si>
    <r>
      <t xml:space="preserve"> </t>
    </r>
    <r>
      <rPr>
        <b/>
        <i/>
        <sz val="12"/>
        <color indexed="8"/>
        <rFont val="Arial"/>
        <family val="2"/>
      </rPr>
      <t xml:space="preserve">Carry to COD Exclusions Worksheet </t>
    </r>
    <r>
      <rPr>
        <i/>
        <sz val="10"/>
        <color indexed="8"/>
        <rFont val="Arial"/>
        <family val="2"/>
      </rPr>
      <t>(if these totals do not match 1099-C, check for real estate taxes, etc included by the bank in the principal balance)</t>
    </r>
  </si>
  <si>
    <t>Attributes in the Estate - Include only attributes that existed BEFORE the bankruptcy!!!</t>
  </si>
  <si>
    <t>Bank proceeds from short sale should equal sale price minus lines 7-14</t>
  </si>
  <si>
    <t>Determine if transfer of property has occurred (check county recorder)</t>
  </si>
  <si>
    <t>Complete Identifiable Event flowchart (last tab) to determine if COD occurred</t>
  </si>
  <si>
    <t>No guidance</t>
  </si>
  <si>
    <t>1st mtge balance that is Nonrecourse</t>
  </si>
  <si>
    <r>
      <t xml:space="preserve">1st mtge balance that is Recourse     </t>
    </r>
    <r>
      <rPr>
        <sz val="8"/>
        <color indexed="8"/>
        <rFont val="Arial"/>
        <family val="2"/>
      </rPr>
      <t>(principal only, no add-ons)</t>
    </r>
  </si>
  <si>
    <t>*7a</t>
  </si>
  <si>
    <t>3a</t>
  </si>
  <si>
    <t>Excess proceeds from Line 18 below</t>
  </si>
  <si>
    <r>
      <t xml:space="preserve">Excess proceeds </t>
    </r>
    <r>
      <rPr>
        <sz val="8"/>
        <color indexed="8"/>
        <rFont val="Arial"/>
        <family val="2"/>
      </rPr>
      <t>(Transfer to Line 3 above, or deduct as interest if applicable, or reduce balance of 2nd if pd)</t>
    </r>
  </si>
  <si>
    <t>Complete separate state Form 982 if needed (If state does not recognize QPRI exc.)</t>
  </si>
  <si>
    <t>Return can be filed electronically, but if insolvency, bankruptcy, business real property, or farm exclusion was used attach worksheets to return as a .pdf.</t>
  </si>
  <si>
    <t>Attach Worksheets 1 - 5 as a .pdf to file with the electroniccreturn</t>
  </si>
  <si>
    <t xml:space="preserve">CA '09-'13 </t>
  </si>
  <si>
    <r>
      <rPr>
        <sz val="12"/>
        <rFont val="Calibri"/>
        <family val="2"/>
      </rPr>
      <t>©</t>
    </r>
    <r>
      <rPr>
        <sz val="12"/>
        <rFont val="Arial Narrow"/>
        <family val="2"/>
      </rPr>
      <t xml:space="preserve"> 2018 Lisa M. Ihm, EA</t>
    </r>
  </si>
  <si>
    <r>
      <t xml:space="preserve">© </t>
    </r>
    <r>
      <rPr>
        <sz val="12"/>
        <color indexed="8"/>
        <rFont val="Arial"/>
        <family val="2"/>
      </rPr>
      <t>2018 Lisa M. Ihm, EA</t>
    </r>
  </si>
  <si>
    <t>© 2018 by Lisa Ihm, EA</t>
  </si>
  <si>
    <r>
      <rPr>
        <sz val="12"/>
        <color indexed="8"/>
        <rFont val="Calibri"/>
        <family val="2"/>
      </rPr>
      <t>©</t>
    </r>
    <r>
      <rPr>
        <sz val="12"/>
        <color indexed="8"/>
        <rFont val="Arial Narrow"/>
        <family val="2"/>
      </rPr>
      <t xml:space="preserve"> 2018 Lisa M. Ihm, EA</t>
    </r>
  </si>
  <si>
    <t>© 2018 Lisa M. Ihm, EA</t>
  </si>
  <si>
    <r>
      <rPr>
        <sz val="12"/>
        <color indexed="8"/>
        <rFont val="Calibri"/>
        <family val="2"/>
      </rPr>
      <t>© 2018</t>
    </r>
    <r>
      <rPr>
        <sz val="12"/>
        <color indexed="8"/>
        <rFont val="Arial Narrow"/>
        <family val="2"/>
      </rPr>
      <t xml:space="preserve"> Lisa M. Ihm, EA</t>
    </r>
  </si>
  <si>
    <t>©2018  by Lisa M. Ihm, EA</t>
  </si>
  <si>
    <t>©2018 Lisa M. Ihm, EA</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</si>
</sst>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_(* \(#,##0\);_(* &quot;-&quot;??_);_(@_)"/>
    <numFmt numFmtId="169" formatCode="00000"/>
    <numFmt numFmtId="170" formatCode="[$-409]dddd\,\ mmmm\ dd\,\ yyyy"/>
    <numFmt numFmtId="171" formatCode="[$-409]h:mm:ss\ AM/PM"/>
    <numFmt numFmtId="172" formatCode="&quot;$&quot;#,##0.00"/>
    <numFmt numFmtId="173" formatCode="0.0"/>
    <numFmt numFmtId="174" formatCode="_(* #,##0.0_);_(* \(#,##0.0\);_(* &quot;-&quot;??_);_(@_)"/>
    <numFmt numFmtId="175" formatCode="m/d/yy;@"/>
    <numFmt numFmtId="176" formatCode="mm/dd/yy;@"/>
  </numFmts>
  <fonts count="106">
    <font>
      <sz val="11"/>
      <color theme="1"/>
      <name val="Calibri"/>
      <family val="2"/>
    </font>
    <font>
      <sz val="11"/>
      <color indexed="8"/>
      <name val="Arial"/>
      <family val="2"/>
    </font>
    <font>
      <b/>
      <sz val="12"/>
      <name val="Arial Narrow"/>
      <family val="2"/>
    </font>
    <font>
      <sz val="12"/>
      <name val="Arial Narrow"/>
      <family val="2"/>
    </font>
    <font>
      <i/>
      <sz val="12"/>
      <name val="Arial Narrow"/>
      <family val="2"/>
    </font>
    <font>
      <sz val="11"/>
      <name val="Arial Narrow"/>
      <family val="2"/>
    </font>
    <font>
      <sz val="12"/>
      <color indexed="8"/>
      <name val="Arial"/>
      <family val="2"/>
    </font>
    <font>
      <b/>
      <i/>
      <sz val="9"/>
      <name val="Arial Narrow"/>
      <family val="2"/>
    </font>
    <font>
      <b/>
      <i/>
      <sz val="12"/>
      <name val="Arial Narrow"/>
      <family val="2"/>
    </font>
    <font>
      <sz val="12"/>
      <name val="Calibri"/>
      <family val="2"/>
    </font>
    <font>
      <sz val="12"/>
      <color indexed="8"/>
      <name val="Arial Narrow"/>
      <family val="2"/>
    </font>
    <font>
      <sz val="12"/>
      <color indexed="8"/>
      <name val="Calibri"/>
      <family val="2"/>
    </font>
    <font>
      <sz val="11"/>
      <color indexed="8"/>
      <name val="Arial Narrow"/>
      <family val="2"/>
    </font>
    <font>
      <b/>
      <i/>
      <sz val="12"/>
      <color indexed="8"/>
      <name val="Arial"/>
      <family val="2"/>
    </font>
    <font>
      <b/>
      <sz val="12"/>
      <color indexed="8"/>
      <name val="Calibri"/>
      <family val="2"/>
    </font>
    <font>
      <b/>
      <sz val="12"/>
      <color indexed="8"/>
      <name val="Arial Narrow"/>
      <family val="2"/>
    </font>
    <font>
      <b/>
      <sz val="11"/>
      <name val="Arial Narrow"/>
      <family val="2"/>
    </font>
    <font>
      <b/>
      <i/>
      <sz val="11"/>
      <name val="Arial Narrow"/>
      <family val="2"/>
    </font>
    <font>
      <b/>
      <sz val="16"/>
      <name val="Arial Narrow"/>
      <family val="2"/>
    </font>
    <font>
      <sz val="8"/>
      <color indexed="8"/>
      <name val="Arial"/>
      <family val="2"/>
    </font>
    <font>
      <sz val="10"/>
      <color indexed="8"/>
      <name val="Arial Narrow"/>
      <family val="2"/>
    </font>
    <font>
      <b/>
      <sz val="10"/>
      <name val="Arial Narrow"/>
      <family val="2"/>
    </font>
    <font>
      <b/>
      <sz val="10"/>
      <color indexed="8"/>
      <name val="Arial Narrow"/>
      <family val="2"/>
    </font>
    <font>
      <b/>
      <i/>
      <vertAlign val="superscript"/>
      <sz val="11"/>
      <color indexed="8"/>
      <name val="Calibri"/>
      <family val="2"/>
    </font>
    <font>
      <b/>
      <sz val="8"/>
      <color indexed="8"/>
      <name val="Arial"/>
      <family val="2"/>
    </font>
    <font>
      <b/>
      <sz val="12"/>
      <color indexed="8"/>
      <name val="Arial"/>
      <family val="2"/>
    </font>
    <font>
      <sz val="8"/>
      <name val="Arial Narrow"/>
      <family val="2"/>
    </font>
    <font>
      <i/>
      <sz val="10"/>
      <color indexed="8"/>
      <name val="Arial"/>
      <family val="2"/>
    </font>
    <font>
      <sz val="11"/>
      <color indexed="8"/>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Calibri"/>
      <family val="2"/>
    </font>
    <font>
      <b/>
      <sz val="18"/>
      <color indexed="56"/>
      <name val="Cambria"/>
      <family val="2"/>
    </font>
    <font>
      <b/>
      <sz val="11"/>
      <color indexed="8"/>
      <name val="Arial"/>
      <family val="2"/>
    </font>
    <font>
      <sz val="11"/>
      <color indexed="10"/>
      <name val="Arial"/>
      <family val="2"/>
    </font>
    <font>
      <b/>
      <sz val="12"/>
      <color indexed="63"/>
      <name val="Arial Narrow"/>
      <family val="2"/>
    </font>
    <font>
      <b/>
      <i/>
      <sz val="12"/>
      <color indexed="8"/>
      <name val="Arial Narrow"/>
      <family val="2"/>
    </font>
    <font>
      <sz val="12"/>
      <color indexed="63"/>
      <name val="Arial Narrow"/>
      <family val="2"/>
    </font>
    <font>
      <sz val="9"/>
      <color indexed="8"/>
      <name val="Arial Narrow"/>
      <family val="2"/>
    </font>
    <font>
      <sz val="16"/>
      <color indexed="8"/>
      <name val="Arial"/>
      <family val="2"/>
    </font>
    <font>
      <b/>
      <sz val="14"/>
      <color indexed="8"/>
      <name val="Arial"/>
      <family val="2"/>
    </font>
    <font>
      <b/>
      <sz val="11"/>
      <color indexed="8"/>
      <name val="Calibri"/>
      <family val="2"/>
    </font>
    <font>
      <b/>
      <i/>
      <sz val="11"/>
      <color indexed="8"/>
      <name val="Calibri"/>
      <family val="2"/>
    </font>
    <font>
      <i/>
      <sz val="12"/>
      <color indexed="8"/>
      <name val="Arial"/>
      <family val="2"/>
    </font>
    <font>
      <b/>
      <sz val="10"/>
      <color indexed="8"/>
      <name val="Arial"/>
      <family val="2"/>
    </font>
    <font>
      <b/>
      <sz val="16"/>
      <color indexed="8"/>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6500"/>
      <name val="Arial"/>
      <family val="2"/>
    </font>
    <font>
      <b/>
      <sz val="11"/>
      <color rgb="FF3F3F3F"/>
      <name val="Calibri"/>
      <family val="2"/>
    </font>
    <font>
      <b/>
      <sz val="18"/>
      <color theme="3"/>
      <name val="Cambria"/>
      <family val="2"/>
    </font>
    <font>
      <b/>
      <sz val="11"/>
      <color theme="1"/>
      <name val="Arial"/>
      <family val="2"/>
    </font>
    <font>
      <sz val="11"/>
      <color rgb="FFFF0000"/>
      <name val="Arial"/>
      <family val="2"/>
    </font>
    <font>
      <sz val="12"/>
      <color theme="1"/>
      <name val="Arial Narrow"/>
      <family val="2"/>
    </font>
    <font>
      <b/>
      <sz val="12"/>
      <color theme="1"/>
      <name val="Arial Narrow"/>
      <family val="2"/>
    </font>
    <font>
      <sz val="11"/>
      <color rgb="FF000000"/>
      <name val="Arial"/>
      <family val="2"/>
    </font>
    <font>
      <sz val="12"/>
      <color rgb="FF000000"/>
      <name val="Arial"/>
      <family val="2"/>
    </font>
    <font>
      <b/>
      <sz val="12"/>
      <color rgb="FF000000"/>
      <name val="Arial"/>
      <family val="2"/>
    </font>
    <font>
      <b/>
      <sz val="12"/>
      <color rgb="FF3F3F3F"/>
      <name val="Arial Narrow"/>
      <family val="2"/>
    </font>
    <font>
      <sz val="11"/>
      <color theme="1"/>
      <name val="Arial Narrow"/>
      <family val="2"/>
    </font>
    <font>
      <b/>
      <i/>
      <sz val="12"/>
      <color theme="1"/>
      <name val="Arial Narrow"/>
      <family val="2"/>
    </font>
    <font>
      <sz val="12"/>
      <color rgb="FF3F3F3F"/>
      <name val="Arial Narrow"/>
      <family val="2"/>
    </font>
    <font>
      <sz val="10"/>
      <color theme="1"/>
      <name val="Arial Narrow"/>
      <family val="2"/>
    </font>
    <font>
      <sz val="9"/>
      <color theme="1"/>
      <name val="Arial Narrow"/>
      <family val="2"/>
    </font>
    <font>
      <sz val="12"/>
      <color theme="1"/>
      <name val="Arial"/>
      <family val="2"/>
    </font>
    <font>
      <sz val="12"/>
      <color theme="1"/>
      <name val="Calibri"/>
      <family val="2"/>
    </font>
    <font>
      <sz val="11"/>
      <color rgb="FF000000"/>
      <name val="Calibri"/>
      <family val="2"/>
    </font>
    <font>
      <sz val="16"/>
      <color rgb="FF000000"/>
      <name val="Arial"/>
      <family val="2"/>
    </font>
    <font>
      <b/>
      <i/>
      <sz val="12"/>
      <color rgb="FF000000"/>
      <name val="Arial"/>
      <family val="2"/>
    </font>
    <font>
      <b/>
      <sz val="14"/>
      <color theme="1"/>
      <name val="Arial"/>
      <family val="2"/>
    </font>
    <font>
      <b/>
      <sz val="11"/>
      <color theme="1"/>
      <name val="Calibri"/>
      <family val="2"/>
    </font>
    <font>
      <b/>
      <sz val="10"/>
      <color theme="1"/>
      <name val="Arial Narrow"/>
      <family val="2"/>
    </font>
    <font>
      <b/>
      <i/>
      <sz val="11"/>
      <color theme="1"/>
      <name val="Calibri"/>
      <family val="2"/>
    </font>
    <font>
      <sz val="8"/>
      <color rgb="FF000000"/>
      <name val="Arial"/>
      <family val="2"/>
    </font>
    <font>
      <i/>
      <sz val="12"/>
      <color theme="1"/>
      <name val="Arial"/>
      <family val="2"/>
    </font>
    <font>
      <b/>
      <sz val="8"/>
      <color rgb="FF000000"/>
      <name val="Arial"/>
      <family val="2"/>
    </font>
    <font>
      <b/>
      <sz val="12"/>
      <color theme="1"/>
      <name val="Arial"/>
      <family val="2"/>
    </font>
    <font>
      <b/>
      <sz val="10"/>
      <color rgb="FF000000"/>
      <name val="Arial"/>
      <family val="2"/>
    </font>
    <font>
      <sz val="12"/>
      <color rgb="FF000000"/>
      <name val="Calibri"/>
      <family val="2"/>
    </font>
    <font>
      <sz val="16"/>
      <color theme="1"/>
      <name val="Arial"/>
      <family val="2"/>
    </font>
    <font>
      <b/>
      <sz val="16"/>
      <color theme="1"/>
      <name val="Calibri"/>
      <family val="2"/>
    </font>
    <font>
      <b/>
      <sz val="12"/>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8" tint="0.7999799847602844"/>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D8D8D8"/>
        <bgColor indexed="64"/>
      </patternFill>
    </fill>
    <fill>
      <patternFill patternType="solid">
        <fgColor theme="0" tint="-0.1499900072813034"/>
        <bgColor indexed="64"/>
      </patternFill>
    </fill>
    <fill>
      <patternFill patternType="solid">
        <fgColor rgb="FFFFFFFF"/>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top/>
      <bottom style="medium"/>
    </border>
    <border>
      <left style="medium"/>
      <right/>
      <top/>
      <bottom style="medium"/>
    </border>
    <border>
      <left/>
      <right/>
      <top style="medium"/>
      <bottom/>
    </border>
    <border>
      <left/>
      <right style="medium"/>
      <top/>
      <bottom/>
    </border>
    <border>
      <left/>
      <right/>
      <top style="medium"/>
      <bottom style="medium"/>
    </border>
    <border>
      <left/>
      <right style="medium"/>
      <top/>
      <bottom style="medium"/>
    </border>
    <border>
      <left/>
      <right style="medium"/>
      <top style="medium"/>
      <bottom style="medium"/>
    </border>
    <border>
      <left style="medium"/>
      <right/>
      <top/>
      <bottom style="thin"/>
    </border>
    <border>
      <left/>
      <right/>
      <top/>
      <bottom style="thin"/>
    </border>
    <border>
      <left>
        <color indexed="63"/>
      </left>
      <right>
        <color indexed="63"/>
      </right>
      <top style="thin"/>
      <bottom>
        <color indexed="63"/>
      </bottom>
    </border>
    <border>
      <left>
        <color indexed="63"/>
      </left>
      <right>
        <color indexed="63"/>
      </right>
      <top style="thin"/>
      <bottom style="thin"/>
    </border>
    <border>
      <left/>
      <right/>
      <top style="double"/>
      <bottom style="double"/>
    </border>
    <border>
      <left/>
      <right style="medium"/>
      <top/>
      <bottom style="thin"/>
    </border>
    <border>
      <left/>
      <right/>
      <top/>
      <bottom style="thin">
        <color rgb="FF3F3F3F"/>
      </bottom>
    </border>
    <border>
      <left style="medium"/>
      <right/>
      <top style="medium"/>
      <bottom style="medium"/>
    </border>
    <border>
      <left style="medium"/>
      <right style="medium"/>
      <top style="medium"/>
      <bottom style="medium"/>
    </border>
    <border>
      <left/>
      <right style="medium"/>
      <top style="thin"/>
      <bottom/>
    </border>
    <border>
      <left/>
      <right style="medium"/>
      <top style="thin"/>
      <bottom style="thin"/>
    </border>
    <border>
      <left>
        <color indexed="63"/>
      </left>
      <right>
        <color indexed="63"/>
      </right>
      <top style="thin"/>
      <bottom style="double"/>
    </border>
    <border>
      <left/>
      <right/>
      <top style="medium"/>
      <bottom style="thin"/>
    </border>
    <border>
      <left style="thin"/>
      <right style="thin"/>
      <top style="thin"/>
      <bottom style="thin"/>
    </border>
    <border>
      <left style="thin"/>
      <right style="thin"/>
      <top style="medium"/>
      <bottom style="thin"/>
    </border>
    <border>
      <left>
        <color indexed="63"/>
      </left>
      <right style="thin"/>
      <top>
        <color indexed="63"/>
      </top>
      <bottom>
        <color indexed="63"/>
      </bottom>
    </border>
    <border>
      <left style="medium"/>
      <right style="thin"/>
      <top style="medium"/>
      <bottom style="medium"/>
    </border>
    <border>
      <left style="medium"/>
      <right style="medium"/>
      <top>
        <color indexed="63"/>
      </top>
      <bottom style="medium"/>
    </border>
    <border>
      <left style="thin"/>
      <right>
        <color indexed="63"/>
      </right>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medium"/>
      <top style="thin"/>
      <bottom style="medium"/>
    </border>
    <border>
      <left style="thin"/>
      <right style="medium"/>
      <top style="medium"/>
      <bottom>
        <color indexed="63"/>
      </bottom>
    </border>
    <border>
      <left style="thin"/>
      <right>
        <color indexed="63"/>
      </right>
      <top>
        <color indexed="63"/>
      </top>
      <bottom style="medium"/>
    </border>
    <border>
      <left style="thin"/>
      <right style="thin"/>
      <top>
        <color indexed="63"/>
      </top>
      <bottom style="thin"/>
    </border>
    <border>
      <left style="thin"/>
      <right style="medium"/>
      <top style="thin"/>
      <bottom style="thin"/>
    </border>
    <border>
      <left style="thin"/>
      <right style="thin"/>
      <top style="medium"/>
      <bottom>
        <color indexed="63"/>
      </bottom>
    </border>
    <border>
      <left style="medium"/>
      <right style="thin"/>
      <top style="medium"/>
      <bottom style="thin"/>
    </border>
    <border>
      <left/>
      <right/>
      <top style="thin"/>
      <bottom style="medium"/>
    </border>
    <border>
      <left>
        <color indexed="63"/>
      </left>
      <right style="thin"/>
      <top style="medium"/>
      <bottom>
        <color indexed="63"/>
      </bottom>
    </border>
    <border>
      <left>
        <color indexed="63"/>
      </left>
      <right style="medium">
        <color rgb="FF000000"/>
      </right>
      <top style="medium"/>
      <bottom style="mediu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style="medium"/>
      <right style="thin"/>
      <top style="thin"/>
      <bottom style="thin"/>
    </border>
    <border>
      <left style="thin"/>
      <right style="thin"/>
      <top style="thin"/>
      <bottom/>
    </border>
    <border>
      <left style="thin"/>
      <right style="medium"/>
      <top style="thin"/>
      <bottom/>
    </border>
    <border>
      <left style="medium"/>
      <right style="medium"/>
      <top style="medium"/>
      <botto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medium"/>
    </border>
    <border>
      <left/>
      <right style="medium"/>
      <top style="medium"/>
      <bottom style="thin"/>
    </border>
    <border>
      <left style="medium"/>
      <right/>
      <top style="medium"/>
      <bottom style="thin"/>
    </border>
    <border>
      <left style="medium"/>
      <right/>
      <top style="thin"/>
      <bottom style="medium"/>
    </border>
    <border>
      <left style="medium"/>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color indexed="63"/>
      </bottom>
    </border>
    <border>
      <left style="thin"/>
      <right style="medium"/>
      <top style="medium"/>
      <bottom style="thin"/>
    </border>
    <border>
      <left style="medium"/>
      <right>
        <color indexed="63"/>
      </right>
      <top style="thin"/>
      <bottom>
        <color indexed="63"/>
      </bottom>
    </border>
    <border>
      <left style="medium"/>
      <right/>
      <top style="medium"/>
      <bottom/>
    </border>
    <border>
      <left/>
      <right style="medium"/>
      <top style="medium"/>
      <bottom/>
    </border>
    <border>
      <left style="thin"/>
      <right>
        <color indexed="63"/>
      </right>
      <top style="medium"/>
      <bottom>
        <color indexed="63"/>
      </bottom>
    </border>
    <border>
      <left style="medium"/>
      <right style="thin"/>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96">
    <xf numFmtId="0" fontId="0" fillId="0" borderId="0" xfId="0" applyFont="1" applyAlignment="1">
      <alignment/>
    </xf>
    <xf numFmtId="49" fontId="3" fillId="0" borderId="10" xfId="0" applyNumberFormat="1" applyFont="1" applyFill="1" applyBorder="1" applyAlignment="1">
      <alignment horizontal="right" wrapText="1"/>
    </xf>
    <xf numFmtId="49" fontId="2" fillId="0" borderId="0" xfId="0" applyNumberFormat="1" applyFont="1" applyFill="1" applyBorder="1" applyAlignment="1">
      <alignment horizontal="left" wrapText="1"/>
    </xf>
    <xf numFmtId="49" fontId="2" fillId="0" borderId="11"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3" fillId="0" borderId="0" xfId="0" applyNumberFormat="1" applyFont="1" applyFill="1" applyBorder="1" applyAlignment="1">
      <alignment horizontal="right" wrapText="1"/>
    </xf>
    <xf numFmtId="49" fontId="2" fillId="0" borderId="0" xfId="0" applyNumberFormat="1" applyFont="1" applyFill="1" applyBorder="1" applyAlignment="1">
      <alignment horizontal="right" wrapText="1"/>
    </xf>
    <xf numFmtId="49" fontId="77" fillId="0" borderId="0" xfId="0" applyNumberFormat="1" applyFont="1" applyFill="1" applyBorder="1" applyAlignment="1">
      <alignment horizontal="right"/>
    </xf>
    <xf numFmtId="49" fontId="77" fillId="0" borderId="10" xfId="0" applyNumberFormat="1" applyFont="1" applyFill="1" applyBorder="1" applyAlignment="1">
      <alignment horizontal="right"/>
    </xf>
    <xf numFmtId="49" fontId="2" fillId="0" borderId="10" xfId="0" applyNumberFormat="1" applyFont="1" applyFill="1" applyBorder="1" applyAlignment="1">
      <alignment horizontal="right" wrapText="1"/>
    </xf>
    <xf numFmtId="49" fontId="3" fillId="0" borderId="12" xfId="0" applyNumberFormat="1" applyFont="1" applyFill="1" applyBorder="1" applyAlignment="1">
      <alignment horizontal="right" wrapText="1"/>
    </xf>
    <xf numFmtId="49" fontId="3" fillId="0" borderId="13" xfId="0" applyNumberFormat="1" applyFont="1" applyFill="1" applyBorder="1" applyAlignment="1">
      <alignment horizontal="left" wrapText="1"/>
    </xf>
    <xf numFmtId="49" fontId="77" fillId="0" borderId="10" xfId="0" applyNumberFormat="1" applyFont="1" applyFill="1" applyBorder="1" applyAlignment="1">
      <alignment/>
    </xf>
    <xf numFmtId="49" fontId="77" fillId="0" borderId="0" xfId="0" applyNumberFormat="1" applyFont="1" applyFill="1" applyBorder="1" applyAlignment="1">
      <alignment/>
    </xf>
    <xf numFmtId="49" fontId="5" fillId="0" borderId="0" xfId="0" applyNumberFormat="1" applyFont="1" applyFill="1" applyBorder="1" applyAlignment="1">
      <alignment horizontal="left" wrapText="1"/>
    </xf>
    <xf numFmtId="0" fontId="77" fillId="0" borderId="0" xfId="0" applyFont="1" applyBorder="1" applyAlignment="1">
      <alignment/>
    </xf>
    <xf numFmtId="49" fontId="77" fillId="0" borderId="11" xfId="0" applyNumberFormat="1" applyFont="1" applyFill="1" applyBorder="1" applyAlignment="1">
      <alignment horizontal="right"/>
    </xf>
    <xf numFmtId="49" fontId="2" fillId="0" borderId="10"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39" fontId="78" fillId="33" borderId="0" xfId="0" applyNumberFormat="1" applyFont="1" applyFill="1" applyBorder="1" applyAlignment="1">
      <alignment horizontal="right"/>
    </xf>
    <xf numFmtId="49" fontId="3" fillId="0" borderId="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3" fontId="77" fillId="0" borderId="0" xfId="0" applyNumberFormat="1" applyFont="1" applyBorder="1" applyAlignment="1">
      <alignment/>
    </xf>
    <xf numFmtId="3" fontId="3" fillId="0" borderId="0" xfId="0" applyNumberFormat="1" applyFont="1" applyFill="1" applyBorder="1" applyAlignment="1">
      <alignment horizontal="right" wrapText="1"/>
    </xf>
    <xf numFmtId="0" fontId="77" fillId="0" borderId="0" xfId="0" applyFont="1" applyAlignment="1">
      <alignment/>
    </xf>
    <xf numFmtId="3" fontId="77" fillId="0" borderId="14" xfId="0" applyNumberFormat="1" applyFont="1" applyBorder="1" applyAlignment="1">
      <alignment horizontal="right"/>
    </xf>
    <xf numFmtId="0" fontId="78" fillId="0" borderId="0" xfId="0" applyFont="1" applyBorder="1" applyAlignment="1">
      <alignment/>
    </xf>
    <xf numFmtId="3" fontId="77" fillId="0" borderId="0" xfId="0" applyNumberFormat="1" applyFont="1" applyAlignment="1">
      <alignment/>
    </xf>
    <xf numFmtId="0" fontId="78" fillId="0" borderId="0" xfId="0" applyFont="1" applyBorder="1" applyAlignment="1">
      <alignment/>
    </xf>
    <xf numFmtId="0" fontId="77" fillId="0" borderId="0" xfId="0" applyFont="1" applyAlignment="1">
      <alignment/>
    </xf>
    <xf numFmtId="49" fontId="77" fillId="0" borderId="0" xfId="0" applyNumberFormat="1" applyFont="1" applyAlignment="1">
      <alignment horizontal="right"/>
    </xf>
    <xf numFmtId="4" fontId="77" fillId="0" borderId="0" xfId="0" applyNumberFormat="1" applyFont="1" applyBorder="1" applyAlignment="1">
      <alignment/>
    </xf>
    <xf numFmtId="0" fontId="77" fillId="0" borderId="11" xfId="0" applyFont="1" applyBorder="1" applyAlignment="1">
      <alignment/>
    </xf>
    <xf numFmtId="3" fontId="77" fillId="0" borderId="0" xfId="0" applyNumberFormat="1" applyFont="1" applyFill="1" applyBorder="1" applyAlignment="1">
      <alignment/>
    </xf>
    <xf numFmtId="0" fontId="77" fillId="0" borderId="0" xfId="0" applyFont="1" applyBorder="1" applyAlignment="1">
      <alignment horizontal="left"/>
    </xf>
    <xf numFmtId="0" fontId="0" fillId="0" borderId="0" xfId="0" applyAlignment="1" applyProtection="1">
      <alignment/>
      <protection/>
    </xf>
    <xf numFmtId="3" fontId="0" fillId="0" borderId="0" xfId="0" applyNumberFormat="1" applyAlignment="1" applyProtection="1">
      <alignment/>
      <protection/>
    </xf>
    <xf numFmtId="3" fontId="79" fillId="0" borderId="0" xfId="0" applyNumberFormat="1" applyFont="1" applyAlignment="1" applyProtection="1">
      <alignment/>
      <protection/>
    </xf>
    <xf numFmtId="0" fontId="80" fillId="0" borderId="0" xfId="0" applyFont="1" applyBorder="1" applyAlignment="1" applyProtection="1">
      <alignment/>
      <protection/>
    </xf>
    <xf numFmtId="0" fontId="81" fillId="0" borderId="0" xfId="0" applyFont="1" applyBorder="1" applyAlignment="1" applyProtection="1">
      <alignment/>
      <protection/>
    </xf>
    <xf numFmtId="0" fontId="79" fillId="0" borderId="11" xfId="0" applyFont="1" applyBorder="1" applyAlignment="1" applyProtection="1">
      <alignment/>
      <protection/>
    </xf>
    <xf numFmtId="3" fontId="78" fillId="0" borderId="0" xfId="0" applyNumberFormat="1" applyFont="1" applyFill="1" applyBorder="1" applyAlignment="1">
      <alignment horizontal="right"/>
    </xf>
    <xf numFmtId="3" fontId="78" fillId="0" borderId="11" xfId="0" applyNumberFormat="1" applyFont="1" applyBorder="1" applyAlignment="1">
      <alignment/>
    </xf>
    <xf numFmtId="3" fontId="77" fillId="0" borderId="11" xfId="0" applyNumberFormat="1" applyFont="1" applyBorder="1" applyAlignment="1">
      <alignment/>
    </xf>
    <xf numFmtId="3" fontId="82" fillId="0" borderId="0" xfId="58" applyNumberFormat="1" applyFont="1" applyFill="1" applyBorder="1" applyAlignment="1">
      <alignment horizontal="right" wrapText="1"/>
    </xf>
    <xf numFmtId="3" fontId="77" fillId="0" borderId="11" xfId="0" applyNumberFormat="1" applyFont="1" applyFill="1" applyBorder="1" applyAlignment="1">
      <alignment horizontal="right"/>
    </xf>
    <xf numFmtId="3" fontId="3" fillId="0" borderId="0" xfId="0" applyNumberFormat="1" applyFont="1" applyFill="1" applyBorder="1" applyAlignment="1">
      <alignment horizontal="center" wrapText="1"/>
    </xf>
    <xf numFmtId="3" fontId="78" fillId="0" borderId="15" xfId="0" applyNumberFormat="1" applyFont="1" applyBorder="1" applyAlignment="1">
      <alignment/>
    </xf>
    <xf numFmtId="3" fontId="77" fillId="0" borderId="11" xfId="0" applyNumberFormat="1" applyFont="1" applyFill="1" applyBorder="1" applyAlignment="1">
      <alignment/>
    </xf>
    <xf numFmtId="3" fontId="78" fillId="0" borderId="0" xfId="0" applyNumberFormat="1" applyFont="1" applyBorder="1" applyAlignment="1">
      <alignment horizontal="right"/>
    </xf>
    <xf numFmtId="3" fontId="78" fillId="0" borderId="0" xfId="0" applyNumberFormat="1" applyFont="1" applyBorder="1" applyAlignment="1">
      <alignment/>
    </xf>
    <xf numFmtId="3" fontId="78" fillId="0" borderId="14" xfId="0" applyNumberFormat="1" applyFont="1" applyBorder="1" applyAlignment="1">
      <alignment horizontal="right"/>
    </xf>
    <xf numFmtId="3" fontId="78" fillId="0" borderId="11" xfId="0" applyNumberFormat="1" applyFont="1" applyFill="1" applyBorder="1" applyAlignment="1">
      <alignment horizontal="right"/>
    </xf>
    <xf numFmtId="3" fontId="78" fillId="0" borderId="0" xfId="0" applyNumberFormat="1" applyFont="1" applyBorder="1" applyAlignment="1">
      <alignment/>
    </xf>
    <xf numFmtId="3" fontId="77" fillId="0" borderId="14" xfId="0" applyNumberFormat="1" applyFont="1" applyBorder="1" applyAlignment="1">
      <alignment/>
    </xf>
    <xf numFmtId="3" fontId="77" fillId="0" borderId="16" xfId="0" applyNumberFormat="1" applyFont="1" applyBorder="1" applyAlignment="1">
      <alignment/>
    </xf>
    <xf numFmtId="3" fontId="82" fillId="0" borderId="15" xfId="58" applyNumberFormat="1" applyFont="1" applyFill="1" applyBorder="1" applyAlignment="1">
      <alignment wrapText="1"/>
    </xf>
    <xf numFmtId="3" fontId="78" fillId="0" borderId="16" xfId="0" applyNumberFormat="1" applyFont="1" applyBorder="1" applyAlignment="1">
      <alignment/>
    </xf>
    <xf numFmtId="3" fontId="2" fillId="0" borderId="0" xfId="0" applyNumberFormat="1" applyFont="1" applyFill="1" applyBorder="1" applyAlignment="1">
      <alignment horizontal="center" wrapText="1"/>
    </xf>
    <xf numFmtId="3" fontId="3" fillId="0" borderId="14" xfId="0" applyNumberFormat="1" applyFont="1" applyFill="1" applyBorder="1" applyAlignment="1">
      <alignment horizontal="center" wrapText="1"/>
    </xf>
    <xf numFmtId="3" fontId="82" fillId="0" borderId="11" xfId="58" applyNumberFormat="1" applyFont="1" applyFill="1" applyBorder="1" applyAlignment="1">
      <alignment horizontal="right" wrapText="1"/>
    </xf>
    <xf numFmtId="49" fontId="77" fillId="0" borderId="0" xfId="0" applyNumberFormat="1" applyFont="1" applyBorder="1" applyAlignment="1">
      <alignment horizontal="right"/>
    </xf>
    <xf numFmtId="3" fontId="78" fillId="0" borderId="16" xfId="0" applyNumberFormat="1" applyFont="1" applyFill="1" applyBorder="1" applyAlignment="1">
      <alignment horizontal="right"/>
    </xf>
    <xf numFmtId="3" fontId="77" fillId="0" borderId="16" xfId="0" applyNumberFormat="1" applyFont="1" applyFill="1" applyBorder="1" applyAlignment="1">
      <alignment horizontal="right"/>
    </xf>
    <xf numFmtId="3" fontId="78" fillId="0" borderId="17" xfId="0" applyNumberFormat="1" applyFont="1" applyBorder="1" applyAlignment="1">
      <alignment/>
    </xf>
    <xf numFmtId="0" fontId="77" fillId="0" borderId="0" xfId="0" applyFont="1" applyAlignment="1" applyProtection="1">
      <alignment/>
      <protection/>
    </xf>
    <xf numFmtId="49" fontId="78" fillId="0" borderId="18" xfId="0" applyNumberFormat="1" applyFont="1" applyBorder="1" applyAlignment="1" applyProtection="1">
      <alignment/>
      <protection/>
    </xf>
    <xf numFmtId="49" fontId="3" fillId="34" borderId="19" xfId="0" applyNumberFormat="1" applyFont="1" applyFill="1" applyBorder="1" applyAlignment="1" applyProtection="1">
      <alignment horizontal="center" wrapText="1"/>
      <protection/>
    </xf>
    <xf numFmtId="3" fontId="3" fillId="34" borderId="0" xfId="0" applyNumberFormat="1" applyFont="1" applyFill="1" applyBorder="1" applyAlignment="1" applyProtection="1">
      <alignment horizontal="center" wrapText="1"/>
      <protection/>
    </xf>
    <xf numFmtId="49" fontId="3" fillId="34" borderId="19" xfId="0" applyNumberFormat="1" applyFont="1" applyFill="1" applyBorder="1" applyAlignment="1" applyProtection="1">
      <alignment horizontal="right" wrapText="1"/>
      <protection/>
    </xf>
    <xf numFmtId="3" fontId="3" fillId="34" borderId="0" xfId="0" applyNumberFormat="1" applyFont="1" applyFill="1" applyBorder="1" applyAlignment="1" applyProtection="1">
      <alignment horizontal="right" wrapText="1"/>
      <protection/>
    </xf>
    <xf numFmtId="0" fontId="77" fillId="0" borderId="19" xfId="0" applyFont="1" applyBorder="1" applyAlignment="1" applyProtection="1">
      <alignment/>
      <protection/>
    </xf>
    <xf numFmtId="3" fontId="83" fillId="0" borderId="0" xfId="0" applyNumberFormat="1" applyFont="1" applyBorder="1" applyAlignment="1" applyProtection="1">
      <alignment horizontal="right" wrapText="1"/>
      <protection/>
    </xf>
    <xf numFmtId="0" fontId="77" fillId="0" borderId="0" xfId="0" applyFont="1" applyBorder="1" applyAlignment="1" applyProtection="1">
      <alignment horizontal="right"/>
      <protection/>
    </xf>
    <xf numFmtId="0" fontId="77" fillId="0" borderId="0" xfId="0" applyFont="1" applyBorder="1" applyAlignment="1" applyProtection="1">
      <alignment/>
      <protection/>
    </xf>
    <xf numFmtId="3" fontId="77" fillId="0" borderId="0" xfId="0" applyNumberFormat="1" applyFont="1" applyBorder="1" applyAlignment="1" applyProtection="1">
      <alignment wrapText="1"/>
      <protection/>
    </xf>
    <xf numFmtId="0" fontId="77" fillId="0" borderId="0" xfId="0" applyFont="1" applyAlignment="1" applyProtection="1">
      <alignment/>
      <protection/>
    </xf>
    <xf numFmtId="49" fontId="78" fillId="0" borderId="10" xfId="0" applyNumberFormat="1" applyFont="1" applyBorder="1" applyAlignment="1" applyProtection="1">
      <alignment/>
      <protection/>
    </xf>
    <xf numFmtId="49" fontId="8" fillId="34" borderId="0" xfId="0" applyNumberFormat="1" applyFont="1" applyFill="1" applyBorder="1" applyAlignment="1" applyProtection="1">
      <alignment horizontal="left" wrapText="1"/>
      <protection/>
    </xf>
    <xf numFmtId="3" fontId="3" fillId="34" borderId="20" xfId="0" applyNumberFormat="1" applyFont="1" applyFill="1" applyBorder="1" applyAlignment="1" applyProtection="1">
      <alignment horizontal="right" wrapText="1"/>
      <protection/>
    </xf>
    <xf numFmtId="49" fontId="3" fillId="34" borderId="0" xfId="0" applyNumberFormat="1" applyFont="1" applyFill="1" applyBorder="1" applyAlignment="1" applyProtection="1">
      <alignment horizontal="right" wrapText="1"/>
      <protection/>
    </xf>
    <xf numFmtId="3" fontId="3" fillId="0" borderId="20" xfId="0" applyNumberFormat="1" applyFont="1" applyBorder="1" applyAlignment="1" applyProtection="1">
      <alignment horizontal="right" wrapText="1"/>
      <protection/>
    </xf>
    <xf numFmtId="0" fontId="77" fillId="0" borderId="0" xfId="0" applyFont="1" applyBorder="1" applyAlignment="1" applyProtection="1">
      <alignment/>
      <protection/>
    </xf>
    <xf numFmtId="3" fontId="77" fillId="0" borderId="20" xfId="0" applyNumberFormat="1" applyFont="1" applyBorder="1" applyAlignment="1" applyProtection="1">
      <alignment horizontal="right"/>
      <protection/>
    </xf>
    <xf numFmtId="3" fontId="77" fillId="0" borderId="20" xfId="0" applyNumberFormat="1" applyFont="1" applyBorder="1" applyAlignment="1" applyProtection="1">
      <alignment/>
      <protection/>
    </xf>
    <xf numFmtId="0" fontId="77" fillId="0" borderId="14" xfId="0" applyFont="1" applyBorder="1" applyAlignment="1" applyProtection="1">
      <alignment/>
      <protection/>
    </xf>
    <xf numFmtId="49" fontId="3" fillId="34" borderId="0" xfId="0" applyNumberFormat="1" applyFont="1" applyFill="1" applyBorder="1" applyAlignment="1" applyProtection="1">
      <alignment horizontal="left" wrapText="1"/>
      <protection/>
    </xf>
    <xf numFmtId="3" fontId="3" fillId="0" borderId="19" xfId="0" applyNumberFormat="1" applyFont="1" applyFill="1" applyBorder="1" applyAlignment="1" applyProtection="1">
      <alignment horizontal="right" wrapText="1"/>
      <protection/>
    </xf>
    <xf numFmtId="3" fontId="77" fillId="0" borderId="19" xfId="0" applyNumberFormat="1" applyFont="1" applyBorder="1" applyAlignment="1" applyProtection="1">
      <alignment/>
      <protection/>
    </xf>
    <xf numFmtId="3" fontId="77" fillId="0" borderId="20" xfId="0" applyNumberFormat="1" applyFont="1" applyFill="1" applyBorder="1" applyAlignment="1" applyProtection="1">
      <alignment/>
      <protection/>
    </xf>
    <xf numFmtId="3" fontId="3" fillId="34" borderId="0" xfId="0" applyNumberFormat="1" applyFont="1" applyFill="1" applyBorder="1" applyAlignment="1" applyProtection="1">
      <alignment horizontal="left" wrapText="1"/>
      <protection/>
    </xf>
    <xf numFmtId="3" fontId="77" fillId="0" borderId="21" xfId="0" applyNumberFormat="1" applyFont="1" applyBorder="1" applyAlignment="1" applyProtection="1">
      <alignment/>
      <protection/>
    </xf>
    <xf numFmtId="49" fontId="2" fillId="34" borderId="0" xfId="0" applyNumberFormat="1" applyFont="1" applyFill="1" applyBorder="1" applyAlignment="1" applyProtection="1">
      <alignment horizontal="left" wrapText="1"/>
      <protection/>
    </xf>
    <xf numFmtId="3" fontId="84" fillId="0" borderId="0" xfId="0" applyNumberFormat="1" applyFont="1" applyBorder="1" applyAlignment="1" applyProtection="1">
      <alignment horizontal="right"/>
      <protection/>
    </xf>
    <xf numFmtId="3" fontId="77" fillId="0" borderId="0" xfId="0" applyNumberFormat="1" applyFont="1" applyBorder="1" applyAlignment="1" applyProtection="1">
      <alignment/>
      <protection/>
    </xf>
    <xf numFmtId="3" fontId="77" fillId="0" borderId="0" xfId="0" applyNumberFormat="1" applyFont="1" applyBorder="1" applyAlignment="1" applyProtection="1">
      <alignment horizontal="right"/>
      <protection/>
    </xf>
    <xf numFmtId="3" fontId="77" fillId="0" borderId="0" xfId="0" applyNumberFormat="1" applyFont="1" applyFill="1" applyBorder="1" applyAlignment="1" applyProtection="1">
      <alignment/>
      <protection/>
    </xf>
    <xf numFmtId="0" fontId="78" fillId="0" borderId="0" xfId="0" applyFont="1" applyBorder="1" applyAlignment="1" applyProtection="1">
      <alignment/>
      <protection/>
    </xf>
    <xf numFmtId="49" fontId="84" fillId="0" borderId="10" xfId="0" applyNumberFormat="1" applyFont="1" applyBorder="1" applyAlignment="1" applyProtection="1">
      <alignment/>
      <protection/>
    </xf>
    <xf numFmtId="49" fontId="8" fillId="0" borderId="0" xfId="0" applyNumberFormat="1" applyFont="1" applyBorder="1" applyAlignment="1" applyProtection="1">
      <alignment horizontal="left" wrapText="1"/>
      <protection/>
    </xf>
    <xf numFmtId="3" fontId="8" fillId="34" borderId="0" xfId="0" applyNumberFormat="1" applyFont="1" applyFill="1" applyBorder="1" applyAlignment="1" applyProtection="1">
      <alignment horizontal="right" wrapText="1"/>
      <protection/>
    </xf>
    <xf numFmtId="49" fontId="8" fillId="34" borderId="0" xfId="0" applyNumberFormat="1" applyFont="1" applyFill="1" applyBorder="1" applyAlignment="1" applyProtection="1">
      <alignment horizontal="right" wrapText="1"/>
      <protection/>
    </xf>
    <xf numFmtId="0" fontId="84" fillId="0" borderId="0" xfId="0" applyFont="1" applyBorder="1" applyAlignment="1" applyProtection="1">
      <alignment/>
      <protection/>
    </xf>
    <xf numFmtId="3" fontId="84" fillId="0" borderId="0" xfId="0" applyNumberFormat="1" applyFont="1" applyBorder="1" applyAlignment="1" applyProtection="1">
      <alignment/>
      <protection/>
    </xf>
    <xf numFmtId="0" fontId="84" fillId="0" borderId="0" xfId="0" applyFont="1" applyAlignment="1" applyProtection="1">
      <alignment/>
      <protection/>
    </xf>
    <xf numFmtId="49" fontId="3" fillId="0" borderId="0" xfId="0" applyNumberFormat="1" applyFont="1" applyBorder="1" applyAlignment="1" applyProtection="1">
      <alignment horizontal="left" wrapText="1"/>
      <protection/>
    </xf>
    <xf numFmtId="3" fontId="77" fillId="0" borderId="14" xfId="0" applyNumberFormat="1" applyFont="1" applyBorder="1" applyAlignment="1" applyProtection="1">
      <alignment horizontal="right"/>
      <protection/>
    </xf>
    <xf numFmtId="3" fontId="3" fillId="0" borderId="0" xfId="0" applyNumberFormat="1" applyFont="1" applyFill="1" applyBorder="1" applyAlignment="1" applyProtection="1">
      <alignment horizontal="right" wrapText="1"/>
      <protection/>
    </xf>
    <xf numFmtId="3" fontId="78" fillId="0" borderId="20" xfId="0" applyNumberFormat="1" applyFont="1" applyBorder="1" applyAlignment="1" applyProtection="1">
      <alignment horizontal="right"/>
      <protection/>
    </xf>
    <xf numFmtId="3" fontId="78" fillId="0" borderId="0" xfId="0" applyNumberFormat="1" applyFont="1" applyBorder="1" applyAlignment="1" applyProtection="1">
      <alignment horizontal="right"/>
      <protection/>
    </xf>
    <xf numFmtId="37" fontId="78" fillId="0" borderId="22" xfId="0" applyNumberFormat="1" applyFont="1" applyBorder="1" applyAlignment="1" applyProtection="1">
      <alignment horizontal="right"/>
      <protection/>
    </xf>
    <xf numFmtId="49" fontId="78" fillId="0" borderId="0" xfId="0" applyNumberFormat="1" applyFont="1" applyBorder="1" applyAlignment="1" applyProtection="1">
      <alignment/>
      <protection/>
    </xf>
    <xf numFmtId="0" fontId="77" fillId="0" borderId="15" xfId="0" applyFont="1" applyBorder="1" applyAlignment="1" applyProtection="1">
      <alignment horizontal="center"/>
      <protection/>
    </xf>
    <xf numFmtId="3" fontId="77" fillId="0" borderId="15" xfId="0" applyNumberFormat="1" applyFont="1" applyBorder="1" applyAlignment="1" applyProtection="1">
      <alignment horizontal="center"/>
      <protection/>
    </xf>
    <xf numFmtId="0" fontId="77" fillId="0" borderId="17" xfId="0" applyFont="1" applyBorder="1" applyAlignment="1" applyProtection="1">
      <alignment horizontal="center"/>
      <protection/>
    </xf>
    <xf numFmtId="3" fontId="77" fillId="0" borderId="0" xfId="0" applyNumberFormat="1" applyFont="1" applyAlignment="1" applyProtection="1">
      <alignment/>
      <protection/>
    </xf>
    <xf numFmtId="3" fontId="77" fillId="0" borderId="0" xfId="0" applyNumberFormat="1" applyFont="1" applyAlignment="1" applyProtection="1">
      <alignment horizontal="right"/>
      <protection/>
    </xf>
    <xf numFmtId="3" fontId="3" fillId="35" borderId="19" xfId="0" applyNumberFormat="1" applyFont="1" applyFill="1" applyBorder="1" applyAlignment="1" applyProtection="1">
      <alignment horizontal="right" wrapText="1"/>
      <protection locked="0"/>
    </xf>
    <xf numFmtId="3" fontId="3" fillId="35" borderId="21" xfId="0" applyNumberFormat="1" applyFont="1" applyFill="1" applyBorder="1" applyAlignment="1" applyProtection="1">
      <alignment horizontal="right" wrapText="1"/>
      <protection locked="0"/>
    </xf>
    <xf numFmtId="3" fontId="77" fillId="35" borderId="21" xfId="0" applyNumberFormat="1" applyFont="1" applyFill="1" applyBorder="1" applyAlignment="1" applyProtection="1">
      <alignment horizontal="right"/>
      <protection locked="0"/>
    </xf>
    <xf numFmtId="49" fontId="3" fillId="34" borderId="10" xfId="0" applyNumberFormat="1" applyFont="1" applyFill="1" applyBorder="1" applyAlignment="1" applyProtection="1">
      <alignment horizontal="center" wrapText="1"/>
      <protection/>
    </xf>
    <xf numFmtId="49" fontId="3" fillId="34" borderId="0" xfId="0" applyNumberFormat="1" applyFont="1" applyFill="1" applyBorder="1" applyAlignment="1" applyProtection="1">
      <alignment horizontal="center" wrapText="1"/>
      <protection/>
    </xf>
    <xf numFmtId="49" fontId="3" fillId="34" borderId="14" xfId="0" applyNumberFormat="1" applyFont="1" applyFill="1" applyBorder="1" applyAlignment="1" applyProtection="1">
      <alignment horizontal="center" wrapText="1"/>
      <protection/>
    </xf>
    <xf numFmtId="49" fontId="3" fillId="0" borderId="10" xfId="0" applyNumberFormat="1" applyFont="1" applyBorder="1" applyAlignment="1" applyProtection="1">
      <alignment wrapText="1"/>
      <protection/>
    </xf>
    <xf numFmtId="49" fontId="3" fillId="0" borderId="0" xfId="0" applyNumberFormat="1" applyFont="1" applyBorder="1" applyAlignment="1" applyProtection="1">
      <alignment wrapText="1"/>
      <protection/>
    </xf>
    <xf numFmtId="3" fontId="3" fillId="0" borderId="0" xfId="0" applyNumberFormat="1" applyFont="1" applyBorder="1" applyAlignment="1" applyProtection="1">
      <alignment horizontal="right" wrapText="1"/>
      <protection/>
    </xf>
    <xf numFmtId="3" fontId="3" fillId="34" borderId="14" xfId="0" applyNumberFormat="1" applyFont="1" applyFill="1" applyBorder="1" applyAlignment="1" applyProtection="1">
      <alignment horizontal="center" wrapText="1"/>
      <protection/>
    </xf>
    <xf numFmtId="49" fontId="3" fillId="34" borderId="10" xfId="0" applyNumberFormat="1" applyFont="1" applyFill="1" applyBorder="1" applyAlignment="1" applyProtection="1">
      <alignment horizontal="right" wrapText="1"/>
      <protection/>
    </xf>
    <xf numFmtId="3" fontId="3" fillId="0" borderId="0" xfId="0" applyNumberFormat="1" applyFont="1" applyBorder="1" applyAlignment="1" applyProtection="1">
      <alignment horizontal="right"/>
      <protection/>
    </xf>
    <xf numFmtId="3" fontId="2" fillId="34" borderId="0" xfId="0" applyNumberFormat="1" applyFont="1" applyFill="1" applyBorder="1" applyAlignment="1" applyProtection="1">
      <alignment horizontal="right" wrapText="1"/>
      <protection/>
    </xf>
    <xf numFmtId="3" fontId="3" fillId="0" borderId="23" xfId="0" applyNumberFormat="1" applyFont="1" applyBorder="1" applyAlignment="1" applyProtection="1">
      <alignment horizontal="right"/>
      <protection/>
    </xf>
    <xf numFmtId="3" fontId="2" fillId="0" borderId="0" xfId="0" applyNumberFormat="1" applyFont="1" applyBorder="1" applyAlignment="1" applyProtection="1">
      <alignment horizontal="right" wrapText="1"/>
      <protection/>
    </xf>
    <xf numFmtId="3" fontId="85" fillId="0" borderId="24" xfId="58" applyNumberFormat="1" applyFont="1" applyFill="1" applyBorder="1" applyAlignment="1" applyProtection="1">
      <alignment horizontal="right" wrapText="1"/>
      <protection/>
    </xf>
    <xf numFmtId="3" fontId="85" fillId="0" borderId="0" xfId="58" applyNumberFormat="1" applyFont="1" applyFill="1" applyBorder="1" applyAlignment="1" applyProtection="1">
      <alignment horizontal="right" wrapText="1"/>
      <protection/>
    </xf>
    <xf numFmtId="49" fontId="85" fillId="0" borderId="0" xfId="58" applyNumberFormat="1" applyFont="1" applyFill="1" applyBorder="1" applyAlignment="1" applyProtection="1">
      <alignment horizontal="center" wrapText="1"/>
      <protection/>
    </xf>
    <xf numFmtId="3" fontId="3" fillId="0" borderId="21" xfId="0" applyNumberFormat="1" applyFont="1" applyFill="1" applyBorder="1" applyAlignment="1" applyProtection="1">
      <alignment horizontal="right" wrapText="1"/>
      <protection/>
    </xf>
    <xf numFmtId="3" fontId="2" fillId="0" borderId="0" xfId="0" applyNumberFormat="1" applyFont="1" applyBorder="1" applyAlignment="1" applyProtection="1">
      <alignment horizontal="right"/>
      <protection/>
    </xf>
    <xf numFmtId="49" fontId="3" fillId="34" borderId="10" xfId="0" applyNumberFormat="1" applyFont="1" applyFill="1" applyBorder="1" applyAlignment="1" applyProtection="1">
      <alignment horizontal="right" vertical="top" wrapText="1"/>
      <protection/>
    </xf>
    <xf numFmtId="0" fontId="77" fillId="0" borderId="0" xfId="0" applyFont="1" applyBorder="1" applyAlignment="1" applyProtection="1">
      <alignment horizontal="center"/>
      <protection/>
    </xf>
    <xf numFmtId="3" fontId="3" fillId="34" borderId="14" xfId="0" applyNumberFormat="1" applyFont="1" applyFill="1" applyBorder="1" applyAlignment="1" applyProtection="1">
      <alignment horizontal="right" wrapText="1"/>
      <protection/>
    </xf>
    <xf numFmtId="3" fontId="3" fillId="34" borderId="19" xfId="0" applyNumberFormat="1" applyFont="1" applyFill="1" applyBorder="1" applyAlignment="1" applyProtection="1">
      <alignment horizontal="right" wrapText="1"/>
      <protection/>
    </xf>
    <xf numFmtId="49" fontId="4" fillId="34" borderId="0" xfId="0" applyNumberFormat="1" applyFont="1" applyFill="1" applyBorder="1" applyAlignment="1" applyProtection="1">
      <alignment horizontal="left" wrapText="1"/>
      <protection/>
    </xf>
    <xf numFmtId="49" fontId="3" fillId="34" borderId="0" xfId="0" applyNumberFormat="1" applyFont="1" applyFill="1" applyBorder="1" applyAlignment="1" applyProtection="1">
      <alignment wrapText="1"/>
      <protection/>
    </xf>
    <xf numFmtId="3" fontId="3" fillId="34" borderId="21" xfId="0" applyNumberFormat="1" applyFont="1" applyFill="1" applyBorder="1" applyAlignment="1" applyProtection="1">
      <alignment horizontal="right" wrapText="1"/>
      <protection/>
    </xf>
    <xf numFmtId="0" fontId="0" fillId="0" borderId="0" xfId="0" applyBorder="1" applyAlignment="1" applyProtection="1">
      <alignment/>
      <protection/>
    </xf>
    <xf numFmtId="3" fontId="3" fillId="0" borderId="14" xfId="0" applyNumberFormat="1" applyFont="1" applyBorder="1" applyAlignment="1" applyProtection="1">
      <alignment horizontal="right"/>
      <protection/>
    </xf>
    <xf numFmtId="49" fontId="3" fillId="34" borderId="12" xfId="0" applyNumberFormat="1" applyFont="1" applyFill="1" applyBorder="1" applyAlignment="1" applyProtection="1">
      <alignment horizontal="right" wrapText="1"/>
      <protection/>
    </xf>
    <xf numFmtId="49" fontId="3" fillId="34" borderId="11" xfId="0" applyNumberFormat="1" applyFont="1" applyFill="1" applyBorder="1" applyAlignment="1" applyProtection="1">
      <alignment horizontal="left" wrapText="1"/>
      <protection/>
    </xf>
    <xf numFmtId="3" fontId="3" fillId="34" borderId="11" xfId="0" applyNumberFormat="1" applyFont="1" applyFill="1" applyBorder="1" applyAlignment="1" applyProtection="1">
      <alignment horizontal="right" wrapText="1"/>
      <protection/>
    </xf>
    <xf numFmtId="3" fontId="2" fillId="34" borderId="11" xfId="0" applyNumberFormat="1" applyFont="1" applyFill="1" applyBorder="1" applyAlignment="1" applyProtection="1">
      <alignment horizontal="right" wrapText="1"/>
      <protection/>
    </xf>
    <xf numFmtId="0" fontId="3" fillId="0" borderId="11" xfId="0" applyFont="1" applyBorder="1" applyAlignment="1" applyProtection="1">
      <alignment horizontal="center"/>
      <protection/>
    </xf>
    <xf numFmtId="3" fontId="85" fillId="0" borderId="16" xfId="58" applyNumberFormat="1" applyFont="1" applyFill="1" applyBorder="1" applyAlignment="1" applyProtection="1">
      <alignment horizontal="right" wrapText="1"/>
      <protection/>
    </xf>
    <xf numFmtId="3" fontId="3" fillId="35" borderId="0" xfId="0" applyNumberFormat="1" applyFont="1" applyFill="1" applyBorder="1" applyAlignment="1" applyProtection="1">
      <alignment horizontal="right" wrapText="1"/>
      <protection locked="0"/>
    </xf>
    <xf numFmtId="0" fontId="77" fillId="0" borderId="25" xfId="0" applyFont="1" applyBorder="1" applyAlignment="1" applyProtection="1">
      <alignment horizontal="left"/>
      <protection/>
    </xf>
    <xf numFmtId="3" fontId="77" fillId="35" borderId="11" xfId="0" applyNumberFormat="1" applyFont="1" applyFill="1" applyBorder="1" applyAlignment="1" applyProtection="1">
      <alignment horizontal="right"/>
      <protection locked="0"/>
    </xf>
    <xf numFmtId="37" fontId="78" fillId="35" borderId="26" xfId="0" applyNumberFormat="1" applyFont="1" applyFill="1" applyBorder="1" applyAlignment="1" applyProtection="1">
      <alignment horizontal="right"/>
      <protection locked="0"/>
    </xf>
    <xf numFmtId="3" fontId="78" fillId="35" borderId="11" xfId="0" applyNumberFormat="1" applyFont="1" applyFill="1" applyBorder="1" applyAlignment="1" applyProtection="1">
      <alignment horizontal="right"/>
      <protection locked="0"/>
    </xf>
    <xf numFmtId="3" fontId="77" fillId="35" borderId="16" xfId="0" applyNumberFormat="1" applyFont="1" applyFill="1" applyBorder="1" applyAlignment="1" applyProtection="1">
      <alignment horizontal="right"/>
      <protection locked="0"/>
    </xf>
    <xf numFmtId="0" fontId="3" fillId="35" borderId="26" xfId="0" applyNumberFormat="1" applyFont="1" applyFill="1" applyBorder="1" applyAlignment="1" applyProtection="1">
      <alignment horizontal="center" wrapText="1"/>
      <protection locked="0"/>
    </xf>
    <xf numFmtId="0" fontId="78" fillId="0" borderId="0" xfId="0" applyFont="1" applyBorder="1" applyAlignment="1" applyProtection="1">
      <alignment/>
      <protection/>
    </xf>
    <xf numFmtId="3" fontId="78" fillId="0" borderId="0" xfId="0" applyNumberFormat="1" applyFont="1" applyBorder="1" applyAlignment="1" applyProtection="1">
      <alignment/>
      <protection/>
    </xf>
    <xf numFmtId="3" fontId="77" fillId="0" borderId="0" xfId="0" applyNumberFormat="1" applyFont="1" applyFill="1" applyBorder="1" applyAlignment="1" applyProtection="1">
      <alignment horizontal="right"/>
      <protection/>
    </xf>
    <xf numFmtId="3" fontId="84" fillId="0" borderId="0" xfId="0" applyNumberFormat="1" applyFont="1" applyFill="1" applyBorder="1" applyAlignment="1" applyProtection="1">
      <alignment horizontal="right"/>
      <protection/>
    </xf>
    <xf numFmtId="3" fontId="78" fillId="0" borderId="0" xfId="0" applyNumberFormat="1" applyFont="1" applyFill="1" applyBorder="1" applyAlignment="1" applyProtection="1">
      <alignment horizontal="right"/>
      <protection/>
    </xf>
    <xf numFmtId="3" fontId="84" fillId="0" borderId="0" xfId="0" applyNumberFormat="1" applyFont="1" applyFill="1" applyBorder="1" applyAlignment="1" applyProtection="1">
      <alignment/>
      <protection/>
    </xf>
    <xf numFmtId="37" fontId="78" fillId="0" borderId="0" xfId="0" applyNumberFormat="1" applyFont="1" applyFill="1" applyBorder="1" applyAlignment="1" applyProtection="1">
      <alignment horizontal="right"/>
      <protection/>
    </xf>
    <xf numFmtId="3" fontId="77" fillId="0" borderId="11" xfId="0" applyNumberFormat="1" applyFont="1" applyBorder="1" applyAlignment="1" applyProtection="1">
      <alignment horizontal="right"/>
      <protection/>
    </xf>
    <xf numFmtId="3" fontId="77" fillId="0" borderId="11" xfId="0" applyNumberFormat="1" applyFont="1" applyFill="1" applyBorder="1" applyAlignment="1" applyProtection="1">
      <alignment horizontal="right"/>
      <protection/>
    </xf>
    <xf numFmtId="3" fontId="77" fillId="0" borderId="27" xfId="0" applyNumberFormat="1" applyFont="1" applyBorder="1" applyAlignment="1" applyProtection="1">
      <alignment/>
      <protection/>
    </xf>
    <xf numFmtId="3" fontId="77" fillId="0" borderId="23" xfId="0" applyNumberFormat="1" applyFont="1" applyBorder="1" applyAlignment="1" applyProtection="1">
      <alignment/>
      <protection/>
    </xf>
    <xf numFmtId="3" fontId="77" fillId="0" borderId="28" xfId="0" applyNumberFormat="1" applyFont="1" applyBorder="1" applyAlignment="1" applyProtection="1">
      <alignment/>
      <protection/>
    </xf>
    <xf numFmtId="3" fontId="77" fillId="0" borderId="14" xfId="0" applyNumberFormat="1" applyFont="1" applyBorder="1" applyAlignment="1" applyProtection="1">
      <alignment/>
      <protection/>
    </xf>
    <xf numFmtId="3" fontId="84" fillId="0" borderId="14" xfId="0" applyNumberFormat="1" applyFont="1" applyBorder="1" applyAlignment="1" applyProtection="1">
      <alignment/>
      <protection/>
    </xf>
    <xf numFmtId="3" fontId="77" fillId="0" borderId="29" xfId="0" applyNumberFormat="1" applyFont="1" applyBorder="1" applyAlignment="1" applyProtection="1">
      <alignment/>
      <protection/>
    </xf>
    <xf numFmtId="49" fontId="78" fillId="0" borderId="12" xfId="0" applyNumberFormat="1" applyFont="1" applyBorder="1" applyAlignment="1" applyProtection="1">
      <alignment/>
      <protection/>
    </xf>
    <xf numFmtId="49" fontId="78" fillId="0" borderId="11" xfId="0" applyNumberFormat="1" applyFont="1" applyBorder="1" applyAlignment="1" applyProtection="1">
      <alignment/>
      <protection/>
    </xf>
    <xf numFmtId="3" fontId="84" fillId="0" borderId="14" xfId="0" applyNumberFormat="1" applyFont="1" applyBorder="1" applyAlignment="1" applyProtection="1">
      <alignment horizontal="right"/>
      <protection/>
    </xf>
    <xf numFmtId="3" fontId="78" fillId="0" borderId="14" xfId="0" applyNumberFormat="1" applyFont="1" applyBorder="1" applyAlignment="1" applyProtection="1">
      <alignment horizontal="right"/>
      <protection/>
    </xf>
    <xf numFmtId="3" fontId="86" fillId="0" borderId="0" xfId="0" applyNumberFormat="1" applyFont="1" applyBorder="1" applyAlignment="1" applyProtection="1">
      <alignment wrapText="1"/>
      <protection/>
    </xf>
    <xf numFmtId="3" fontId="83" fillId="0" borderId="30" xfId="0" applyNumberFormat="1" applyFont="1" applyFill="1" applyBorder="1" applyAlignment="1" applyProtection="1">
      <alignment horizontal="right" wrapText="1"/>
      <protection/>
    </xf>
    <xf numFmtId="3" fontId="87" fillId="0" borderId="0" xfId="0" applyNumberFormat="1" applyFont="1" applyBorder="1" applyAlignment="1" applyProtection="1">
      <alignment horizontal="left"/>
      <protection/>
    </xf>
    <xf numFmtId="3" fontId="87" fillId="0" borderId="14" xfId="0" applyNumberFormat="1" applyFont="1" applyBorder="1" applyAlignment="1" applyProtection="1">
      <alignment horizontal="left"/>
      <protection/>
    </xf>
    <xf numFmtId="3" fontId="3" fillId="35" borderId="23" xfId="0" applyNumberFormat="1" applyFont="1" applyFill="1" applyBorder="1" applyAlignment="1" applyProtection="1">
      <alignment horizontal="right"/>
      <protection locked="0"/>
    </xf>
    <xf numFmtId="3" fontId="3" fillId="35" borderId="26" xfId="0" applyNumberFormat="1" applyFont="1" applyFill="1" applyBorder="1" applyAlignment="1" applyProtection="1">
      <alignment horizontal="right" wrapText="1"/>
      <protection locked="0"/>
    </xf>
    <xf numFmtId="3" fontId="78" fillId="0" borderId="14" xfId="0" applyNumberFormat="1" applyFont="1" applyFill="1" applyBorder="1" applyAlignment="1" applyProtection="1">
      <alignment horizontal="right"/>
      <protection/>
    </xf>
    <xf numFmtId="3" fontId="3" fillId="6" borderId="19" xfId="0" applyNumberFormat="1" applyFont="1" applyFill="1" applyBorder="1" applyAlignment="1" applyProtection="1">
      <alignment horizontal="right" wrapText="1"/>
      <protection locked="0"/>
    </xf>
    <xf numFmtId="3" fontId="3" fillId="6" borderId="23" xfId="0" applyNumberFormat="1" applyFont="1" applyFill="1" applyBorder="1" applyAlignment="1" applyProtection="1">
      <alignment horizontal="right" wrapText="1"/>
      <protection locked="0"/>
    </xf>
    <xf numFmtId="0" fontId="0" fillId="35" borderId="0" xfId="0" applyFill="1" applyAlignment="1" applyProtection="1">
      <alignment/>
      <protection/>
    </xf>
    <xf numFmtId="0" fontId="0" fillId="6" borderId="0" xfId="0" applyFill="1" applyAlignment="1" applyProtection="1">
      <alignment/>
      <protection/>
    </xf>
    <xf numFmtId="0" fontId="88" fillId="0" borderId="0" xfId="0" applyFont="1" applyAlignment="1">
      <alignment/>
    </xf>
    <xf numFmtId="3" fontId="77" fillId="6" borderId="15" xfId="0" applyNumberFormat="1" applyFont="1" applyFill="1" applyBorder="1" applyAlignment="1" applyProtection="1">
      <alignment/>
      <protection locked="0"/>
    </xf>
    <xf numFmtId="0" fontId="88" fillId="0" borderId="0" xfId="0" applyFont="1" applyBorder="1" applyAlignment="1">
      <alignment/>
    </xf>
    <xf numFmtId="3" fontId="80" fillId="0" borderId="0" xfId="0" applyNumberFormat="1" applyFont="1" applyBorder="1" applyAlignment="1" applyProtection="1">
      <alignment/>
      <protection/>
    </xf>
    <xf numFmtId="3" fontId="81" fillId="0" borderId="0" xfId="0" applyNumberFormat="1" applyFont="1" applyBorder="1" applyAlignment="1" applyProtection="1">
      <alignment/>
      <protection/>
    </xf>
    <xf numFmtId="3" fontId="88" fillId="0" borderId="0" xfId="0" applyNumberFormat="1" applyFont="1" applyBorder="1" applyAlignment="1" applyProtection="1">
      <alignment/>
      <protection/>
    </xf>
    <xf numFmtId="3" fontId="80" fillId="0" borderId="31" xfId="0" applyNumberFormat="1" applyFont="1" applyBorder="1" applyAlignment="1" applyProtection="1">
      <alignment/>
      <protection/>
    </xf>
    <xf numFmtId="3" fontId="80" fillId="0" borderId="0" xfId="0" applyNumberFormat="1" applyFont="1" applyFill="1" applyBorder="1" applyAlignment="1" applyProtection="1">
      <alignment/>
      <protection locked="0"/>
    </xf>
    <xf numFmtId="3" fontId="81" fillId="0" borderId="0" xfId="0" applyNumberFormat="1" applyFont="1" applyFill="1" applyBorder="1" applyAlignment="1" applyProtection="1">
      <alignment horizontal="center"/>
      <protection/>
    </xf>
    <xf numFmtId="3" fontId="81" fillId="0" borderId="26" xfId="0" applyNumberFormat="1" applyFont="1" applyBorder="1" applyAlignment="1" applyProtection="1">
      <alignment/>
      <protection/>
    </xf>
    <xf numFmtId="3" fontId="80" fillId="0" borderId="32" xfId="0" applyNumberFormat="1" applyFont="1" applyBorder="1" applyAlignment="1" applyProtection="1">
      <alignment/>
      <protection/>
    </xf>
    <xf numFmtId="3" fontId="80" fillId="0" borderId="33" xfId="0" applyNumberFormat="1" applyFont="1" applyBorder="1" applyAlignment="1" applyProtection="1">
      <alignment/>
      <protection/>
    </xf>
    <xf numFmtId="3" fontId="81" fillId="0" borderId="34" xfId="0" applyNumberFormat="1" applyFont="1" applyBorder="1" applyAlignment="1" applyProtection="1">
      <alignment/>
      <protection/>
    </xf>
    <xf numFmtId="0" fontId="78" fillId="0" borderId="11" xfId="0" applyFont="1" applyFill="1" applyBorder="1" applyAlignment="1">
      <alignment horizontal="center"/>
    </xf>
    <xf numFmtId="0" fontId="78" fillId="0" borderId="11" xfId="0" applyFont="1" applyBorder="1" applyAlignment="1">
      <alignment/>
    </xf>
    <xf numFmtId="3" fontId="78" fillId="0" borderId="11" xfId="0" applyNumberFormat="1" applyFont="1" applyBorder="1" applyAlignment="1">
      <alignment horizontal="right"/>
    </xf>
    <xf numFmtId="3" fontId="78" fillId="0" borderId="11" xfId="0" applyNumberFormat="1" applyFont="1" applyBorder="1" applyAlignment="1">
      <alignment/>
    </xf>
    <xf numFmtId="3" fontId="78" fillId="0" borderId="16" xfId="0" applyNumberFormat="1" applyFont="1" applyBorder="1" applyAlignment="1">
      <alignment horizontal="right"/>
    </xf>
    <xf numFmtId="49" fontId="77" fillId="0" borderId="12" xfId="0" applyNumberFormat="1" applyFont="1" applyBorder="1" applyAlignment="1">
      <alignment horizontal="right"/>
    </xf>
    <xf numFmtId="0" fontId="77" fillId="0" borderId="11" xfId="0" applyFont="1" applyFill="1" applyBorder="1" applyAlignment="1">
      <alignment horizontal="center"/>
    </xf>
    <xf numFmtId="0" fontId="88" fillId="0" borderId="0" xfId="0" applyFont="1" applyAlignment="1" applyProtection="1">
      <alignment/>
      <protection/>
    </xf>
    <xf numFmtId="3" fontId="77" fillId="6" borderId="17" xfId="0" applyNumberFormat="1" applyFont="1" applyFill="1" applyBorder="1" applyAlignment="1" applyProtection="1">
      <alignment/>
      <protection locked="0"/>
    </xf>
    <xf numFmtId="0" fontId="2" fillId="35" borderId="35" xfId="0" applyNumberFormat="1" applyFont="1" applyFill="1" applyBorder="1" applyAlignment="1" applyProtection="1">
      <alignment horizontal="center" wrapText="1"/>
      <protection locked="0"/>
    </xf>
    <xf numFmtId="3" fontId="2" fillId="0" borderId="14" xfId="0" applyNumberFormat="1" applyFont="1" applyFill="1" applyBorder="1" applyAlignment="1">
      <alignment horizontal="center" wrapText="1"/>
    </xf>
    <xf numFmtId="0" fontId="77" fillId="0" borderId="0" xfId="0" applyFont="1" applyFill="1" applyBorder="1" applyAlignment="1">
      <alignment/>
    </xf>
    <xf numFmtId="0" fontId="88" fillId="0" borderId="0" xfId="0" applyFont="1" applyBorder="1" applyAlignment="1">
      <alignment horizontal="left"/>
    </xf>
    <xf numFmtId="0" fontId="88" fillId="0" borderId="0" xfId="0" applyFont="1" applyAlignment="1">
      <alignment horizontal="left"/>
    </xf>
    <xf numFmtId="0" fontId="81" fillId="0" borderId="0" xfId="0" applyFont="1" applyAlignment="1" applyProtection="1">
      <alignment/>
      <protection locked="0"/>
    </xf>
    <xf numFmtId="0" fontId="89" fillId="0" borderId="0" xfId="0" applyFont="1" applyAlignment="1" applyProtection="1">
      <alignment/>
      <protection locked="0"/>
    </xf>
    <xf numFmtId="3" fontId="89" fillId="0" borderId="0" xfId="0" applyNumberFormat="1" applyFont="1" applyAlignment="1" applyProtection="1">
      <alignment/>
      <protection locked="0"/>
    </xf>
    <xf numFmtId="0" fontId="80" fillId="0" borderId="0" xfId="0" applyFont="1" applyAlignment="1" applyProtection="1">
      <alignment/>
      <protection locked="0"/>
    </xf>
    <xf numFmtId="0" fontId="0" fillId="0" borderId="0" xfId="0" applyAlignment="1" applyProtection="1">
      <alignment/>
      <protection locked="0"/>
    </xf>
    <xf numFmtId="0" fontId="10" fillId="0" borderId="0" xfId="0" applyFont="1" applyFill="1" applyBorder="1" applyAlignment="1">
      <alignment/>
    </xf>
    <xf numFmtId="0" fontId="84" fillId="0" borderId="0" xfId="0" applyFont="1" applyFill="1" applyBorder="1" applyAlignment="1">
      <alignment horizontal="left"/>
    </xf>
    <xf numFmtId="3" fontId="78" fillId="0" borderId="11" xfId="0" applyNumberFormat="1" applyFont="1" applyBorder="1" applyAlignment="1" applyProtection="1">
      <alignment/>
      <protection locked="0"/>
    </xf>
    <xf numFmtId="49" fontId="3" fillId="0" borderId="36" xfId="0" applyNumberFormat="1" applyFont="1" applyFill="1" applyBorder="1" applyAlignment="1">
      <alignment horizontal="center" wrapText="1"/>
    </xf>
    <xf numFmtId="3" fontId="2" fillId="0" borderId="0" xfId="0" applyNumberFormat="1" applyFont="1" applyFill="1" applyBorder="1" applyAlignment="1" applyProtection="1">
      <alignment wrapText="1"/>
      <protection/>
    </xf>
    <xf numFmtId="49" fontId="2" fillId="34" borderId="0" xfId="0" applyNumberFormat="1" applyFont="1" applyFill="1" applyBorder="1" applyAlignment="1" applyProtection="1">
      <alignment horizontal="center" wrapText="1"/>
      <protection/>
    </xf>
    <xf numFmtId="3" fontId="3" fillId="0" borderId="0" xfId="0" applyNumberFormat="1" applyFont="1" applyFill="1" applyBorder="1" applyAlignment="1" applyProtection="1">
      <alignment horizontal="right" wrapText="1"/>
      <protection locked="0"/>
    </xf>
    <xf numFmtId="0" fontId="88" fillId="0" borderId="0" xfId="0" applyFont="1" applyAlignment="1" applyProtection="1">
      <alignment horizontal="left"/>
      <protection locked="0"/>
    </xf>
    <xf numFmtId="3" fontId="81" fillId="0" borderId="14" xfId="0" applyNumberFormat="1" applyFont="1" applyFill="1" applyBorder="1" applyAlignment="1" applyProtection="1">
      <alignment horizontal="center"/>
      <protection/>
    </xf>
    <xf numFmtId="3" fontId="80" fillId="0" borderId="14" xfId="0" applyNumberFormat="1" applyFont="1" applyBorder="1" applyAlignment="1" applyProtection="1">
      <alignment/>
      <protection/>
    </xf>
    <xf numFmtId="3" fontId="80" fillId="0" borderId="14" xfId="0" applyNumberFormat="1" applyFont="1" applyFill="1" applyBorder="1" applyAlignment="1" applyProtection="1">
      <alignment/>
      <protection locked="0"/>
    </xf>
    <xf numFmtId="3" fontId="81" fillId="0" borderId="14" xfId="0" applyNumberFormat="1" applyFont="1" applyBorder="1" applyAlignment="1" applyProtection="1">
      <alignment/>
      <protection/>
    </xf>
    <xf numFmtId="3" fontId="88" fillId="0" borderId="14" xfId="0" applyNumberFormat="1" applyFont="1" applyBorder="1" applyAlignment="1" applyProtection="1">
      <alignment/>
      <protection/>
    </xf>
    <xf numFmtId="0" fontId="0" fillId="0" borderId="11" xfId="0" applyBorder="1" applyAlignment="1" applyProtection="1">
      <alignment/>
      <protection/>
    </xf>
    <xf numFmtId="0" fontId="0" fillId="0" borderId="16" xfId="0" applyBorder="1" applyAlignment="1" applyProtection="1">
      <alignment/>
      <protection/>
    </xf>
    <xf numFmtId="3" fontId="77" fillId="0" borderId="11" xfId="0" applyNumberFormat="1" applyFont="1" applyBorder="1" applyAlignment="1">
      <alignment/>
    </xf>
    <xf numFmtId="0" fontId="77" fillId="0" borderId="0" xfId="0" applyFont="1" applyBorder="1" applyAlignment="1">
      <alignment/>
    </xf>
    <xf numFmtId="3" fontId="77" fillId="0" borderId="0" xfId="0" applyNumberFormat="1" applyFont="1" applyBorder="1" applyAlignment="1">
      <alignment/>
    </xf>
    <xf numFmtId="3" fontId="77" fillId="0" borderId="16" xfId="0" applyNumberFormat="1" applyFont="1" applyBorder="1" applyAlignment="1">
      <alignment/>
    </xf>
    <xf numFmtId="3" fontId="77" fillId="0" borderId="15" xfId="0" applyNumberFormat="1" applyFont="1" applyBorder="1" applyAlignment="1">
      <alignment/>
    </xf>
    <xf numFmtId="3" fontId="77" fillId="0" borderId="17" xfId="0" applyNumberFormat="1" applyFont="1" applyBorder="1" applyAlignment="1">
      <alignment/>
    </xf>
    <xf numFmtId="3" fontId="77" fillId="0" borderId="0" xfId="0" applyNumberFormat="1" applyFont="1" applyBorder="1" applyAlignment="1" applyProtection="1">
      <alignment/>
      <protection/>
    </xf>
    <xf numFmtId="3" fontId="77" fillId="0" borderId="14" xfId="0" applyNumberFormat="1" applyFont="1" applyBorder="1" applyAlignment="1">
      <alignment/>
    </xf>
    <xf numFmtId="3" fontId="78" fillId="0" borderId="16" xfId="0" applyNumberFormat="1" applyFont="1" applyBorder="1" applyAlignment="1">
      <alignment/>
    </xf>
    <xf numFmtId="49" fontId="2" fillId="34" borderId="0" xfId="0" applyNumberFormat="1" applyFont="1" applyFill="1" applyBorder="1" applyAlignment="1" applyProtection="1">
      <alignment horizontal="right" wrapText="1"/>
      <protection/>
    </xf>
    <xf numFmtId="0" fontId="89" fillId="0" borderId="0" xfId="0" applyFont="1" applyAlignment="1" applyProtection="1">
      <alignment/>
      <protection/>
    </xf>
    <xf numFmtId="0" fontId="80" fillId="0" borderId="0" xfId="0" applyFont="1" applyAlignment="1" applyProtection="1">
      <alignment horizontal="left"/>
      <protection locked="0"/>
    </xf>
    <xf numFmtId="0" fontId="90" fillId="0" borderId="0" xfId="0" applyFont="1" applyAlignment="1" applyProtection="1">
      <alignment/>
      <protection locked="0"/>
    </xf>
    <xf numFmtId="0" fontId="90" fillId="0" borderId="37" xfId="0" applyFont="1" applyBorder="1" applyAlignment="1" applyProtection="1">
      <alignment/>
      <protection locked="0"/>
    </xf>
    <xf numFmtId="0" fontId="80" fillId="0" borderId="23" xfId="0" applyFont="1" applyBorder="1" applyAlignment="1">
      <alignment/>
    </xf>
    <xf numFmtId="0" fontId="90" fillId="0" borderId="18" xfId="0" applyFont="1" applyBorder="1" applyAlignment="1" applyProtection="1">
      <alignment/>
      <protection locked="0"/>
    </xf>
    <xf numFmtId="0" fontId="80" fillId="0" borderId="38" xfId="0" applyFont="1" applyBorder="1" applyAlignment="1">
      <alignment/>
    </xf>
    <xf numFmtId="0" fontId="90" fillId="0" borderId="12" xfId="0" applyFont="1" applyBorder="1" applyAlignment="1" applyProtection="1">
      <alignment/>
      <protection locked="0"/>
    </xf>
    <xf numFmtId="0" fontId="90" fillId="0" borderId="39" xfId="0" applyFont="1" applyBorder="1" applyAlignment="1" applyProtection="1">
      <alignment/>
      <protection locked="0"/>
    </xf>
    <xf numFmtId="0" fontId="90" fillId="0" borderId="40" xfId="0" applyFont="1" applyBorder="1" applyAlignment="1" applyProtection="1">
      <alignment/>
      <protection locked="0"/>
    </xf>
    <xf numFmtId="0" fontId="80" fillId="0" borderId="14" xfId="0" applyFont="1" applyBorder="1" applyAlignment="1">
      <alignment/>
    </xf>
    <xf numFmtId="0" fontId="80" fillId="0" borderId="27" xfId="0" applyFont="1" applyBorder="1" applyAlignment="1">
      <alignment/>
    </xf>
    <xf numFmtId="0" fontId="90" fillId="0" borderId="41" xfId="0" applyFont="1" applyBorder="1" applyAlignment="1">
      <alignment/>
    </xf>
    <xf numFmtId="0" fontId="80" fillId="0" borderId="42" xfId="0" applyFont="1" applyBorder="1" applyAlignment="1">
      <alignment/>
    </xf>
    <xf numFmtId="0" fontId="88" fillId="6" borderId="32" xfId="0" applyFont="1" applyFill="1" applyBorder="1" applyAlignment="1" applyProtection="1">
      <alignment/>
      <protection locked="0"/>
    </xf>
    <xf numFmtId="0" fontId="88" fillId="6" borderId="31" xfId="0" applyFont="1" applyFill="1" applyBorder="1" applyAlignment="1" applyProtection="1">
      <alignment horizontal="left"/>
      <protection locked="0"/>
    </xf>
    <xf numFmtId="0" fontId="88" fillId="6" borderId="32" xfId="0" applyFont="1" applyFill="1" applyBorder="1" applyAlignment="1" applyProtection="1">
      <alignment horizontal="left"/>
      <protection locked="0"/>
    </xf>
    <xf numFmtId="14" fontId="88" fillId="6" borderId="43" xfId="0" applyNumberFormat="1" applyFont="1" applyFill="1" applyBorder="1" applyAlignment="1" applyProtection="1">
      <alignment/>
      <protection locked="0"/>
    </xf>
    <xf numFmtId="0" fontId="91" fillId="0" borderId="25" xfId="0" applyFont="1" applyBorder="1" applyAlignment="1">
      <alignment horizontal="left"/>
    </xf>
    <xf numFmtId="0" fontId="88" fillId="6" borderId="44" xfId="0" applyNumberFormat="1" applyFont="1" applyFill="1" applyBorder="1" applyAlignment="1" applyProtection="1">
      <alignment horizontal="left"/>
      <protection locked="0"/>
    </xf>
    <xf numFmtId="0" fontId="88" fillId="6" borderId="11" xfId="0" applyNumberFormat="1" applyFont="1" applyFill="1" applyBorder="1" applyAlignment="1" applyProtection="1">
      <alignment horizontal="left"/>
      <protection locked="0"/>
    </xf>
    <xf numFmtId="3" fontId="80" fillId="36" borderId="31" xfId="0" applyNumberFormat="1" applyFont="1" applyFill="1" applyBorder="1" applyAlignment="1" applyProtection="1">
      <alignment/>
      <protection/>
    </xf>
    <xf numFmtId="3" fontId="80" fillId="36" borderId="45" xfId="0" applyNumberFormat="1" applyFont="1" applyFill="1" applyBorder="1" applyAlignment="1" applyProtection="1">
      <alignment/>
      <protection/>
    </xf>
    <xf numFmtId="3" fontId="88" fillId="0" borderId="46" xfId="0" applyNumberFormat="1" applyFont="1" applyBorder="1" applyAlignment="1" applyProtection="1">
      <alignment/>
      <protection locked="0"/>
    </xf>
    <xf numFmtId="3" fontId="88" fillId="0" borderId="31" xfId="0" applyNumberFormat="1" applyFont="1" applyBorder="1" applyAlignment="1" applyProtection="1">
      <alignment/>
      <protection locked="0"/>
    </xf>
    <xf numFmtId="3" fontId="92" fillId="0" borderId="26" xfId="0" applyNumberFormat="1" applyFont="1" applyBorder="1" applyAlignment="1" applyProtection="1">
      <alignment/>
      <protection locked="0"/>
    </xf>
    <xf numFmtId="3" fontId="79" fillId="0" borderId="11" xfId="0" applyNumberFormat="1" applyFont="1" applyBorder="1" applyAlignment="1" applyProtection="1">
      <alignment/>
      <protection/>
    </xf>
    <xf numFmtId="0" fontId="0" fillId="0" borderId="0" xfId="0" applyAlignment="1" applyProtection="1">
      <alignment horizontal="left"/>
      <protection/>
    </xf>
    <xf numFmtId="0" fontId="88" fillId="2" borderId="47" xfId="0" applyFont="1" applyFill="1" applyBorder="1" applyAlignment="1" applyProtection="1">
      <alignment/>
      <protection locked="0"/>
    </xf>
    <xf numFmtId="0" fontId="6" fillId="0" borderId="48" xfId="0" applyFont="1" applyFill="1" applyBorder="1" applyAlignment="1" applyProtection="1">
      <alignment/>
      <protection/>
    </xf>
    <xf numFmtId="0" fontId="88" fillId="0" borderId="13" xfId="0" applyFont="1" applyFill="1" applyBorder="1" applyAlignment="1" applyProtection="1">
      <alignment/>
      <protection/>
    </xf>
    <xf numFmtId="0" fontId="88" fillId="0" borderId="47" xfId="0" applyFont="1" applyFill="1" applyBorder="1" applyAlignment="1" applyProtection="1">
      <alignment horizontal="right"/>
      <protection/>
    </xf>
    <xf numFmtId="0" fontId="93" fillId="0" borderId="49" xfId="0" applyFont="1" applyFill="1" applyBorder="1" applyAlignment="1" applyProtection="1">
      <alignment/>
      <protection/>
    </xf>
    <xf numFmtId="0" fontId="93" fillId="0" borderId="49" xfId="0" applyFont="1" applyFill="1" applyBorder="1" applyAlignment="1" applyProtection="1">
      <alignment horizontal="left"/>
      <protection/>
    </xf>
    <xf numFmtId="0" fontId="94" fillId="0" borderId="12" xfId="0" applyFont="1" applyFill="1" applyBorder="1" applyAlignment="1" applyProtection="1">
      <alignment horizontal="left"/>
      <protection locked="0"/>
    </xf>
    <xf numFmtId="0" fontId="88" fillId="0" borderId="50" xfId="0" applyFont="1" applyFill="1" applyBorder="1" applyAlignment="1" applyProtection="1">
      <alignment horizontal="right"/>
      <protection/>
    </xf>
    <xf numFmtId="0" fontId="88" fillId="0" borderId="25" xfId="0" applyFont="1" applyFill="1" applyBorder="1" applyAlignment="1" applyProtection="1">
      <alignment horizontal="left"/>
      <protection locked="0"/>
    </xf>
    <xf numFmtId="0" fontId="88" fillId="0" borderId="15" xfId="0" applyFont="1" applyFill="1" applyBorder="1" applyAlignment="1" applyProtection="1">
      <alignment horizontal="right"/>
      <protection/>
    </xf>
    <xf numFmtId="0" fontId="88" fillId="0" borderId="11" xfId="0" applyFont="1" applyFill="1" applyBorder="1" applyAlignment="1" applyProtection="1">
      <alignment/>
      <protection locked="0"/>
    </xf>
    <xf numFmtId="0" fontId="88" fillId="0" borderId="13" xfId="0" applyFont="1" applyFill="1" applyBorder="1" applyAlignment="1" applyProtection="1">
      <alignment horizontal="left"/>
      <protection/>
    </xf>
    <xf numFmtId="0" fontId="88" fillId="0" borderId="13" xfId="0" applyFont="1" applyFill="1" applyBorder="1" applyAlignment="1" applyProtection="1">
      <alignment horizontal="left"/>
      <protection locked="0"/>
    </xf>
    <xf numFmtId="0" fontId="6" fillId="0" borderId="25" xfId="0" applyFont="1" applyFill="1" applyBorder="1" applyAlignment="1" applyProtection="1">
      <alignment horizontal="left"/>
      <protection/>
    </xf>
    <xf numFmtId="0" fontId="88" fillId="0" borderId="13" xfId="0" applyFont="1" applyFill="1" applyBorder="1" applyAlignment="1" applyProtection="1">
      <alignment horizontal="right"/>
      <protection/>
    </xf>
    <xf numFmtId="0" fontId="91" fillId="2" borderId="51" xfId="0" applyFont="1" applyFill="1" applyBorder="1" applyAlignment="1">
      <alignment horizontal="left"/>
    </xf>
    <xf numFmtId="0" fontId="80" fillId="0" borderId="19" xfId="0" applyFont="1" applyBorder="1" applyAlignment="1">
      <alignment wrapText="1"/>
    </xf>
    <xf numFmtId="0" fontId="80" fillId="0" borderId="19" xfId="0" applyFont="1" applyBorder="1" applyAlignment="1" applyProtection="1">
      <alignment wrapText="1"/>
      <protection locked="0"/>
    </xf>
    <xf numFmtId="0" fontId="80" fillId="0" borderId="52" xfId="0" applyFont="1" applyBorder="1" applyAlignment="1">
      <alignment/>
    </xf>
    <xf numFmtId="0" fontId="80" fillId="35" borderId="26" xfId="0" applyFont="1" applyFill="1" applyBorder="1" applyAlignment="1" applyProtection="1">
      <alignment wrapText="1"/>
      <protection locked="0"/>
    </xf>
    <xf numFmtId="0" fontId="80" fillId="35" borderId="26" xfId="0" applyFont="1" applyFill="1" applyBorder="1" applyAlignment="1" applyProtection="1">
      <alignment/>
      <protection locked="0"/>
    </xf>
    <xf numFmtId="0" fontId="58" fillId="0" borderId="0" xfId="0" applyFont="1" applyBorder="1" applyAlignment="1" applyProtection="1">
      <alignment horizontal="left"/>
      <protection/>
    </xf>
    <xf numFmtId="0" fontId="78" fillId="0" borderId="12" xfId="0" applyFont="1" applyBorder="1" applyAlignment="1" applyProtection="1">
      <alignment horizontal="right"/>
      <protection/>
    </xf>
    <xf numFmtId="0" fontId="77" fillId="6" borderId="47" xfId="0" applyFont="1" applyFill="1" applyBorder="1" applyAlignment="1" applyProtection="1">
      <alignment horizontal="left"/>
      <protection/>
    </xf>
    <xf numFmtId="0" fontId="88" fillId="0" borderId="53" xfId="0" applyFont="1" applyFill="1" applyBorder="1" applyAlignment="1" applyProtection="1">
      <alignment horizontal="right"/>
      <protection/>
    </xf>
    <xf numFmtId="0" fontId="88" fillId="0" borderId="11" xfId="0" applyFont="1" applyFill="1" applyBorder="1" applyAlignment="1" applyProtection="1">
      <alignment horizontal="left"/>
      <protection locked="0"/>
    </xf>
    <xf numFmtId="0" fontId="88" fillId="0" borderId="54" xfId="0" applyFont="1" applyFill="1" applyBorder="1" applyAlignment="1" applyProtection="1">
      <alignment horizontal="left"/>
      <protection locked="0"/>
    </xf>
    <xf numFmtId="0" fontId="88" fillId="0" borderId="12" xfId="0" applyFont="1" applyFill="1" applyBorder="1" applyAlignment="1" applyProtection="1">
      <alignment horizontal="left"/>
      <protection/>
    </xf>
    <xf numFmtId="0" fontId="88" fillId="0" borderId="48" xfId="0" applyFont="1" applyFill="1" applyBorder="1" applyAlignment="1" applyProtection="1">
      <alignment horizontal="left"/>
      <protection locked="0"/>
    </xf>
    <xf numFmtId="0" fontId="88" fillId="0" borderId="32" xfId="0" applyFont="1" applyFill="1" applyBorder="1" applyAlignment="1" applyProtection="1">
      <alignment horizontal="right"/>
      <protection/>
    </xf>
    <xf numFmtId="0" fontId="88" fillId="0" borderId="32" xfId="0" applyFont="1" applyFill="1" applyBorder="1" applyAlignment="1" applyProtection="1">
      <alignment horizontal="left"/>
      <protection/>
    </xf>
    <xf numFmtId="3" fontId="82" fillId="0" borderId="17" xfId="58" applyNumberFormat="1" applyFont="1" applyFill="1" applyBorder="1" applyAlignment="1">
      <alignment wrapText="1"/>
    </xf>
    <xf numFmtId="3" fontId="82" fillId="0" borderId="16" xfId="58" applyNumberFormat="1" applyFont="1" applyFill="1" applyBorder="1" applyAlignment="1">
      <alignment wrapText="1"/>
    </xf>
    <xf numFmtId="49" fontId="2" fillId="0" borderId="12" xfId="0" applyNumberFormat="1" applyFont="1" applyFill="1" applyBorder="1" applyAlignment="1">
      <alignment horizontal="right" wrapText="1"/>
    </xf>
    <xf numFmtId="49" fontId="2" fillId="0" borderId="11" xfId="0" applyNumberFormat="1" applyFont="1" applyFill="1" applyBorder="1" applyAlignment="1">
      <alignment horizontal="right" wrapText="1"/>
    </xf>
    <xf numFmtId="3" fontId="21" fillId="34" borderId="0" xfId="0" applyNumberFormat="1" applyFont="1" applyFill="1" applyBorder="1" applyAlignment="1" applyProtection="1">
      <alignment horizontal="right" wrapText="1"/>
      <protection/>
    </xf>
    <xf numFmtId="3" fontId="21" fillId="34" borderId="0" xfId="0" applyNumberFormat="1" applyFont="1" applyFill="1" applyBorder="1" applyAlignment="1" applyProtection="1">
      <alignment horizontal="center" wrapText="1"/>
      <protection/>
    </xf>
    <xf numFmtId="3" fontId="95" fillId="0" borderId="0" xfId="0" applyNumberFormat="1" applyFont="1" applyBorder="1" applyAlignment="1" applyProtection="1">
      <alignment horizontal="right" wrapText="1"/>
      <protection/>
    </xf>
    <xf numFmtId="3" fontId="95" fillId="0" borderId="14" xfId="0" applyNumberFormat="1" applyFont="1" applyBorder="1" applyAlignment="1" applyProtection="1">
      <alignment wrapText="1"/>
      <protection/>
    </xf>
    <xf numFmtId="3" fontId="10" fillId="0" borderId="0" xfId="0" applyNumberFormat="1" applyFont="1" applyBorder="1" applyAlignment="1" applyProtection="1">
      <alignment wrapText="1"/>
      <protection/>
    </xf>
    <xf numFmtId="3" fontId="95" fillId="0" borderId="0" xfId="0" applyNumberFormat="1" applyFont="1" applyBorder="1" applyAlignment="1" applyProtection="1">
      <alignment wrapText="1"/>
      <protection/>
    </xf>
    <xf numFmtId="3" fontId="77" fillId="35" borderId="19" xfId="0" applyNumberFormat="1" applyFont="1" applyFill="1" applyBorder="1" applyAlignment="1" applyProtection="1">
      <alignment horizontal="right"/>
      <protection/>
    </xf>
    <xf numFmtId="0" fontId="0" fillId="0" borderId="31" xfId="0" applyBorder="1" applyAlignment="1">
      <alignment/>
    </xf>
    <xf numFmtId="0" fontId="0" fillId="0" borderId="31" xfId="0" applyBorder="1" applyAlignment="1">
      <alignment horizontal="center"/>
    </xf>
    <xf numFmtId="0" fontId="94" fillId="0" borderId="31" xfId="0" applyFont="1" applyBorder="1" applyAlignment="1">
      <alignment horizontal="center" wrapText="1"/>
    </xf>
    <xf numFmtId="0" fontId="94" fillId="0" borderId="31" xfId="0" applyFont="1" applyBorder="1" applyAlignment="1">
      <alignment horizontal="center"/>
    </xf>
    <xf numFmtId="0" fontId="77" fillId="6" borderId="55" xfId="0" applyFont="1" applyFill="1" applyBorder="1" applyAlignment="1" applyProtection="1">
      <alignment horizontal="center"/>
      <protection/>
    </xf>
    <xf numFmtId="0" fontId="88" fillId="0" borderId="11" xfId="0" applyFont="1" applyFill="1" applyBorder="1" applyAlignment="1" applyProtection="1">
      <alignment/>
      <protection/>
    </xf>
    <xf numFmtId="0" fontId="94" fillId="0" borderId="56" xfId="0" applyFont="1" applyBorder="1" applyAlignment="1">
      <alignment horizontal="center"/>
    </xf>
    <xf numFmtId="0" fontId="94" fillId="0" borderId="46" xfId="0" applyFont="1" applyBorder="1" applyAlignment="1">
      <alignment horizontal="center" wrapText="1"/>
    </xf>
    <xf numFmtId="0" fontId="0" fillId="0" borderId="10" xfId="0" applyBorder="1" applyAlignment="1">
      <alignment/>
    </xf>
    <xf numFmtId="0" fontId="0" fillId="0" borderId="45" xfId="0" applyBorder="1" applyAlignment="1">
      <alignment/>
    </xf>
    <xf numFmtId="0" fontId="0" fillId="0" borderId="0" xfId="0" applyBorder="1" applyAlignment="1">
      <alignment/>
    </xf>
    <xf numFmtId="0" fontId="0" fillId="37" borderId="38" xfId="0" applyFill="1" applyBorder="1" applyAlignment="1">
      <alignment/>
    </xf>
    <xf numFmtId="0" fontId="0" fillId="37" borderId="31" xfId="0" applyFill="1" applyBorder="1" applyAlignment="1">
      <alignment/>
    </xf>
    <xf numFmtId="0" fontId="0" fillId="0" borderId="46" xfId="0" applyBorder="1" applyAlignment="1">
      <alignment/>
    </xf>
    <xf numFmtId="0" fontId="96" fillId="0" borderId="0" xfId="0" applyFont="1" applyBorder="1" applyAlignment="1">
      <alignment/>
    </xf>
    <xf numFmtId="0" fontId="0" fillId="0" borderId="10" xfId="0" applyBorder="1" applyAlignment="1">
      <alignment wrapText="1"/>
    </xf>
    <xf numFmtId="0" fontId="0" fillId="37" borderId="46" xfId="0" applyFill="1" applyBorder="1" applyAlignment="1">
      <alignment/>
    </xf>
    <xf numFmtId="0" fontId="0" fillId="0" borderId="46" xfId="0" applyFill="1" applyBorder="1" applyAlignment="1">
      <alignment horizontal="center"/>
    </xf>
    <xf numFmtId="0" fontId="0" fillId="0" borderId="57" xfId="0" applyBorder="1" applyAlignment="1">
      <alignment/>
    </xf>
    <xf numFmtId="0" fontId="0" fillId="0" borderId="58" xfId="0" applyBorder="1" applyAlignment="1">
      <alignment/>
    </xf>
    <xf numFmtId="0" fontId="94" fillId="0" borderId="10" xfId="0" applyFont="1" applyBorder="1" applyAlignment="1">
      <alignment/>
    </xf>
    <xf numFmtId="0" fontId="0" fillId="0" borderId="26" xfId="0" applyBorder="1" applyAlignment="1">
      <alignment/>
    </xf>
    <xf numFmtId="0" fontId="0" fillId="0" borderId="31" xfId="0" applyFill="1" applyBorder="1" applyAlignment="1">
      <alignment/>
    </xf>
    <xf numFmtId="0" fontId="0" fillId="38" borderId="10" xfId="0" applyFill="1" applyBorder="1" applyAlignment="1">
      <alignment/>
    </xf>
    <xf numFmtId="0" fontId="0" fillId="38" borderId="0" xfId="0" applyFill="1" applyBorder="1" applyAlignment="1">
      <alignment/>
    </xf>
    <xf numFmtId="0" fontId="0" fillId="38" borderId="14" xfId="0" applyFill="1" applyBorder="1" applyAlignment="1">
      <alignment/>
    </xf>
    <xf numFmtId="0" fontId="0" fillId="0" borderId="38" xfId="0" applyBorder="1" applyAlignment="1">
      <alignment/>
    </xf>
    <xf numFmtId="0" fontId="0" fillId="0" borderId="59" xfId="0" applyBorder="1" applyAlignment="1">
      <alignment/>
    </xf>
    <xf numFmtId="0" fontId="0" fillId="0" borderId="12" xfId="0" applyBorder="1" applyAlignment="1">
      <alignment/>
    </xf>
    <xf numFmtId="0" fontId="0" fillId="0" borderId="60" xfId="0" applyBorder="1" applyAlignment="1">
      <alignment/>
    </xf>
    <xf numFmtId="0" fontId="96" fillId="0" borderId="11" xfId="0" applyFont="1" applyBorder="1" applyAlignment="1">
      <alignment/>
    </xf>
    <xf numFmtId="0" fontId="0" fillId="0" borderId="61" xfId="0" applyBorder="1" applyAlignment="1">
      <alignment/>
    </xf>
    <xf numFmtId="3" fontId="77" fillId="35" borderId="21" xfId="0" applyNumberFormat="1" applyFont="1" applyFill="1" applyBorder="1" applyAlignment="1" applyProtection="1">
      <alignment horizontal="right"/>
      <protection/>
    </xf>
    <xf numFmtId="3" fontId="77" fillId="2" borderId="19" xfId="0" applyNumberFormat="1" applyFont="1" applyFill="1" applyBorder="1" applyAlignment="1" applyProtection="1">
      <alignment horizontal="right"/>
      <protection/>
    </xf>
    <xf numFmtId="3" fontId="80" fillId="0" borderId="0" xfId="0" applyNumberFormat="1" applyFont="1" applyFill="1" applyBorder="1" applyAlignment="1" applyProtection="1">
      <alignment horizontal="left"/>
      <protection locked="0"/>
    </xf>
    <xf numFmtId="3" fontId="80" fillId="0" borderId="14" xfId="0" applyNumberFormat="1" applyFont="1" applyFill="1" applyBorder="1" applyAlignment="1" applyProtection="1">
      <alignment horizontal="left"/>
      <protection locked="0"/>
    </xf>
    <xf numFmtId="3" fontId="88" fillId="0" borderId="31" xfId="0" applyNumberFormat="1" applyFont="1" applyBorder="1" applyAlignment="1" applyProtection="1">
      <alignment/>
      <protection/>
    </xf>
    <xf numFmtId="0" fontId="80" fillId="0" borderId="0" xfId="0" applyFont="1" applyFill="1" applyBorder="1" applyAlignment="1" applyProtection="1">
      <alignment horizontal="left"/>
      <protection/>
    </xf>
    <xf numFmtId="0" fontId="88" fillId="0" borderId="14" xfId="0" applyFont="1" applyBorder="1" applyAlignment="1">
      <alignment/>
    </xf>
    <xf numFmtId="0" fontId="88" fillId="0" borderId="16" xfId="0" applyFont="1" applyBorder="1" applyAlignment="1">
      <alignment/>
    </xf>
    <xf numFmtId="0" fontId="80" fillId="0" borderId="62" xfId="0" applyFont="1" applyFill="1" applyBorder="1" applyAlignment="1" applyProtection="1">
      <alignment horizontal="left"/>
      <protection locked="0"/>
    </xf>
    <xf numFmtId="0" fontId="80" fillId="0" borderId="63" xfId="0" applyFont="1" applyBorder="1" applyAlignment="1">
      <alignment/>
    </xf>
    <xf numFmtId="0" fontId="88" fillId="0" borderId="48" xfId="0" applyFont="1" applyBorder="1" applyAlignment="1">
      <alignment/>
    </xf>
    <xf numFmtId="0" fontId="80" fillId="0" borderId="54" xfId="0" applyFont="1" applyBorder="1" applyAlignment="1">
      <alignment/>
    </xf>
    <xf numFmtId="0" fontId="80" fillId="0" borderId="30" xfId="0" applyFont="1" applyBorder="1" applyAlignment="1">
      <alignment/>
    </xf>
    <xf numFmtId="0" fontId="88" fillId="0" borderId="56" xfId="0" applyFont="1" applyBorder="1" applyAlignment="1">
      <alignment/>
    </xf>
    <xf numFmtId="0" fontId="80" fillId="0" borderId="11" xfId="0" applyFont="1" applyBorder="1" applyAlignment="1">
      <alignment/>
    </xf>
    <xf numFmtId="0" fontId="80" fillId="0" borderId="30" xfId="0" applyFont="1" applyBorder="1" applyAlignment="1">
      <alignment wrapText="1"/>
    </xf>
    <xf numFmtId="0" fontId="80" fillId="0" borderId="13" xfId="0" applyFont="1" applyBorder="1" applyAlignment="1">
      <alignment wrapText="1"/>
    </xf>
    <xf numFmtId="0" fontId="80" fillId="0" borderId="0" xfId="0" applyFont="1" applyBorder="1" applyAlignment="1">
      <alignment/>
    </xf>
    <xf numFmtId="0" fontId="80" fillId="0" borderId="54" xfId="0" applyFont="1" applyBorder="1" applyAlignment="1">
      <alignment wrapText="1"/>
    </xf>
    <xf numFmtId="0" fontId="88" fillId="0" borderId="37" xfId="0" applyFont="1" applyBorder="1" applyAlignment="1">
      <alignment/>
    </xf>
    <xf numFmtId="0" fontId="80" fillId="0" borderId="64" xfId="0" applyFont="1" applyBorder="1" applyAlignment="1">
      <alignment/>
    </xf>
    <xf numFmtId="0" fontId="80" fillId="0" borderId="65" xfId="0" applyFont="1" applyBorder="1" applyAlignment="1">
      <alignment/>
    </xf>
    <xf numFmtId="0" fontId="80" fillId="0" borderId="10" xfId="0" applyFont="1" applyBorder="1" applyAlignment="1" applyProtection="1">
      <alignment horizontal="left"/>
      <protection locked="0"/>
    </xf>
    <xf numFmtId="0" fontId="88" fillId="0" borderId="40" xfId="0" applyFont="1" applyBorder="1" applyAlignment="1">
      <alignment/>
    </xf>
    <xf numFmtId="0" fontId="80" fillId="0" borderId="66" xfId="0" applyFont="1" applyBorder="1" applyAlignment="1">
      <alignment/>
    </xf>
    <xf numFmtId="0" fontId="80" fillId="0" borderId="55" xfId="0" applyFont="1" applyFill="1" applyBorder="1" applyAlignment="1" applyProtection="1">
      <alignment horizontal="left"/>
      <protection locked="0"/>
    </xf>
    <xf numFmtId="0" fontId="80" fillId="0" borderId="53" xfId="0" applyFont="1" applyBorder="1" applyAlignment="1">
      <alignment wrapText="1"/>
    </xf>
    <xf numFmtId="0" fontId="80" fillId="0" borderId="11" xfId="0" applyFont="1" applyBorder="1" applyAlignment="1" applyProtection="1">
      <alignment horizontal="left"/>
      <protection/>
    </xf>
    <xf numFmtId="0" fontId="80" fillId="0" borderId="64" xfId="0" applyFont="1" applyBorder="1" applyAlignment="1" applyProtection="1">
      <alignment/>
      <protection locked="0"/>
    </xf>
    <xf numFmtId="0" fontId="80" fillId="0" borderId="21" xfId="0" applyFont="1" applyBorder="1" applyAlignment="1">
      <alignment/>
    </xf>
    <xf numFmtId="0" fontId="80" fillId="0" borderId="21" xfId="0" applyFont="1" applyBorder="1" applyAlignment="1" applyProtection="1">
      <alignment/>
      <protection locked="0"/>
    </xf>
    <xf numFmtId="0" fontId="80" fillId="0" borderId="49" xfId="0" applyFont="1" applyBorder="1" applyAlignment="1">
      <alignment/>
    </xf>
    <xf numFmtId="0" fontId="80" fillId="0" borderId="67" xfId="0" applyFont="1" applyBorder="1" applyAlignment="1">
      <alignment/>
    </xf>
    <xf numFmtId="0" fontId="88" fillId="0" borderId="28" xfId="0" applyFont="1" applyBorder="1" applyAlignment="1">
      <alignment/>
    </xf>
    <xf numFmtId="0" fontId="88" fillId="0" borderId="68" xfId="0" applyFont="1" applyBorder="1" applyAlignment="1">
      <alignment/>
    </xf>
    <xf numFmtId="0" fontId="88" fillId="0" borderId="12" xfId="0" applyFont="1" applyBorder="1" applyAlignment="1">
      <alignment/>
    </xf>
    <xf numFmtId="0" fontId="88" fillId="0" borderId="27" xfId="0" applyFont="1" applyBorder="1" applyAlignment="1">
      <alignment/>
    </xf>
    <xf numFmtId="0" fontId="88" fillId="0" borderId="69" xfId="0" applyFont="1" applyBorder="1" applyAlignment="1">
      <alignment/>
    </xf>
    <xf numFmtId="0" fontId="88" fillId="0" borderId="70" xfId="0" applyFont="1" applyBorder="1" applyAlignment="1">
      <alignment/>
    </xf>
    <xf numFmtId="0" fontId="88" fillId="0" borderId="30" xfId="0" applyFont="1" applyBorder="1" applyAlignment="1">
      <alignment horizontal="left"/>
    </xf>
    <xf numFmtId="0" fontId="80" fillId="0" borderId="21" xfId="0" applyFont="1" applyBorder="1" applyAlignment="1" applyProtection="1">
      <alignment horizontal="left"/>
      <protection/>
    </xf>
    <xf numFmtId="0" fontId="80" fillId="0" borderId="10" xfId="0" applyFont="1" applyFill="1" applyBorder="1" applyAlignment="1" applyProtection="1">
      <alignment horizontal="right"/>
      <protection/>
    </xf>
    <xf numFmtId="0" fontId="80" fillId="0" borderId="71" xfId="0" applyFont="1" applyBorder="1" applyAlignment="1" applyProtection="1">
      <alignment horizontal="left"/>
      <protection/>
    </xf>
    <xf numFmtId="0" fontId="0" fillId="35" borderId="0" xfId="0" applyFill="1" applyAlignment="1" applyProtection="1">
      <alignment horizontal="right"/>
      <protection/>
    </xf>
    <xf numFmtId="0" fontId="0" fillId="2" borderId="0" xfId="0" applyFill="1" applyAlignment="1" applyProtection="1">
      <alignment horizontal="right"/>
      <protection/>
    </xf>
    <xf numFmtId="0" fontId="6" fillId="0" borderId="48" xfId="0" applyFont="1" applyFill="1" applyBorder="1" applyAlignment="1" applyProtection="1">
      <alignment horizontal="right"/>
      <protection/>
    </xf>
    <xf numFmtId="0" fontId="94" fillId="0" borderId="70" xfId="0" applyFont="1" applyFill="1" applyBorder="1" applyAlignment="1" applyProtection="1">
      <alignment horizontal="right"/>
      <protection locked="0"/>
    </xf>
    <xf numFmtId="49" fontId="80" fillId="0" borderId="10" xfId="0" applyNumberFormat="1" applyFont="1" applyBorder="1" applyAlignment="1" applyProtection="1">
      <alignment horizontal="right"/>
      <protection/>
    </xf>
    <xf numFmtId="49" fontId="80" fillId="0" borderId="10" xfId="0" applyNumberFormat="1" applyFont="1" applyBorder="1" applyAlignment="1">
      <alignment horizontal="right"/>
    </xf>
    <xf numFmtId="49" fontId="79" fillId="0" borderId="12" xfId="0" applyNumberFormat="1" applyFont="1" applyBorder="1" applyAlignment="1" applyProtection="1">
      <alignment horizontal="right"/>
      <protection/>
    </xf>
    <xf numFmtId="49" fontId="79" fillId="0" borderId="0" xfId="0" applyNumberFormat="1" applyFont="1" applyAlignment="1" applyProtection="1">
      <alignment horizontal="right"/>
      <protection/>
    </xf>
    <xf numFmtId="0" fontId="0" fillId="0" borderId="0" xfId="0" applyAlignment="1" applyProtection="1">
      <alignment horizontal="right"/>
      <protection/>
    </xf>
    <xf numFmtId="0" fontId="58" fillId="0" borderId="0" xfId="0" applyFont="1" applyBorder="1" applyAlignment="1" applyProtection="1">
      <alignment horizontal="right"/>
      <protection/>
    </xf>
    <xf numFmtId="0" fontId="81" fillId="0" borderId="0" xfId="0" applyFont="1" applyFill="1" applyBorder="1" applyAlignment="1" applyProtection="1">
      <alignment horizontal="right"/>
      <protection/>
    </xf>
    <xf numFmtId="0" fontId="80" fillId="0" borderId="0" xfId="0" applyFont="1" applyFill="1" applyBorder="1" applyAlignment="1" applyProtection="1">
      <alignment horizontal="right"/>
      <protection/>
    </xf>
    <xf numFmtId="0" fontId="80" fillId="0" borderId="0" xfId="0" applyFont="1" applyBorder="1" applyAlignment="1" applyProtection="1">
      <alignment horizontal="right"/>
      <protection/>
    </xf>
    <xf numFmtId="0" fontId="79" fillId="0" borderId="11" xfId="0" applyFont="1" applyBorder="1" applyAlignment="1" applyProtection="1">
      <alignment horizontal="right"/>
      <protection/>
    </xf>
    <xf numFmtId="0" fontId="79" fillId="0" borderId="0" xfId="0" applyFont="1" applyAlignment="1" applyProtection="1">
      <alignment horizontal="right"/>
      <protection/>
    </xf>
    <xf numFmtId="0" fontId="97" fillId="0" borderId="0" xfId="0" applyFont="1" applyBorder="1" applyAlignment="1" applyProtection="1">
      <alignment/>
      <protection/>
    </xf>
    <xf numFmtId="0" fontId="6" fillId="0" borderId="0" xfId="0" applyFont="1" applyBorder="1" applyAlignment="1" applyProtection="1">
      <alignment/>
      <protection/>
    </xf>
    <xf numFmtId="0" fontId="88" fillId="0" borderId="62" xfId="0" applyFont="1" applyFill="1" applyBorder="1" applyAlignment="1">
      <alignment horizontal="left"/>
    </xf>
    <xf numFmtId="0" fontId="88" fillId="0" borderId="63" xfId="0" applyFont="1" applyBorder="1" applyAlignment="1">
      <alignment horizontal="left"/>
    </xf>
    <xf numFmtId="0" fontId="88" fillId="0" borderId="64" xfId="0" applyFont="1" applyBorder="1" applyAlignment="1">
      <alignment horizontal="left"/>
    </xf>
    <xf numFmtId="0" fontId="80" fillId="0" borderId="64" xfId="0" applyFont="1" applyFill="1" applyBorder="1" applyAlignment="1" applyProtection="1">
      <alignment horizontal="left"/>
      <protection locked="0"/>
    </xf>
    <xf numFmtId="0" fontId="88" fillId="0" borderId="67" xfId="0" applyFont="1" applyBorder="1" applyAlignment="1">
      <alignment horizontal="left"/>
    </xf>
    <xf numFmtId="0" fontId="98" fillId="0" borderId="72" xfId="0" applyFont="1" applyBorder="1" applyAlignment="1">
      <alignment/>
    </xf>
    <xf numFmtId="0" fontId="98" fillId="0" borderId="73" xfId="0" applyFont="1" applyBorder="1" applyAlignment="1">
      <alignment/>
    </xf>
    <xf numFmtId="0" fontId="98" fillId="0" borderId="74" xfId="0" applyFont="1" applyBorder="1" applyAlignment="1">
      <alignment/>
    </xf>
    <xf numFmtId="3" fontId="80" fillId="36" borderId="46" xfId="0" applyNumberFormat="1" applyFont="1" applyFill="1" applyBorder="1" applyAlignment="1" applyProtection="1">
      <alignment/>
      <protection/>
    </xf>
    <xf numFmtId="3" fontId="80" fillId="36" borderId="38" xfId="0" applyNumberFormat="1" applyFont="1" applyFill="1" applyBorder="1" applyAlignment="1" applyProtection="1">
      <alignment/>
      <protection/>
    </xf>
    <xf numFmtId="0" fontId="24" fillId="0" borderId="0" xfId="0" applyFont="1" applyFill="1" applyBorder="1" applyAlignment="1" applyProtection="1">
      <alignment horizontal="left"/>
      <protection/>
    </xf>
    <xf numFmtId="0" fontId="99" fillId="0" borderId="0" xfId="0" applyFont="1" applyFill="1" applyBorder="1" applyAlignment="1" applyProtection="1">
      <alignment horizontal="left"/>
      <protection/>
    </xf>
    <xf numFmtId="3" fontId="77" fillId="35" borderId="19" xfId="0" applyNumberFormat="1" applyFont="1" applyFill="1" applyBorder="1" applyAlignment="1" applyProtection="1">
      <alignment/>
      <protection locked="0"/>
    </xf>
    <xf numFmtId="3" fontId="77" fillId="35" borderId="19" xfId="0" applyNumberFormat="1" applyFont="1" applyFill="1" applyBorder="1" applyAlignment="1" applyProtection="1">
      <alignment horizontal="right"/>
      <protection locked="0"/>
    </xf>
    <xf numFmtId="3" fontId="77" fillId="6" borderId="23" xfId="0" applyNumberFormat="1" applyFont="1" applyFill="1" applyBorder="1" applyAlignment="1" applyProtection="1">
      <alignment horizontal="right"/>
      <protection locked="0"/>
    </xf>
    <xf numFmtId="0" fontId="77" fillId="6" borderId="19" xfId="0" applyFont="1" applyFill="1" applyBorder="1" applyAlignment="1" applyProtection="1">
      <alignment horizontal="right"/>
      <protection locked="0"/>
    </xf>
    <xf numFmtId="3" fontId="77" fillId="35" borderId="21" xfId="0" applyNumberFormat="1" applyFont="1" applyFill="1" applyBorder="1" applyAlignment="1" applyProtection="1">
      <alignment/>
      <protection locked="0"/>
    </xf>
    <xf numFmtId="3" fontId="77" fillId="35" borderId="0" xfId="0" applyNumberFormat="1" applyFont="1" applyFill="1" applyBorder="1" applyAlignment="1" applyProtection="1">
      <alignment horizontal="right"/>
      <protection locked="0"/>
    </xf>
    <xf numFmtId="3" fontId="77" fillId="6" borderId="0" xfId="0" applyNumberFormat="1" applyFont="1" applyFill="1" applyBorder="1" applyAlignment="1" applyProtection="1">
      <alignment horizontal="right"/>
      <protection locked="0"/>
    </xf>
    <xf numFmtId="3" fontId="77" fillId="6" borderId="28" xfId="0" applyNumberFormat="1" applyFont="1" applyFill="1" applyBorder="1" applyAlignment="1" applyProtection="1">
      <alignment horizontal="right"/>
      <protection locked="0"/>
    </xf>
    <xf numFmtId="0" fontId="88" fillId="39" borderId="0" xfId="0" applyFont="1" applyFill="1" applyAlignment="1">
      <alignment/>
    </xf>
    <xf numFmtId="0" fontId="88" fillId="0" borderId="0" xfId="0" applyFont="1" applyFill="1" applyAlignment="1">
      <alignment/>
    </xf>
    <xf numFmtId="0" fontId="0" fillId="35" borderId="31" xfId="0" applyFill="1" applyBorder="1" applyAlignment="1" applyProtection="1">
      <alignment/>
      <protection locked="0"/>
    </xf>
    <xf numFmtId="0" fontId="0" fillId="0" borderId="0" xfId="0" applyAlignment="1">
      <alignment horizontal="left"/>
    </xf>
    <xf numFmtId="0" fontId="0" fillId="35" borderId="56" xfId="0" applyFill="1" applyBorder="1" applyAlignment="1" applyProtection="1">
      <alignment/>
      <protection locked="0"/>
    </xf>
    <xf numFmtId="0" fontId="94" fillId="0" borderId="56" xfId="0" applyFont="1" applyBorder="1" applyAlignment="1">
      <alignment/>
    </xf>
    <xf numFmtId="0" fontId="0" fillId="0" borderId="56" xfId="0" applyBorder="1" applyAlignment="1">
      <alignment/>
    </xf>
    <xf numFmtId="0" fontId="0" fillId="0" borderId="56" xfId="0" applyBorder="1" applyAlignment="1">
      <alignment horizontal="center" wrapText="1"/>
    </xf>
    <xf numFmtId="0" fontId="94" fillId="0" borderId="56" xfId="0" applyFont="1" applyBorder="1" applyAlignment="1">
      <alignment wrapText="1"/>
    </xf>
    <xf numFmtId="3" fontId="88" fillId="35" borderId="38" xfId="0" applyNumberFormat="1" applyFont="1" applyFill="1" applyBorder="1" applyAlignment="1" applyProtection="1">
      <alignment/>
      <protection locked="0"/>
    </xf>
    <xf numFmtId="3" fontId="88" fillId="35" borderId="46" xfId="0" applyNumberFormat="1" applyFont="1" applyFill="1" applyBorder="1" applyAlignment="1" applyProtection="1">
      <alignment/>
      <protection locked="0"/>
    </xf>
    <xf numFmtId="3" fontId="88" fillId="35" borderId="61" xfId="0" applyNumberFormat="1" applyFont="1" applyFill="1" applyBorder="1" applyAlignment="1" applyProtection="1">
      <alignment/>
      <protection locked="0"/>
    </xf>
    <xf numFmtId="0" fontId="88" fillId="0" borderId="0" xfId="0" applyFont="1" applyAlignment="1">
      <alignment horizontal="left"/>
    </xf>
    <xf numFmtId="0" fontId="88" fillId="0" borderId="56" xfId="0" applyFont="1" applyBorder="1" applyAlignment="1">
      <alignment horizontal="right"/>
    </xf>
    <xf numFmtId="0" fontId="88" fillId="0" borderId="56" xfId="0" applyFont="1" applyBorder="1" applyAlignment="1">
      <alignment/>
    </xf>
    <xf numFmtId="0" fontId="100" fillId="0" borderId="48" xfId="0" applyFont="1" applyBorder="1" applyAlignment="1">
      <alignment horizontal="right"/>
    </xf>
    <xf numFmtId="0" fontId="100" fillId="0" borderId="10" xfId="0" applyFont="1" applyBorder="1" applyAlignment="1">
      <alignment horizontal="right"/>
    </xf>
    <xf numFmtId="0" fontId="100" fillId="0" borderId="41" xfId="0" applyFont="1" applyBorder="1" applyAlignment="1">
      <alignment horizontal="right"/>
    </xf>
    <xf numFmtId="0" fontId="100" fillId="0" borderId="56" xfId="0" applyFont="1" applyBorder="1" applyAlignment="1">
      <alignment/>
    </xf>
    <xf numFmtId="0" fontId="80" fillId="0" borderId="46" xfId="0" applyFont="1" applyBorder="1" applyAlignment="1">
      <alignment/>
    </xf>
    <xf numFmtId="3" fontId="80" fillId="0" borderId="31" xfId="0" applyNumberFormat="1" applyFont="1" applyFill="1" applyBorder="1" applyAlignment="1" applyProtection="1">
      <alignment horizontal="right"/>
      <protection/>
    </xf>
    <xf numFmtId="3" fontId="80" fillId="6" borderId="45" xfId="0" applyNumberFormat="1" applyFont="1" applyFill="1" applyBorder="1" applyAlignment="1" applyProtection="1">
      <alignment horizontal="right"/>
      <protection/>
    </xf>
    <xf numFmtId="3" fontId="80" fillId="6" borderId="26" xfId="0" applyNumberFormat="1" applyFont="1" applyFill="1" applyBorder="1" applyAlignment="1" applyProtection="1">
      <alignment horizontal="right"/>
      <protection/>
    </xf>
    <xf numFmtId="3" fontId="80" fillId="6" borderId="75" xfId="0" applyNumberFormat="1" applyFont="1" applyFill="1" applyBorder="1" applyAlignment="1" applyProtection="1">
      <alignment horizontal="right"/>
      <protection/>
    </xf>
    <xf numFmtId="3" fontId="80" fillId="0" borderId="26" xfId="0" applyNumberFormat="1" applyFont="1" applyBorder="1" applyAlignment="1" applyProtection="1">
      <alignment/>
      <protection/>
    </xf>
    <xf numFmtId="0" fontId="88" fillId="0" borderId="62" xfId="0" applyFont="1" applyBorder="1" applyAlignment="1">
      <alignment horizontal="left"/>
    </xf>
    <xf numFmtId="0" fontId="88" fillId="0" borderId="21" xfId="0" applyFont="1" applyBorder="1" applyAlignment="1">
      <alignment horizontal="left"/>
    </xf>
    <xf numFmtId="0" fontId="0" fillId="35" borderId="62" xfId="0" applyFill="1" applyBorder="1" applyAlignment="1" applyProtection="1">
      <alignment horizontal="center"/>
      <protection locked="0"/>
    </xf>
    <xf numFmtId="0" fontId="0" fillId="35" borderId="21" xfId="0" applyFill="1" applyBorder="1" applyAlignment="1" applyProtection="1">
      <alignment horizontal="center"/>
      <protection locked="0"/>
    </xf>
    <xf numFmtId="0" fontId="0" fillId="35" borderId="28" xfId="0" applyFill="1" applyBorder="1" applyAlignment="1" applyProtection="1">
      <alignment horizontal="center"/>
      <protection locked="0"/>
    </xf>
    <xf numFmtId="0" fontId="77" fillId="6" borderId="0" xfId="0" applyFont="1" applyFill="1" applyBorder="1" applyAlignment="1" applyProtection="1">
      <alignment/>
      <protection/>
    </xf>
    <xf numFmtId="3" fontId="80" fillId="36" borderId="57" xfId="0" applyNumberFormat="1" applyFont="1" applyFill="1" applyBorder="1" applyAlignment="1" applyProtection="1">
      <alignment/>
      <protection/>
    </xf>
    <xf numFmtId="3" fontId="80" fillId="36" borderId="26" xfId="0" applyNumberFormat="1" applyFont="1" applyFill="1" applyBorder="1" applyAlignment="1" applyProtection="1">
      <alignment/>
      <protection/>
    </xf>
    <xf numFmtId="3" fontId="80" fillId="40" borderId="75" xfId="0" applyNumberFormat="1" applyFont="1" applyFill="1" applyBorder="1" applyAlignment="1" applyProtection="1">
      <alignment/>
      <protection locked="0"/>
    </xf>
    <xf numFmtId="3" fontId="80" fillId="36" borderId="75" xfId="0" applyNumberFormat="1" applyFont="1" applyFill="1" applyBorder="1" applyAlignment="1" applyProtection="1">
      <alignment/>
      <protection/>
    </xf>
    <xf numFmtId="3" fontId="88" fillId="0" borderId="26" xfId="0" applyNumberFormat="1" applyFont="1" applyBorder="1" applyAlignment="1" applyProtection="1">
      <alignment/>
      <protection/>
    </xf>
    <xf numFmtId="0" fontId="100" fillId="0" borderId="37" xfId="0" applyFont="1" applyBorder="1" applyAlignment="1">
      <alignment/>
    </xf>
    <xf numFmtId="0" fontId="80" fillId="0" borderId="63" xfId="0" applyFont="1" applyBorder="1" applyAlignment="1">
      <alignment wrapText="1"/>
    </xf>
    <xf numFmtId="0" fontId="80" fillId="0" borderId="0" xfId="0" applyFont="1" applyBorder="1" applyAlignment="1">
      <alignment wrapText="1"/>
    </xf>
    <xf numFmtId="0" fontId="88" fillId="0" borderId="10" xfId="0" applyFont="1" applyBorder="1" applyAlignment="1">
      <alignment horizontal="right"/>
    </xf>
    <xf numFmtId="0" fontId="100" fillId="0" borderId="41" xfId="0" applyFont="1" applyBorder="1" applyAlignment="1">
      <alignment/>
    </xf>
    <xf numFmtId="0" fontId="100" fillId="0" borderId="48" xfId="0" applyFont="1" applyBorder="1" applyAlignment="1">
      <alignment/>
    </xf>
    <xf numFmtId="0" fontId="100" fillId="0" borderId="40" xfId="0" applyFont="1" applyBorder="1" applyAlignment="1">
      <alignment/>
    </xf>
    <xf numFmtId="0" fontId="80" fillId="35" borderId="59" xfId="0" applyFont="1" applyFill="1" applyBorder="1" applyAlignment="1" applyProtection="1">
      <alignment wrapText="1"/>
      <protection locked="0"/>
    </xf>
    <xf numFmtId="0" fontId="80" fillId="0" borderId="20" xfId="0" applyFont="1" applyBorder="1" applyAlignment="1" applyProtection="1">
      <alignment horizontal="left"/>
      <protection locked="0"/>
    </xf>
    <xf numFmtId="0" fontId="88" fillId="0" borderId="41" xfId="0" applyFont="1" applyBorder="1" applyAlignment="1">
      <alignment/>
    </xf>
    <xf numFmtId="0" fontId="13" fillId="0" borderId="0" xfId="0" applyFont="1" applyBorder="1" applyAlignment="1" applyProtection="1">
      <alignment/>
      <protection/>
    </xf>
    <xf numFmtId="3" fontId="80" fillId="0" borderId="46" xfId="0" applyNumberFormat="1" applyFont="1" applyBorder="1" applyAlignment="1" applyProtection="1">
      <alignment/>
      <protection/>
    </xf>
    <xf numFmtId="3" fontId="80" fillId="40" borderId="45" xfId="0" applyNumberFormat="1" applyFont="1" applyFill="1" applyBorder="1" applyAlignment="1" applyProtection="1">
      <alignment/>
      <protection locked="0"/>
    </xf>
    <xf numFmtId="3" fontId="80" fillId="40" borderId="38" xfId="0" applyNumberFormat="1" applyFont="1" applyFill="1" applyBorder="1" applyAlignment="1" applyProtection="1">
      <alignment/>
      <protection locked="0"/>
    </xf>
    <xf numFmtId="0" fontId="6" fillId="0" borderId="23" xfId="0" applyFont="1" applyBorder="1" applyAlignment="1">
      <alignment/>
    </xf>
    <xf numFmtId="3" fontId="20" fillId="0" borderId="68" xfId="0" applyNumberFormat="1" applyFont="1" applyBorder="1" applyAlignment="1" applyProtection="1">
      <alignment horizontal="right" wrapText="1"/>
      <protection/>
    </xf>
    <xf numFmtId="3" fontId="0" fillId="35" borderId="31" xfId="0" applyNumberFormat="1" applyFill="1" applyBorder="1" applyAlignment="1" applyProtection="1">
      <alignment/>
      <protection locked="0"/>
    </xf>
    <xf numFmtId="0" fontId="0" fillId="35" borderId="56" xfId="0" applyFill="1" applyBorder="1" applyAlignment="1">
      <alignment/>
    </xf>
    <xf numFmtId="3" fontId="12" fillId="0" borderId="0" xfId="0" applyNumberFormat="1" applyFont="1" applyBorder="1" applyAlignment="1" applyProtection="1">
      <alignment horizontal="right" wrapText="1"/>
      <protection/>
    </xf>
    <xf numFmtId="0" fontId="0" fillId="0" borderId="71" xfId="0" applyBorder="1" applyAlignment="1">
      <alignment horizontal="center" wrapText="1"/>
    </xf>
    <xf numFmtId="0" fontId="94" fillId="0" borderId="45" xfId="0" applyFont="1" applyBorder="1" applyAlignment="1">
      <alignment horizontal="center" wrapText="1"/>
    </xf>
    <xf numFmtId="0" fontId="94" fillId="0" borderId="38" xfId="0" applyFont="1" applyBorder="1" applyAlignment="1">
      <alignment horizontal="center" wrapText="1"/>
    </xf>
    <xf numFmtId="0" fontId="0" fillId="0" borderId="0" xfId="0" applyFill="1" applyBorder="1" applyAlignment="1">
      <alignment/>
    </xf>
    <xf numFmtId="0" fontId="0" fillId="0" borderId="13" xfId="0" applyBorder="1" applyAlignment="1">
      <alignment horizontal="left"/>
    </xf>
    <xf numFmtId="0" fontId="0" fillId="0" borderId="13" xfId="0" applyFont="1" applyBorder="1" applyAlignment="1">
      <alignment horizontal="left"/>
    </xf>
    <xf numFmtId="0" fontId="77" fillId="0" borderId="0" xfId="0" applyFont="1" applyBorder="1" applyAlignment="1" applyProtection="1">
      <alignment horizontal="left"/>
      <protection/>
    </xf>
    <xf numFmtId="3" fontId="3" fillId="34" borderId="20" xfId="0" applyNumberFormat="1" applyFont="1" applyFill="1" applyBorder="1" applyAlignment="1" applyProtection="1">
      <alignment horizontal="left" wrapText="1"/>
      <protection/>
    </xf>
    <xf numFmtId="3" fontId="2" fillId="34" borderId="0" xfId="0" applyNumberFormat="1" applyFont="1" applyFill="1" applyBorder="1" applyAlignment="1" applyProtection="1">
      <alignment horizontal="left" wrapText="1"/>
      <protection/>
    </xf>
    <xf numFmtId="3" fontId="77" fillId="0" borderId="0" xfId="0" applyNumberFormat="1" applyFont="1" applyFill="1" applyBorder="1" applyAlignment="1">
      <alignment horizontal="right"/>
    </xf>
    <xf numFmtId="3" fontId="82" fillId="0" borderId="0" xfId="58" applyNumberFormat="1" applyFont="1" applyFill="1" applyBorder="1" applyAlignment="1">
      <alignment wrapText="1"/>
    </xf>
    <xf numFmtId="3" fontId="77" fillId="6" borderId="0" xfId="0" applyNumberFormat="1" applyFont="1" applyFill="1" applyBorder="1" applyAlignment="1" applyProtection="1">
      <alignment/>
      <protection locked="0"/>
    </xf>
    <xf numFmtId="3" fontId="78" fillId="0" borderId="0" xfId="0" applyNumberFormat="1" applyFont="1" applyFill="1" applyBorder="1" applyAlignment="1" applyProtection="1">
      <alignment horizontal="right"/>
      <protection locked="0"/>
    </xf>
    <xf numFmtId="49" fontId="77" fillId="0" borderId="12" xfId="0" applyNumberFormat="1" applyFont="1" applyFill="1" applyBorder="1" applyAlignment="1">
      <alignment/>
    </xf>
    <xf numFmtId="0" fontId="77" fillId="0" borderId="11" xfId="0" applyFont="1" applyFill="1" applyBorder="1" applyAlignment="1">
      <alignment/>
    </xf>
    <xf numFmtId="49" fontId="77" fillId="0" borderId="11" xfId="0" applyNumberFormat="1" applyFont="1" applyFill="1" applyBorder="1" applyAlignment="1">
      <alignment/>
    </xf>
    <xf numFmtId="3" fontId="78" fillId="0" borderId="11" xfId="0" applyNumberFormat="1" applyFont="1" applyFill="1" applyBorder="1" applyAlignment="1" applyProtection="1">
      <alignment horizontal="right"/>
      <protection/>
    </xf>
    <xf numFmtId="0" fontId="78" fillId="0" borderId="11" xfId="0" applyFont="1" applyBorder="1" applyAlignment="1" applyProtection="1">
      <alignment/>
      <protection/>
    </xf>
    <xf numFmtId="3" fontId="78" fillId="0" borderId="11" xfId="0" applyNumberFormat="1" applyFont="1" applyBorder="1" applyAlignment="1" applyProtection="1">
      <alignment/>
      <protection/>
    </xf>
    <xf numFmtId="3" fontId="78" fillId="0" borderId="16" xfId="0" applyNumberFormat="1" applyFont="1" applyFill="1" applyBorder="1" applyAlignment="1" applyProtection="1">
      <alignment horizontal="right"/>
      <protection/>
    </xf>
    <xf numFmtId="0" fontId="81" fillId="0" borderId="0" xfId="0" applyFont="1" applyBorder="1" applyAlignment="1" applyProtection="1">
      <alignment wrapText="1"/>
      <protection/>
    </xf>
    <xf numFmtId="0" fontId="80" fillId="0" borderId="46" xfId="0" applyFont="1" applyBorder="1" applyAlignment="1">
      <alignment wrapText="1"/>
    </xf>
    <xf numFmtId="0" fontId="0" fillId="38" borderId="31" xfId="0" applyFill="1" applyBorder="1" applyAlignment="1">
      <alignment/>
    </xf>
    <xf numFmtId="0" fontId="0" fillId="0" borderId="46" xfId="0" applyFill="1" applyBorder="1" applyAlignment="1">
      <alignment/>
    </xf>
    <xf numFmtId="0" fontId="100" fillId="0" borderId="37" xfId="0" applyFont="1" applyBorder="1" applyAlignment="1">
      <alignment horizontal="right"/>
    </xf>
    <xf numFmtId="0" fontId="80" fillId="0" borderId="26" xfId="0" applyFont="1" applyFill="1" applyBorder="1" applyAlignment="1" applyProtection="1">
      <alignment wrapText="1"/>
      <protection locked="0"/>
    </xf>
    <xf numFmtId="0" fontId="80" fillId="0" borderId="0" xfId="0" applyFont="1" applyBorder="1" applyAlignment="1" applyProtection="1">
      <alignment wrapText="1"/>
      <protection/>
    </xf>
    <xf numFmtId="0" fontId="0" fillId="0" borderId="10" xfId="0" applyFill="1" applyBorder="1" applyAlignment="1">
      <alignment/>
    </xf>
    <xf numFmtId="0" fontId="101" fillId="0" borderId="25" xfId="0" applyFont="1" applyBorder="1" applyAlignment="1">
      <alignment horizontal="center"/>
    </xf>
    <xf numFmtId="0" fontId="91" fillId="0" borderId="51" xfId="0" applyFont="1" applyBorder="1" applyAlignment="1">
      <alignment horizontal="center"/>
    </xf>
    <xf numFmtId="0" fontId="91" fillId="0" borderId="25" xfId="0" applyFont="1" applyBorder="1" applyAlignment="1">
      <alignment horizontal="center"/>
    </xf>
    <xf numFmtId="0" fontId="80" fillId="0" borderId="25" xfId="0" applyFont="1" applyBorder="1" applyAlignment="1" applyProtection="1">
      <alignment horizontal="center" wrapText="1"/>
      <protection locked="0"/>
    </xf>
    <xf numFmtId="0" fontId="90" fillId="0" borderId="51" xfId="0" applyFont="1" applyBorder="1" applyAlignment="1" applyProtection="1">
      <alignment horizontal="center" wrapText="1"/>
      <protection locked="0"/>
    </xf>
    <xf numFmtId="0" fontId="91" fillId="0" borderId="25" xfId="0" applyFont="1" applyBorder="1" applyAlignment="1" applyProtection="1">
      <alignment horizontal="center"/>
      <protection locked="0"/>
    </xf>
    <xf numFmtId="0" fontId="91" fillId="0" borderId="51" xfId="0" applyFont="1" applyBorder="1" applyAlignment="1" applyProtection="1">
      <alignment horizontal="center"/>
      <protection locked="0"/>
    </xf>
    <xf numFmtId="0" fontId="88" fillId="0" borderId="62" xfId="0" applyFont="1" applyBorder="1" applyAlignment="1">
      <alignment horizontal="left"/>
    </xf>
    <xf numFmtId="0" fontId="88" fillId="0" borderId="21" xfId="0" applyFont="1" applyBorder="1" applyAlignment="1">
      <alignment horizontal="left"/>
    </xf>
    <xf numFmtId="0" fontId="88" fillId="0" borderId="30" xfId="0" applyFont="1" applyBorder="1" applyAlignment="1" applyProtection="1">
      <alignment horizontal="left"/>
      <protection locked="0"/>
    </xf>
    <xf numFmtId="0" fontId="88" fillId="0" borderId="54" xfId="0" applyFont="1" applyBorder="1" applyAlignment="1" applyProtection="1">
      <alignment horizontal="left"/>
      <protection locked="0"/>
    </xf>
    <xf numFmtId="0" fontId="80" fillId="0" borderId="55" xfId="0" applyFont="1" applyBorder="1" applyAlignment="1">
      <alignment horizontal="left" wrapText="1"/>
    </xf>
    <xf numFmtId="0" fontId="80" fillId="0" borderId="67" xfId="0" applyFont="1" applyBorder="1" applyAlignment="1">
      <alignment horizontal="left" wrapText="1"/>
    </xf>
    <xf numFmtId="0" fontId="88" fillId="0" borderId="49" xfId="0" applyFont="1" applyBorder="1" applyAlignment="1" applyProtection="1">
      <alignment horizontal="left"/>
      <protection locked="0"/>
    </xf>
    <xf numFmtId="0" fontId="88" fillId="0" borderId="67" xfId="0" applyFont="1" applyBorder="1" applyAlignment="1" applyProtection="1">
      <alignment horizontal="left"/>
      <protection locked="0"/>
    </xf>
    <xf numFmtId="0" fontId="88" fillId="0" borderId="31" xfId="0" applyFont="1" applyBorder="1" applyAlignment="1">
      <alignment horizontal="left"/>
    </xf>
    <xf numFmtId="168" fontId="80" fillId="39" borderId="31" xfId="42" applyNumberFormat="1" applyFont="1" applyFill="1" applyBorder="1" applyAlignment="1" applyProtection="1">
      <alignment horizontal="center"/>
      <protection locked="0"/>
    </xf>
    <xf numFmtId="168" fontId="80" fillId="39" borderId="46" xfId="42" applyNumberFormat="1" applyFont="1" applyFill="1" applyBorder="1" applyAlignment="1" applyProtection="1">
      <alignment horizontal="center"/>
      <protection locked="0"/>
    </xf>
    <xf numFmtId="0" fontId="80" fillId="35" borderId="31" xfId="0" applyFont="1" applyFill="1" applyBorder="1" applyAlignment="1" applyProtection="1">
      <alignment horizontal="center"/>
      <protection locked="0"/>
    </xf>
    <xf numFmtId="0" fontId="80" fillId="35" borderId="46" xfId="0" applyFont="1" applyFill="1" applyBorder="1" applyAlignment="1" applyProtection="1">
      <alignment horizontal="center"/>
      <protection locked="0"/>
    </xf>
    <xf numFmtId="0" fontId="80" fillId="0" borderId="53" xfId="0" applyFont="1" applyBorder="1" applyAlignment="1">
      <alignment horizontal="left" wrapText="1"/>
    </xf>
    <xf numFmtId="0" fontId="80" fillId="0" borderId="54" xfId="0" applyFont="1" applyBorder="1" applyAlignment="1">
      <alignment horizontal="left" wrapText="1"/>
    </xf>
    <xf numFmtId="168" fontId="80" fillId="33" borderId="62" xfId="42" applyNumberFormat="1" applyFont="1" applyFill="1" applyBorder="1" applyAlignment="1" applyProtection="1">
      <alignment horizontal="center"/>
      <protection/>
    </xf>
    <xf numFmtId="168" fontId="80" fillId="33" borderId="28" xfId="42" applyNumberFormat="1" applyFont="1" applyFill="1" applyBorder="1" applyAlignment="1" applyProtection="1">
      <alignment horizontal="center"/>
      <protection/>
    </xf>
    <xf numFmtId="0" fontId="80" fillId="0" borderId="62" xfId="0" applyFont="1" applyBorder="1" applyAlignment="1">
      <alignment horizontal="left" wrapText="1"/>
    </xf>
    <xf numFmtId="0" fontId="80" fillId="0" borderId="64" xfId="0" applyFont="1" applyBorder="1" applyAlignment="1">
      <alignment horizontal="left" wrapText="1"/>
    </xf>
    <xf numFmtId="0" fontId="102" fillId="0" borderId="0" xfId="0" applyFont="1" applyBorder="1" applyAlignment="1" applyProtection="1">
      <alignment horizontal="left"/>
      <protection locked="0"/>
    </xf>
    <xf numFmtId="0" fontId="80" fillId="35" borderId="60" xfId="0" applyFont="1" applyFill="1" applyBorder="1" applyAlignment="1">
      <alignment horizontal="center"/>
    </xf>
    <xf numFmtId="0" fontId="80" fillId="35" borderId="61" xfId="0" applyFont="1" applyFill="1" applyBorder="1" applyAlignment="1">
      <alignment horizontal="center"/>
    </xf>
    <xf numFmtId="0" fontId="88" fillId="0" borderId="65" xfId="0" applyFont="1" applyBorder="1" applyAlignment="1">
      <alignment horizontal="left"/>
    </xf>
    <xf numFmtId="175" fontId="80" fillId="35" borderId="53" xfId="0" applyNumberFormat="1" applyFont="1" applyFill="1" applyBorder="1" applyAlignment="1" applyProtection="1">
      <alignment horizontal="right"/>
      <protection locked="0"/>
    </xf>
    <xf numFmtId="175" fontId="80" fillId="35" borderId="68" xfId="0" applyNumberFormat="1" applyFont="1" applyFill="1" applyBorder="1" applyAlignment="1" applyProtection="1">
      <alignment horizontal="right"/>
      <protection locked="0"/>
    </xf>
    <xf numFmtId="0" fontId="80" fillId="35" borderId="64" xfId="0" applyFont="1" applyFill="1" applyBorder="1" applyAlignment="1">
      <alignment horizontal="center"/>
    </xf>
    <xf numFmtId="0" fontId="80" fillId="35" borderId="31" xfId="0" applyFont="1" applyFill="1" applyBorder="1" applyAlignment="1">
      <alignment horizontal="center"/>
    </xf>
    <xf numFmtId="0" fontId="80" fillId="35" borderId="46" xfId="0" applyFont="1" applyFill="1" applyBorder="1" applyAlignment="1">
      <alignment horizontal="center"/>
    </xf>
    <xf numFmtId="0" fontId="80" fillId="35" borderId="63" xfId="0" applyFont="1" applyFill="1" applyBorder="1" applyAlignment="1">
      <alignment horizontal="left"/>
    </xf>
    <xf numFmtId="0" fontId="80" fillId="35" borderId="45" xfId="0" applyFont="1" applyFill="1" applyBorder="1" applyAlignment="1">
      <alignment horizontal="left"/>
    </xf>
    <xf numFmtId="0" fontId="80" fillId="35" borderId="38" xfId="0" applyFont="1" applyFill="1" applyBorder="1" applyAlignment="1">
      <alignment horizontal="left"/>
    </xf>
    <xf numFmtId="0" fontId="88" fillId="0" borderId="13" xfId="0" applyFont="1" applyBorder="1" applyAlignment="1">
      <alignment horizontal="left"/>
    </xf>
    <xf numFmtId="0" fontId="80" fillId="35" borderId="54" xfId="0" applyFont="1" applyFill="1" applyBorder="1" applyAlignment="1" applyProtection="1">
      <alignment horizontal="center"/>
      <protection locked="0"/>
    </xf>
    <xf numFmtId="0" fontId="80" fillId="35" borderId="76" xfId="0" applyFont="1" applyFill="1" applyBorder="1" applyAlignment="1" applyProtection="1">
      <alignment horizontal="center"/>
      <protection locked="0"/>
    </xf>
    <xf numFmtId="0" fontId="58" fillId="0" borderId="11" xfId="0" applyFont="1" applyBorder="1" applyAlignment="1">
      <alignment horizontal="center"/>
    </xf>
    <xf numFmtId="0" fontId="80" fillId="35" borderId="45" xfId="0" applyFont="1" applyFill="1" applyBorder="1" applyAlignment="1" applyProtection="1">
      <alignment horizontal="center"/>
      <protection locked="0"/>
    </xf>
    <xf numFmtId="0" fontId="80" fillId="35" borderId="38" xfId="0" applyFont="1" applyFill="1" applyBorder="1" applyAlignment="1" applyProtection="1">
      <alignment horizontal="center"/>
      <protection locked="0"/>
    </xf>
    <xf numFmtId="0" fontId="80" fillId="35" borderId="57" xfId="0" applyFont="1" applyFill="1" applyBorder="1" applyAlignment="1" applyProtection="1">
      <alignment horizontal="center"/>
      <protection locked="0"/>
    </xf>
    <xf numFmtId="0" fontId="80" fillId="35" borderId="58" xfId="0" applyFont="1" applyFill="1" applyBorder="1" applyAlignment="1" applyProtection="1">
      <alignment horizontal="center"/>
      <protection locked="0"/>
    </xf>
    <xf numFmtId="168" fontId="80" fillId="35" borderId="32" xfId="42" applyNumberFormat="1" applyFont="1" applyFill="1" applyBorder="1" applyAlignment="1" applyProtection="1">
      <alignment horizontal="center"/>
      <protection locked="0"/>
    </xf>
    <xf numFmtId="168" fontId="80" fillId="35" borderId="76" xfId="42" applyNumberFormat="1" applyFont="1" applyFill="1" applyBorder="1" applyAlignment="1" applyProtection="1">
      <alignment horizontal="center"/>
      <protection locked="0"/>
    </xf>
    <xf numFmtId="175" fontId="80" fillId="35" borderId="55" xfId="0" applyNumberFormat="1" applyFont="1" applyFill="1" applyBorder="1" applyAlignment="1" applyProtection="1">
      <alignment horizontal="right"/>
      <protection locked="0"/>
    </xf>
    <xf numFmtId="175" fontId="80" fillId="35" borderId="42" xfId="0" applyNumberFormat="1" applyFont="1" applyFill="1" applyBorder="1" applyAlignment="1" applyProtection="1">
      <alignment horizontal="right"/>
      <protection locked="0"/>
    </xf>
    <xf numFmtId="0" fontId="81" fillId="0" borderId="69" xfId="0" applyFont="1" applyBorder="1" applyAlignment="1" applyProtection="1">
      <alignment horizontal="center"/>
      <protection locked="0"/>
    </xf>
    <xf numFmtId="0" fontId="81" fillId="0" borderId="30" xfId="0" applyFont="1" applyBorder="1" applyAlignment="1" applyProtection="1">
      <alignment horizontal="center"/>
      <protection locked="0"/>
    </xf>
    <xf numFmtId="0" fontId="81" fillId="0" borderId="77" xfId="0" applyFont="1" applyBorder="1" applyAlignment="1" applyProtection="1">
      <alignment horizontal="center"/>
      <protection locked="0"/>
    </xf>
    <xf numFmtId="0" fontId="81" fillId="0" borderId="20" xfId="0" applyFont="1" applyBorder="1" applyAlignment="1" applyProtection="1">
      <alignment horizontal="center"/>
      <protection locked="0"/>
    </xf>
    <xf numFmtId="14" fontId="80" fillId="35" borderId="32" xfId="0" applyNumberFormat="1" applyFont="1" applyFill="1" applyBorder="1" applyAlignment="1" applyProtection="1">
      <alignment horizontal="center"/>
      <protection locked="0"/>
    </xf>
    <xf numFmtId="14" fontId="80" fillId="35" borderId="76" xfId="0" applyNumberFormat="1" applyFont="1" applyFill="1" applyBorder="1" applyAlignment="1" applyProtection="1">
      <alignment horizontal="center"/>
      <protection locked="0"/>
    </xf>
    <xf numFmtId="0" fontId="88" fillId="35" borderId="54" xfId="0" applyFont="1" applyFill="1" applyBorder="1" applyAlignment="1" applyProtection="1">
      <alignment horizontal="center"/>
      <protection locked="0"/>
    </xf>
    <xf numFmtId="0" fontId="88" fillId="35" borderId="76" xfId="0" applyFont="1" applyFill="1" applyBorder="1" applyAlignment="1" applyProtection="1">
      <alignment horizontal="center"/>
      <protection locked="0"/>
    </xf>
    <xf numFmtId="0" fontId="88" fillId="35" borderId="67" xfId="0" applyFont="1" applyFill="1" applyBorder="1" applyAlignment="1" applyProtection="1">
      <alignment horizontal="center"/>
      <protection locked="0"/>
    </xf>
    <xf numFmtId="0" fontId="88" fillId="35" borderId="61" xfId="0" applyFont="1" applyFill="1" applyBorder="1" applyAlignment="1" applyProtection="1">
      <alignment horizontal="center"/>
      <protection locked="0"/>
    </xf>
    <xf numFmtId="168" fontId="80" fillId="35" borderId="52" xfId="42" applyNumberFormat="1" applyFont="1" applyFill="1" applyBorder="1" applyAlignment="1" applyProtection="1">
      <alignment horizontal="center"/>
      <protection locked="0"/>
    </xf>
    <xf numFmtId="168" fontId="80" fillId="35" borderId="23" xfId="42" applyNumberFormat="1" applyFont="1" applyFill="1" applyBorder="1" applyAlignment="1" applyProtection="1">
      <alignment horizontal="center"/>
      <protection locked="0"/>
    </xf>
    <xf numFmtId="14" fontId="80" fillId="35" borderId="54" xfId="0" applyNumberFormat="1" applyFont="1" applyFill="1" applyBorder="1" applyAlignment="1" applyProtection="1">
      <alignment horizontal="center"/>
      <protection locked="0"/>
    </xf>
    <xf numFmtId="0" fontId="80" fillId="35" borderId="67" xfId="0" applyFont="1" applyFill="1" applyBorder="1" applyAlignment="1" applyProtection="1">
      <alignment horizontal="center"/>
      <protection locked="0"/>
    </xf>
    <xf numFmtId="0" fontId="80" fillId="35" borderId="61" xfId="0" applyFont="1" applyFill="1" applyBorder="1" applyAlignment="1" applyProtection="1">
      <alignment horizontal="center"/>
      <protection locked="0"/>
    </xf>
    <xf numFmtId="0" fontId="80" fillId="35" borderId="64" xfId="0" applyFont="1" applyFill="1" applyBorder="1" applyAlignment="1" applyProtection="1">
      <alignment horizontal="center"/>
      <protection locked="0"/>
    </xf>
    <xf numFmtId="14" fontId="80" fillId="35" borderId="60" xfId="0" applyNumberFormat="1" applyFont="1" applyFill="1" applyBorder="1" applyAlignment="1" applyProtection="1">
      <alignment horizontal="center"/>
      <protection locked="0"/>
    </xf>
    <xf numFmtId="14" fontId="80" fillId="35" borderId="61" xfId="0" applyNumberFormat="1" applyFont="1" applyFill="1" applyBorder="1" applyAlignment="1" applyProtection="1">
      <alignment horizontal="center"/>
      <protection locked="0"/>
    </xf>
    <xf numFmtId="168" fontId="80" fillId="35" borderId="62" xfId="42" applyNumberFormat="1" applyFont="1" applyFill="1" applyBorder="1" applyAlignment="1" applyProtection="1">
      <alignment horizontal="center"/>
      <protection locked="0"/>
    </xf>
    <xf numFmtId="168" fontId="80" fillId="35" borderId="28" xfId="42" applyNumberFormat="1" applyFont="1" applyFill="1" applyBorder="1" applyAlignment="1" applyProtection="1">
      <alignment horizontal="center"/>
      <protection locked="0"/>
    </xf>
    <xf numFmtId="3" fontId="80" fillId="35" borderId="60" xfId="0" applyNumberFormat="1" applyFont="1" applyFill="1" applyBorder="1" applyAlignment="1" applyProtection="1">
      <alignment horizontal="center"/>
      <protection locked="0"/>
    </xf>
    <xf numFmtId="3" fontId="80" fillId="35" borderId="61" xfId="0" applyNumberFormat="1" applyFont="1" applyFill="1" applyBorder="1" applyAlignment="1" applyProtection="1">
      <alignment horizontal="center"/>
      <protection locked="0"/>
    </xf>
    <xf numFmtId="168" fontId="80" fillId="39" borderId="62" xfId="42" applyNumberFormat="1" applyFont="1" applyFill="1" applyBorder="1" applyAlignment="1" applyProtection="1">
      <alignment horizontal="right"/>
      <protection locked="0"/>
    </xf>
    <xf numFmtId="168" fontId="80" fillId="39" borderId="28" xfId="42" applyNumberFormat="1" applyFont="1" applyFill="1" applyBorder="1" applyAlignment="1" applyProtection="1">
      <alignment horizontal="right"/>
      <protection locked="0"/>
    </xf>
    <xf numFmtId="0" fontId="100" fillId="0" borderId="36" xfId="0" applyFont="1" applyBorder="1" applyAlignment="1">
      <alignment horizontal="center"/>
    </xf>
    <xf numFmtId="0" fontId="100" fillId="0" borderId="0" xfId="0" applyFont="1" applyBorder="1" applyAlignment="1">
      <alignment horizontal="center"/>
    </xf>
    <xf numFmtId="0" fontId="100" fillId="0" borderId="14" xfId="0" applyFont="1" applyBorder="1" applyAlignment="1">
      <alignment horizontal="center"/>
    </xf>
    <xf numFmtId="0" fontId="88" fillId="0" borderId="66" xfId="0" applyFont="1" applyBorder="1" applyAlignment="1">
      <alignment horizontal="left"/>
    </xf>
    <xf numFmtId="0" fontId="88" fillId="0" borderId="45" xfId="0" applyFont="1" applyBorder="1" applyAlignment="1">
      <alignment horizontal="left"/>
    </xf>
    <xf numFmtId="0" fontId="88" fillId="0" borderId="52" xfId="0" applyFont="1" applyBorder="1" applyAlignment="1">
      <alignment horizontal="left"/>
    </xf>
    <xf numFmtId="168" fontId="80" fillId="35" borderId="53" xfId="42" applyNumberFormat="1" applyFont="1" applyFill="1" applyBorder="1" applyAlignment="1" applyProtection="1">
      <alignment horizontal="center"/>
      <protection locked="0"/>
    </xf>
    <xf numFmtId="168" fontId="80" fillId="35" borderId="68" xfId="42" applyNumberFormat="1" applyFont="1" applyFill="1" applyBorder="1" applyAlignment="1" applyProtection="1">
      <alignment horizontal="center"/>
      <protection locked="0"/>
    </xf>
    <xf numFmtId="168" fontId="80" fillId="35" borderId="64" xfId="42" applyNumberFormat="1" applyFont="1" applyFill="1" applyBorder="1" applyAlignment="1" applyProtection="1">
      <alignment horizontal="center"/>
      <protection locked="0"/>
    </xf>
    <xf numFmtId="168" fontId="80" fillId="35" borderId="46" xfId="42" applyNumberFormat="1" applyFont="1" applyFill="1" applyBorder="1" applyAlignment="1" applyProtection="1">
      <alignment horizontal="center"/>
      <protection locked="0"/>
    </xf>
    <xf numFmtId="0" fontId="88" fillId="0" borderId="64" xfId="0" applyFont="1" applyBorder="1" applyAlignment="1">
      <alignment horizontal="left"/>
    </xf>
    <xf numFmtId="168" fontId="80" fillId="39" borderId="62" xfId="42" applyNumberFormat="1" applyFont="1" applyFill="1" applyBorder="1" applyAlignment="1" applyProtection="1">
      <alignment horizontal="center"/>
      <protection locked="0"/>
    </xf>
    <xf numFmtId="168" fontId="80" fillId="39" borderId="28" xfId="42" applyNumberFormat="1" applyFont="1" applyFill="1" applyBorder="1" applyAlignment="1" applyProtection="1">
      <alignment horizontal="center"/>
      <protection locked="0"/>
    </xf>
    <xf numFmtId="168" fontId="80" fillId="0" borderId="31" xfId="42" applyNumberFormat="1" applyFont="1" applyFill="1" applyBorder="1" applyAlignment="1" applyProtection="1">
      <alignment horizontal="center"/>
      <protection/>
    </xf>
    <xf numFmtId="168" fontId="80" fillId="0" borderId="46" xfId="42" applyNumberFormat="1" applyFont="1" applyFill="1" applyBorder="1" applyAlignment="1" applyProtection="1">
      <alignment horizontal="center"/>
      <protection/>
    </xf>
    <xf numFmtId="0" fontId="78" fillId="0" borderId="0" xfId="0" applyFont="1" applyAlignment="1" applyProtection="1">
      <alignment horizontal="center"/>
      <protection/>
    </xf>
    <xf numFmtId="0" fontId="77" fillId="0" borderId="0" xfId="0" applyFont="1" applyAlignment="1" applyProtection="1">
      <alignment horizontal="center"/>
      <protection/>
    </xf>
    <xf numFmtId="0" fontId="0" fillId="0" borderId="11" xfId="0" applyFill="1" applyBorder="1" applyAlignment="1" applyProtection="1">
      <alignment horizontal="left"/>
      <protection/>
    </xf>
    <xf numFmtId="0" fontId="88" fillId="6" borderId="55" xfId="0" applyFont="1" applyFill="1" applyBorder="1" applyAlignment="1" applyProtection="1">
      <alignment horizontal="center"/>
      <protection locked="0"/>
    </xf>
    <xf numFmtId="0" fontId="88" fillId="6" borderId="67" xfId="0" applyFont="1" applyFill="1" applyBorder="1" applyAlignment="1" applyProtection="1">
      <alignment horizontal="center"/>
      <protection locked="0"/>
    </xf>
    <xf numFmtId="0" fontId="88" fillId="6" borderId="55" xfId="0" applyFont="1" applyFill="1" applyBorder="1" applyAlignment="1" applyProtection="1">
      <alignment horizontal="left"/>
      <protection locked="0"/>
    </xf>
    <xf numFmtId="0" fontId="88" fillId="6" borderId="42" xfId="0" applyFont="1" applyFill="1" applyBorder="1" applyAlignment="1" applyProtection="1">
      <alignment horizontal="left"/>
      <protection locked="0"/>
    </xf>
    <xf numFmtId="49" fontId="3" fillId="0" borderId="0" xfId="0" applyNumberFormat="1" applyFont="1" applyFill="1" applyBorder="1" applyAlignment="1">
      <alignment horizontal="left" wrapText="1"/>
    </xf>
    <xf numFmtId="49" fontId="81" fillId="41" borderId="10" xfId="0" applyNumberFormat="1" applyFont="1" applyFill="1" applyBorder="1" applyAlignment="1" applyProtection="1">
      <alignment horizontal="left"/>
      <protection/>
    </xf>
    <xf numFmtId="49" fontId="81" fillId="41" borderId="0" xfId="0" applyNumberFormat="1" applyFont="1" applyFill="1" applyBorder="1" applyAlignment="1" applyProtection="1">
      <alignment horizontal="left"/>
      <protection/>
    </xf>
    <xf numFmtId="49" fontId="81" fillId="41" borderId="14" xfId="0" applyNumberFormat="1" applyFont="1" applyFill="1" applyBorder="1" applyAlignment="1" applyProtection="1">
      <alignment horizontal="left"/>
      <protection/>
    </xf>
    <xf numFmtId="0" fontId="81" fillId="41" borderId="10" xfId="0" applyFont="1" applyFill="1" applyBorder="1" applyAlignment="1" applyProtection="1">
      <alignment horizontal="left"/>
      <protection/>
    </xf>
    <xf numFmtId="0" fontId="81" fillId="41" borderId="0" xfId="0" applyFont="1" applyFill="1" applyBorder="1" applyAlignment="1" applyProtection="1">
      <alignment horizontal="left"/>
      <protection/>
    </xf>
    <xf numFmtId="3" fontId="80" fillId="42" borderId="66" xfId="0" applyNumberFormat="1" applyFont="1" applyFill="1" applyBorder="1" applyAlignment="1" applyProtection="1">
      <alignment horizontal="left"/>
      <protection/>
    </xf>
    <xf numFmtId="3" fontId="80" fillId="42" borderId="27" xfId="0" applyNumberFormat="1" applyFont="1" applyFill="1" applyBorder="1" applyAlignment="1" applyProtection="1">
      <alignment horizontal="left"/>
      <protection/>
    </xf>
    <xf numFmtId="0" fontId="81" fillId="0" borderId="18" xfId="0" applyFont="1" applyBorder="1" applyAlignment="1" applyProtection="1">
      <alignment horizontal="center"/>
      <protection/>
    </xf>
    <xf numFmtId="0" fontId="81" fillId="0" borderId="19" xfId="0" applyFont="1" applyBorder="1" applyAlignment="1" applyProtection="1">
      <alignment horizontal="center"/>
      <protection/>
    </xf>
    <xf numFmtId="0" fontId="81" fillId="0" borderId="23" xfId="0" applyFont="1" applyBorder="1" applyAlignment="1" applyProtection="1">
      <alignment horizontal="center"/>
      <protection/>
    </xf>
    <xf numFmtId="49" fontId="77" fillId="0" borderId="11" xfId="0" applyNumberFormat="1" applyFont="1" applyBorder="1" applyAlignment="1">
      <alignment horizontal="left"/>
    </xf>
    <xf numFmtId="0" fontId="77" fillId="6" borderId="49" xfId="0" applyFont="1" applyFill="1" applyBorder="1" applyAlignment="1" applyProtection="1">
      <alignment horizontal="left"/>
      <protection/>
    </xf>
    <xf numFmtId="0" fontId="77" fillId="6" borderId="42" xfId="0" applyFont="1" applyFill="1" applyBorder="1" applyAlignment="1" applyProtection="1">
      <alignment horizontal="left"/>
      <protection/>
    </xf>
    <xf numFmtId="49" fontId="3" fillId="0" borderId="13" xfId="0" applyNumberFormat="1" applyFont="1" applyFill="1" applyBorder="1" applyAlignment="1">
      <alignment horizontal="left" wrapText="1"/>
    </xf>
    <xf numFmtId="49" fontId="2" fillId="0" borderId="13" xfId="0" applyNumberFormat="1" applyFont="1" applyFill="1" applyBorder="1" applyAlignment="1">
      <alignment horizontal="left" wrapText="1"/>
    </xf>
    <xf numFmtId="49" fontId="2" fillId="0" borderId="10"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49" fontId="2" fillId="0" borderId="14" xfId="0" applyNumberFormat="1" applyFont="1" applyFill="1" applyBorder="1" applyAlignment="1">
      <alignment horizontal="center" wrapText="1"/>
    </xf>
    <xf numFmtId="49" fontId="2" fillId="0" borderId="12" xfId="0" applyNumberFormat="1" applyFont="1" applyFill="1" applyBorder="1" applyAlignment="1">
      <alignment horizontal="center" wrapText="1"/>
    </xf>
    <xf numFmtId="49" fontId="2" fillId="0" borderId="11" xfId="0" applyNumberFormat="1" applyFont="1" applyFill="1" applyBorder="1" applyAlignment="1">
      <alignment horizontal="center" wrapText="1"/>
    </xf>
    <xf numFmtId="49" fontId="2" fillId="0" borderId="16" xfId="0" applyNumberFormat="1" applyFont="1" applyFill="1" applyBorder="1" applyAlignment="1">
      <alignment horizontal="center" wrapText="1"/>
    </xf>
    <xf numFmtId="49" fontId="3" fillId="0" borderId="69" xfId="0" applyNumberFormat="1" applyFont="1" applyFill="1" applyBorder="1" applyAlignment="1">
      <alignment horizontal="center" wrapText="1"/>
    </xf>
    <xf numFmtId="49" fontId="3" fillId="0" borderId="30" xfId="0" applyNumberFormat="1" applyFont="1" applyFill="1" applyBorder="1" applyAlignment="1">
      <alignment horizontal="center" wrapText="1"/>
    </xf>
    <xf numFmtId="49" fontId="3" fillId="0" borderId="13" xfId="0" applyNumberFormat="1" applyFont="1" applyFill="1" applyBorder="1" applyAlignment="1">
      <alignment horizontal="center" wrapText="1"/>
    </xf>
    <xf numFmtId="49" fontId="3" fillId="0" borderId="68" xfId="0" applyNumberFormat="1" applyFont="1" applyFill="1" applyBorder="1" applyAlignment="1">
      <alignment horizontal="center" wrapText="1"/>
    </xf>
    <xf numFmtId="49" fontId="2" fillId="0" borderId="78" xfId="0" applyNumberFormat="1" applyFont="1" applyFill="1" applyBorder="1" applyAlignment="1">
      <alignment horizontal="center" wrapText="1"/>
    </xf>
    <xf numFmtId="49" fontId="2" fillId="0" borderId="13" xfId="0" applyNumberFormat="1" applyFont="1" applyFill="1" applyBorder="1" applyAlignment="1">
      <alignment horizontal="center" wrapText="1"/>
    </xf>
    <xf numFmtId="49" fontId="2" fillId="0" borderId="79" xfId="0" applyNumberFormat="1" applyFont="1" applyFill="1" applyBorder="1" applyAlignment="1">
      <alignment horizontal="center" wrapText="1"/>
    </xf>
    <xf numFmtId="49" fontId="2" fillId="0" borderId="25" xfId="0" applyNumberFormat="1" applyFont="1" applyFill="1" applyBorder="1" applyAlignment="1">
      <alignment horizontal="center" wrapText="1"/>
    </xf>
    <xf numFmtId="49" fontId="2" fillId="0" borderId="15" xfId="0" applyNumberFormat="1" applyFont="1" applyFill="1" applyBorder="1" applyAlignment="1">
      <alignment horizontal="center" wrapText="1"/>
    </xf>
    <xf numFmtId="49" fontId="2" fillId="0" borderId="17"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14" fontId="77" fillId="6" borderId="53" xfId="0" applyNumberFormat="1" applyFont="1" applyFill="1" applyBorder="1" applyAlignment="1" applyProtection="1">
      <alignment horizontal="center"/>
      <protection locked="0"/>
    </xf>
    <xf numFmtId="14" fontId="77" fillId="6" borderId="68" xfId="0" applyNumberFormat="1" applyFont="1" applyFill="1" applyBorder="1" applyAlignment="1" applyProtection="1">
      <alignment horizontal="center"/>
      <protection locked="0"/>
    </xf>
    <xf numFmtId="0" fontId="77" fillId="6" borderId="53" xfId="0" applyFont="1" applyFill="1" applyBorder="1" applyAlignment="1" applyProtection="1">
      <alignment horizontal="center"/>
      <protection locked="0"/>
    </xf>
    <xf numFmtId="0" fontId="77" fillId="6" borderId="54" xfId="0" applyFont="1" applyFill="1" applyBorder="1" applyAlignment="1" applyProtection="1">
      <alignment horizontal="center"/>
      <protection locked="0"/>
    </xf>
    <xf numFmtId="49" fontId="3" fillId="0" borderId="12" xfId="0" applyNumberFormat="1" applyFont="1" applyFill="1" applyBorder="1" applyAlignment="1">
      <alignment horizontal="center" wrapText="1"/>
    </xf>
    <xf numFmtId="49" fontId="3" fillId="0" borderId="11"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49" fontId="78" fillId="0" borderId="78" xfId="0" applyNumberFormat="1" applyFont="1" applyFill="1" applyBorder="1" applyAlignment="1">
      <alignment horizontal="center"/>
    </xf>
    <xf numFmtId="49" fontId="78" fillId="0" borderId="13" xfId="0" applyNumberFormat="1" applyFont="1" applyFill="1" applyBorder="1" applyAlignment="1">
      <alignment horizontal="center"/>
    </xf>
    <xf numFmtId="49" fontId="78" fillId="0" borderId="79" xfId="0" applyNumberFormat="1" applyFont="1" applyFill="1" applyBorder="1" applyAlignment="1">
      <alignment horizontal="center"/>
    </xf>
    <xf numFmtId="0" fontId="78" fillId="0" borderId="25" xfId="0" applyFont="1" applyFill="1" applyBorder="1" applyAlignment="1">
      <alignment horizontal="center"/>
    </xf>
    <xf numFmtId="0" fontId="78" fillId="0" borderId="15" xfId="0" applyFont="1" applyFill="1" applyBorder="1" applyAlignment="1">
      <alignment horizontal="center"/>
    </xf>
    <xf numFmtId="0" fontId="78" fillId="0" borderId="17" xfId="0" applyFont="1" applyFill="1" applyBorder="1" applyAlignment="1">
      <alignment horizontal="center"/>
    </xf>
    <xf numFmtId="0" fontId="77" fillId="6" borderId="55" xfId="0" applyFont="1" applyFill="1" applyBorder="1" applyAlignment="1" applyProtection="1">
      <alignment horizontal="center"/>
      <protection/>
    </xf>
    <xf numFmtId="0" fontId="77" fillId="6" borderId="49" xfId="0" applyFont="1" applyFill="1" applyBorder="1" applyAlignment="1" applyProtection="1">
      <alignment horizontal="center"/>
      <protection/>
    </xf>
    <xf numFmtId="49" fontId="78" fillId="0" borderId="0" xfId="0" applyNumberFormat="1" applyFont="1" applyBorder="1" applyAlignment="1" applyProtection="1">
      <alignment horizontal="left"/>
      <protection/>
    </xf>
    <xf numFmtId="49" fontId="77" fillId="0" borderId="0" xfId="0" applyNumberFormat="1" applyFont="1" applyBorder="1" applyAlignment="1" applyProtection="1">
      <alignment horizontal="left"/>
      <protection/>
    </xf>
    <xf numFmtId="49" fontId="10" fillId="0" borderId="0" xfId="0" applyNumberFormat="1" applyFont="1" applyBorder="1" applyAlignment="1" applyProtection="1">
      <alignment horizontal="left"/>
      <protection/>
    </xf>
    <xf numFmtId="0" fontId="88" fillId="6" borderId="49" xfId="0" applyNumberFormat="1" applyFont="1" applyFill="1" applyBorder="1" applyAlignment="1" applyProtection="1">
      <alignment horizontal="left"/>
      <protection locked="0"/>
    </xf>
    <xf numFmtId="0" fontId="88" fillId="6" borderId="42" xfId="0" applyNumberFormat="1" applyFont="1" applyFill="1" applyBorder="1" applyAlignment="1" applyProtection="1">
      <alignment horizontal="left"/>
      <protection locked="0"/>
    </xf>
    <xf numFmtId="14" fontId="88" fillId="6" borderId="80" xfId="0" applyNumberFormat="1" applyFont="1" applyFill="1" applyBorder="1" applyAlignment="1" applyProtection="1">
      <alignment horizontal="left"/>
      <protection locked="0"/>
    </xf>
    <xf numFmtId="14" fontId="88" fillId="6" borderId="13" xfId="0" applyNumberFormat="1" applyFont="1" applyFill="1" applyBorder="1" applyAlignment="1" applyProtection="1">
      <alignment horizontal="left"/>
      <protection locked="0"/>
    </xf>
    <xf numFmtId="14" fontId="88" fillId="6" borderId="79" xfId="0" applyNumberFormat="1" applyFont="1" applyFill="1" applyBorder="1" applyAlignment="1" applyProtection="1">
      <alignment horizontal="left"/>
      <protection locked="0"/>
    </xf>
    <xf numFmtId="0" fontId="88" fillId="6" borderId="53" xfId="0" applyFont="1" applyFill="1" applyBorder="1" applyAlignment="1" applyProtection="1">
      <alignment horizontal="center"/>
      <protection/>
    </xf>
    <xf numFmtId="0" fontId="88" fillId="6" borderId="30" xfId="0" applyFont="1" applyFill="1" applyBorder="1" applyAlignment="1" applyProtection="1">
      <alignment horizontal="center"/>
      <protection/>
    </xf>
    <xf numFmtId="0" fontId="88" fillId="6" borderId="54" xfId="0" applyFont="1" applyFill="1" applyBorder="1" applyAlignment="1" applyProtection="1">
      <alignment horizontal="center"/>
      <protection/>
    </xf>
    <xf numFmtId="14" fontId="88" fillId="6" borderId="53" xfId="0" applyNumberFormat="1" applyFont="1" applyFill="1" applyBorder="1" applyAlignment="1" applyProtection="1">
      <alignment horizontal="center"/>
      <protection/>
    </xf>
    <xf numFmtId="14" fontId="88" fillId="6" borderId="30" xfId="0" applyNumberFormat="1" applyFont="1" applyFill="1" applyBorder="1" applyAlignment="1" applyProtection="1">
      <alignment horizontal="center"/>
      <protection/>
    </xf>
    <xf numFmtId="14" fontId="88" fillId="6" borderId="68" xfId="0" applyNumberFormat="1" applyFont="1" applyFill="1" applyBorder="1" applyAlignment="1" applyProtection="1">
      <alignment horizontal="center"/>
      <protection/>
    </xf>
    <xf numFmtId="0" fontId="88" fillId="0" borderId="55" xfId="0" applyFont="1" applyFill="1" applyBorder="1" applyAlignment="1" applyProtection="1">
      <alignment/>
      <protection/>
    </xf>
    <xf numFmtId="0" fontId="88" fillId="0" borderId="67" xfId="0" applyFont="1" applyFill="1" applyBorder="1" applyAlignment="1" applyProtection="1">
      <alignment/>
      <protection/>
    </xf>
    <xf numFmtId="0" fontId="77" fillId="0" borderId="13" xfId="0" applyFont="1" applyBorder="1" applyAlignment="1" applyProtection="1">
      <alignment horizontal="left"/>
      <protection/>
    </xf>
    <xf numFmtId="49" fontId="10" fillId="0" borderId="13" xfId="0" applyNumberFormat="1" applyFont="1" applyBorder="1" applyAlignment="1" applyProtection="1">
      <alignment horizontal="left"/>
      <protection/>
    </xf>
    <xf numFmtId="49" fontId="77" fillId="0" borderId="13" xfId="0" applyNumberFormat="1" applyFont="1" applyBorder="1" applyAlignment="1" applyProtection="1">
      <alignment horizontal="left"/>
      <protection/>
    </xf>
    <xf numFmtId="3" fontId="86" fillId="0" borderId="11" xfId="0" applyNumberFormat="1" applyFont="1" applyBorder="1" applyAlignment="1" applyProtection="1">
      <alignment/>
      <protection/>
    </xf>
    <xf numFmtId="3" fontId="86" fillId="0" borderId="16" xfId="0" applyNumberFormat="1" applyFont="1" applyBorder="1" applyAlignment="1" applyProtection="1">
      <alignment/>
      <protection/>
    </xf>
    <xf numFmtId="0" fontId="77" fillId="0" borderId="25" xfId="0" applyFont="1" applyBorder="1" applyAlignment="1" applyProtection="1">
      <alignment horizontal="left"/>
      <protection/>
    </xf>
    <xf numFmtId="0" fontId="77" fillId="0" borderId="15" xfId="0" applyFont="1" applyBorder="1" applyAlignment="1" applyProtection="1">
      <alignment horizontal="left"/>
      <protection/>
    </xf>
    <xf numFmtId="0" fontId="77" fillId="0" borderId="17" xfId="0" applyFont="1" applyBorder="1" applyAlignment="1" applyProtection="1">
      <alignment horizontal="left"/>
      <protection/>
    </xf>
    <xf numFmtId="0" fontId="78" fillId="0" borderId="12" xfId="0" applyFont="1" applyBorder="1" applyAlignment="1" applyProtection="1">
      <alignment horizontal="center"/>
      <protection/>
    </xf>
    <xf numFmtId="0" fontId="78" fillId="0" borderId="11" xfId="0" applyFont="1" applyBorder="1" applyAlignment="1" applyProtection="1">
      <alignment horizontal="center"/>
      <protection/>
    </xf>
    <xf numFmtId="0" fontId="78" fillId="0" borderId="16" xfId="0" applyFont="1" applyBorder="1" applyAlignment="1" applyProtection="1">
      <alignment horizontal="center"/>
      <protection/>
    </xf>
    <xf numFmtId="0" fontId="78" fillId="0" borderId="11" xfId="0" applyFont="1" applyBorder="1" applyAlignment="1" applyProtection="1">
      <alignment horizontal="center"/>
      <protection locked="0"/>
    </xf>
    <xf numFmtId="0" fontId="78" fillId="0" borderId="16" xfId="0" applyFont="1" applyBorder="1" applyAlignment="1" applyProtection="1">
      <alignment horizontal="center"/>
      <protection locked="0"/>
    </xf>
    <xf numFmtId="49" fontId="8" fillId="34" borderId="77" xfId="0" applyNumberFormat="1" applyFont="1" applyFill="1" applyBorder="1" applyAlignment="1" applyProtection="1">
      <alignment horizontal="center" wrapText="1"/>
      <protection/>
    </xf>
    <xf numFmtId="49" fontId="3" fillId="34" borderId="20" xfId="0" applyNumberFormat="1" applyFont="1" applyFill="1" applyBorder="1" applyAlignment="1" applyProtection="1">
      <alignment horizontal="center" wrapText="1"/>
      <protection/>
    </xf>
    <xf numFmtId="49" fontId="3" fillId="34" borderId="27" xfId="0" applyNumberFormat="1" applyFont="1" applyFill="1" applyBorder="1" applyAlignment="1" applyProtection="1">
      <alignment horizontal="center" wrapText="1"/>
      <protection/>
    </xf>
    <xf numFmtId="0" fontId="11" fillId="0" borderId="13" xfId="0" applyFont="1" applyBorder="1" applyAlignment="1" applyProtection="1">
      <alignment horizontal="left"/>
      <protection/>
    </xf>
    <xf numFmtId="0" fontId="0" fillId="0" borderId="13" xfId="0" applyBorder="1" applyAlignment="1" applyProtection="1">
      <alignment horizontal="left"/>
      <protection/>
    </xf>
    <xf numFmtId="49" fontId="2" fillId="34" borderId="25" xfId="0" applyNumberFormat="1" applyFont="1" applyFill="1" applyBorder="1" applyAlignment="1" applyProtection="1">
      <alignment horizontal="center" wrapText="1"/>
      <protection/>
    </xf>
    <xf numFmtId="49" fontId="2" fillId="34" borderId="15" xfId="0" applyNumberFormat="1" applyFont="1" applyFill="1" applyBorder="1" applyAlignment="1" applyProtection="1">
      <alignment horizontal="center" wrapText="1"/>
      <protection/>
    </xf>
    <xf numFmtId="49" fontId="2" fillId="34" borderId="11" xfId="0" applyNumberFormat="1" applyFont="1" applyFill="1" applyBorder="1" applyAlignment="1" applyProtection="1">
      <alignment horizontal="center" wrapText="1"/>
      <protection/>
    </xf>
    <xf numFmtId="49" fontId="2" fillId="34" borderId="16" xfId="0" applyNumberFormat="1" applyFont="1" applyFill="1" applyBorder="1" applyAlignment="1" applyProtection="1">
      <alignment horizontal="center" wrapText="1"/>
      <protection/>
    </xf>
    <xf numFmtId="49" fontId="18" fillId="34" borderId="25" xfId="0" applyNumberFormat="1" applyFont="1" applyFill="1" applyBorder="1" applyAlignment="1" applyProtection="1">
      <alignment horizontal="center" wrapText="1"/>
      <protection/>
    </xf>
    <xf numFmtId="49" fontId="2" fillId="34" borderId="17" xfId="0" applyNumberFormat="1" applyFont="1" applyFill="1" applyBorder="1" applyAlignment="1" applyProtection="1">
      <alignment horizontal="center" wrapText="1"/>
      <protection/>
    </xf>
    <xf numFmtId="49" fontId="3" fillId="34" borderId="12" xfId="0" applyNumberFormat="1" applyFont="1" applyFill="1" applyBorder="1" applyAlignment="1" applyProtection="1">
      <alignment horizontal="center" wrapText="1"/>
      <protection/>
    </xf>
    <xf numFmtId="49" fontId="3" fillId="34" borderId="11" xfId="0" applyNumberFormat="1" applyFont="1" applyFill="1" applyBorder="1" applyAlignment="1" applyProtection="1">
      <alignment horizontal="center" wrapText="1"/>
      <protection/>
    </xf>
    <xf numFmtId="49" fontId="3" fillId="34" borderId="16" xfId="0" applyNumberFormat="1" applyFont="1" applyFill="1" applyBorder="1" applyAlignment="1" applyProtection="1">
      <alignment horizontal="center" wrapText="1"/>
      <protection/>
    </xf>
    <xf numFmtId="49" fontId="3" fillId="34" borderId="10" xfId="0" applyNumberFormat="1" applyFont="1" applyFill="1" applyBorder="1" applyAlignment="1" applyProtection="1">
      <alignment horizontal="center" wrapText="1"/>
      <protection/>
    </xf>
    <xf numFmtId="49" fontId="3" fillId="34" borderId="0" xfId="0" applyNumberFormat="1" applyFont="1" applyFill="1" applyBorder="1" applyAlignment="1" applyProtection="1">
      <alignment horizontal="center" wrapText="1"/>
      <protection/>
    </xf>
    <xf numFmtId="49" fontId="3" fillId="34" borderId="14" xfId="0" applyNumberFormat="1" applyFont="1" applyFill="1" applyBorder="1" applyAlignment="1" applyProtection="1">
      <alignment horizontal="center" wrapText="1"/>
      <protection/>
    </xf>
    <xf numFmtId="49" fontId="3" fillId="34" borderId="18" xfId="0" applyNumberFormat="1" applyFont="1" applyFill="1" applyBorder="1" applyAlignment="1" applyProtection="1">
      <alignment horizontal="center" wrapText="1"/>
      <protection/>
    </xf>
    <xf numFmtId="49" fontId="3" fillId="34" borderId="19" xfId="0" applyNumberFormat="1" applyFont="1" applyFill="1" applyBorder="1" applyAlignment="1" applyProtection="1">
      <alignment horizontal="center" wrapText="1"/>
      <protection/>
    </xf>
    <xf numFmtId="49" fontId="3" fillId="34" borderId="23" xfId="0" applyNumberFormat="1" applyFont="1" applyFill="1" applyBorder="1" applyAlignment="1" applyProtection="1">
      <alignment horizontal="center" wrapText="1"/>
      <protection/>
    </xf>
    <xf numFmtId="49" fontId="18" fillId="34" borderId="10" xfId="0" applyNumberFormat="1" applyFont="1" applyFill="1" applyBorder="1" applyAlignment="1" applyProtection="1">
      <alignment horizontal="center" wrapText="1"/>
      <protection/>
    </xf>
    <xf numFmtId="0" fontId="88" fillId="6" borderId="66" xfId="0" applyNumberFormat="1" applyFont="1" applyFill="1" applyBorder="1" applyAlignment="1" applyProtection="1">
      <alignment horizontal="center"/>
      <protection locked="0"/>
    </xf>
    <xf numFmtId="0" fontId="88" fillId="6" borderId="20" xfId="0" applyNumberFormat="1" applyFont="1" applyFill="1" applyBorder="1" applyAlignment="1" applyProtection="1">
      <alignment horizontal="center"/>
      <protection locked="0"/>
    </xf>
    <xf numFmtId="0" fontId="88" fillId="6" borderId="65" xfId="0" applyNumberFormat="1" applyFont="1" applyFill="1" applyBorder="1" applyAlignment="1" applyProtection="1">
      <alignment horizontal="center"/>
      <protection locked="0"/>
    </xf>
    <xf numFmtId="14" fontId="88" fillId="6" borderId="66" xfId="0" applyNumberFormat="1" applyFont="1" applyFill="1" applyBorder="1" applyAlignment="1" applyProtection="1">
      <alignment horizontal="center"/>
      <protection locked="0"/>
    </xf>
    <xf numFmtId="14" fontId="88" fillId="6" borderId="20" xfId="0" applyNumberFormat="1" applyFont="1" applyFill="1" applyBorder="1" applyAlignment="1" applyProtection="1">
      <alignment horizontal="center"/>
      <protection locked="0"/>
    </xf>
    <xf numFmtId="14" fontId="88" fillId="6" borderId="65" xfId="0" applyNumberFormat="1" applyFont="1" applyFill="1" applyBorder="1" applyAlignment="1" applyProtection="1">
      <alignment horizontal="center"/>
      <protection locked="0"/>
    </xf>
    <xf numFmtId="0" fontId="88" fillId="0" borderId="11" xfId="0" applyFont="1" applyFill="1" applyBorder="1" applyAlignment="1" applyProtection="1">
      <alignment/>
      <protection/>
    </xf>
    <xf numFmtId="0" fontId="94" fillId="0" borderId="0" xfId="0" applyFont="1" applyAlignment="1" applyProtection="1">
      <alignment horizontal="left"/>
      <protection/>
    </xf>
    <xf numFmtId="0" fontId="0" fillId="0" borderId="0" xfId="0" applyAlignment="1" applyProtection="1">
      <alignment horizontal="left"/>
      <protection/>
    </xf>
    <xf numFmtId="0" fontId="88" fillId="6" borderId="62" xfId="0" applyFont="1" applyFill="1" applyBorder="1" applyAlignment="1" applyProtection="1">
      <alignment horizontal="left"/>
      <protection locked="0"/>
    </xf>
    <xf numFmtId="0" fontId="88" fillId="6" borderId="21" xfId="0" applyFont="1" applyFill="1" applyBorder="1" applyAlignment="1" applyProtection="1">
      <alignment horizontal="left"/>
      <protection locked="0"/>
    </xf>
    <xf numFmtId="0" fontId="88" fillId="6" borderId="64" xfId="0" applyFont="1" applyFill="1" applyBorder="1" applyAlignment="1" applyProtection="1">
      <alignment horizontal="left"/>
      <protection locked="0"/>
    </xf>
    <xf numFmtId="49" fontId="3" fillId="0" borderId="0" xfId="0" applyNumberFormat="1" applyFont="1" applyBorder="1" applyAlignment="1" applyProtection="1">
      <alignment horizontal="left" wrapText="1"/>
      <protection/>
    </xf>
    <xf numFmtId="49" fontId="2" fillId="43" borderId="25" xfId="0" applyNumberFormat="1" applyFont="1" applyFill="1" applyBorder="1" applyAlignment="1">
      <alignment horizontal="center" wrapText="1"/>
    </xf>
    <xf numFmtId="49" fontId="2" fillId="43" borderId="15" xfId="0" applyNumberFormat="1" applyFont="1" applyFill="1" applyBorder="1" applyAlignment="1">
      <alignment horizontal="center" wrapText="1"/>
    </xf>
    <xf numFmtId="49" fontId="2" fillId="43" borderId="17" xfId="0" applyNumberFormat="1" applyFont="1" applyFill="1" applyBorder="1" applyAlignment="1">
      <alignment horizontal="center" wrapText="1"/>
    </xf>
    <xf numFmtId="0" fontId="103" fillId="0" borderId="0" xfId="0" applyFont="1" applyAlignment="1" applyProtection="1">
      <alignment horizontal="center"/>
      <protection/>
    </xf>
    <xf numFmtId="0" fontId="77" fillId="0" borderId="0" xfId="0" applyFont="1" applyBorder="1" applyAlignment="1" applyProtection="1">
      <alignment horizontal="left"/>
      <protection/>
    </xf>
    <xf numFmtId="0" fontId="88" fillId="6" borderId="80" xfId="0" applyNumberFormat="1" applyFont="1" applyFill="1" applyBorder="1" applyAlignment="1" applyProtection="1">
      <alignment horizontal="center"/>
      <protection locked="0"/>
    </xf>
    <xf numFmtId="0" fontId="88" fillId="6" borderId="13" xfId="0" applyNumberFormat="1" applyFont="1" applyFill="1" applyBorder="1" applyAlignment="1" applyProtection="1">
      <alignment horizontal="center"/>
      <protection locked="0"/>
    </xf>
    <xf numFmtId="0" fontId="88" fillId="6" borderId="50" xfId="0" applyNumberFormat="1" applyFont="1" applyFill="1" applyBorder="1" applyAlignment="1" applyProtection="1">
      <alignment horizontal="center"/>
      <protection locked="0"/>
    </xf>
    <xf numFmtId="14" fontId="88" fillId="6" borderId="53" xfId="0" applyNumberFormat="1" applyFont="1" applyFill="1" applyBorder="1" applyAlignment="1" applyProtection="1">
      <alignment horizontal="left"/>
      <protection locked="0"/>
    </xf>
    <xf numFmtId="14" fontId="88" fillId="6" borderId="30" xfId="0" applyNumberFormat="1" applyFont="1" applyFill="1" applyBorder="1" applyAlignment="1" applyProtection="1">
      <alignment horizontal="left"/>
      <protection locked="0"/>
    </xf>
    <xf numFmtId="14" fontId="88" fillId="6" borderId="68" xfId="0" applyNumberFormat="1" applyFont="1" applyFill="1" applyBorder="1" applyAlignment="1" applyProtection="1">
      <alignment horizontal="left"/>
      <protection locked="0"/>
    </xf>
    <xf numFmtId="14" fontId="88" fillId="6" borderId="55" xfId="0" applyNumberFormat="1" applyFont="1" applyFill="1" applyBorder="1" applyAlignment="1" applyProtection="1">
      <alignment horizontal="left"/>
      <protection locked="0"/>
    </xf>
    <xf numFmtId="14" fontId="88" fillId="6" borderId="49" xfId="0" applyNumberFormat="1" applyFont="1" applyFill="1" applyBorder="1" applyAlignment="1" applyProtection="1">
      <alignment horizontal="left"/>
      <protection locked="0"/>
    </xf>
    <xf numFmtId="0" fontId="88" fillId="6" borderId="49" xfId="0" applyFont="1" applyFill="1" applyBorder="1" applyAlignment="1" applyProtection="1">
      <alignment horizontal="left"/>
      <protection locked="0"/>
    </xf>
    <xf numFmtId="0" fontId="94" fillId="38" borderId="56" xfId="0" applyFont="1" applyFill="1" applyBorder="1" applyAlignment="1">
      <alignment horizontal="center"/>
    </xf>
    <xf numFmtId="0" fontId="94" fillId="38" borderId="31" xfId="0" applyFont="1" applyFill="1" applyBorder="1" applyAlignment="1">
      <alignment horizontal="center"/>
    </xf>
    <xf numFmtId="0" fontId="94" fillId="38" borderId="62" xfId="0" applyFont="1" applyFill="1" applyBorder="1" applyAlignment="1">
      <alignment horizontal="center"/>
    </xf>
    <xf numFmtId="0" fontId="94" fillId="38" borderId="46" xfId="0" applyFont="1" applyFill="1" applyBorder="1" applyAlignment="1">
      <alignment horizontal="center"/>
    </xf>
    <xf numFmtId="0" fontId="0" fillId="35" borderId="31" xfId="0" applyFill="1" applyBorder="1" applyAlignment="1" applyProtection="1">
      <alignment horizontal="right"/>
      <protection locked="0"/>
    </xf>
    <xf numFmtId="0" fontId="0" fillId="35" borderId="62" xfId="0" applyFill="1" applyBorder="1" applyAlignment="1" applyProtection="1">
      <alignment horizontal="right"/>
      <protection locked="0"/>
    </xf>
    <xf numFmtId="0" fontId="0" fillId="35" borderId="46" xfId="0" applyFill="1" applyBorder="1" applyAlignment="1" applyProtection="1">
      <alignment horizontal="right"/>
      <protection locked="0"/>
    </xf>
    <xf numFmtId="0" fontId="0" fillId="0" borderId="31" xfId="0" applyBorder="1" applyAlignment="1">
      <alignment horizontal="right"/>
    </xf>
    <xf numFmtId="0" fontId="0" fillId="0" borderId="62" xfId="0" applyBorder="1" applyAlignment="1">
      <alignment horizontal="right"/>
    </xf>
    <xf numFmtId="0" fontId="0" fillId="0" borderId="46" xfId="0" applyBorder="1" applyAlignment="1">
      <alignment horizontal="right"/>
    </xf>
    <xf numFmtId="0" fontId="0" fillId="35" borderId="71" xfId="0" applyFill="1" applyBorder="1" applyAlignment="1" applyProtection="1">
      <alignment horizontal="center"/>
      <protection locked="0"/>
    </xf>
    <xf numFmtId="0" fontId="0" fillId="35" borderId="21" xfId="0" applyFill="1" applyBorder="1" applyAlignment="1" applyProtection="1">
      <alignment horizontal="center"/>
      <protection locked="0"/>
    </xf>
    <xf numFmtId="0" fontId="0" fillId="35" borderId="28" xfId="0" applyFill="1" applyBorder="1" applyAlignment="1" applyProtection="1">
      <alignment horizontal="center"/>
      <protection locked="0"/>
    </xf>
    <xf numFmtId="0" fontId="0" fillId="35" borderId="31" xfId="0" applyFill="1" applyBorder="1" applyAlignment="1" applyProtection="1">
      <alignment horizontal="center"/>
      <protection locked="0"/>
    </xf>
    <xf numFmtId="0" fontId="0" fillId="35" borderId="62" xfId="0" applyFill="1" applyBorder="1" applyAlignment="1" applyProtection="1">
      <alignment horizontal="center"/>
      <protection locked="0"/>
    </xf>
    <xf numFmtId="0" fontId="0" fillId="35" borderId="46" xfId="0" applyFill="1" applyBorder="1" applyAlignment="1" applyProtection="1">
      <alignment horizontal="center"/>
      <protection locked="0"/>
    </xf>
    <xf numFmtId="0" fontId="94" fillId="0" borderId="31" xfId="0" applyFont="1" applyBorder="1" applyAlignment="1">
      <alignment horizontal="center"/>
    </xf>
    <xf numFmtId="0" fontId="94" fillId="0" borderId="62" xfId="0" applyFont="1" applyBorder="1" applyAlignment="1">
      <alignment horizontal="center"/>
    </xf>
    <xf numFmtId="0" fontId="94" fillId="0" borderId="46" xfId="0" applyFont="1" applyBorder="1" applyAlignment="1">
      <alignment horizontal="center"/>
    </xf>
    <xf numFmtId="0" fontId="104" fillId="0" borderId="81" xfId="0" applyFont="1" applyBorder="1" applyAlignment="1">
      <alignment horizontal="center" vertical="center"/>
    </xf>
    <xf numFmtId="0" fontId="104" fillId="0" borderId="37" xfId="0" applyFont="1" applyBorder="1" applyAlignment="1">
      <alignment horizontal="center" vertical="center"/>
    </xf>
    <xf numFmtId="0" fontId="88" fillId="0" borderId="53" xfId="0" applyFont="1" applyBorder="1" applyAlignment="1">
      <alignment horizontal="right"/>
    </xf>
    <xf numFmtId="0" fontId="88" fillId="0" borderId="30" xfId="0" applyFont="1" applyBorder="1" applyAlignment="1">
      <alignment horizontal="right"/>
    </xf>
    <xf numFmtId="0" fontId="88" fillId="0" borderId="54" xfId="0" applyFont="1" applyBorder="1" applyAlignment="1">
      <alignment horizontal="right"/>
    </xf>
    <xf numFmtId="0" fontId="88" fillId="0" borderId="62" xfId="0" applyFont="1" applyBorder="1" applyAlignment="1">
      <alignment horizontal="right"/>
    </xf>
    <xf numFmtId="0" fontId="88" fillId="0" borderId="21" xfId="0" applyFont="1" applyBorder="1" applyAlignment="1">
      <alignment horizontal="right"/>
    </xf>
    <xf numFmtId="0" fontId="0" fillId="0" borderId="56" xfId="0" applyBorder="1" applyAlignment="1">
      <alignment horizontal="center" wrapText="1"/>
    </xf>
    <xf numFmtId="0" fontId="0" fillId="0" borderId="31" xfId="0" applyBorder="1" applyAlignment="1">
      <alignment horizontal="center" wrapText="1"/>
    </xf>
    <xf numFmtId="0" fontId="0" fillId="0" borderId="62" xfId="0" applyBorder="1" applyAlignment="1">
      <alignment horizontal="center" wrapText="1"/>
    </xf>
    <xf numFmtId="0" fontId="0" fillId="0" borderId="46" xfId="0" applyBorder="1" applyAlignment="1">
      <alignment horizontal="center" wrapText="1"/>
    </xf>
    <xf numFmtId="3" fontId="0" fillId="35" borderId="62" xfId="0" applyNumberFormat="1" applyFill="1" applyBorder="1" applyAlignment="1" applyProtection="1">
      <alignment horizontal="right"/>
      <protection locked="0"/>
    </xf>
    <xf numFmtId="3" fontId="0" fillId="35" borderId="21" xfId="0" applyNumberFormat="1" applyFill="1" applyBorder="1" applyAlignment="1" applyProtection="1">
      <alignment horizontal="right"/>
      <protection locked="0"/>
    </xf>
    <xf numFmtId="3" fontId="0" fillId="35" borderId="28" xfId="0" applyNumberFormat="1" applyFill="1" applyBorder="1" applyAlignment="1" applyProtection="1">
      <alignment horizontal="right"/>
      <protection locked="0"/>
    </xf>
    <xf numFmtId="0" fontId="0" fillId="0" borderId="71" xfId="0" applyBorder="1" applyAlignment="1">
      <alignment horizontal="center" wrapText="1"/>
    </xf>
    <xf numFmtId="0" fontId="0" fillId="0" borderId="21" xfId="0" applyBorder="1" applyAlignment="1">
      <alignment horizontal="center" wrapText="1"/>
    </xf>
    <xf numFmtId="0" fontId="0" fillId="0" borderId="28" xfId="0" applyBorder="1" applyAlignment="1">
      <alignment horizontal="center" wrapText="1"/>
    </xf>
    <xf numFmtId="0" fontId="105" fillId="0" borderId="25" xfId="0" applyFont="1" applyBorder="1" applyAlignment="1">
      <alignment horizontal="center" wrapText="1"/>
    </xf>
    <xf numFmtId="0" fontId="105" fillId="0" borderId="15" xfId="0" applyFont="1" applyBorder="1" applyAlignment="1">
      <alignment horizontal="center" wrapText="1"/>
    </xf>
    <xf numFmtId="0" fontId="105" fillId="0" borderId="17" xfId="0" applyFont="1" applyBorder="1" applyAlignment="1">
      <alignment horizontal="center" wrapText="1"/>
    </xf>
    <xf numFmtId="0" fontId="0" fillId="0" borderId="15" xfId="0" applyBorder="1" applyAlignment="1">
      <alignment horizontal="center" wrapText="1"/>
    </xf>
    <xf numFmtId="0" fontId="0" fillId="0" borderId="17" xfId="0" applyBorder="1" applyAlignment="1">
      <alignment horizontal="center" wrapText="1"/>
    </xf>
    <xf numFmtId="0" fontId="0" fillId="0" borderId="62" xfId="0" applyBorder="1" applyAlignment="1">
      <alignment horizontal="center"/>
    </xf>
    <xf numFmtId="0" fontId="0" fillId="0" borderId="21" xfId="0" applyBorder="1" applyAlignment="1">
      <alignment horizontal="center"/>
    </xf>
    <xf numFmtId="0" fontId="0" fillId="0" borderId="28" xfId="0" applyBorder="1" applyAlignment="1">
      <alignment horizontal="center"/>
    </xf>
    <xf numFmtId="175" fontId="88" fillId="35" borderId="53" xfId="0" applyNumberFormat="1" applyFont="1" applyFill="1" applyBorder="1" applyAlignment="1" applyProtection="1">
      <alignment horizontal="center"/>
      <protection locked="0"/>
    </xf>
    <xf numFmtId="175" fontId="88" fillId="35" borderId="68" xfId="0" applyNumberFormat="1" applyFont="1" applyFill="1" applyBorder="1" applyAlignment="1" applyProtection="1">
      <alignment horizontal="center"/>
      <protection locked="0"/>
    </xf>
    <xf numFmtId="175" fontId="88" fillId="35" borderId="21" xfId="0" applyNumberFormat="1" applyFont="1" applyFill="1" applyBorder="1" applyAlignment="1" applyProtection="1">
      <alignment horizontal="center"/>
      <protection locked="0"/>
    </xf>
    <xf numFmtId="175" fontId="88" fillId="35" borderId="28" xfId="0" applyNumberFormat="1" applyFont="1" applyFill="1" applyBorder="1" applyAlignment="1" applyProtection="1">
      <alignment horizontal="center"/>
      <protection locked="0"/>
    </xf>
    <xf numFmtId="0" fontId="0" fillId="0" borderId="41" xfId="0" applyBorder="1" applyAlignment="1">
      <alignment horizontal="center"/>
    </xf>
    <xf numFmtId="0" fontId="0" fillId="0" borderId="60" xfId="0" applyBorder="1" applyAlignment="1">
      <alignment horizontal="center"/>
    </xf>
    <xf numFmtId="0" fontId="0" fillId="0" borderId="55" xfId="0" applyBorder="1" applyAlignment="1">
      <alignment horizontal="center"/>
    </xf>
    <xf numFmtId="0" fontId="0" fillId="0" borderId="61" xfId="0" applyBorder="1" applyAlignment="1">
      <alignment horizontal="center"/>
    </xf>
    <xf numFmtId="0" fontId="0" fillId="0" borderId="71" xfId="0" applyBorder="1" applyAlignment="1">
      <alignment horizontal="center"/>
    </xf>
    <xf numFmtId="0" fontId="94" fillId="0" borderId="25" xfId="0" applyFont="1"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94" fillId="0" borderId="78" xfId="0" applyFont="1" applyBorder="1" applyAlignment="1">
      <alignment horizontal="center"/>
    </xf>
    <xf numFmtId="0" fontId="0" fillId="0" borderId="13" xfId="0" applyBorder="1" applyAlignment="1">
      <alignment horizontal="center"/>
    </xf>
    <xf numFmtId="0" fontId="0" fillId="0" borderId="79"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94" fillId="0" borderId="15" xfId="0" applyFont="1" applyBorder="1" applyAlignment="1">
      <alignment horizontal="center"/>
    </xf>
    <xf numFmtId="0" fontId="94" fillId="0" borderId="17"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7</xdr:row>
      <xdr:rowOff>95250</xdr:rowOff>
    </xdr:from>
    <xdr:to>
      <xdr:col>1</xdr:col>
      <xdr:colOff>428625</xdr:colOff>
      <xdr:row>10</xdr:row>
      <xdr:rowOff>95250</xdr:rowOff>
    </xdr:to>
    <xdr:pic>
      <xdr:nvPicPr>
        <xdr:cNvPr id="1" name="Picture 1" descr="C:\Documents and Settings\lisa\Local Settings\Temporary Internet Files\Content.IE5\MDJ97D22\MCj04370500000[1].png"/>
        <xdr:cNvPicPr preferRelativeResize="1">
          <a:picLocks noChangeAspect="1"/>
        </xdr:cNvPicPr>
      </xdr:nvPicPr>
      <xdr:blipFill>
        <a:blip r:embed="rId1"/>
        <a:stretch>
          <a:fillRect/>
        </a:stretch>
      </xdr:blipFill>
      <xdr:spPr>
        <a:xfrm>
          <a:off x="0" y="1476375"/>
          <a:ext cx="7143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266700</xdr:rowOff>
    </xdr:from>
    <xdr:to>
      <xdr:col>1</xdr:col>
      <xdr:colOff>409575</xdr:colOff>
      <xdr:row>4</xdr:row>
      <xdr:rowOff>38100</xdr:rowOff>
    </xdr:to>
    <xdr:pic>
      <xdr:nvPicPr>
        <xdr:cNvPr id="1" name="Picture 2" descr="C:\Documents and Settings\lisa\Local Settings\Temporary Internet Files\Content.IE5\UIU4Q94N\MCj04370510000[1].png"/>
        <xdr:cNvPicPr preferRelativeResize="1">
          <a:picLocks noChangeAspect="1"/>
        </xdr:cNvPicPr>
      </xdr:nvPicPr>
      <xdr:blipFill>
        <a:blip r:embed="rId1"/>
        <a:stretch>
          <a:fillRect/>
        </a:stretch>
      </xdr:blipFill>
      <xdr:spPr>
        <a:xfrm>
          <a:off x="0" y="476250"/>
          <a:ext cx="60960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581025</xdr:colOff>
      <xdr:row>6</xdr:row>
      <xdr:rowOff>123825</xdr:rowOff>
    </xdr:from>
    <xdr:to>
      <xdr:col>12</xdr:col>
      <xdr:colOff>247650</xdr:colOff>
      <xdr:row>9</xdr:row>
      <xdr:rowOff>114300</xdr:rowOff>
    </xdr:to>
    <xdr:pic>
      <xdr:nvPicPr>
        <xdr:cNvPr id="1" name="Picture 1" descr="C:\Documents and Settings\lisa\Local Settings\Temporary Internet Files\Content.IE5\NL2WUPWF\MCj04370540000[1].png"/>
        <xdr:cNvPicPr preferRelativeResize="1">
          <a:picLocks noChangeAspect="1"/>
        </xdr:cNvPicPr>
      </xdr:nvPicPr>
      <xdr:blipFill>
        <a:blip r:embed="rId1"/>
        <a:stretch>
          <a:fillRect/>
        </a:stretch>
      </xdr:blipFill>
      <xdr:spPr>
        <a:xfrm>
          <a:off x="6829425" y="1333500"/>
          <a:ext cx="619125" cy="619125"/>
        </a:xfrm>
        <a:prstGeom prst="rect">
          <a:avLst/>
        </a:prstGeom>
        <a:noFill/>
        <a:ln w="9525" cmpd="sng">
          <a:noFill/>
        </a:ln>
      </xdr:spPr>
    </xdr:pic>
    <xdr:clientData/>
  </xdr:twoCellAnchor>
  <xdr:twoCellAnchor editAs="absolute">
    <xdr:from>
      <xdr:col>0</xdr:col>
      <xdr:colOff>9525</xdr:colOff>
      <xdr:row>6</xdr:row>
      <xdr:rowOff>104775</xdr:rowOff>
    </xdr:from>
    <xdr:to>
      <xdr:col>1</xdr:col>
      <xdr:colOff>371475</xdr:colOff>
      <xdr:row>9</xdr:row>
      <xdr:rowOff>9525</xdr:rowOff>
    </xdr:to>
    <xdr:pic>
      <xdr:nvPicPr>
        <xdr:cNvPr id="2" name="Picture 2" descr="C:\Documents and Settings\lisa\Local Settings\Temporary Internet Files\Content.IE5\MDJ97D22\MCj04370520000[1].png"/>
        <xdr:cNvPicPr preferRelativeResize="1">
          <a:picLocks noChangeAspect="1"/>
        </xdr:cNvPicPr>
      </xdr:nvPicPr>
      <xdr:blipFill>
        <a:blip r:embed="rId2"/>
        <a:stretch>
          <a:fillRect/>
        </a:stretch>
      </xdr:blipFill>
      <xdr:spPr>
        <a:xfrm>
          <a:off x="9525" y="1314450"/>
          <a:ext cx="5238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4</xdr:row>
      <xdr:rowOff>19050</xdr:rowOff>
    </xdr:from>
    <xdr:to>
      <xdr:col>1</xdr:col>
      <xdr:colOff>495300</xdr:colOff>
      <xdr:row>7</xdr:row>
      <xdr:rowOff>66675</xdr:rowOff>
    </xdr:to>
    <xdr:pic>
      <xdr:nvPicPr>
        <xdr:cNvPr id="1" name="Picture 1" descr="C:\Documents and Settings\lisa\Local Settings\Temporary Internet Files\Content.IE5\N4AW0NMN\MCj04370530000[1].png"/>
        <xdr:cNvPicPr preferRelativeResize="1">
          <a:picLocks noChangeAspect="1"/>
        </xdr:cNvPicPr>
      </xdr:nvPicPr>
      <xdr:blipFill>
        <a:blip r:embed="rId1"/>
        <a:stretch>
          <a:fillRect/>
        </a:stretch>
      </xdr:blipFill>
      <xdr:spPr>
        <a:xfrm>
          <a:off x="0" y="847725"/>
          <a:ext cx="742950"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38100</xdr:rowOff>
    </xdr:from>
    <xdr:to>
      <xdr:col>1</xdr:col>
      <xdr:colOff>609600</xdr:colOff>
      <xdr:row>6</xdr:row>
      <xdr:rowOff>57150</xdr:rowOff>
    </xdr:to>
    <xdr:pic>
      <xdr:nvPicPr>
        <xdr:cNvPr id="1" name="Picture 1" descr="C:\Documents and Settings\lisa\Local Settings\Temporary Internet Files\Content.IE5\N4AW0NMN\MCj04370530000[1].png"/>
        <xdr:cNvPicPr preferRelativeResize="1">
          <a:picLocks noChangeAspect="1"/>
        </xdr:cNvPicPr>
      </xdr:nvPicPr>
      <xdr:blipFill>
        <a:blip r:embed="rId1"/>
        <a:stretch>
          <a:fillRect/>
        </a:stretch>
      </xdr:blipFill>
      <xdr:spPr>
        <a:xfrm>
          <a:off x="114300" y="752475"/>
          <a:ext cx="742950"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7</xdr:col>
      <xdr:colOff>457200</xdr:colOff>
      <xdr:row>24</xdr:row>
      <xdr:rowOff>133350</xdr:rowOff>
    </xdr:to>
    <xdr:sp fLocksText="0">
      <xdr:nvSpPr>
        <xdr:cNvPr id="1" name="TextBox 1"/>
        <xdr:cNvSpPr txBox="1">
          <a:spLocks noChangeArrowheads="1"/>
        </xdr:cNvSpPr>
      </xdr:nvSpPr>
      <xdr:spPr>
        <a:xfrm>
          <a:off x="47625" y="38100"/>
          <a:ext cx="4676775" cy="466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47625</xdr:colOff>
      <xdr:row>0</xdr:row>
      <xdr:rowOff>38100</xdr:rowOff>
    </xdr:from>
    <xdr:to>
      <xdr:col>9</xdr:col>
      <xdr:colOff>514350</xdr:colOff>
      <xdr:row>31</xdr:row>
      <xdr:rowOff>85725</xdr:rowOff>
    </xdr:to>
    <xdr:pic>
      <xdr:nvPicPr>
        <xdr:cNvPr id="2" name="Picture 2"/>
        <xdr:cNvPicPr preferRelativeResize="1">
          <a:picLocks noChangeAspect="1"/>
        </xdr:cNvPicPr>
      </xdr:nvPicPr>
      <xdr:blipFill>
        <a:blip r:embed="rId1"/>
        <a:stretch>
          <a:fillRect/>
        </a:stretch>
      </xdr:blipFill>
      <xdr:spPr>
        <a:xfrm>
          <a:off x="47625" y="38100"/>
          <a:ext cx="5953125" cy="5953125"/>
        </a:xfrm>
        <a:prstGeom prst="rect">
          <a:avLst/>
        </a:prstGeom>
        <a:noFill/>
        <a:ln w="5715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3"/>
  <sheetViews>
    <sheetView tabSelected="1" zoomScalePageLayoutView="0" workbookViewId="0" topLeftCell="A1">
      <selection activeCell="B25" sqref="B25"/>
    </sheetView>
  </sheetViews>
  <sheetFormatPr defaultColWidth="9.140625" defaultRowHeight="15"/>
  <cols>
    <col min="2" max="2" width="116.28125" style="0" customWidth="1"/>
  </cols>
  <sheetData>
    <row r="1" spans="1:4" ht="15">
      <c r="A1" s="35"/>
      <c r="B1" s="216" t="s">
        <v>57</v>
      </c>
      <c r="C1" s="217"/>
      <c r="D1" s="218"/>
    </row>
    <row r="2" spans="1:4" ht="15">
      <c r="A2" s="35"/>
      <c r="B2" s="219" t="s">
        <v>179</v>
      </c>
      <c r="C2" s="217"/>
      <c r="D2" s="218"/>
    </row>
    <row r="3" spans="1:4" ht="15">
      <c r="A3" s="35"/>
      <c r="B3" s="219" t="s">
        <v>440</v>
      </c>
      <c r="C3" s="217"/>
      <c r="D3" s="218"/>
    </row>
    <row r="4" spans="1:4" ht="15">
      <c r="A4" s="35"/>
      <c r="B4" s="219" t="s">
        <v>441</v>
      </c>
      <c r="C4" s="217"/>
      <c r="D4" s="218"/>
    </row>
    <row r="5" spans="1:4" ht="15">
      <c r="A5" s="35"/>
      <c r="B5" s="219" t="s">
        <v>249</v>
      </c>
      <c r="C5" s="217"/>
      <c r="D5" s="218"/>
    </row>
    <row r="6" spans="2:4" ht="15">
      <c r="B6" s="219" t="s">
        <v>250</v>
      </c>
      <c r="C6" s="217"/>
      <c r="D6" s="218"/>
    </row>
    <row r="7" spans="1:4" ht="15">
      <c r="A7" s="187"/>
      <c r="B7" s="219" t="s">
        <v>58</v>
      </c>
      <c r="C7" s="217"/>
      <c r="D7" s="218"/>
    </row>
    <row r="8" spans="2:4" ht="15">
      <c r="B8" s="219" t="s">
        <v>318</v>
      </c>
      <c r="C8" s="217"/>
      <c r="D8" s="218"/>
    </row>
    <row r="9" spans="1:4" ht="15">
      <c r="A9" s="188"/>
      <c r="B9" s="219" t="s">
        <v>175</v>
      </c>
      <c r="C9" s="217"/>
      <c r="D9" s="218"/>
    </row>
    <row r="10" spans="1:4" ht="15">
      <c r="A10" s="35"/>
      <c r="B10" s="219" t="s">
        <v>176</v>
      </c>
      <c r="C10" s="228"/>
      <c r="D10" s="228"/>
    </row>
    <row r="11" spans="2:4" ht="15">
      <c r="B11" s="247" t="s">
        <v>251</v>
      </c>
      <c r="C11" s="220"/>
      <c r="D11" s="220"/>
    </row>
    <row r="12" spans="2:4" ht="15">
      <c r="B12" s="247" t="s">
        <v>252</v>
      </c>
      <c r="C12" s="220"/>
      <c r="D12" s="220"/>
    </row>
    <row r="13" spans="2:4" ht="14.25">
      <c r="B13" s="248"/>
      <c r="C13" s="220"/>
      <c r="D13" s="220"/>
    </row>
    <row r="14" spans="2:4" ht="15">
      <c r="B14" s="216" t="s">
        <v>184</v>
      </c>
      <c r="C14" s="220"/>
      <c r="D14" s="220"/>
    </row>
    <row r="15" spans="2:4" ht="15">
      <c r="B15" s="219" t="s">
        <v>59</v>
      </c>
      <c r="C15" s="220"/>
      <c r="D15" s="220"/>
    </row>
    <row r="16" spans="2:4" ht="15">
      <c r="B16" s="219" t="s">
        <v>367</v>
      </c>
      <c r="C16" s="220"/>
      <c r="D16" s="220"/>
    </row>
    <row r="17" spans="2:4" ht="15">
      <c r="B17" s="219" t="s">
        <v>253</v>
      </c>
      <c r="C17" s="220"/>
      <c r="D17" s="220"/>
    </row>
    <row r="18" spans="2:4" ht="15">
      <c r="B18" s="219" t="s">
        <v>254</v>
      </c>
      <c r="C18" s="220"/>
      <c r="D18" s="220"/>
    </row>
    <row r="19" spans="2:4" ht="15">
      <c r="B19" s="219" t="s">
        <v>255</v>
      </c>
      <c r="C19" s="220"/>
      <c r="D19" s="220"/>
    </row>
    <row r="20" ht="14.25">
      <c r="B20" s="248"/>
    </row>
    <row r="21" ht="15">
      <c r="B21" s="216" t="s">
        <v>217</v>
      </c>
    </row>
    <row r="22" ht="15">
      <c r="B22" s="219" t="s">
        <v>256</v>
      </c>
    </row>
    <row r="23" ht="15">
      <c r="B23" s="219" t="s">
        <v>257</v>
      </c>
    </row>
  </sheetData>
  <sheetProtection selectLockedCells="1"/>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A45" sqref="A45"/>
    </sheetView>
  </sheetViews>
  <sheetFormatPr defaultColWidth="9.140625" defaultRowHeight="15"/>
  <cols>
    <col min="1" max="1" width="27.421875" style="0" bestFit="1" customWidth="1"/>
    <col min="2" max="2" width="12.7109375" style="0" customWidth="1"/>
    <col min="3" max="3" width="15.7109375" style="0" bestFit="1" customWidth="1"/>
    <col min="4" max="5" width="12.7109375" style="0" customWidth="1"/>
  </cols>
  <sheetData>
    <row r="1" spans="1:5" ht="15" thickBot="1">
      <c r="A1" s="786" t="s">
        <v>320</v>
      </c>
      <c r="B1" s="787"/>
      <c r="C1" s="787"/>
      <c r="D1" s="787"/>
      <c r="E1" s="788"/>
    </row>
    <row r="2" spans="1:5" ht="14.25">
      <c r="A2" s="789" t="s">
        <v>321</v>
      </c>
      <c r="B2" s="790"/>
      <c r="C2" s="790"/>
      <c r="D2" s="790"/>
      <c r="E2" s="791"/>
    </row>
    <row r="3" spans="1:5" ht="14.25">
      <c r="A3" s="322" t="s">
        <v>322</v>
      </c>
      <c r="B3" s="319" t="s">
        <v>302</v>
      </c>
      <c r="C3" s="319" t="s">
        <v>323</v>
      </c>
      <c r="D3" s="318" t="s">
        <v>324</v>
      </c>
      <c r="E3" s="323" t="s">
        <v>325</v>
      </c>
    </row>
    <row r="4" spans="1:5" ht="14.25">
      <c r="A4" s="324" t="s">
        <v>326</v>
      </c>
      <c r="B4" s="325"/>
      <c r="C4" s="326" t="s">
        <v>324</v>
      </c>
      <c r="D4" s="325">
        <f>B4</f>
        <v>0</v>
      </c>
      <c r="E4" s="327"/>
    </row>
    <row r="5" spans="1:5" ht="14.25">
      <c r="A5" s="324" t="s">
        <v>327</v>
      </c>
      <c r="B5" s="316"/>
      <c r="C5" s="326" t="s">
        <v>325</v>
      </c>
      <c r="D5" s="328"/>
      <c r="E5" s="329">
        <f>B5</f>
        <v>0</v>
      </c>
    </row>
    <row r="6" spans="1:5" ht="14.25">
      <c r="A6" s="324" t="s">
        <v>328</v>
      </c>
      <c r="B6" s="316"/>
      <c r="C6" s="326" t="s">
        <v>325</v>
      </c>
      <c r="D6" s="328"/>
      <c r="E6" s="329">
        <f>B6</f>
        <v>0</v>
      </c>
    </row>
    <row r="7" spans="1:5" ht="14.25">
      <c r="A7" s="324" t="s">
        <v>329</v>
      </c>
      <c r="B7" s="316"/>
      <c r="C7" s="330" t="s">
        <v>330</v>
      </c>
      <c r="D7" s="316"/>
      <c r="E7" s="329"/>
    </row>
    <row r="8" spans="1:5" ht="14.25">
      <c r="A8" s="324" t="s">
        <v>331</v>
      </c>
      <c r="B8" s="316"/>
      <c r="C8" s="326" t="s">
        <v>325</v>
      </c>
      <c r="D8" s="328"/>
      <c r="E8" s="329">
        <f>B8</f>
        <v>0</v>
      </c>
    </row>
    <row r="9" spans="1:5" ht="14.25">
      <c r="A9" s="331" t="s">
        <v>332</v>
      </c>
      <c r="B9" s="316"/>
      <c r="C9" s="326" t="s">
        <v>324</v>
      </c>
      <c r="D9" s="316">
        <f>B9</f>
        <v>0</v>
      </c>
      <c r="E9" s="332"/>
    </row>
    <row r="10" spans="1:5" ht="14.25">
      <c r="A10" s="331" t="s">
        <v>333</v>
      </c>
      <c r="B10" s="328"/>
      <c r="C10" s="330" t="s">
        <v>330</v>
      </c>
      <c r="D10" s="317" t="s">
        <v>334</v>
      </c>
      <c r="E10" s="333" t="s">
        <v>334</v>
      </c>
    </row>
    <row r="11" spans="1:5" ht="14.25">
      <c r="A11" s="324" t="s">
        <v>335</v>
      </c>
      <c r="B11" s="316"/>
      <c r="C11" s="326" t="s">
        <v>324</v>
      </c>
      <c r="D11" s="316">
        <f>B11</f>
        <v>0</v>
      </c>
      <c r="E11" s="332"/>
    </row>
    <row r="12" spans="1:5" ht="14.25">
      <c r="A12" s="324" t="s">
        <v>336</v>
      </c>
      <c r="B12" s="316"/>
      <c r="C12" s="326" t="s">
        <v>325</v>
      </c>
      <c r="D12" s="328"/>
      <c r="E12" s="329">
        <f>B12</f>
        <v>0</v>
      </c>
    </row>
    <row r="13" spans="1:5" ht="14.25">
      <c r="A13" s="324" t="s">
        <v>337</v>
      </c>
      <c r="B13" s="316"/>
      <c r="C13" s="326" t="s">
        <v>325</v>
      </c>
      <c r="D13" s="328"/>
      <c r="E13" s="329">
        <f>B13</f>
        <v>0</v>
      </c>
    </row>
    <row r="14" spans="1:5" ht="14.25">
      <c r="A14" s="324" t="s">
        <v>338</v>
      </c>
      <c r="B14" s="316"/>
      <c r="C14" s="326" t="s">
        <v>339</v>
      </c>
      <c r="D14" s="316"/>
      <c r="E14" s="329"/>
    </row>
    <row r="15" spans="1:5" ht="14.25">
      <c r="A15" s="324" t="s">
        <v>340</v>
      </c>
      <c r="B15" s="316"/>
      <c r="C15" s="326" t="s">
        <v>324</v>
      </c>
      <c r="D15" s="316">
        <f>B15</f>
        <v>0</v>
      </c>
      <c r="E15" s="332"/>
    </row>
    <row r="16" spans="1:5" ht="14.25">
      <c r="A16" s="324" t="s">
        <v>341</v>
      </c>
      <c r="B16" s="316"/>
      <c r="C16" s="326" t="s">
        <v>516</v>
      </c>
      <c r="D16" s="505">
        <f>B16</f>
        <v>0</v>
      </c>
      <c r="E16" s="506"/>
    </row>
    <row r="17" spans="1:5" ht="14.25">
      <c r="A17" s="324" t="s">
        <v>342</v>
      </c>
      <c r="B17" s="316"/>
      <c r="C17" s="326" t="s">
        <v>325</v>
      </c>
      <c r="D17" s="328"/>
      <c r="E17" s="329">
        <f>B17</f>
        <v>0</v>
      </c>
    </row>
    <row r="18" spans="1:5" ht="15" thickBot="1">
      <c r="A18" s="324" t="s">
        <v>343</v>
      </c>
      <c r="B18" s="334"/>
      <c r="C18" s="330" t="s">
        <v>330</v>
      </c>
      <c r="D18" s="334"/>
      <c r="E18" s="335"/>
    </row>
    <row r="19" spans="1:5" ht="15" thickBot="1">
      <c r="A19" s="336" t="s">
        <v>307</v>
      </c>
      <c r="B19" s="337">
        <f>SUM(B4:B18)</f>
        <v>0</v>
      </c>
      <c r="C19" s="326"/>
      <c r="D19" s="337">
        <f>SUM(D4:D18)</f>
        <v>0</v>
      </c>
      <c r="E19" s="337">
        <f>SUM(E4:E18)</f>
        <v>0</v>
      </c>
    </row>
    <row r="20" spans="1:5" ht="15" thickBot="1">
      <c r="A20" s="786" t="s">
        <v>344</v>
      </c>
      <c r="B20" s="792"/>
      <c r="C20" s="787"/>
      <c r="D20" s="792"/>
      <c r="E20" s="793"/>
    </row>
    <row r="21" spans="1:5" ht="14.25">
      <c r="A21" s="324" t="s">
        <v>345</v>
      </c>
      <c r="B21" s="325"/>
      <c r="C21" s="326" t="s">
        <v>324</v>
      </c>
      <c r="D21" s="325">
        <f>B21</f>
        <v>0</v>
      </c>
      <c r="E21" s="327"/>
    </row>
    <row r="22" spans="1:5" ht="14.25">
      <c r="A22" s="331" t="s">
        <v>346</v>
      </c>
      <c r="B22" s="316"/>
      <c r="C22" s="326" t="s">
        <v>324</v>
      </c>
      <c r="D22" s="316">
        <f>B22</f>
        <v>0</v>
      </c>
      <c r="E22" s="332"/>
    </row>
    <row r="23" spans="1:5" ht="14.25">
      <c r="A23" s="324" t="s">
        <v>347</v>
      </c>
      <c r="B23" s="316"/>
      <c r="C23" s="326" t="s">
        <v>325</v>
      </c>
      <c r="D23" s="328"/>
      <c r="E23" s="329">
        <f>B23</f>
        <v>0</v>
      </c>
    </row>
    <row r="24" spans="1:5" ht="14.25">
      <c r="A24" s="324" t="s">
        <v>348</v>
      </c>
      <c r="B24" s="316"/>
      <c r="C24" s="326" t="s">
        <v>324</v>
      </c>
      <c r="D24" s="316">
        <f>B24</f>
        <v>0</v>
      </c>
      <c r="E24" s="332"/>
    </row>
    <row r="25" spans="1:5" ht="14.25">
      <c r="A25" s="324" t="s">
        <v>349</v>
      </c>
      <c r="B25" s="316"/>
      <c r="C25" s="326" t="s">
        <v>324</v>
      </c>
      <c r="D25" s="316">
        <f>B25</f>
        <v>0</v>
      </c>
      <c r="E25" s="332"/>
    </row>
    <row r="26" spans="1:5" ht="14.25">
      <c r="A26" s="324" t="s">
        <v>350</v>
      </c>
      <c r="B26" s="316"/>
      <c r="C26" s="326" t="s">
        <v>325</v>
      </c>
      <c r="D26" s="328"/>
      <c r="E26" s="329">
        <f>B26</f>
        <v>0</v>
      </c>
    </row>
    <row r="27" spans="1:5" ht="14.25">
      <c r="A27" s="324" t="s">
        <v>351</v>
      </c>
      <c r="B27" s="316"/>
      <c r="C27" s="326" t="s">
        <v>324</v>
      </c>
      <c r="D27" s="316">
        <f>B27</f>
        <v>0</v>
      </c>
      <c r="E27" s="332"/>
    </row>
    <row r="28" spans="1:5" ht="14.25">
      <c r="A28" s="324" t="s">
        <v>352</v>
      </c>
      <c r="B28" s="316"/>
      <c r="C28" s="326" t="s">
        <v>325</v>
      </c>
      <c r="D28" s="328"/>
      <c r="E28" s="329">
        <f>B28</f>
        <v>0</v>
      </c>
    </row>
    <row r="29" spans="1:5" ht="14.25">
      <c r="A29" s="324" t="s">
        <v>331</v>
      </c>
      <c r="B29" s="316"/>
      <c r="C29" s="326" t="s">
        <v>325</v>
      </c>
      <c r="D29" s="328"/>
      <c r="E29" s="329">
        <f>B29</f>
        <v>0</v>
      </c>
    </row>
    <row r="30" spans="1:5" ht="14.25">
      <c r="A30" s="324" t="s">
        <v>353</v>
      </c>
      <c r="B30" s="316"/>
      <c r="C30" s="326" t="s">
        <v>325</v>
      </c>
      <c r="D30" s="328"/>
      <c r="E30" s="329">
        <f>B30</f>
        <v>0</v>
      </c>
    </row>
    <row r="31" spans="1:5" ht="14.25">
      <c r="A31" s="324" t="s">
        <v>354</v>
      </c>
      <c r="B31" s="316"/>
      <c r="C31" s="326" t="s">
        <v>325</v>
      </c>
      <c r="D31" s="328"/>
      <c r="E31" s="329">
        <f>B31</f>
        <v>0</v>
      </c>
    </row>
    <row r="32" spans="1:5" ht="14.25">
      <c r="A32" s="324" t="s">
        <v>355</v>
      </c>
      <c r="B32" s="316"/>
      <c r="C32" s="326" t="s">
        <v>325</v>
      </c>
      <c r="D32" s="328"/>
      <c r="E32" s="329">
        <f>B32</f>
        <v>0</v>
      </c>
    </row>
    <row r="33" spans="1:5" ht="14.25">
      <c r="A33" s="324" t="s">
        <v>356</v>
      </c>
      <c r="B33" s="316"/>
      <c r="C33" s="326" t="s">
        <v>324</v>
      </c>
      <c r="D33" s="338">
        <f>B33</f>
        <v>0</v>
      </c>
      <c r="E33" s="332"/>
    </row>
    <row r="34" spans="1:5" ht="14.25">
      <c r="A34" s="324" t="s">
        <v>357</v>
      </c>
      <c r="B34" s="316"/>
      <c r="C34" s="326" t="s">
        <v>325</v>
      </c>
      <c r="D34" s="328"/>
      <c r="E34" s="329">
        <f>B34</f>
        <v>0</v>
      </c>
    </row>
    <row r="35" spans="1:5" ht="14.25">
      <c r="A35" s="339"/>
      <c r="B35" s="340"/>
      <c r="C35" s="340"/>
      <c r="D35" s="340"/>
      <c r="E35" s="341"/>
    </row>
    <row r="36" spans="1:5" ht="14.25">
      <c r="A36" s="324" t="s">
        <v>358</v>
      </c>
      <c r="B36" s="316"/>
      <c r="C36" s="326" t="s">
        <v>325</v>
      </c>
      <c r="D36" s="328"/>
      <c r="E36" s="329">
        <f>B36</f>
        <v>0</v>
      </c>
    </row>
    <row r="37" spans="1:5" ht="15.75">
      <c r="A37" s="324" t="s">
        <v>359</v>
      </c>
      <c r="B37" s="316"/>
      <c r="C37" s="330" t="s">
        <v>360</v>
      </c>
      <c r="D37" s="325"/>
      <c r="E37" s="342"/>
    </row>
    <row r="38" spans="1:5" ht="14.25">
      <c r="A38" s="324" t="s">
        <v>361</v>
      </c>
      <c r="B38" s="316"/>
      <c r="C38" s="326" t="s">
        <v>325</v>
      </c>
      <c r="D38" s="328"/>
      <c r="E38" s="329">
        <f>B38</f>
        <v>0</v>
      </c>
    </row>
    <row r="39" spans="1:5" ht="14.25">
      <c r="A39" s="324" t="s">
        <v>362</v>
      </c>
      <c r="B39" s="316"/>
      <c r="C39" s="326" t="s">
        <v>325</v>
      </c>
      <c r="D39" s="328"/>
      <c r="E39" s="329">
        <f>B39</f>
        <v>0</v>
      </c>
    </row>
    <row r="40" spans="1:5" ht="14.25">
      <c r="A40" s="324" t="s">
        <v>363</v>
      </c>
      <c r="B40" s="316"/>
      <c r="C40" s="326" t="s">
        <v>324</v>
      </c>
      <c r="D40" s="316">
        <f>B40</f>
        <v>0</v>
      </c>
      <c r="E40" s="332"/>
    </row>
    <row r="41" spans="1:5" ht="15" thickBot="1">
      <c r="A41" s="324" t="s">
        <v>364</v>
      </c>
      <c r="B41" s="334"/>
      <c r="C41" s="330" t="s">
        <v>330</v>
      </c>
      <c r="D41" s="334"/>
      <c r="E41" s="335"/>
    </row>
    <row r="42" spans="1:5" ht="15" thickBot="1">
      <c r="A42" s="336" t="s">
        <v>307</v>
      </c>
      <c r="B42" s="343">
        <f>SUM(B21:B41)</f>
        <v>0</v>
      </c>
      <c r="C42" s="326"/>
      <c r="D42" s="343">
        <f>SUM(D21:D41)</f>
        <v>0</v>
      </c>
      <c r="E42" s="343">
        <f>SUM(E21:E41)</f>
        <v>0</v>
      </c>
    </row>
    <row r="43" spans="1:5" ht="15" thickBot="1">
      <c r="A43" s="786" t="s">
        <v>365</v>
      </c>
      <c r="B43" s="794"/>
      <c r="C43" s="794"/>
      <c r="D43" s="794"/>
      <c r="E43" s="795"/>
    </row>
    <row r="44" spans="1:5" ht="14.25">
      <c r="A44" s="324" t="s">
        <v>366</v>
      </c>
      <c r="B44" s="325"/>
      <c r="C44" s="330" t="s">
        <v>330</v>
      </c>
      <c r="D44" s="325"/>
      <c r="E44" s="342"/>
    </row>
    <row r="45" spans="1:5" ht="15" thickBot="1">
      <c r="A45" s="344" t="s">
        <v>312</v>
      </c>
      <c r="B45" s="345"/>
      <c r="C45" s="346" t="s">
        <v>330</v>
      </c>
      <c r="D45" s="345"/>
      <c r="E45" s="347"/>
    </row>
    <row r="46" ht="14.25">
      <c r="A46" s="510" t="s">
        <v>534</v>
      </c>
    </row>
  </sheetData>
  <sheetProtection password="CAFB" sheet="1"/>
  <mergeCells count="4">
    <mergeCell ref="A1:E1"/>
    <mergeCell ref="A2:E2"/>
    <mergeCell ref="A20:E20"/>
    <mergeCell ref="A43:E43"/>
  </mergeCells>
  <printOptions/>
  <pageMargins left="0.7" right="0.7" top="0.75" bottom="0.75" header="0.3" footer="0.3"/>
  <pageSetup fitToHeight="1" fitToWidth="1" orientation="portrait"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K13" sqref="K13"/>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B42"/>
  <sheetViews>
    <sheetView zoomScalePageLayoutView="0" workbookViewId="0" topLeftCell="A1">
      <selection activeCell="B39" sqref="B39"/>
    </sheetView>
  </sheetViews>
  <sheetFormatPr defaultColWidth="9.140625" defaultRowHeight="15"/>
  <cols>
    <col min="2" max="2" width="85.8515625" style="0" customWidth="1"/>
  </cols>
  <sheetData>
    <row r="1" spans="1:2" ht="21" thickBot="1">
      <c r="A1" s="264" t="s">
        <v>276</v>
      </c>
      <c r="B1" s="289">
        <f>'Property Information'!D4</f>
        <v>0</v>
      </c>
    </row>
    <row r="2" spans="1:2" ht="26.25" customHeight="1" thickBot="1">
      <c r="A2" s="513" t="s">
        <v>235</v>
      </c>
      <c r="B2" s="512"/>
    </row>
    <row r="3" spans="1:2" ht="18.75" customHeight="1" thickBot="1">
      <c r="A3" s="513" t="s">
        <v>237</v>
      </c>
      <c r="B3" s="512"/>
    </row>
    <row r="4" spans="1:2" ht="15">
      <c r="A4" s="249"/>
      <c r="B4" s="250" t="s">
        <v>262</v>
      </c>
    </row>
    <row r="5" spans="1:2" ht="15">
      <c r="A5" s="249"/>
      <c r="B5" s="250" t="s">
        <v>514</v>
      </c>
    </row>
    <row r="6" spans="1:2" ht="15">
      <c r="A6" s="249"/>
      <c r="B6" s="250" t="s">
        <v>515</v>
      </c>
    </row>
    <row r="7" spans="1:2" ht="15">
      <c r="A7" s="249"/>
      <c r="B7" s="250" t="s">
        <v>232</v>
      </c>
    </row>
    <row r="8" spans="1:2" ht="15">
      <c r="A8" s="249"/>
      <c r="B8" s="250" t="s">
        <v>429</v>
      </c>
    </row>
    <row r="9" spans="1:2" ht="15">
      <c r="A9" s="249"/>
      <c r="B9" s="250" t="s">
        <v>233</v>
      </c>
    </row>
    <row r="10" spans="1:2" ht="15">
      <c r="A10" s="249"/>
      <c r="B10" s="250" t="s">
        <v>467</v>
      </c>
    </row>
    <row r="11" spans="1:2" ht="15">
      <c r="A11" s="249"/>
      <c r="B11" s="250" t="s">
        <v>273</v>
      </c>
    </row>
    <row r="12" spans="1:2" ht="15">
      <c r="A12" s="249"/>
      <c r="B12" s="250" t="s">
        <v>478</v>
      </c>
    </row>
    <row r="13" spans="1:2" ht="15">
      <c r="A13" s="249"/>
      <c r="B13" s="250" t="s">
        <v>468</v>
      </c>
    </row>
    <row r="14" spans="1:2" ht="15">
      <c r="A14" s="249"/>
      <c r="B14" s="250" t="s">
        <v>236</v>
      </c>
    </row>
    <row r="15" spans="1:2" ht="15">
      <c r="A15" s="249"/>
      <c r="B15" s="250" t="s">
        <v>479</v>
      </c>
    </row>
    <row r="16" spans="1:2" ht="15">
      <c r="A16" s="249"/>
      <c r="B16" s="250" t="s">
        <v>469</v>
      </c>
    </row>
    <row r="17" spans="1:2" ht="15">
      <c r="A17" s="251"/>
      <c r="B17" s="447" t="s">
        <v>265</v>
      </c>
    </row>
    <row r="18" spans="1:2" ht="17.25" customHeight="1">
      <c r="A18" s="251"/>
      <c r="B18" s="252" t="s">
        <v>470</v>
      </c>
    </row>
    <row r="19" spans="1:2" ht="15">
      <c r="A19" s="249"/>
      <c r="B19" s="250" t="s">
        <v>270</v>
      </c>
    </row>
    <row r="20" spans="1:2" ht="15.75" thickBot="1">
      <c r="A20" s="253"/>
      <c r="B20" s="252" t="s">
        <v>523</v>
      </c>
    </row>
    <row r="21" spans="1:2" ht="37.5" customHeight="1" thickBot="1">
      <c r="A21" s="514" t="s">
        <v>524</v>
      </c>
      <c r="B21" s="515"/>
    </row>
    <row r="22" spans="1:2" ht="21" thickBot="1">
      <c r="A22" s="516" t="s">
        <v>409</v>
      </c>
      <c r="B22" s="517"/>
    </row>
    <row r="23" spans="1:2" ht="18" customHeight="1" thickBot="1">
      <c r="A23" s="511" t="s">
        <v>410</v>
      </c>
      <c r="B23" s="512"/>
    </row>
    <row r="24" spans="1:2" ht="15">
      <c r="A24" s="249"/>
      <c r="B24" s="250" t="s">
        <v>234</v>
      </c>
    </row>
    <row r="25" spans="1:2" ht="15">
      <c r="A25" s="249"/>
      <c r="B25" s="250" t="s">
        <v>238</v>
      </c>
    </row>
    <row r="26" spans="1:2" ht="15">
      <c r="A26" s="249"/>
      <c r="B26" s="250" t="s">
        <v>267</v>
      </c>
    </row>
    <row r="27" spans="1:2" ht="15">
      <c r="A27" s="249"/>
      <c r="B27" s="250" t="s">
        <v>471</v>
      </c>
    </row>
    <row r="28" spans="1:2" ht="15">
      <c r="A28" s="249"/>
      <c r="B28" s="250" t="s">
        <v>266</v>
      </c>
    </row>
    <row r="29" spans="1:2" ht="15">
      <c r="A29" s="249"/>
      <c r="B29" s="478" t="s">
        <v>480</v>
      </c>
    </row>
    <row r="30" spans="1:2" ht="15">
      <c r="A30" s="249"/>
      <c r="B30" s="250" t="s">
        <v>258</v>
      </c>
    </row>
    <row r="31" spans="1:2" ht="15">
      <c r="A31" s="249"/>
      <c r="B31" s="250" t="s">
        <v>481</v>
      </c>
    </row>
    <row r="32" spans="1:2" ht="15">
      <c r="A32" s="249"/>
      <c r="B32" s="250" t="s">
        <v>271</v>
      </c>
    </row>
    <row r="33" spans="1:2" ht="15">
      <c r="A33" s="254"/>
      <c r="B33" s="250" t="s">
        <v>482</v>
      </c>
    </row>
    <row r="34" spans="1:2" ht="15">
      <c r="A34" s="255"/>
      <c r="B34" s="447" t="s">
        <v>259</v>
      </c>
    </row>
    <row r="35" spans="1:2" ht="15">
      <c r="A35" s="255"/>
      <c r="B35" s="256" t="s">
        <v>483</v>
      </c>
    </row>
    <row r="36" spans="1:2" ht="15">
      <c r="A36" s="255"/>
      <c r="B36" s="257" t="s">
        <v>484</v>
      </c>
    </row>
    <row r="37" spans="1:2" ht="15">
      <c r="A37" s="255"/>
      <c r="B37" s="257" t="s">
        <v>260</v>
      </c>
    </row>
    <row r="38" spans="1:2" ht="15">
      <c r="A38" s="255"/>
      <c r="B38" s="257" t="s">
        <v>472</v>
      </c>
    </row>
    <row r="39" spans="1:2" ht="15">
      <c r="A39" s="255"/>
      <c r="B39" s="257" t="s">
        <v>261</v>
      </c>
    </row>
    <row r="40" spans="1:2" ht="15">
      <c r="A40" s="255"/>
      <c r="B40" s="257" t="s">
        <v>485</v>
      </c>
    </row>
    <row r="41" spans="1:2" ht="15.75" thickBot="1">
      <c r="A41" s="258"/>
      <c r="B41" s="259" t="s">
        <v>525</v>
      </c>
    </row>
    <row r="42" spans="1:2" ht="14.25">
      <c r="A42" s="488" t="s">
        <v>529</v>
      </c>
      <c r="B42" s="487"/>
    </row>
  </sheetData>
  <sheetProtection/>
  <mergeCells count="5">
    <mergeCell ref="A23:B23"/>
    <mergeCell ref="A2:B2"/>
    <mergeCell ref="A3:B3"/>
    <mergeCell ref="A21:B21"/>
    <mergeCell ref="A22:B22"/>
  </mergeCells>
  <printOptions/>
  <pageMargins left="0.7" right="0.7" top="0.75" bottom="0.75" header="0.3" footer="0.3"/>
  <pageSetup fitToHeight="1" fitToWidth="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M59"/>
  <sheetViews>
    <sheetView zoomScalePageLayoutView="0" workbookViewId="0" topLeftCell="A16">
      <selection activeCell="B52" sqref="B52:D52"/>
    </sheetView>
  </sheetViews>
  <sheetFormatPr defaultColWidth="9.140625" defaultRowHeight="15"/>
  <cols>
    <col min="1" max="1" width="3.8515625" style="189" bestFit="1" customWidth="1"/>
    <col min="2" max="2" width="35.00390625" style="189" customWidth="1"/>
    <col min="3" max="3" width="5.57421875" style="189" customWidth="1"/>
    <col min="4" max="4" width="42.421875" style="215" customWidth="1"/>
    <col min="5" max="5" width="14.8515625" style="189" customWidth="1"/>
    <col min="6" max="6" width="12.421875" style="189" customWidth="1"/>
    <col min="7" max="7" width="11.00390625" style="189" customWidth="1"/>
    <col min="8" max="8" width="14.57421875" style="189" customWidth="1"/>
    <col min="9" max="9" width="12.140625" style="189" customWidth="1"/>
    <col min="10" max="10" width="13.7109375" style="189" customWidth="1"/>
    <col min="11" max="11" width="11.28125" style="189" customWidth="1"/>
    <col min="12" max="12" width="13.8515625" style="189" customWidth="1"/>
    <col min="13" max="13" width="14.7109375" style="189" customWidth="1"/>
    <col min="14" max="16384" width="9.140625" style="189" customWidth="1"/>
  </cols>
  <sheetData>
    <row r="1" spans="1:5" ht="15.75" customHeight="1" thickBot="1">
      <c r="A1" s="552" t="s">
        <v>383</v>
      </c>
      <c r="B1" s="552"/>
      <c r="C1" s="552"/>
      <c r="D1" s="552"/>
      <c r="E1" s="552"/>
    </row>
    <row r="2" spans="1:5" ht="15">
      <c r="A2" s="561" t="s">
        <v>272</v>
      </c>
      <c r="B2" s="562"/>
      <c r="C2" s="562"/>
      <c r="D2" s="562"/>
      <c r="E2" s="382"/>
    </row>
    <row r="3" spans="1:5" ht="15.75" thickBot="1">
      <c r="A3" s="563" t="s">
        <v>211</v>
      </c>
      <c r="B3" s="564"/>
      <c r="C3" s="564"/>
      <c r="D3" s="564"/>
      <c r="E3" s="384"/>
    </row>
    <row r="4" spans="1:5" ht="15.75" customHeight="1">
      <c r="A4" s="385"/>
      <c r="B4" s="520" t="s">
        <v>280</v>
      </c>
      <c r="C4" s="521"/>
      <c r="D4" s="567"/>
      <c r="E4" s="568"/>
    </row>
    <row r="5" spans="1:5" ht="16.5" customHeight="1" thickBot="1">
      <c r="A5" s="386"/>
      <c r="B5" s="524" t="s">
        <v>186</v>
      </c>
      <c r="C5" s="525"/>
      <c r="D5" s="569"/>
      <c r="E5" s="570"/>
    </row>
    <row r="6" spans="1:13" ht="15">
      <c r="A6" s="367">
        <v>1</v>
      </c>
      <c r="B6" s="292" t="s">
        <v>189</v>
      </c>
      <c r="C6" s="357"/>
      <c r="D6" s="553"/>
      <c r="E6" s="554"/>
      <c r="F6" s="191"/>
      <c r="G6" s="191"/>
      <c r="H6" s="191"/>
      <c r="I6" s="191"/>
      <c r="J6" s="191"/>
      <c r="K6" s="191"/>
      <c r="L6" s="191"/>
      <c r="M6" s="191"/>
    </row>
    <row r="7" spans="1:13" ht="15">
      <c r="A7" s="361">
        <f>SUM(A6,1)</f>
        <v>2</v>
      </c>
      <c r="B7" s="365" t="s">
        <v>190</v>
      </c>
      <c r="C7" s="365"/>
      <c r="D7" s="529"/>
      <c r="E7" s="530"/>
      <c r="F7" s="191"/>
      <c r="G7" s="191"/>
      <c r="H7" s="191"/>
      <c r="I7" s="191"/>
      <c r="J7" s="191"/>
      <c r="K7" s="191"/>
      <c r="L7" s="191"/>
      <c r="M7" s="191"/>
    </row>
    <row r="8" spans="1:13" ht="15" thickBot="1">
      <c r="A8" s="371">
        <f>SUM(A7,1)</f>
        <v>3</v>
      </c>
      <c r="B8" s="372" t="s">
        <v>201</v>
      </c>
      <c r="C8" s="369"/>
      <c r="D8" s="555"/>
      <c r="E8" s="556"/>
      <c r="F8" s="191"/>
      <c r="G8" s="191"/>
      <c r="H8" s="191"/>
      <c r="I8" s="191"/>
      <c r="J8" s="191"/>
      <c r="K8" s="191"/>
      <c r="L8" s="191"/>
      <c r="M8" s="191"/>
    </row>
    <row r="9" spans="1:13" ht="15.75" thickBot="1">
      <c r="A9" s="443" t="s">
        <v>413</v>
      </c>
      <c r="B9" s="363" t="s">
        <v>188</v>
      </c>
      <c r="C9" s="293"/>
      <c r="D9" s="387" t="s">
        <v>414</v>
      </c>
      <c r="E9" s="382"/>
      <c r="F9" s="191"/>
      <c r="G9" s="191"/>
      <c r="H9" s="191"/>
      <c r="I9" s="191"/>
      <c r="J9" s="191"/>
      <c r="K9" s="191"/>
      <c r="L9" s="191"/>
      <c r="M9" s="191"/>
    </row>
    <row r="10" spans="1:13" ht="15.75" customHeight="1">
      <c r="A10" s="444" t="s">
        <v>126</v>
      </c>
      <c r="B10" s="408" t="s">
        <v>404</v>
      </c>
      <c r="C10" s="413">
        <v>1</v>
      </c>
      <c r="D10" s="409" t="s">
        <v>379</v>
      </c>
      <c r="E10" s="437"/>
      <c r="F10" s="191"/>
      <c r="G10" s="191"/>
      <c r="H10" s="191"/>
      <c r="I10" s="191"/>
      <c r="J10" s="191"/>
      <c r="K10" s="191"/>
      <c r="L10" s="191"/>
      <c r="M10" s="191"/>
    </row>
    <row r="11" spans="1:13" ht="15.75" customHeight="1">
      <c r="A11" s="444" t="s">
        <v>126</v>
      </c>
      <c r="B11" s="356" t="s">
        <v>405</v>
      </c>
      <c r="C11" s="414">
        <v>2</v>
      </c>
      <c r="D11" s="410" t="s">
        <v>387</v>
      </c>
      <c r="E11" s="438"/>
      <c r="F11" s="191"/>
      <c r="G11" s="191"/>
      <c r="H11" s="191"/>
      <c r="I11" s="191"/>
      <c r="J11" s="191"/>
      <c r="K11" s="191"/>
      <c r="L11" s="191"/>
      <c r="M11" s="191"/>
    </row>
    <row r="12" spans="1:13" ht="15.75" customHeight="1">
      <c r="A12" s="444" t="s">
        <v>126</v>
      </c>
      <c r="B12" s="356" t="s">
        <v>406</v>
      </c>
      <c r="C12" s="414">
        <v>3</v>
      </c>
      <c r="D12" s="411" t="s">
        <v>385</v>
      </c>
      <c r="E12" s="438"/>
      <c r="F12" s="191"/>
      <c r="G12" s="191"/>
      <c r="H12" s="191"/>
      <c r="I12" s="191"/>
      <c r="J12" s="191"/>
      <c r="K12" s="191"/>
      <c r="L12" s="191"/>
      <c r="M12" s="191"/>
    </row>
    <row r="13" spans="1:13" ht="15.75" customHeight="1">
      <c r="A13" s="444" t="s">
        <v>126</v>
      </c>
      <c r="B13" s="356" t="s">
        <v>407</v>
      </c>
      <c r="C13" s="414">
        <v>4</v>
      </c>
      <c r="D13" s="411" t="s">
        <v>384</v>
      </c>
      <c r="E13" s="438"/>
      <c r="F13" s="191"/>
      <c r="G13" s="191"/>
      <c r="H13" s="191"/>
      <c r="I13" s="191"/>
      <c r="J13" s="191"/>
      <c r="K13" s="191"/>
      <c r="L13" s="191"/>
      <c r="M13" s="191"/>
    </row>
    <row r="14" spans="1:13" ht="15.75" customHeight="1" thickBot="1">
      <c r="A14" s="444" t="s">
        <v>126</v>
      </c>
      <c r="B14" s="373" t="s">
        <v>408</v>
      </c>
      <c r="C14" s="415">
        <v>5</v>
      </c>
      <c r="D14" s="412" t="s">
        <v>415</v>
      </c>
      <c r="E14" s="439"/>
      <c r="F14" s="191"/>
      <c r="G14" s="191"/>
      <c r="H14" s="191"/>
      <c r="I14" s="191"/>
      <c r="J14" s="191"/>
      <c r="K14" s="191"/>
      <c r="L14" s="191"/>
      <c r="M14" s="191"/>
    </row>
    <row r="15" spans="1:13" ht="15.75" customHeight="1">
      <c r="A15" s="358">
        <v>5</v>
      </c>
      <c r="B15" s="374" t="s">
        <v>200</v>
      </c>
      <c r="C15" s="366"/>
      <c r="D15" s="565"/>
      <c r="E15" s="566"/>
      <c r="F15" s="191"/>
      <c r="G15" s="191"/>
      <c r="H15" s="191"/>
      <c r="I15" s="191"/>
      <c r="J15" s="191"/>
      <c r="K15" s="191"/>
      <c r="L15" s="191"/>
      <c r="M15" s="191"/>
    </row>
    <row r="16" spans="1:13" ht="16.5" customHeight="1" thickBot="1">
      <c r="A16" s="445" t="s">
        <v>411</v>
      </c>
      <c r="B16" s="522" t="s">
        <v>442</v>
      </c>
      <c r="C16" s="523"/>
      <c r="D16" s="577"/>
      <c r="E16" s="578"/>
      <c r="F16" s="191"/>
      <c r="G16" s="191"/>
      <c r="H16" s="191"/>
      <c r="I16" s="191"/>
      <c r="J16" s="191"/>
      <c r="K16" s="191"/>
      <c r="L16" s="191"/>
      <c r="M16" s="191"/>
    </row>
    <row r="17" spans="1:13" ht="25.5" customHeight="1">
      <c r="A17" s="443" t="s">
        <v>412</v>
      </c>
      <c r="B17" s="531" t="s">
        <v>518</v>
      </c>
      <c r="C17" s="532"/>
      <c r="D17" s="557"/>
      <c r="E17" s="558"/>
      <c r="F17" s="191"/>
      <c r="G17" s="191"/>
      <c r="H17" s="191"/>
      <c r="I17" s="191"/>
      <c r="J17" s="191"/>
      <c r="K17" s="191"/>
      <c r="L17" s="191"/>
      <c r="M17" s="191"/>
    </row>
    <row r="18" spans="1:13" ht="15.75" customHeight="1">
      <c r="A18" s="507" t="s">
        <v>519</v>
      </c>
      <c r="B18" s="535" t="s">
        <v>517</v>
      </c>
      <c r="C18" s="536"/>
      <c r="D18" s="579"/>
      <c r="E18" s="580"/>
      <c r="F18" s="191"/>
      <c r="G18" s="191"/>
      <c r="H18" s="191"/>
      <c r="I18" s="191"/>
      <c r="J18" s="191"/>
      <c r="K18" s="191"/>
      <c r="L18" s="191"/>
      <c r="M18" s="191"/>
    </row>
    <row r="19" spans="1:13" ht="15">
      <c r="A19" s="441">
        <v>8</v>
      </c>
      <c r="B19" s="589" t="s">
        <v>443</v>
      </c>
      <c r="C19" s="590"/>
      <c r="D19" s="527"/>
      <c r="E19" s="528"/>
      <c r="F19" s="191"/>
      <c r="G19" s="191"/>
      <c r="H19" s="191"/>
      <c r="I19" s="191"/>
      <c r="J19" s="191"/>
      <c r="K19" s="191"/>
      <c r="L19" s="191"/>
      <c r="M19" s="191"/>
    </row>
    <row r="20" spans="1:13" ht="15">
      <c r="A20" s="441" t="s">
        <v>436</v>
      </c>
      <c r="B20" s="518" t="s">
        <v>438</v>
      </c>
      <c r="C20" s="595"/>
      <c r="D20" s="596"/>
      <c r="E20" s="597"/>
      <c r="F20" s="191"/>
      <c r="G20" s="191"/>
      <c r="H20" s="191"/>
      <c r="I20" s="191"/>
      <c r="J20" s="191"/>
      <c r="K20" s="191"/>
      <c r="L20" s="191"/>
      <c r="M20" s="191"/>
    </row>
    <row r="21" spans="1:13" ht="15">
      <c r="A21" s="467"/>
      <c r="B21" s="453" t="s">
        <v>444</v>
      </c>
      <c r="C21" s="454"/>
      <c r="D21" s="533"/>
      <c r="E21" s="534"/>
      <c r="F21" s="191"/>
      <c r="G21" s="191"/>
      <c r="H21" s="191"/>
      <c r="I21" s="191"/>
      <c r="J21" s="191"/>
      <c r="K21" s="191"/>
      <c r="L21" s="191"/>
      <c r="M21" s="191"/>
    </row>
    <row r="22" spans="1:13" ht="15">
      <c r="A22" s="467" t="s">
        <v>437</v>
      </c>
      <c r="B22" s="526" t="s">
        <v>445</v>
      </c>
      <c r="C22" s="518"/>
      <c r="D22" s="527"/>
      <c r="E22" s="528"/>
      <c r="F22" s="191"/>
      <c r="G22" s="191"/>
      <c r="H22" s="191"/>
      <c r="I22" s="191"/>
      <c r="J22" s="191"/>
      <c r="K22" s="191"/>
      <c r="L22" s="191"/>
      <c r="M22" s="191"/>
    </row>
    <row r="23" spans="1:13" ht="15">
      <c r="A23" s="442">
        <v>10</v>
      </c>
      <c r="B23" s="518" t="s">
        <v>380</v>
      </c>
      <c r="C23" s="519"/>
      <c r="D23" s="527"/>
      <c r="E23" s="528"/>
      <c r="F23" s="191"/>
      <c r="G23" s="191"/>
      <c r="H23" s="191"/>
      <c r="I23" s="191"/>
      <c r="J23" s="191"/>
      <c r="K23" s="191"/>
      <c r="L23" s="191"/>
      <c r="M23" s="191"/>
    </row>
    <row r="24" spans="1:13" ht="15">
      <c r="A24" s="442">
        <f aca="true" t="shared" si="0" ref="A24:A47">SUM(A23,1)</f>
        <v>11</v>
      </c>
      <c r="B24" s="526" t="s">
        <v>388</v>
      </c>
      <c r="C24" s="518"/>
      <c r="D24" s="598">
        <f>IF(D23=0,0,SUM(D23,-D17,-D18,-D19,-D20,-D22))</f>
        <v>0</v>
      </c>
      <c r="E24" s="599"/>
      <c r="F24" s="191"/>
      <c r="G24" s="191"/>
      <c r="H24" s="191"/>
      <c r="I24" s="191"/>
      <c r="J24" s="191"/>
      <c r="K24" s="191"/>
      <c r="L24" s="191"/>
      <c r="M24" s="191"/>
    </row>
    <row r="25" spans="1:13" ht="15">
      <c r="A25" s="442">
        <f t="shared" si="0"/>
        <v>12</v>
      </c>
      <c r="B25" s="214" t="s">
        <v>381</v>
      </c>
      <c r="C25" s="214"/>
      <c r="D25" s="527"/>
      <c r="E25" s="528"/>
      <c r="F25" s="191"/>
      <c r="G25" s="191"/>
      <c r="H25" s="191"/>
      <c r="I25" s="191"/>
      <c r="J25" s="191"/>
      <c r="K25" s="191"/>
      <c r="L25" s="191"/>
      <c r="M25" s="191"/>
    </row>
    <row r="26" spans="1:13" ht="15">
      <c r="A26" s="442">
        <f t="shared" si="0"/>
        <v>13</v>
      </c>
      <c r="B26" s="588" t="s">
        <v>386</v>
      </c>
      <c r="C26" s="540"/>
      <c r="D26" s="527"/>
      <c r="E26" s="528"/>
      <c r="F26" s="191"/>
      <c r="G26" s="191"/>
      <c r="H26" s="191"/>
      <c r="I26" s="191"/>
      <c r="J26" s="191"/>
      <c r="K26" s="191"/>
      <c r="L26" s="191"/>
      <c r="M26" s="191"/>
    </row>
    <row r="27" spans="1:13" ht="15">
      <c r="A27" s="441">
        <f t="shared" si="0"/>
        <v>14</v>
      </c>
      <c r="B27" s="518" t="s">
        <v>389</v>
      </c>
      <c r="C27" s="540"/>
      <c r="D27" s="583"/>
      <c r="E27" s="584"/>
      <c r="F27" s="191"/>
      <c r="G27" s="191"/>
      <c r="H27" s="191"/>
      <c r="I27" s="191"/>
      <c r="J27" s="191"/>
      <c r="K27" s="191"/>
      <c r="L27" s="191"/>
      <c r="M27" s="191"/>
    </row>
    <row r="28" spans="1:13" ht="15.75" thickBot="1">
      <c r="A28" s="441"/>
      <c r="B28" s="585" t="s">
        <v>513</v>
      </c>
      <c r="C28" s="586"/>
      <c r="D28" s="586"/>
      <c r="E28" s="587"/>
      <c r="F28" s="191"/>
      <c r="G28" s="191"/>
      <c r="H28" s="191"/>
      <c r="I28" s="191"/>
      <c r="J28" s="191"/>
      <c r="K28" s="191"/>
      <c r="L28" s="191"/>
      <c r="M28" s="191"/>
    </row>
    <row r="29" spans="1:13" ht="15.75" customHeight="1" thickBot="1">
      <c r="A29" s="446"/>
      <c r="B29" s="504"/>
      <c r="C29" s="508"/>
      <c r="D29" s="390"/>
      <c r="E29" s="381"/>
      <c r="F29" s="191"/>
      <c r="G29" s="191"/>
      <c r="H29" s="191"/>
      <c r="I29" s="191"/>
      <c r="J29" s="191"/>
      <c r="K29" s="191"/>
      <c r="L29" s="191"/>
      <c r="M29" s="191"/>
    </row>
    <row r="30" spans="1:13" ht="15.75" thickBot="1">
      <c r="A30" s="468" t="s">
        <v>416</v>
      </c>
      <c r="B30" s="362" t="s">
        <v>446</v>
      </c>
      <c r="C30" s="294"/>
      <c r="D30" s="375" t="s">
        <v>278</v>
      </c>
      <c r="E30" s="355"/>
      <c r="F30" s="191"/>
      <c r="G30" s="191"/>
      <c r="H30" s="191"/>
      <c r="I30" s="191"/>
      <c r="J30" s="191"/>
      <c r="K30" s="191"/>
      <c r="L30" s="191"/>
      <c r="M30" s="191"/>
    </row>
    <row r="31" spans="1:13" ht="15.75" thickBot="1">
      <c r="A31" s="469" t="s">
        <v>417</v>
      </c>
      <c r="B31" s="366" t="s">
        <v>378</v>
      </c>
      <c r="C31" s="364"/>
      <c r="D31" s="591"/>
      <c r="E31" s="592"/>
      <c r="F31" s="191"/>
      <c r="G31" s="191"/>
      <c r="H31" s="191"/>
      <c r="I31" s="191"/>
      <c r="J31" s="191"/>
      <c r="K31" s="191"/>
      <c r="L31" s="191"/>
      <c r="M31" s="191"/>
    </row>
    <row r="32" spans="1:13" ht="15.75" thickBot="1">
      <c r="A32" s="446" t="s">
        <v>418</v>
      </c>
      <c r="B32" s="291" t="s">
        <v>191</v>
      </c>
      <c r="C32" s="293"/>
      <c r="D32" s="388" t="s">
        <v>382</v>
      </c>
      <c r="E32" s="381"/>
      <c r="F32" s="191"/>
      <c r="G32" s="191"/>
      <c r="H32" s="191"/>
      <c r="I32" s="191"/>
      <c r="J32" s="191"/>
      <c r="K32" s="191"/>
      <c r="L32" s="191"/>
      <c r="M32" s="191"/>
    </row>
    <row r="33" spans="1:13" ht="15.75" thickBot="1">
      <c r="A33" s="468" t="s">
        <v>419</v>
      </c>
      <c r="B33" s="362" t="s">
        <v>446</v>
      </c>
      <c r="C33" s="294"/>
      <c r="D33" s="375" t="s">
        <v>278</v>
      </c>
      <c r="E33" s="355"/>
      <c r="F33" s="191"/>
      <c r="G33" s="191"/>
      <c r="H33" s="191"/>
      <c r="I33" s="191"/>
      <c r="J33" s="191"/>
      <c r="K33" s="191"/>
      <c r="L33" s="191"/>
      <c r="M33" s="191"/>
    </row>
    <row r="34" spans="1:13" ht="15.75" thickBot="1">
      <c r="A34" s="464" t="s">
        <v>420</v>
      </c>
      <c r="B34" s="465" t="s">
        <v>263</v>
      </c>
      <c r="C34" s="466"/>
      <c r="D34" s="571"/>
      <c r="E34" s="572"/>
      <c r="F34" s="191"/>
      <c r="G34" s="191"/>
      <c r="H34" s="191"/>
      <c r="I34" s="191"/>
      <c r="J34" s="191"/>
      <c r="K34" s="191"/>
      <c r="L34" s="191"/>
      <c r="M34" s="191"/>
    </row>
    <row r="35" spans="1:13" ht="15.75" thickBot="1">
      <c r="A35" s="446" t="s">
        <v>421</v>
      </c>
      <c r="B35" s="290" t="s">
        <v>191</v>
      </c>
      <c r="C35" s="293"/>
      <c r="D35" s="370" t="s">
        <v>382</v>
      </c>
      <c r="E35" s="354"/>
      <c r="F35" s="191"/>
      <c r="G35" s="191"/>
      <c r="H35" s="191"/>
      <c r="I35" s="191"/>
      <c r="J35" s="191"/>
      <c r="K35" s="191"/>
      <c r="L35" s="191"/>
      <c r="M35" s="191"/>
    </row>
    <row r="36" spans="1:13" ht="17.25" customHeight="1" thickBot="1">
      <c r="A36" s="470" t="s">
        <v>422</v>
      </c>
      <c r="B36" s="466" t="s">
        <v>446</v>
      </c>
      <c r="C36" s="471"/>
      <c r="D36" s="472" t="s">
        <v>278</v>
      </c>
      <c r="E36" s="384"/>
      <c r="F36" s="191"/>
      <c r="G36" s="191"/>
      <c r="H36" s="191"/>
      <c r="I36" s="191"/>
      <c r="J36" s="191"/>
      <c r="K36" s="191"/>
      <c r="L36" s="191"/>
      <c r="M36" s="191"/>
    </row>
    <row r="37" spans="1:13" ht="15">
      <c r="A37" s="469" t="s">
        <v>423</v>
      </c>
      <c r="B37" s="360" t="s">
        <v>264</v>
      </c>
      <c r="C37" s="359"/>
      <c r="D37" s="573"/>
      <c r="E37" s="566"/>
      <c r="F37" s="191"/>
      <c r="G37" s="191"/>
      <c r="H37" s="191"/>
      <c r="I37" s="191"/>
      <c r="J37" s="191"/>
      <c r="K37" s="191"/>
      <c r="L37" s="191"/>
      <c r="M37" s="191"/>
    </row>
    <row r="38" spans="1:13" ht="15">
      <c r="A38" s="446" t="s">
        <v>424</v>
      </c>
      <c r="B38" s="378" t="s">
        <v>489</v>
      </c>
      <c r="C38" s="376"/>
      <c r="D38" s="593"/>
      <c r="E38" s="594"/>
      <c r="F38" s="191"/>
      <c r="G38" s="191"/>
      <c r="H38" s="191"/>
      <c r="I38" s="191"/>
      <c r="J38" s="191"/>
      <c r="K38" s="191"/>
      <c r="L38" s="191"/>
      <c r="M38" s="191"/>
    </row>
    <row r="39" spans="1:13" ht="15" thickBot="1">
      <c r="A39" s="473">
        <v>25</v>
      </c>
      <c r="B39" s="362" t="s">
        <v>213</v>
      </c>
      <c r="C39" s="362"/>
      <c r="D39" s="581"/>
      <c r="E39" s="582"/>
      <c r="F39" s="191"/>
      <c r="G39" s="191"/>
      <c r="H39" s="191"/>
      <c r="I39" s="191"/>
      <c r="J39" s="191"/>
      <c r="K39" s="191"/>
      <c r="L39" s="191"/>
      <c r="M39" s="191"/>
    </row>
    <row r="40" spans="1:13" ht="15">
      <c r="A40" s="358">
        <f t="shared" si="0"/>
        <v>26</v>
      </c>
      <c r="B40" s="360" t="s">
        <v>209</v>
      </c>
      <c r="C40" s="359"/>
      <c r="D40" s="541"/>
      <c r="E40" s="542"/>
      <c r="F40" s="191"/>
      <c r="G40" s="191"/>
      <c r="H40" s="191"/>
      <c r="I40" s="191"/>
      <c r="J40" s="191"/>
      <c r="K40" s="191"/>
      <c r="L40" s="191"/>
      <c r="M40" s="191"/>
    </row>
    <row r="41" spans="1:13" ht="15" thickBot="1">
      <c r="A41" s="473">
        <f t="shared" si="0"/>
        <v>27</v>
      </c>
      <c r="B41" s="362" t="s">
        <v>210</v>
      </c>
      <c r="C41" s="362"/>
      <c r="D41" s="559"/>
      <c r="E41" s="560"/>
      <c r="F41" s="191"/>
      <c r="G41" s="191"/>
      <c r="H41" s="191"/>
      <c r="I41" s="191"/>
      <c r="J41" s="191"/>
      <c r="K41" s="191"/>
      <c r="L41" s="191"/>
      <c r="M41" s="191"/>
    </row>
    <row r="42" spans="1:13" ht="15">
      <c r="A42" s="358">
        <f t="shared" si="0"/>
        <v>28</v>
      </c>
      <c r="B42" s="360" t="s">
        <v>208</v>
      </c>
      <c r="C42" s="359"/>
      <c r="D42" s="550"/>
      <c r="E42" s="551"/>
      <c r="F42" s="191"/>
      <c r="G42" s="191"/>
      <c r="H42" s="191"/>
      <c r="I42" s="191"/>
      <c r="J42" s="191"/>
      <c r="K42" s="191"/>
      <c r="L42" s="191"/>
      <c r="M42" s="191"/>
    </row>
    <row r="43" spans="1:13" ht="15">
      <c r="A43" s="361">
        <f t="shared" si="0"/>
        <v>29</v>
      </c>
      <c r="B43" s="365" t="s">
        <v>277</v>
      </c>
      <c r="C43" s="365"/>
      <c r="D43" s="529"/>
      <c r="E43" s="530"/>
      <c r="F43" s="191"/>
      <c r="G43" s="191"/>
      <c r="H43" s="191"/>
      <c r="I43" s="191"/>
      <c r="J43" s="191"/>
      <c r="K43" s="191"/>
      <c r="L43" s="191"/>
      <c r="M43" s="191"/>
    </row>
    <row r="44" spans="1:13" ht="15">
      <c r="A44" s="361">
        <f t="shared" si="0"/>
        <v>30</v>
      </c>
      <c r="B44" s="377" t="s">
        <v>286</v>
      </c>
      <c r="C44" s="368"/>
      <c r="D44" s="576"/>
      <c r="E44" s="530"/>
      <c r="F44" s="191"/>
      <c r="G44" s="191"/>
      <c r="H44" s="191"/>
      <c r="I44" s="191"/>
      <c r="J44" s="191"/>
      <c r="K44" s="191"/>
      <c r="L44" s="191"/>
      <c r="M44" s="191"/>
    </row>
    <row r="45" spans="1:13" ht="15">
      <c r="A45" s="361">
        <f t="shared" si="0"/>
        <v>31</v>
      </c>
      <c r="B45" s="365" t="s">
        <v>207</v>
      </c>
      <c r="C45" s="365"/>
      <c r="D45" s="529"/>
      <c r="E45" s="530"/>
      <c r="F45" s="191"/>
      <c r="G45" s="191"/>
      <c r="H45" s="191"/>
      <c r="I45" s="191"/>
      <c r="J45" s="191"/>
      <c r="K45" s="191"/>
      <c r="L45" s="191"/>
      <c r="M45" s="191"/>
    </row>
    <row r="46" spans="1:13" ht="15" thickBot="1">
      <c r="A46" s="473">
        <f t="shared" si="0"/>
        <v>32</v>
      </c>
      <c r="B46" s="379" t="s">
        <v>206</v>
      </c>
      <c r="C46" s="380"/>
      <c r="D46" s="574"/>
      <c r="E46" s="575"/>
      <c r="F46" s="191"/>
      <c r="G46" s="191"/>
      <c r="H46" s="191"/>
      <c r="I46" s="191"/>
      <c r="J46" s="191"/>
      <c r="K46" s="191"/>
      <c r="L46" s="191"/>
      <c r="M46" s="191"/>
    </row>
    <row r="47" spans="1:13" ht="15">
      <c r="A47" s="367">
        <f t="shared" si="0"/>
        <v>33</v>
      </c>
      <c r="B47" s="546" t="s">
        <v>218</v>
      </c>
      <c r="C47" s="547"/>
      <c r="D47" s="547"/>
      <c r="E47" s="548"/>
      <c r="F47" s="191"/>
      <c r="G47" s="191"/>
      <c r="H47" s="191"/>
      <c r="I47" s="191"/>
      <c r="J47" s="191"/>
      <c r="K47" s="191"/>
      <c r="L47" s="191"/>
      <c r="M47" s="191"/>
    </row>
    <row r="48" spans="1:13" ht="15">
      <c r="A48" s="361"/>
      <c r="B48" s="543"/>
      <c r="C48" s="544"/>
      <c r="D48" s="544"/>
      <c r="E48" s="545"/>
      <c r="F48" s="191"/>
      <c r="G48" s="191"/>
      <c r="H48" s="191"/>
      <c r="I48" s="191"/>
      <c r="J48" s="191"/>
      <c r="K48" s="191"/>
      <c r="L48" s="191"/>
      <c r="M48" s="191"/>
    </row>
    <row r="49" spans="1:13" ht="16.5" customHeight="1" thickBot="1">
      <c r="A49" s="383"/>
      <c r="B49" s="538"/>
      <c r="C49" s="538"/>
      <c r="D49" s="538"/>
      <c r="E49" s="539"/>
      <c r="F49" s="191"/>
      <c r="G49" s="191"/>
      <c r="H49" s="191"/>
      <c r="I49" s="191"/>
      <c r="J49" s="191"/>
      <c r="K49" s="191"/>
      <c r="L49" s="191"/>
      <c r="M49" s="191"/>
    </row>
    <row r="50" spans="1:13" ht="15">
      <c r="A50" s="428"/>
      <c r="B50" s="549" t="s">
        <v>425</v>
      </c>
      <c r="C50" s="549"/>
      <c r="D50" s="549"/>
      <c r="E50" s="549"/>
      <c r="F50" s="191"/>
      <c r="G50" s="191"/>
      <c r="H50" s="191"/>
      <c r="I50" s="191"/>
      <c r="J50" s="191"/>
      <c r="K50" s="191"/>
      <c r="L50" s="191"/>
      <c r="M50" s="191"/>
    </row>
    <row r="51" spans="1:13" ht="15">
      <c r="A51" s="429" t="s">
        <v>126</v>
      </c>
      <c r="B51" s="440" t="s">
        <v>439</v>
      </c>
      <c r="C51" s="440"/>
      <c r="D51" s="440"/>
      <c r="E51" s="214"/>
      <c r="F51" s="191"/>
      <c r="G51" s="191"/>
      <c r="H51" s="191"/>
      <c r="I51" s="191"/>
      <c r="J51" s="191"/>
      <c r="K51" s="191"/>
      <c r="L51" s="191"/>
      <c r="M51" s="191"/>
    </row>
    <row r="52" spans="2:13" ht="15">
      <c r="B52" s="537" t="s">
        <v>528</v>
      </c>
      <c r="C52" s="537"/>
      <c r="D52" s="537"/>
      <c r="E52" s="191"/>
      <c r="F52" s="191"/>
      <c r="G52" s="191"/>
      <c r="H52" s="191"/>
      <c r="I52" s="191"/>
      <c r="J52" s="191"/>
      <c r="K52" s="191"/>
      <c r="L52" s="191"/>
      <c r="M52" s="191"/>
    </row>
    <row r="53" spans="2:13" ht="15">
      <c r="B53" s="191"/>
      <c r="C53" s="191"/>
      <c r="D53" s="214"/>
      <c r="E53" s="191"/>
      <c r="F53" s="191"/>
      <c r="G53" s="191"/>
      <c r="H53" s="191"/>
      <c r="I53" s="191"/>
      <c r="J53" s="191"/>
      <c r="K53" s="191"/>
      <c r="L53" s="191"/>
      <c r="M53" s="191"/>
    </row>
    <row r="54" spans="2:13" ht="15">
      <c r="B54" s="191"/>
      <c r="C54" s="191"/>
      <c r="D54" s="214"/>
      <c r="E54" s="191"/>
      <c r="F54" s="191"/>
      <c r="G54" s="191"/>
      <c r="H54" s="191"/>
      <c r="I54" s="191"/>
      <c r="J54" s="191"/>
      <c r="K54" s="191"/>
      <c r="L54" s="191"/>
      <c r="M54" s="191"/>
    </row>
    <row r="55" spans="2:13" ht="15">
      <c r="B55" s="191"/>
      <c r="C55" s="191"/>
      <c r="D55" s="214"/>
      <c r="E55" s="191"/>
      <c r="F55" s="191"/>
      <c r="G55" s="191"/>
      <c r="H55" s="191"/>
      <c r="I55" s="191"/>
      <c r="J55" s="191"/>
      <c r="K55" s="191"/>
      <c r="L55" s="191"/>
      <c r="M55" s="191"/>
    </row>
    <row r="56" spans="2:13" ht="15">
      <c r="B56" s="191"/>
      <c r="C56" s="191"/>
      <c r="D56" s="214"/>
      <c r="E56" s="191"/>
      <c r="F56" s="191"/>
      <c r="G56" s="191"/>
      <c r="H56" s="191"/>
      <c r="I56" s="191"/>
      <c r="J56" s="191"/>
      <c r="K56" s="191"/>
      <c r="L56" s="191"/>
      <c r="M56" s="191"/>
    </row>
    <row r="57" spans="2:13" ht="15">
      <c r="B57" s="191"/>
      <c r="C57" s="191"/>
      <c r="D57" s="214"/>
      <c r="E57" s="191"/>
      <c r="F57" s="191"/>
      <c r="G57" s="191"/>
      <c r="H57" s="191"/>
      <c r="I57" s="191"/>
      <c r="J57" s="191"/>
      <c r="K57" s="191"/>
      <c r="L57" s="191"/>
      <c r="M57" s="191"/>
    </row>
    <row r="58" spans="2:4" ht="15">
      <c r="B58" s="191"/>
      <c r="C58" s="191"/>
      <c r="D58" s="214"/>
    </row>
    <row r="59" spans="2:4" ht="15">
      <c r="B59" s="191"/>
      <c r="C59" s="191"/>
      <c r="D59" s="214"/>
    </row>
  </sheetData>
  <sheetProtection selectLockedCells="1"/>
  <mergeCells count="51">
    <mergeCell ref="D24:E24"/>
    <mergeCell ref="D46:E46"/>
    <mergeCell ref="D43:E43"/>
    <mergeCell ref="D44:E44"/>
    <mergeCell ref="D16:E16"/>
    <mergeCell ref="D18:E18"/>
    <mergeCell ref="D39:E39"/>
    <mergeCell ref="D27:E27"/>
    <mergeCell ref="B28:E28"/>
    <mergeCell ref="B26:C26"/>
    <mergeCell ref="B19:C19"/>
    <mergeCell ref="D45:E45"/>
    <mergeCell ref="D41:E41"/>
    <mergeCell ref="A2:D2"/>
    <mergeCell ref="A3:D3"/>
    <mergeCell ref="D15:E15"/>
    <mergeCell ref="D4:E4"/>
    <mergeCell ref="D5:E5"/>
    <mergeCell ref="D19:E19"/>
    <mergeCell ref="D34:E34"/>
    <mergeCell ref="D37:E37"/>
    <mergeCell ref="D42:E42"/>
    <mergeCell ref="A1:E1"/>
    <mergeCell ref="D6:E6"/>
    <mergeCell ref="D23:E23"/>
    <mergeCell ref="D8:E8"/>
    <mergeCell ref="D17:E17"/>
    <mergeCell ref="D31:E31"/>
    <mergeCell ref="D38:E38"/>
    <mergeCell ref="B20:C20"/>
    <mergeCell ref="D20:E20"/>
    <mergeCell ref="B18:C18"/>
    <mergeCell ref="B52:D52"/>
    <mergeCell ref="B49:E49"/>
    <mergeCell ref="B27:C27"/>
    <mergeCell ref="D26:E26"/>
    <mergeCell ref="B22:C22"/>
    <mergeCell ref="D40:E40"/>
    <mergeCell ref="B48:E48"/>
    <mergeCell ref="B47:E47"/>
    <mergeCell ref="B50:E50"/>
    <mergeCell ref="B23:C23"/>
    <mergeCell ref="B4:C4"/>
    <mergeCell ref="B16:C16"/>
    <mergeCell ref="B5:C5"/>
    <mergeCell ref="B24:C24"/>
    <mergeCell ref="D25:E25"/>
    <mergeCell ref="D22:E22"/>
    <mergeCell ref="D7:E7"/>
    <mergeCell ref="B17:C17"/>
    <mergeCell ref="D21:E21"/>
  </mergeCells>
  <printOptions/>
  <pageMargins left="0.45" right="0.45" top="0.5" bottom="0.5" header="0.3" footer="0.3"/>
  <pageSetup fitToHeight="1" fitToWidth="1" orientation="portrait" scale="95"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Layout" zoomScale="90" zoomScalePageLayoutView="90" workbookViewId="0" topLeftCell="A28">
      <selection activeCell="B56" sqref="B56"/>
    </sheetView>
  </sheetViews>
  <sheetFormatPr defaultColWidth="9.140625" defaultRowHeight="15"/>
  <cols>
    <col min="1" max="1" width="4.28125" style="399" customWidth="1"/>
    <col min="2" max="2" width="49.8515625" style="35" customWidth="1"/>
    <col min="3" max="3" width="4.7109375" style="399" bestFit="1" customWidth="1"/>
    <col min="4" max="4" width="14.00390625" style="36" customWidth="1"/>
    <col min="5" max="6" width="14.00390625" style="35" customWidth="1"/>
    <col min="7" max="16384" width="9.140625" style="35" customWidth="1"/>
  </cols>
  <sheetData>
    <row r="1" spans="1:6" ht="15.75">
      <c r="A1" s="600" t="s">
        <v>177</v>
      </c>
      <c r="B1" s="600"/>
      <c r="C1" s="600"/>
      <c r="D1" s="600"/>
      <c r="E1" s="600"/>
      <c r="F1" s="600"/>
    </row>
    <row r="2" spans="1:6" ht="15.75">
      <c r="A2" s="601" t="s">
        <v>430</v>
      </c>
      <c r="B2" s="601"/>
      <c r="C2" s="601"/>
      <c r="D2" s="601"/>
      <c r="E2" s="601"/>
      <c r="F2" s="601"/>
    </row>
    <row r="3" spans="1:6" ht="15.75">
      <c r="A3" s="601" t="s">
        <v>214</v>
      </c>
      <c r="B3" s="601"/>
      <c r="C3" s="601"/>
      <c r="D3" s="601"/>
      <c r="E3" s="601"/>
      <c r="F3" s="601"/>
    </row>
    <row r="4" spans="1:6" ht="15.75">
      <c r="A4" s="601" t="s">
        <v>215</v>
      </c>
      <c r="B4" s="601"/>
      <c r="C4" s="601"/>
      <c r="D4" s="601"/>
      <c r="E4" s="601"/>
      <c r="F4" s="601"/>
    </row>
    <row r="5" spans="1:2" ht="15">
      <c r="A5" s="391"/>
      <c r="B5" s="35" t="s">
        <v>281</v>
      </c>
    </row>
    <row r="6" spans="1:5" ht="15">
      <c r="A6" s="392"/>
      <c r="B6" s="295" t="s">
        <v>282</v>
      </c>
      <c r="C6" s="400"/>
      <c r="D6" s="295"/>
      <c r="E6" s="273"/>
    </row>
    <row r="7" spans="1:6" ht="15.75" thickBot="1">
      <c r="A7" s="602" t="s">
        <v>283</v>
      </c>
      <c r="B7" s="602"/>
      <c r="C7" s="602"/>
      <c r="D7" s="602"/>
      <c r="E7" s="602"/>
      <c r="F7" s="602"/>
    </row>
    <row r="8" spans="1:6" ht="14.25" customHeight="1">
      <c r="A8" s="393" t="s">
        <v>194</v>
      </c>
      <c r="B8" s="260">
        <f>'Property Information'!D4</f>
        <v>0</v>
      </c>
      <c r="C8" s="288" t="s">
        <v>186</v>
      </c>
      <c r="D8" s="274">
        <f>'Property Information'!D5</f>
        <v>0</v>
      </c>
      <c r="E8" s="277" t="s">
        <v>216</v>
      </c>
      <c r="F8" s="263">
        <f>'Property Information'!D16</f>
        <v>0</v>
      </c>
    </row>
    <row r="9" spans="1:6" ht="16.5" customHeight="1" thickBot="1">
      <c r="A9" s="394"/>
      <c r="B9" s="278" t="s">
        <v>195</v>
      </c>
      <c r="C9" s="603">
        <f>IF('Property Information'!C9=1,'Property Information'!B10,IF('Property Information'!C9=2,'Property Information'!B11,IF('Property Information'!C9=3,'Property Information'!B12,IF('Property Information'!C9=4,'Property Information'!B13,IF('Property Information'!C9=5,'Property Information'!B14,0)))))</f>
        <v>0</v>
      </c>
      <c r="D9" s="604"/>
      <c r="E9" s="605">
        <f>'Property Information'!D6</f>
        <v>0</v>
      </c>
      <c r="F9" s="606"/>
    </row>
    <row r="10" spans="1:6" ht="15.75">
      <c r="A10" s="615" t="s">
        <v>53</v>
      </c>
      <c r="B10" s="616"/>
      <c r="C10" s="616"/>
      <c r="D10" s="616"/>
      <c r="E10" s="616"/>
      <c r="F10" s="617"/>
    </row>
    <row r="11" spans="1:6" ht="15.75">
      <c r="A11" s="611" t="s">
        <v>54</v>
      </c>
      <c r="B11" s="612"/>
      <c r="C11" s="612"/>
      <c r="D11" s="197" t="s">
        <v>196</v>
      </c>
      <c r="E11" s="197" t="s">
        <v>197</v>
      </c>
      <c r="F11" s="229" t="s">
        <v>198</v>
      </c>
    </row>
    <row r="12" spans="1:6" ht="15.75" thickBot="1">
      <c r="A12" s="389" t="s">
        <v>373</v>
      </c>
      <c r="B12" s="353" t="s">
        <v>375</v>
      </c>
      <c r="C12" s="401"/>
      <c r="D12" s="197"/>
      <c r="E12" s="197"/>
      <c r="F12" s="229"/>
    </row>
    <row r="13" spans="1:6" ht="15.75" thickBot="1">
      <c r="A13" s="389"/>
      <c r="B13" s="418" t="s">
        <v>453</v>
      </c>
      <c r="D13" s="450">
        <f>IF('Property Information'!D17&gt;0,IF('Property Information'!C9=5,SUM('Property Information'!D19:E19),0),0)</f>
        <v>0</v>
      </c>
      <c r="E13" s="197"/>
      <c r="F13" s="229"/>
    </row>
    <row r="14" spans="1:6" ht="15.75" thickBot="1">
      <c r="A14" s="389"/>
      <c r="B14" s="418" t="s">
        <v>451</v>
      </c>
      <c r="D14" s="450">
        <f>IF('Property Information'!D17&gt;0,IF('Property Information'!C9=5,SUM('Property Information'!D20:E20),0),0)</f>
        <v>0</v>
      </c>
      <c r="E14" s="197"/>
      <c r="F14" s="229"/>
    </row>
    <row r="15" spans="1:6" ht="15">
      <c r="A15" s="389"/>
      <c r="B15" s="418" t="s">
        <v>456</v>
      </c>
      <c r="C15" s="35"/>
      <c r="D15" s="449">
        <f>IF('Property Information'!D17&gt;0,IF('Property Information'!C9=5,SUM('Property Information'!D24:E24),0),0)</f>
        <v>0</v>
      </c>
      <c r="E15" s="197"/>
      <c r="F15" s="229"/>
    </row>
    <row r="16" spans="1:6" ht="15">
      <c r="A16" s="389"/>
      <c r="B16" s="418" t="s">
        <v>452</v>
      </c>
      <c r="C16" s="402" t="s">
        <v>373</v>
      </c>
      <c r="D16" s="448">
        <f>SUM(D13:D15)</f>
        <v>0</v>
      </c>
      <c r="E16" s="197"/>
      <c r="F16" s="229"/>
    </row>
    <row r="17" spans="1:6" ht="15.75" thickBot="1">
      <c r="A17" s="389" t="s">
        <v>374</v>
      </c>
      <c r="B17" s="353" t="s">
        <v>376</v>
      </c>
      <c r="C17" s="401"/>
      <c r="D17" s="197"/>
      <c r="E17" s="197"/>
      <c r="F17" s="229"/>
    </row>
    <row r="18" spans="1:6" ht="15.75" thickBot="1">
      <c r="A18" s="389"/>
      <c r="B18" s="418" t="s">
        <v>453</v>
      </c>
      <c r="C18" s="401"/>
      <c r="D18" s="450">
        <f>IF('Property Information'!D17&gt;0,IF('Property Information'!C9=1,SUM('Property Information'!D19:E19,),0),0)</f>
        <v>0</v>
      </c>
      <c r="E18" s="197"/>
      <c r="F18" s="229"/>
    </row>
    <row r="19" spans="1:6" ht="15.75" thickBot="1">
      <c r="A19" s="389"/>
      <c r="B19" s="419" t="s">
        <v>454</v>
      </c>
      <c r="C19" s="35"/>
      <c r="D19" s="450">
        <f>IF('Property Information'!D17&gt;0,IF('Property Information'!C9=1,SUM('Property Information'!D20:E20,),0),0)</f>
        <v>0</v>
      </c>
      <c r="E19" s="197"/>
      <c r="F19" s="229"/>
    </row>
    <row r="20" spans="1:6" ht="15.75" thickBot="1">
      <c r="A20" s="389"/>
      <c r="B20" s="419" t="s">
        <v>455</v>
      </c>
      <c r="C20" s="402"/>
      <c r="D20" s="451">
        <f>IF('Property Information'!D17&gt;0,IF('Property Information'!C9=1,SUM('Property Information'!D25:E25),0),0)</f>
        <v>0</v>
      </c>
      <c r="E20" s="197"/>
      <c r="F20" s="229"/>
    </row>
    <row r="21" spans="1:6" ht="15.75" thickBot="1">
      <c r="A21" s="389"/>
      <c r="B21" s="419" t="s">
        <v>457</v>
      </c>
      <c r="C21" s="402"/>
      <c r="D21" s="450">
        <f>IF('Property Information'!D17&gt;0,IF('Property Information'!C9=1,SUM('Property Information'!D26:E26),0),0)</f>
        <v>0</v>
      </c>
      <c r="E21" s="197"/>
      <c r="F21" s="229"/>
    </row>
    <row r="22" spans="1:6" ht="15">
      <c r="A22" s="389"/>
      <c r="B22" s="419" t="s">
        <v>458</v>
      </c>
      <c r="C22" s="402"/>
      <c r="D22" s="449">
        <f>IF('Property Information'!D17&gt;0,IF('Property Information'!C9=1,SUM('Property Information'!D27:E27),0),0)</f>
        <v>0</v>
      </c>
      <c r="E22" s="197"/>
      <c r="F22" s="229"/>
    </row>
    <row r="23" spans="1:6" ht="15">
      <c r="A23" s="389"/>
      <c r="B23" s="419" t="s">
        <v>452</v>
      </c>
      <c r="C23" s="402" t="s">
        <v>374</v>
      </c>
      <c r="D23" s="448">
        <f>SUM(D18:D22)</f>
        <v>0</v>
      </c>
      <c r="E23" s="197"/>
      <c r="F23" s="229"/>
    </row>
    <row r="24" spans="1:6" ht="15">
      <c r="A24" s="395" t="s">
        <v>391</v>
      </c>
      <c r="B24" s="38" t="s">
        <v>377</v>
      </c>
      <c r="C24" s="403">
        <v>2</v>
      </c>
      <c r="D24" s="267">
        <f>'Property Information'!D17:E17</f>
        <v>0</v>
      </c>
      <c r="E24" s="267">
        <f>IF('Property Information'!C32=1,'Property Information'!D31,0)</f>
        <v>0</v>
      </c>
      <c r="F24" s="416">
        <f>IF('Property Information'!C35=1,'Property Information'!D34,0)</f>
        <v>0</v>
      </c>
    </row>
    <row r="25" spans="1:6" ht="15">
      <c r="A25" s="395" t="s">
        <v>392</v>
      </c>
      <c r="B25" s="38" t="s">
        <v>521</v>
      </c>
      <c r="C25" s="403"/>
      <c r="D25" s="268">
        <f>IF(D24=0,0,IF(D56=0,0,D56))</f>
        <v>0</v>
      </c>
      <c r="E25" s="268"/>
      <c r="F25" s="417"/>
    </row>
    <row r="26" spans="1:6" ht="15">
      <c r="A26" s="395" t="s">
        <v>520</v>
      </c>
      <c r="B26" s="38" t="s">
        <v>192</v>
      </c>
      <c r="C26" s="403">
        <v>3</v>
      </c>
      <c r="D26" s="268">
        <f>IF(D24=0,0,IF('Property Information'!C30=1,0,IF(SUM(D16,D23,D24,-D28)&lt;0,0,SUM(D16,D23,D24,-D28))))</f>
        <v>0</v>
      </c>
      <c r="E26" s="268">
        <f>IF(E24=0,0,IF('Property Information'!C33=1,0,'Property Information'!D31))</f>
        <v>0</v>
      </c>
      <c r="F26" s="417">
        <f>IF(F24=0,0,IF('Property Information'!C36=1,0,'Property Information'!D34))</f>
        <v>0</v>
      </c>
    </row>
    <row r="27" spans="1:6" ht="15">
      <c r="A27" s="395" t="s">
        <v>393</v>
      </c>
      <c r="B27" s="38" t="s">
        <v>395</v>
      </c>
      <c r="C27" s="403">
        <v>4</v>
      </c>
      <c r="D27" s="195">
        <f>SUM(D16,D23,D24,-D25,-D26)</f>
        <v>0</v>
      </c>
      <c r="E27" s="195">
        <f>SUM(E24-E26)</f>
        <v>0</v>
      </c>
      <c r="F27" s="475">
        <f>SUM(F24-F26)</f>
        <v>0</v>
      </c>
    </row>
    <row r="28" spans="1:6" ht="15">
      <c r="A28" s="395" t="s">
        <v>394</v>
      </c>
      <c r="B28" s="38" t="s">
        <v>390</v>
      </c>
      <c r="C28" s="403">
        <v>5</v>
      </c>
      <c r="D28" s="267">
        <f>IF(D53&gt;0,0,SUM('Property Information'!E10,'Property Information'!E11,'Property Information'!E14))</f>
        <v>0</v>
      </c>
      <c r="E28" s="613" t="s">
        <v>199</v>
      </c>
      <c r="F28" s="614"/>
    </row>
    <row r="29" spans="1:6" ht="15.75" thickBot="1">
      <c r="A29" s="395" t="s">
        <v>146</v>
      </c>
      <c r="B29" s="38" t="s">
        <v>473</v>
      </c>
      <c r="C29" s="403"/>
      <c r="D29" s="192"/>
      <c r="E29" s="192"/>
      <c r="F29" s="230"/>
    </row>
    <row r="30" spans="1:6" ht="42.75" customHeight="1" thickBot="1">
      <c r="A30" s="395"/>
      <c r="B30" s="503" t="s">
        <v>511</v>
      </c>
      <c r="C30" s="403">
        <v>6</v>
      </c>
      <c r="D30" s="198">
        <f>IF(D27-D28&gt;0,D27-D28,0)</f>
        <v>0</v>
      </c>
      <c r="E30" s="198">
        <f>E27</f>
        <v>0</v>
      </c>
      <c r="F30" s="198">
        <f>F27</f>
        <v>0</v>
      </c>
    </row>
    <row r="31" spans="1:6" ht="15.75" thickBot="1">
      <c r="A31" s="395" t="s">
        <v>78</v>
      </c>
      <c r="B31" s="38" t="s">
        <v>396</v>
      </c>
      <c r="C31" s="403">
        <v>7</v>
      </c>
      <c r="D31" s="199">
        <f>IF(D27&lt;D28,D27,D28)</f>
        <v>0</v>
      </c>
      <c r="E31" s="192"/>
      <c r="F31" s="230"/>
    </row>
    <row r="32" spans="1:6" ht="15.75" thickBot="1">
      <c r="A32" s="395" t="s">
        <v>80</v>
      </c>
      <c r="B32" s="38" t="s">
        <v>474</v>
      </c>
      <c r="C32" s="403">
        <v>8</v>
      </c>
      <c r="D32" s="452">
        <f>IF(D28&gt;D27,SUM(D28,-D27,-D33),0)</f>
        <v>0</v>
      </c>
      <c r="E32" s="192"/>
      <c r="F32" s="230"/>
    </row>
    <row r="33" spans="1:6" ht="15.75" thickBot="1">
      <c r="A33" s="396" t="s">
        <v>82</v>
      </c>
      <c r="B33" s="365" t="s">
        <v>397</v>
      </c>
      <c r="C33" s="403">
        <v>9</v>
      </c>
      <c r="D33" s="461"/>
      <c r="E33" s="350"/>
      <c r="F33" s="351"/>
    </row>
    <row r="34" spans="1:6" ht="15.75" thickBot="1">
      <c r="A34" s="395" t="s">
        <v>11</v>
      </c>
      <c r="B34" s="38" t="s">
        <v>398</v>
      </c>
      <c r="C34" s="403">
        <v>10</v>
      </c>
      <c r="D34" s="452">
        <f>SUM(D31,D32,D33)</f>
        <v>0</v>
      </c>
      <c r="E34" s="192"/>
      <c r="F34" s="230"/>
    </row>
    <row r="35" spans="1:6" ht="15">
      <c r="A35" s="395" t="s">
        <v>153</v>
      </c>
      <c r="B35" s="38" t="s">
        <v>56</v>
      </c>
      <c r="C35" s="403"/>
      <c r="D35" s="200"/>
      <c r="E35" s="192"/>
      <c r="F35" s="230"/>
    </row>
    <row r="36" spans="1:6" ht="15.75" thickBot="1">
      <c r="A36" s="395"/>
      <c r="B36" s="406" t="s">
        <v>475</v>
      </c>
      <c r="C36" s="403">
        <v>11</v>
      </c>
      <c r="D36" s="459">
        <f>IF(D28=0,0,'Property Information'!D38)</f>
        <v>0</v>
      </c>
      <c r="E36" s="192"/>
      <c r="F36" s="230"/>
    </row>
    <row r="37" spans="1:6" ht="15.75" thickBot="1">
      <c r="A37" s="395" t="s">
        <v>33</v>
      </c>
      <c r="B37" s="38" t="s">
        <v>431</v>
      </c>
      <c r="C37" s="403">
        <v>12</v>
      </c>
      <c r="D37" s="460">
        <f>IF('Property Information'!D17&gt;0,IF('Property Information'!C9=2,0,SUM(D15,D20)),0)</f>
        <v>0</v>
      </c>
      <c r="E37" s="196"/>
      <c r="F37" s="231"/>
    </row>
    <row r="38" spans="1:6" ht="15.75" thickBot="1">
      <c r="A38" s="395" t="s">
        <v>34</v>
      </c>
      <c r="B38" s="38" t="s">
        <v>476</v>
      </c>
      <c r="C38" s="403"/>
      <c r="D38" s="200"/>
      <c r="E38" s="192"/>
      <c r="F38" s="230"/>
    </row>
    <row r="39" spans="1:6" ht="15.75" thickBot="1">
      <c r="A39" s="395"/>
      <c r="B39" s="474" t="s">
        <v>477</v>
      </c>
      <c r="C39" s="403">
        <v>13</v>
      </c>
      <c r="D39" s="201">
        <f>SUM(D34,-D36,-D37)</f>
        <v>0</v>
      </c>
      <c r="E39" s="192"/>
      <c r="F39" s="230"/>
    </row>
    <row r="40" spans="1:6" ht="15">
      <c r="A40" s="608" t="s">
        <v>55</v>
      </c>
      <c r="B40" s="609"/>
      <c r="C40" s="609"/>
      <c r="D40" s="609"/>
      <c r="E40" s="609"/>
      <c r="F40" s="610"/>
    </row>
    <row r="41" spans="1:6" ht="15.75" thickBot="1">
      <c r="A41" s="389" t="s">
        <v>399</v>
      </c>
      <c r="B41" s="353" t="s">
        <v>375</v>
      </c>
      <c r="C41" s="401"/>
      <c r="D41" s="197"/>
      <c r="E41" s="197"/>
      <c r="F41" s="229"/>
    </row>
    <row r="42" spans="1:6" ht="15.75" thickBot="1">
      <c r="A42" s="389"/>
      <c r="B42" s="418" t="s">
        <v>459</v>
      </c>
      <c r="C42" s="35"/>
      <c r="D42" s="450">
        <f>IF('Property Information'!D18&gt;0,IF('Property Information'!C9=5,SUM('Property Information'!D19:E19),0),0)</f>
        <v>0</v>
      </c>
      <c r="E42" s="197"/>
      <c r="F42" s="229"/>
    </row>
    <row r="43" spans="1:6" ht="15.75" thickBot="1">
      <c r="A43" s="389"/>
      <c r="B43" s="418" t="s">
        <v>451</v>
      </c>
      <c r="C43" s="402"/>
      <c r="D43" s="450">
        <f>IF('Property Information'!D18&gt;0,IF('Property Information'!C9=5,SUM('Property Information'!D20:E20),0),0)</f>
        <v>0</v>
      </c>
      <c r="E43" s="197"/>
      <c r="F43" s="229"/>
    </row>
    <row r="44" spans="1:6" ht="15">
      <c r="A44" s="389"/>
      <c r="B44" s="418" t="s">
        <v>460</v>
      </c>
      <c r="C44" s="402"/>
      <c r="D44" s="449">
        <f>IF('Property Information'!D18&gt;0,IF('Property Information'!C9=5,SUM('Property Information'!D24:E24),0),0)</f>
        <v>0</v>
      </c>
      <c r="E44" s="197"/>
      <c r="F44" s="229"/>
    </row>
    <row r="45" spans="1:6" ht="15">
      <c r="A45" s="389"/>
      <c r="B45" s="418" t="s">
        <v>452</v>
      </c>
      <c r="C45" s="402" t="s">
        <v>399</v>
      </c>
      <c r="D45" s="448">
        <f>SUM(D42:D44)</f>
        <v>0</v>
      </c>
      <c r="E45" s="197"/>
      <c r="F45" s="229"/>
    </row>
    <row r="46" spans="1:6" ht="15.75" thickBot="1">
      <c r="A46" s="389" t="s">
        <v>400</v>
      </c>
      <c r="B46" s="353" t="s">
        <v>376</v>
      </c>
      <c r="C46" s="401"/>
      <c r="D46" s="197"/>
      <c r="E46" s="197"/>
      <c r="F46" s="229"/>
    </row>
    <row r="47" spans="1:6" ht="15.75" thickBot="1">
      <c r="A47" s="389"/>
      <c r="B47" s="418" t="s">
        <v>461</v>
      </c>
      <c r="C47" s="401"/>
      <c r="D47" s="450">
        <f>IF('Property Information'!D18&gt;0,IF('Property Information'!C9=1,SUM('Property Information'!D19:E19,),0),0)</f>
        <v>0</v>
      </c>
      <c r="E47" s="197"/>
      <c r="F47" s="229"/>
    </row>
    <row r="48" spans="1:6" ht="15.75" thickBot="1">
      <c r="A48" s="389"/>
      <c r="B48" s="419" t="s">
        <v>462</v>
      </c>
      <c r="C48" s="35"/>
      <c r="D48" s="450">
        <f>IF('Property Information'!D18&gt;0,IF('Property Information'!C9=1,SUM('Property Information'!D20:E20,),0),0)</f>
        <v>0</v>
      </c>
      <c r="E48" s="197"/>
      <c r="F48" s="229"/>
    </row>
    <row r="49" spans="1:6" ht="15.75" thickBot="1">
      <c r="A49" s="389"/>
      <c r="B49" s="419" t="s">
        <v>463</v>
      </c>
      <c r="C49" s="402"/>
      <c r="D49" s="451">
        <f>IF('Property Information'!D18&gt;0,IF('Property Information'!C9=1,SUM('Property Information'!D25:E25),0),0)</f>
        <v>0</v>
      </c>
      <c r="E49" s="197"/>
      <c r="F49" s="229"/>
    </row>
    <row r="50" spans="1:6" ht="15.75" thickBot="1">
      <c r="A50" s="389"/>
      <c r="B50" s="419" t="s">
        <v>457</v>
      </c>
      <c r="C50" s="402"/>
      <c r="D50" s="450">
        <f>IF('Property Information'!D18&gt;0,IF('Property Information'!C9=1,SUM('Property Information'!D26:E26),0),0)</f>
        <v>0</v>
      </c>
      <c r="E50" s="197"/>
      <c r="F50" s="229"/>
    </row>
    <row r="51" spans="1:6" ht="15">
      <c r="A51" s="389"/>
      <c r="B51" s="419" t="s">
        <v>458</v>
      </c>
      <c r="C51" s="402"/>
      <c r="D51" s="449">
        <f>IF('Property Information'!D18&gt;0,IF('Property Information'!C9=1,SUM('Property Information'!D27:E27),0),0)</f>
        <v>0</v>
      </c>
      <c r="E51" s="197"/>
      <c r="F51" s="229"/>
    </row>
    <row r="52" spans="1:6" ht="15">
      <c r="A52" s="389"/>
      <c r="B52" s="419" t="s">
        <v>452</v>
      </c>
      <c r="C52" s="402" t="s">
        <v>400</v>
      </c>
      <c r="D52" s="448">
        <f>SUM(D47:D51)</f>
        <v>0</v>
      </c>
      <c r="E52" s="197"/>
      <c r="F52" s="229"/>
    </row>
    <row r="53" spans="1:6" ht="15">
      <c r="A53" s="395" t="s">
        <v>36</v>
      </c>
      <c r="B53" s="38" t="s">
        <v>377</v>
      </c>
      <c r="C53" s="403">
        <v>15</v>
      </c>
      <c r="D53" s="267">
        <f>'Property Information'!D18</f>
        <v>0</v>
      </c>
      <c r="E53" s="267">
        <f>IF('Property Information'!C32=2,'Property Information'!D31,0)</f>
        <v>0</v>
      </c>
      <c r="F53" s="416">
        <f>IF('Property Information'!C35=2,'Property Information'!D34,0)</f>
        <v>0</v>
      </c>
    </row>
    <row r="54" spans="1:6" ht="15">
      <c r="A54" s="395" t="s">
        <v>37</v>
      </c>
      <c r="B54" s="38" t="s">
        <v>193</v>
      </c>
      <c r="C54" s="403">
        <v>16</v>
      </c>
      <c r="D54" s="476"/>
      <c r="E54" s="476"/>
      <c r="F54" s="477"/>
    </row>
    <row r="55" spans="1:6" ht="15.75" thickBot="1">
      <c r="A55" s="395" t="s">
        <v>39</v>
      </c>
      <c r="B55" s="38" t="s">
        <v>432</v>
      </c>
      <c r="C55" s="403">
        <v>17</v>
      </c>
      <c r="D55" s="352">
        <f>SUM(D45,D52,D53,-D54)</f>
        <v>0</v>
      </c>
      <c r="E55" s="270">
        <f>SUM(E53-E54)</f>
        <v>0</v>
      </c>
      <c r="F55" s="269">
        <f>SUM(F53-F54)</f>
        <v>0</v>
      </c>
    </row>
    <row r="56" spans="1:6" ht="28.5" customHeight="1" thickBot="1">
      <c r="A56" s="395" t="s">
        <v>38</v>
      </c>
      <c r="B56" s="509" t="s">
        <v>522</v>
      </c>
      <c r="C56" s="403">
        <v>18</v>
      </c>
      <c r="D56" s="452">
        <f>IF(D53=0,0,IF('Property Information'!E14&gt;'1 COD &amp; Sale'!D55,SUM('Property Information'!E14-'1 COD &amp; Sale'!D55-D57),0))</f>
        <v>0</v>
      </c>
      <c r="E56" s="192"/>
      <c r="F56" s="230"/>
    </row>
    <row r="57" spans="1:6" ht="15.75" thickBot="1">
      <c r="A57" s="396" t="s">
        <v>40</v>
      </c>
      <c r="B57" s="365" t="s">
        <v>401</v>
      </c>
      <c r="C57" s="403">
        <v>19</v>
      </c>
      <c r="D57" s="461"/>
      <c r="E57" s="196"/>
      <c r="F57" s="231"/>
    </row>
    <row r="58" spans="1:6" ht="15.75" thickBot="1">
      <c r="A58" s="395" t="s">
        <v>41</v>
      </c>
      <c r="B58" s="407" t="s">
        <v>402</v>
      </c>
      <c r="C58" s="403">
        <v>20</v>
      </c>
      <c r="D58" s="463">
        <f>D55+E55+F55+D56+D57</f>
        <v>0</v>
      </c>
      <c r="E58" s="194"/>
      <c r="F58" s="233"/>
    </row>
    <row r="59" spans="1:6" ht="15.75" thickBot="1">
      <c r="A59" s="395" t="s">
        <v>42</v>
      </c>
      <c r="B59" s="38" t="s">
        <v>56</v>
      </c>
      <c r="C59" s="403">
        <v>21</v>
      </c>
      <c r="D59" s="462">
        <f>IF(D53=0,0,'Property Information'!D38)</f>
        <v>0</v>
      </c>
      <c r="E59" s="196"/>
      <c r="F59" s="231"/>
    </row>
    <row r="60" spans="1:6" ht="15.75" thickBot="1">
      <c r="A60" s="395" t="s">
        <v>43</v>
      </c>
      <c r="B60" s="38" t="s">
        <v>433</v>
      </c>
      <c r="C60" s="403">
        <v>22</v>
      </c>
      <c r="D60" s="460">
        <f>SUM(D44,D49)</f>
        <v>0</v>
      </c>
      <c r="E60" s="196"/>
      <c r="F60" s="231"/>
    </row>
    <row r="61" spans="1:6" ht="15.75" thickBot="1">
      <c r="A61" s="395" t="s">
        <v>44</v>
      </c>
      <c r="B61" s="38" t="s">
        <v>403</v>
      </c>
      <c r="C61" s="403"/>
      <c r="D61" s="192"/>
      <c r="E61" s="192"/>
      <c r="F61" s="230"/>
    </row>
    <row r="62" spans="1:6" ht="15.75" thickBot="1">
      <c r="A62" s="395"/>
      <c r="B62" s="39" t="s">
        <v>494</v>
      </c>
      <c r="C62" s="403">
        <v>23</v>
      </c>
      <c r="D62" s="271">
        <f>D58-D59-D60</f>
        <v>0</v>
      </c>
      <c r="E62" s="193"/>
      <c r="F62" s="232"/>
    </row>
    <row r="63" spans="1:6" ht="7.5" customHeight="1" thickBot="1">
      <c r="A63" s="397"/>
      <c r="B63" s="40"/>
      <c r="C63" s="404"/>
      <c r="D63" s="272"/>
      <c r="E63" s="234"/>
      <c r="F63" s="235"/>
    </row>
    <row r="64" spans="1:8" ht="15.75" customHeight="1">
      <c r="A64" s="607" t="s">
        <v>527</v>
      </c>
      <c r="B64" s="607"/>
      <c r="C64" s="607"/>
      <c r="D64" s="607"/>
      <c r="E64" s="6"/>
      <c r="F64" s="6"/>
      <c r="G64" s="6"/>
      <c r="H64" s="6"/>
    </row>
    <row r="65" spans="1:4" ht="14.25">
      <c r="A65" s="398"/>
      <c r="C65" s="405"/>
      <c r="D65" s="37"/>
    </row>
    <row r="66" spans="1:4" ht="14.25">
      <c r="A66" s="398"/>
      <c r="C66" s="405"/>
      <c r="D66" s="37"/>
    </row>
    <row r="67" spans="1:4" ht="14.25">
      <c r="A67" s="398"/>
      <c r="C67" s="405"/>
      <c r="D67" s="37"/>
    </row>
    <row r="68" spans="1:4" ht="14.25">
      <c r="A68" s="398"/>
      <c r="C68" s="405"/>
      <c r="D68" s="37"/>
    </row>
  </sheetData>
  <sheetProtection selectLockedCells="1"/>
  <mergeCells count="12">
    <mergeCell ref="A64:D64"/>
    <mergeCell ref="A40:F40"/>
    <mergeCell ref="A11:C11"/>
    <mergeCell ref="E28:F28"/>
    <mergeCell ref="A10:F10"/>
    <mergeCell ref="A1:F1"/>
    <mergeCell ref="A2:F2"/>
    <mergeCell ref="A3:F3"/>
    <mergeCell ref="A4:F4"/>
    <mergeCell ref="A7:F7"/>
    <mergeCell ref="C9:D9"/>
    <mergeCell ref="E9:F9"/>
  </mergeCells>
  <printOptions/>
  <pageMargins left="0.45" right="0.45" top="0.5" bottom="0.5" header="0.3" footer="0.3"/>
  <pageSetup fitToHeight="1" fitToWidth="1" orientation="portrait" scale="6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62"/>
  <sheetViews>
    <sheetView workbookViewId="0" topLeftCell="A1">
      <selection activeCell="A62" sqref="A62:H62"/>
    </sheetView>
  </sheetViews>
  <sheetFormatPr defaultColWidth="9.140625" defaultRowHeight="15"/>
  <cols>
    <col min="1" max="1" width="3.00390625" style="30" customWidth="1"/>
    <col min="2" max="2" width="66.00390625" style="24" customWidth="1"/>
    <col min="3" max="3" width="4.140625" style="30" customWidth="1"/>
    <col min="4" max="4" width="10.8515625" style="27" bestFit="1" customWidth="1"/>
    <col min="5" max="5" width="0.9921875" style="15" customWidth="1"/>
    <col min="6" max="6" width="10.8515625" style="27" bestFit="1" customWidth="1"/>
    <col min="7" max="7" width="1.28515625" style="27" customWidth="1"/>
    <col min="8" max="8" width="10.8515625" style="27" bestFit="1" customWidth="1"/>
    <col min="9" max="16384" width="9.140625" style="24" customWidth="1"/>
  </cols>
  <sheetData>
    <row r="1" spans="1:8" ht="16.5" thickBot="1">
      <c r="A1" s="618" t="s">
        <v>287</v>
      </c>
      <c r="B1" s="618"/>
      <c r="C1" s="618"/>
      <c r="D1" s="618"/>
      <c r="E1" s="618"/>
      <c r="F1" s="618"/>
      <c r="G1" s="618"/>
      <c r="H1" s="618"/>
    </row>
    <row r="2" spans="1:8" s="35" customFormat="1" ht="23.25" customHeight="1">
      <c r="A2" s="275" t="s">
        <v>202</v>
      </c>
      <c r="B2" s="260">
        <f>'1 COD &amp; Sale'!B8</f>
        <v>0</v>
      </c>
      <c r="C2" s="276" t="s">
        <v>186</v>
      </c>
      <c r="D2" s="643">
        <f>'1 COD &amp; Sale'!D8</f>
        <v>0</v>
      </c>
      <c r="E2" s="644"/>
      <c r="F2" s="281" t="s">
        <v>187</v>
      </c>
      <c r="G2" s="641">
        <f>'1 COD &amp; Sale'!F8</f>
        <v>0</v>
      </c>
      <c r="H2" s="642"/>
    </row>
    <row r="3" spans="1:8" s="35" customFormat="1" ht="27" customHeight="1" thickBot="1">
      <c r="A3" s="280" t="s">
        <v>133</v>
      </c>
      <c r="B3" s="279" t="s">
        <v>195</v>
      </c>
      <c r="C3" s="654">
        <f>'1 COD &amp; Sale'!C9:D9</f>
        <v>0</v>
      </c>
      <c r="D3" s="655"/>
      <c r="E3" s="619">
        <f>'1 COD &amp; Sale'!E9:F9</f>
        <v>0</v>
      </c>
      <c r="F3" s="619"/>
      <c r="G3" s="619"/>
      <c r="H3" s="620"/>
    </row>
    <row r="4" spans="1:8" ht="16.5" thickBot="1">
      <c r="A4" s="207"/>
      <c r="B4" s="202" t="s">
        <v>50</v>
      </c>
      <c r="C4" s="208"/>
      <c r="D4" s="52" t="s">
        <v>30</v>
      </c>
      <c r="E4" s="203"/>
      <c r="F4" s="204"/>
      <c r="G4" s="205"/>
      <c r="H4" s="206" t="s">
        <v>526</v>
      </c>
    </row>
    <row r="5" spans="1:8" s="29" customFormat="1" ht="15.75">
      <c r="A5" s="12" t="s">
        <v>61</v>
      </c>
      <c r="B5" s="213" t="s">
        <v>60</v>
      </c>
      <c r="C5" s="13"/>
      <c r="D5" s="41">
        <f>'1 COD &amp; Sale'!D30+'1 COD &amp; Sale'!E30+'1 COD &amp; Sale'!F30</f>
        <v>0</v>
      </c>
      <c r="E5" s="28"/>
      <c r="F5" s="49"/>
      <c r="G5" s="50"/>
      <c r="H5" s="51">
        <f>F5</f>
        <v>0</v>
      </c>
    </row>
    <row r="6" spans="1:8" s="29" customFormat="1" ht="15.75" thickBot="1">
      <c r="A6" s="12" t="s">
        <v>62</v>
      </c>
      <c r="B6" s="213" t="s">
        <v>371</v>
      </c>
      <c r="C6" s="13"/>
      <c r="D6" s="495">
        <f>SUM('Property Information'!E12,'Property Information'!E13)</f>
        <v>0</v>
      </c>
      <c r="E6" s="159"/>
      <c r="F6" s="163"/>
      <c r="G6" s="160"/>
      <c r="H6" s="184">
        <f>D6</f>
        <v>0</v>
      </c>
    </row>
    <row r="7" spans="1:8" s="29" customFormat="1" ht="2.25" customHeight="1">
      <c r="A7" s="648"/>
      <c r="B7" s="649"/>
      <c r="C7" s="649"/>
      <c r="D7" s="649"/>
      <c r="E7" s="649"/>
      <c r="F7" s="649"/>
      <c r="G7" s="649"/>
      <c r="H7" s="650"/>
    </row>
    <row r="8" spans="1:8" s="29" customFormat="1" ht="1.5" customHeight="1">
      <c r="A8" s="12"/>
      <c r="B8" s="221"/>
      <c r="C8" s="13"/>
      <c r="D8" s="495"/>
      <c r="E8" s="159"/>
      <c r="F8" s="163"/>
      <c r="G8" s="160"/>
      <c r="H8" s="184"/>
    </row>
    <row r="9" spans="1:8" s="29" customFormat="1" ht="0.75" customHeight="1" thickBot="1">
      <c r="A9" s="496"/>
      <c r="B9" s="497"/>
      <c r="C9" s="498"/>
      <c r="D9" s="499"/>
      <c r="E9" s="500"/>
      <c r="F9" s="499"/>
      <c r="G9" s="501"/>
      <c r="H9" s="502"/>
    </row>
    <row r="10" spans="1:8" ht="15.75" thickBot="1">
      <c r="A10" s="651" t="s">
        <v>27</v>
      </c>
      <c r="B10" s="652"/>
      <c r="C10" s="652"/>
      <c r="D10" s="652"/>
      <c r="E10" s="652"/>
      <c r="F10" s="652"/>
      <c r="G10" s="652"/>
      <c r="H10" s="653"/>
    </row>
    <row r="11" spans="1:8" ht="15">
      <c r="A11" s="8" t="s">
        <v>0</v>
      </c>
      <c r="B11" s="11" t="s">
        <v>219</v>
      </c>
      <c r="C11" s="61"/>
      <c r="D11" s="22"/>
      <c r="F11" s="22"/>
      <c r="G11" s="22"/>
      <c r="H11" s="54"/>
    </row>
    <row r="12" spans="1:8" ht="19.5" customHeight="1" thickBot="1">
      <c r="A12" s="8"/>
      <c r="B12" s="2" t="s">
        <v>230</v>
      </c>
      <c r="C12" s="7" t="s">
        <v>0</v>
      </c>
      <c r="D12" s="156"/>
      <c r="E12" s="31"/>
      <c r="F12" s="41"/>
      <c r="G12" s="22"/>
      <c r="H12" s="62">
        <f>D12</f>
        <v>0</v>
      </c>
    </row>
    <row r="13" spans="1:8" ht="15.75" customHeight="1" thickBot="1">
      <c r="A13" s="8" t="s">
        <v>1</v>
      </c>
      <c r="B13" s="4" t="s">
        <v>231</v>
      </c>
      <c r="C13" s="7" t="s">
        <v>1</v>
      </c>
      <c r="D13" s="223">
        <f>D5+D6-D12</f>
        <v>0</v>
      </c>
      <c r="E13" s="26"/>
      <c r="F13" s="53"/>
      <c r="G13" s="53"/>
      <c r="H13" s="57">
        <f>H5+H6-H12</f>
        <v>0</v>
      </c>
    </row>
    <row r="14" spans="1:8" ht="3.75" customHeight="1" thickBot="1">
      <c r="A14" s="8"/>
      <c r="B14" s="2"/>
      <c r="C14" s="7"/>
      <c r="D14" s="33"/>
      <c r="F14" s="22"/>
      <c r="G14" s="22"/>
      <c r="H14" s="54"/>
    </row>
    <row r="15" spans="1:8" ht="18.75" customHeight="1" thickBot="1">
      <c r="A15" s="636" t="s">
        <v>487</v>
      </c>
      <c r="B15" s="637"/>
      <c r="C15" s="637"/>
      <c r="D15" s="637"/>
      <c r="E15" s="637"/>
      <c r="F15" s="637"/>
      <c r="G15" s="637"/>
      <c r="H15" s="638"/>
    </row>
    <row r="16" spans="1:8" ht="16.5" customHeight="1" thickBot="1">
      <c r="A16" s="1" t="s">
        <v>2</v>
      </c>
      <c r="B16" s="4" t="s">
        <v>65</v>
      </c>
      <c r="C16" s="7" t="s">
        <v>2</v>
      </c>
      <c r="D16" s="43">
        <f>D13</f>
        <v>0</v>
      </c>
      <c r="F16" s="22"/>
      <c r="G16" s="22"/>
      <c r="H16" s="55">
        <f>H13</f>
        <v>0</v>
      </c>
    </row>
    <row r="17" spans="1:8" ht="15.75" thickBot="1">
      <c r="A17" s="1" t="s">
        <v>3</v>
      </c>
      <c r="B17" s="4" t="s">
        <v>51</v>
      </c>
      <c r="C17" s="7" t="s">
        <v>3</v>
      </c>
      <c r="D17" s="167">
        <f>'1 COD &amp; Sale'!D24+'1 COD &amp; Sale'!E24+'1 COD &amp; Sale'!F24</f>
        <v>0</v>
      </c>
      <c r="F17" s="492"/>
      <c r="G17" s="22"/>
      <c r="H17" s="63">
        <f>D17</f>
        <v>0</v>
      </c>
    </row>
    <row r="18" spans="1:8" ht="18" customHeight="1" thickBot="1">
      <c r="A18" s="1" t="s">
        <v>164</v>
      </c>
      <c r="B18" s="4" t="s">
        <v>506</v>
      </c>
      <c r="C18" s="5" t="s">
        <v>63</v>
      </c>
      <c r="D18" s="154"/>
      <c r="F18" s="492"/>
      <c r="G18" s="22"/>
      <c r="H18" s="63">
        <f>D18</f>
        <v>0</v>
      </c>
    </row>
    <row r="19" spans="1:8" ht="18" customHeight="1" thickBot="1">
      <c r="A19" s="1" t="s">
        <v>138</v>
      </c>
      <c r="B19" s="4" t="s">
        <v>64</v>
      </c>
      <c r="C19" s="155"/>
      <c r="D19" s="23"/>
      <c r="F19" s="33"/>
      <c r="G19" s="22"/>
      <c r="H19" s="25"/>
    </row>
    <row r="20" spans="1:8" ht="18" customHeight="1" thickBot="1">
      <c r="A20" s="1" t="s">
        <v>162</v>
      </c>
      <c r="B20" s="14" t="s">
        <v>284</v>
      </c>
      <c r="C20" s="7" t="s">
        <v>162</v>
      </c>
      <c r="D20" s="43">
        <f>IF(C19=1,(IF(D18-1000000&gt;0,1000000,D18)),(IF(D18-2000000&gt;0,2000000,D18)))</f>
        <v>0</v>
      </c>
      <c r="F20" s="22"/>
      <c r="G20" s="22"/>
      <c r="H20" s="55">
        <f>IF(C19=1,(IF(H18-400000&gt;0,400000,H18)),(IF(H18-800000&gt;0,800000,H18)))</f>
        <v>0</v>
      </c>
    </row>
    <row r="21" spans="1:8" ht="15.75" thickBot="1">
      <c r="A21" s="1" t="s">
        <v>5</v>
      </c>
      <c r="B21" s="4" t="s">
        <v>163</v>
      </c>
      <c r="C21" s="7" t="s">
        <v>5</v>
      </c>
      <c r="D21" s="43">
        <f>D17-D20</f>
        <v>0</v>
      </c>
      <c r="F21" s="22"/>
      <c r="G21" s="22"/>
      <c r="H21" s="55">
        <f>H17-H20</f>
        <v>0</v>
      </c>
    </row>
    <row r="22" spans="1:8" ht="15.75" customHeight="1" thickBot="1">
      <c r="A22" s="1" t="s">
        <v>139</v>
      </c>
      <c r="B22" s="4" t="s">
        <v>132</v>
      </c>
      <c r="C22" s="7" t="s">
        <v>88</v>
      </c>
      <c r="D22" s="56">
        <f>IF(D17=0,0,(IF(D16-D21&gt;0,D16-D21,0)))</f>
        <v>0</v>
      </c>
      <c r="F22" s="493"/>
      <c r="G22" s="22"/>
      <c r="H22" s="305">
        <f>IF(H17=0,0,(IF(H16-H21&gt;0,H16-H21,0)))</f>
        <v>0</v>
      </c>
    </row>
    <row r="23" spans="1:8" ht="16.5" customHeight="1">
      <c r="A23" s="8" t="s">
        <v>140</v>
      </c>
      <c r="B23" s="4" t="s">
        <v>285</v>
      </c>
      <c r="C23" s="34"/>
      <c r="D23" s="22"/>
      <c r="F23" s="22"/>
      <c r="G23" s="22"/>
      <c r="H23" s="54"/>
    </row>
    <row r="24" spans="1:8" ht="16.5" customHeight="1" thickBot="1">
      <c r="A24" s="8"/>
      <c r="B24" s="2" t="s">
        <v>220</v>
      </c>
      <c r="C24" s="7" t="s">
        <v>89</v>
      </c>
      <c r="D24" s="60">
        <f>D22</f>
        <v>0</v>
      </c>
      <c r="F24" s="493"/>
      <c r="G24" s="22"/>
      <c r="H24" s="306">
        <f>IF(C19=1,(IF(H22&gt;250000,250000,H22)),(IF(H22&gt;500000,500000,H22)))</f>
        <v>0</v>
      </c>
    </row>
    <row r="25" spans="1:10" ht="15.75" thickBot="1">
      <c r="A25" s="1" t="s">
        <v>9</v>
      </c>
      <c r="B25" s="4" t="s">
        <v>221</v>
      </c>
      <c r="C25" s="5" t="s">
        <v>9</v>
      </c>
      <c r="D25" s="42">
        <f>IF(D17=0,D16,D16-D24)</f>
        <v>0</v>
      </c>
      <c r="F25" s="53"/>
      <c r="G25" s="22"/>
      <c r="H25" s="57">
        <f>IF(H17=0,H16,H16-H24)</f>
        <v>0</v>
      </c>
      <c r="J25" s="19"/>
    </row>
    <row r="26" spans="1:8" ht="3" customHeight="1" thickBot="1">
      <c r="A26" s="307"/>
      <c r="B26" s="3"/>
      <c r="C26" s="308"/>
      <c r="D26" s="60"/>
      <c r="E26" s="32"/>
      <c r="F26" s="43"/>
      <c r="G26" s="43"/>
      <c r="H26" s="55"/>
    </row>
    <row r="27" spans="1:8" ht="16.5" customHeight="1">
      <c r="A27" s="633" t="s">
        <v>6</v>
      </c>
      <c r="B27" s="634"/>
      <c r="C27" s="634"/>
      <c r="D27" s="634"/>
      <c r="E27" s="634"/>
      <c r="F27" s="634"/>
      <c r="G27" s="634"/>
      <c r="H27" s="635"/>
    </row>
    <row r="28" spans="1:8" ht="15.75" customHeight="1" thickBot="1">
      <c r="A28" s="645"/>
      <c r="B28" s="646"/>
      <c r="C28" s="646"/>
      <c r="D28" s="646"/>
      <c r="E28" s="646"/>
      <c r="F28" s="646"/>
      <c r="G28" s="646"/>
      <c r="H28" s="647"/>
    </row>
    <row r="29" spans="1:8" ht="15.75" thickBot="1">
      <c r="A29" s="8" t="s">
        <v>10</v>
      </c>
      <c r="B29" s="4" t="s">
        <v>52</v>
      </c>
      <c r="C29" s="7" t="s">
        <v>10</v>
      </c>
      <c r="D29" s="43">
        <f>D25</f>
        <v>0</v>
      </c>
      <c r="F29" s="22"/>
      <c r="G29" s="22"/>
      <c r="H29" s="55">
        <f>H25</f>
        <v>0</v>
      </c>
    </row>
    <row r="30" spans="1:8" ht="15.75" customHeight="1" thickBot="1">
      <c r="A30" s="1" t="s">
        <v>11</v>
      </c>
      <c r="B30" s="4" t="s">
        <v>274</v>
      </c>
      <c r="C30" s="5" t="s">
        <v>12</v>
      </c>
      <c r="D30" s="45">
        <f>IF(('3 Insolvency &amp; 5 Basis'!E57*-1)&lt;0,0,('3 Insolvency &amp; 5 Basis'!E57*-1))</f>
        <v>0</v>
      </c>
      <c r="F30" s="492"/>
      <c r="G30" s="22"/>
      <c r="H30" s="63">
        <f>D30</f>
        <v>0</v>
      </c>
    </row>
    <row r="31" spans="1:8" ht="15">
      <c r="A31" s="1" t="s">
        <v>153</v>
      </c>
      <c r="B31" s="4" t="s">
        <v>222</v>
      </c>
      <c r="C31" s="5"/>
      <c r="D31" s="44"/>
      <c r="F31" s="22"/>
      <c r="G31" s="22"/>
      <c r="H31" s="54"/>
    </row>
    <row r="32" spans="1:8" ht="15.75" thickBot="1">
      <c r="A32" s="8"/>
      <c r="B32" s="222" t="s">
        <v>134</v>
      </c>
      <c r="C32" s="7" t="s">
        <v>13</v>
      </c>
      <c r="D32" s="42">
        <f>IF(D29&gt;D30,D30,D29)</f>
        <v>0</v>
      </c>
      <c r="E32" s="26"/>
      <c r="F32" s="53"/>
      <c r="G32" s="53"/>
      <c r="H32" s="57">
        <f>IF(H29&gt;H30,H30,H29)</f>
        <v>0</v>
      </c>
    </row>
    <row r="33" spans="1:8" ht="15" customHeight="1" thickBot="1">
      <c r="A33" s="8" t="s">
        <v>33</v>
      </c>
      <c r="B33" s="4" t="s">
        <v>223</v>
      </c>
      <c r="C33" s="5" t="s">
        <v>14</v>
      </c>
      <c r="D33" s="42">
        <f>IF(D29-D30&gt;0,D29-D30,0)</f>
        <v>0</v>
      </c>
      <c r="E33" s="26"/>
      <c r="F33" s="53"/>
      <c r="G33" s="53"/>
      <c r="H33" s="57">
        <f>IF(H29-H30&gt;0,H29-H30,0)</f>
        <v>0</v>
      </c>
    </row>
    <row r="34" spans="1:8" ht="6.75" customHeight="1" thickBot="1">
      <c r="A34" s="9"/>
      <c r="B34" s="2"/>
      <c r="C34" s="6"/>
      <c r="D34" s="44"/>
      <c r="F34" s="22"/>
      <c r="G34" s="22"/>
      <c r="H34" s="54"/>
    </row>
    <row r="35" spans="1:8" ht="16.5" customHeight="1">
      <c r="A35" s="633" t="s">
        <v>7</v>
      </c>
      <c r="B35" s="634"/>
      <c r="C35" s="634"/>
      <c r="D35" s="634"/>
      <c r="E35" s="634"/>
      <c r="F35" s="634"/>
      <c r="G35" s="634"/>
      <c r="H35" s="635"/>
    </row>
    <row r="36" spans="1:8" ht="15.75" customHeight="1" thickBot="1">
      <c r="A36" s="645"/>
      <c r="B36" s="646"/>
      <c r="C36" s="646"/>
      <c r="D36" s="646"/>
      <c r="E36" s="646"/>
      <c r="F36" s="646"/>
      <c r="G36" s="646"/>
      <c r="H36" s="647"/>
    </row>
    <row r="37" spans="1:8" s="29" customFormat="1" ht="16.5" customHeight="1" thickBot="1">
      <c r="A37" s="17"/>
      <c r="B37" s="4" t="s">
        <v>66</v>
      </c>
      <c r="C37" s="211"/>
      <c r="D37" s="58"/>
      <c r="E37" s="18"/>
      <c r="F37" s="58"/>
      <c r="G37" s="58"/>
      <c r="H37" s="212"/>
    </row>
    <row r="38" spans="1:8" s="29" customFormat="1" ht="15.75" thickBot="1">
      <c r="A38" s="1" t="s">
        <v>34</v>
      </c>
      <c r="B38" s="4" t="s">
        <v>165</v>
      </c>
      <c r="C38" s="5" t="s">
        <v>15</v>
      </c>
      <c r="D38" s="236">
        <f>IF($C$37=1,D33,0)</f>
        <v>0</v>
      </c>
      <c r="E38" s="237"/>
      <c r="F38" s="238"/>
      <c r="G38" s="238"/>
      <c r="H38" s="239">
        <f>IF($C$37=1,H33,0)</f>
        <v>0</v>
      </c>
    </row>
    <row r="39" spans="1:8" s="29" customFormat="1" ht="14.25" customHeight="1" thickBot="1">
      <c r="A39" s="1" t="s">
        <v>35</v>
      </c>
      <c r="B39" s="4" t="s">
        <v>49</v>
      </c>
      <c r="C39" s="5" t="s">
        <v>16</v>
      </c>
      <c r="D39" s="154"/>
      <c r="E39" s="237"/>
      <c r="F39" s="492"/>
      <c r="G39" s="238"/>
      <c r="H39" s="63">
        <f>D39</f>
        <v>0</v>
      </c>
    </row>
    <row r="40" spans="1:8" s="29" customFormat="1" ht="15.75" thickBot="1">
      <c r="A40" s="1" t="s">
        <v>36</v>
      </c>
      <c r="B40" s="4" t="s">
        <v>510</v>
      </c>
      <c r="C40" s="5" t="s">
        <v>17</v>
      </c>
      <c r="D40" s="154"/>
      <c r="E40" s="237"/>
      <c r="F40" s="492"/>
      <c r="G40" s="238"/>
      <c r="H40" s="63">
        <f>D40</f>
        <v>0</v>
      </c>
    </row>
    <row r="41" spans="1:8" s="29" customFormat="1" ht="15.75" thickBot="1">
      <c r="A41" s="1" t="s">
        <v>37</v>
      </c>
      <c r="B41" s="4" t="s">
        <v>8</v>
      </c>
      <c r="C41" s="5" t="s">
        <v>18</v>
      </c>
      <c r="D41" s="154"/>
      <c r="E41" s="237"/>
      <c r="F41" s="492"/>
      <c r="G41" s="238"/>
      <c r="H41" s="63">
        <f>D41</f>
        <v>0</v>
      </c>
    </row>
    <row r="42" spans="1:8" s="29" customFormat="1" ht="15.75" thickBot="1">
      <c r="A42" s="1" t="s">
        <v>39</v>
      </c>
      <c r="B42" s="4" t="s">
        <v>31</v>
      </c>
      <c r="C42" s="5" t="s">
        <v>19</v>
      </c>
      <c r="D42" s="240">
        <f>D40-D41</f>
        <v>0</v>
      </c>
      <c r="E42" s="237"/>
      <c r="F42" s="238"/>
      <c r="G42" s="238"/>
      <c r="H42" s="241">
        <f>H40-H41</f>
        <v>0</v>
      </c>
    </row>
    <row r="43" spans="1:8" s="29" customFormat="1" ht="15.75" thickBot="1">
      <c r="A43" s="1" t="s">
        <v>38</v>
      </c>
      <c r="B43" s="4" t="s">
        <v>48</v>
      </c>
      <c r="C43" s="5" t="s">
        <v>20</v>
      </c>
      <c r="D43" s="240">
        <f>D39-D42</f>
        <v>0</v>
      </c>
      <c r="E43" s="237"/>
      <c r="F43" s="238"/>
      <c r="G43" s="238"/>
      <c r="H43" s="241">
        <f>H39-H42</f>
        <v>0</v>
      </c>
    </row>
    <row r="44" spans="1:8" s="29" customFormat="1" ht="15.75" thickBot="1">
      <c r="A44" s="1" t="s">
        <v>40</v>
      </c>
      <c r="B44" s="4" t="s">
        <v>32</v>
      </c>
      <c r="C44" s="5" t="s">
        <v>21</v>
      </c>
      <c r="D44" s="240">
        <f>IF(D38&lt;D43,D38,D43)</f>
        <v>0</v>
      </c>
      <c r="E44" s="237"/>
      <c r="F44" s="238"/>
      <c r="G44" s="238"/>
      <c r="H44" s="241">
        <f>IF(H38&lt;H43,H38,H43)</f>
        <v>0</v>
      </c>
    </row>
    <row r="45" spans="1:8" s="29" customFormat="1" ht="16.5" customHeight="1" thickBot="1">
      <c r="A45" s="1" t="s">
        <v>41</v>
      </c>
      <c r="B45" s="4" t="s">
        <v>246</v>
      </c>
      <c r="C45" s="5" t="s">
        <v>22</v>
      </c>
      <c r="D45" s="154"/>
      <c r="E45" s="74"/>
      <c r="F45" s="425"/>
      <c r="G45" s="242"/>
      <c r="H45" s="157"/>
    </row>
    <row r="46" spans="1:8" s="29" customFormat="1" ht="15">
      <c r="A46" s="1" t="s">
        <v>42</v>
      </c>
      <c r="B46" s="4" t="s">
        <v>224</v>
      </c>
      <c r="C46" s="5"/>
      <c r="D46" s="238"/>
      <c r="E46" s="237"/>
      <c r="F46" s="238"/>
      <c r="G46" s="238"/>
      <c r="H46" s="243"/>
    </row>
    <row r="47" spans="1:8" s="29" customFormat="1" ht="16.5" customHeight="1" thickBot="1">
      <c r="A47" s="1"/>
      <c r="B47" s="2" t="s">
        <v>225</v>
      </c>
      <c r="C47" s="5" t="s">
        <v>23</v>
      </c>
      <c r="D47" s="205">
        <f>IF(D44&lt;D45,D44,D45)</f>
        <v>0</v>
      </c>
      <c r="E47" s="28"/>
      <c r="F47" s="50"/>
      <c r="G47" s="50"/>
      <c r="H47" s="244">
        <f>IF(H44&lt;H45,H44,H45)</f>
        <v>0</v>
      </c>
    </row>
    <row r="48" spans="1:8" s="29" customFormat="1" ht="15.75" thickBot="1">
      <c r="A48" s="1" t="s">
        <v>43</v>
      </c>
      <c r="B48" s="4" t="s">
        <v>226</v>
      </c>
      <c r="C48" s="5" t="s">
        <v>24</v>
      </c>
      <c r="D48" s="205">
        <f>IF($C$37=1,D38-D47,D33)</f>
        <v>0</v>
      </c>
      <c r="E48" s="28"/>
      <c r="F48" s="205"/>
      <c r="G48" s="50"/>
      <c r="H48" s="244">
        <f>IF($C$37=1,H38-H47,H33)</f>
        <v>0</v>
      </c>
    </row>
    <row r="49" spans="1:8" ht="15.75" customHeight="1" thickBot="1">
      <c r="A49" s="636" t="s">
        <v>507</v>
      </c>
      <c r="B49" s="637"/>
      <c r="C49" s="637"/>
      <c r="D49" s="637"/>
      <c r="E49" s="637"/>
      <c r="F49" s="637"/>
      <c r="G49" s="637"/>
      <c r="H49" s="638"/>
    </row>
    <row r="50" spans="1:9" ht="15.75" customHeight="1" thickBot="1">
      <c r="A50" s="639" t="s">
        <v>279</v>
      </c>
      <c r="B50" s="640"/>
      <c r="C50" s="640"/>
      <c r="D50" s="640"/>
      <c r="E50" s="640"/>
      <c r="F50" s="640"/>
      <c r="G50" s="640"/>
      <c r="H50" s="640"/>
      <c r="I50" s="224"/>
    </row>
    <row r="51" spans="1:8" ht="15.75" thickBot="1">
      <c r="A51" s="629" t="s">
        <v>135</v>
      </c>
      <c r="B51" s="630"/>
      <c r="C51" s="631"/>
      <c r="D51" s="630"/>
      <c r="E51" s="630"/>
      <c r="F51" s="630"/>
      <c r="G51" s="630"/>
      <c r="H51" s="632"/>
    </row>
    <row r="52" spans="1:8" ht="15.75" thickBot="1">
      <c r="A52" s="21"/>
      <c r="B52" s="4" t="s">
        <v>136</v>
      </c>
      <c r="C52" s="158"/>
      <c r="D52" s="46"/>
      <c r="E52" s="20"/>
      <c r="F52" s="46"/>
      <c r="G52" s="46"/>
      <c r="H52" s="59"/>
    </row>
    <row r="53" spans="1:8" ht="17.25" customHeight="1" thickBot="1">
      <c r="A53" s="1" t="s">
        <v>44</v>
      </c>
      <c r="B53" s="4" t="s">
        <v>166</v>
      </c>
      <c r="C53" s="5" t="s">
        <v>25</v>
      </c>
      <c r="D53" s="43">
        <f>IF($C$52=1,D48,0)</f>
        <v>0</v>
      </c>
      <c r="F53" s="22"/>
      <c r="G53" s="22"/>
      <c r="H53" s="55">
        <f>IF($C$52=1,H48,0)</f>
        <v>0</v>
      </c>
    </row>
    <row r="54" spans="1:11" ht="18.75" customHeight="1" thickBot="1">
      <c r="A54" s="1" t="s">
        <v>45</v>
      </c>
      <c r="B54" s="14" t="s">
        <v>275</v>
      </c>
      <c r="C54" s="5" t="s">
        <v>26</v>
      </c>
      <c r="D54" s="190">
        <f>'4 Attributes - Fed'!$E$25+'4 Attributes - Fed'!$E$26+'4 Attributes - Fed'!$E$27+'4 Attributes - Fed'!$E$28+'4 Attributes - Fed'!$C$32+'4 Attributes - Fed'!$E$41+'4 Attributes - Fed'!$E$42+'4 Attributes - Fed'!$E$43</f>
        <v>0</v>
      </c>
      <c r="E54" s="22">
        <f>+'4 Attributes - Fed'!E26</f>
        <v>0</v>
      </c>
      <c r="F54" s="494"/>
      <c r="G54" s="22"/>
      <c r="H54" s="210">
        <f>'4 Attributes - CA'!$E$23+'4 Attributes - CA'!$E$24+'4 Attributes - CA'!$E$25+'4 Attributes - CA'!$E$26+'4 Attributes - CA'!$C$29+'4 Attributes - CA'!$E$38+'4 Attributes - CA'!$E$39+'4 Attributes - CA'!$E$40</f>
        <v>0</v>
      </c>
      <c r="I54" s="27"/>
      <c r="J54" s="27"/>
      <c r="K54" s="27"/>
    </row>
    <row r="55" spans="1:8" ht="15">
      <c r="A55" s="1" t="s">
        <v>46</v>
      </c>
      <c r="B55" s="4" t="s">
        <v>227</v>
      </c>
      <c r="C55" s="6"/>
      <c r="D55" s="22"/>
      <c r="F55" s="22"/>
      <c r="G55" s="22"/>
      <c r="H55" s="54"/>
    </row>
    <row r="56" spans="1:8" ht="18" customHeight="1" thickBot="1">
      <c r="A56" s="1"/>
      <c r="B56" s="2" t="s">
        <v>247</v>
      </c>
      <c r="C56" s="5" t="s">
        <v>28</v>
      </c>
      <c r="D56" s="22">
        <f>IF(D53&lt;D54,D53,D54)</f>
        <v>0</v>
      </c>
      <c r="F56" s="22"/>
      <c r="G56" s="22"/>
      <c r="H56" s="54">
        <f>IF(H53&lt;H54,H53,H54)</f>
        <v>0</v>
      </c>
    </row>
    <row r="57" spans="1:8" ht="15.75" thickBot="1">
      <c r="A57" s="1" t="s">
        <v>47</v>
      </c>
      <c r="B57" s="4" t="s">
        <v>229</v>
      </c>
      <c r="C57" s="7" t="s">
        <v>29</v>
      </c>
      <c r="D57" s="47">
        <f>IF($C$52=1,D53-D56,D48)</f>
        <v>0</v>
      </c>
      <c r="E57" s="26"/>
      <c r="F57" s="53"/>
      <c r="G57" s="53">
        <f>IF($C$52=1,G53-G56,G48)</f>
        <v>0</v>
      </c>
      <c r="H57" s="64">
        <f>IF($C$52=1,H53-H56,H48)</f>
        <v>0</v>
      </c>
    </row>
    <row r="58" spans="1:8" ht="4.5" customHeight="1" thickBot="1">
      <c r="A58" s="10"/>
      <c r="B58" s="3"/>
      <c r="C58" s="16"/>
      <c r="D58" s="48"/>
      <c r="E58" s="32"/>
      <c r="F58" s="43"/>
      <c r="G58" s="43"/>
      <c r="H58" s="55"/>
    </row>
    <row r="59" spans="1:8" ht="15">
      <c r="A59" s="633" t="s">
        <v>228</v>
      </c>
      <c r="B59" s="634"/>
      <c r="C59" s="634"/>
      <c r="D59" s="634"/>
      <c r="E59" s="634"/>
      <c r="F59" s="634"/>
      <c r="G59" s="634"/>
      <c r="H59" s="635"/>
    </row>
    <row r="60" spans="1:8" ht="15">
      <c r="A60" s="623" t="s">
        <v>508</v>
      </c>
      <c r="B60" s="624"/>
      <c r="C60" s="624"/>
      <c r="D60" s="624"/>
      <c r="E60" s="624"/>
      <c r="F60" s="624"/>
      <c r="G60" s="624"/>
      <c r="H60" s="625"/>
    </row>
    <row r="61" spans="1:8" ht="15.75" thickBot="1">
      <c r="A61" s="626" t="s">
        <v>509</v>
      </c>
      <c r="B61" s="627"/>
      <c r="C61" s="627"/>
      <c r="D61" s="627"/>
      <c r="E61" s="627"/>
      <c r="F61" s="627"/>
      <c r="G61" s="627"/>
      <c r="H61" s="628"/>
    </row>
    <row r="62" spans="1:8" ht="15">
      <c r="A62" s="621" t="s">
        <v>527</v>
      </c>
      <c r="B62" s="622"/>
      <c r="C62" s="622"/>
      <c r="D62" s="622"/>
      <c r="E62" s="622"/>
      <c r="F62" s="622"/>
      <c r="G62" s="622"/>
      <c r="H62" s="622"/>
    </row>
  </sheetData>
  <sheetProtection selectLockedCells="1"/>
  <mergeCells count="19">
    <mergeCell ref="D2:E2"/>
    <mergeCell ref="A28:H28"/>
    <mergeCell ref="A36:H36"/>
    <mergeCell ref="A7:H7"/>
    <mergeCell ref="A10:H10"/>
    <mergeCell ref="A15:H15"/>
    <mergeCell ref="A27:H27"/>
    <mergeCell ref="A35:H35"/>
    <mergeCell ref="C3:D3"/>
    <mergeCell ref="A1:H1"/>
    <mergeCell ref="E3:H3"/>
    <mergeCell ref="A62:H62"/>
    <mergeCell ref="A60:H60"/>
    <mergeCell ref="A61:H61"/>
    <mergeCell ref="A51:H51"/>
    <mergeCell ref="A59:H59"/>
    <mergeCell ref="A49:H49"/>
    <mergeCell ref="A50:H50"/>
    <mergeCell ref="G2:H2"/>
  </mergeCells>
  <printOptions gridLines="1" horizontalCentered="1"/>
  <pageMargins left="0.5" right="0.5" top="0.25" bottom="0.25" header="0.3" footer="0.3"/>
  <pageSetup fitToHeight="1" fitToWidth="1" horizontalDpi="600" verticalDpi="600" orientation="portrait" scale="82" r:id="rId2"/>
  <ignoredErrors>
    <ignoredError sqref="C54" numberStoredAsText="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X60"/>
  <sheetViews>
    <sheetView zoomScale="60" zoomScaleNormal="60" workbookViewId="0" topLeftCell="A1">
      <pane ySplit="10" topLeftCell="A11" activePane="bottomLeft" state="frozen"/>
      <selection pane="topLeft" activeCell="A1" sqref="A1"/>
      <selection pane="bottomLeft" activeCell="M62" sqref="M62"/>
    </sheetView>
  </sheetViews>
  <sheetFormatPr defaultColWidth="9.140625" defaultRowHeight="15"/>
  <cols>
    <col min="1" max="1" width="2.421875" style="111" customWidth="1"/>
    <col min="2" max="2" width="37.421875" style="65" customWidth="1"/>
    <col min="3" max="3" width="11.8515625" style="115" customWidth="1"/>
    <col min="4" max="4" width="1.57421875" style="65" customWidth="1"/>
    <col min="5" max="5" width="11.8515625" style="116" customWidth="1"/>
    <col min="6" max="6" width="1.57421875" style="161" customWidth="1"/>
    <col min="7" max="7" width="11.8515625" style="73" customWidth="1"/>
    <col min="8" max="8" width="1.28515625" style="82" customWidth="1"/>
    <col min="9" max="9" width="13.140625" style="95" customWidth="1"/>
    <col min="10" max="10" width="0.71875" style="161" customWidth="1"/>
    <col min="11" max="11" width="11.8515625" style="95" customWidth="1"/>
    <col min="12" max="12" width="2.421875" style="111" customWidth="1"/>
    <col min="13" max="13" width="37.421875" style="111" customWidth="1"/>
    <col min="14" max="14" width="10.00390625" style="95" customWidth="1"/>
    <col min="15" max="15" width="0.5625" style="82" customWidth="1"/>
    <col min="16" max="16" width="11.28125" style="95" customWidth="1"/>
    <col min="17" max="17" width="0.5625" style="82" customWidth="1"/>
    <col min="18" max="18" width="10.57421875" style="115" customWidth="1"/>
    <col min="19" max="19" width="0.5625" style="115" customWidth="1"/>
    <col min="20" max="20" width="10.57421875" style="115" customWidth="1"/>
    <col min="21" max="21" width="0.5625" style="65" customWidth="1"/>
    <col min="22" max="22" width="10.00390625" style="115" customWidth="1"/>
    <col min="23" max="23" width="0.85546875" style="115" customWidth="1"/>
    <col min="24" max="24" width="10.00390625" style="115" customWidth="1"/>
    <col min="25" max="16384" width="9.140625" style="65" customWidth="1"/>
  </cols>
  <sheetData>
    <row r="1" spans="1:24" ht="15.75">
      <c r="A1" s="656" t="s">
        <v>168</v>
      </c>
      <c r="B1" s="656"/>
      <c r="C1" s="656"/>
      <c r="D1" s="656"/>
      <c r="E1" s="656"/>
      <c r="F1" s="656"/>
      <c r="G1" s="656"/>
      <c r="H1" s="656"/>
      <c r="I1" s="656"/>
      <c r="J1" s="656"/>
      <c r="K1" s="656"/>
      <c r="L1" s="656" t="s">
        <v>172</v>
      </c>
      <c r="M1" s="656"/>
      <c r="N1" s="656"/>
      <c r="O1" s="656"/>
      <c r="P1" s="656"/>
      <c r="Q1" s="656"/>
      <c r="R1" s="656"/>
      <c r="S1" s="656"/>
      <c r="T1" s="656"/>
      <c r="U1" s="656"/>
      <c r="V1" s="656"/>
      <c r="W1" s="656"/>
      <c r="X1" s="656"/>
    </row>
    <row r="2" spans="1:24" ht="15.75">
      <c r="A2" s="657" t="s">
        <v>185</v>
      </c>
      <c r="B2" s="656"/>
      <c r="C2" s="656"/>
      <c r="D2" s="656"/>
      <c r="E2" s="656"/>
      <c r="F2" s="656"/>
      <c r="G2" s="656"/>
      <c r="H2" s="656"/>
      <c r="I2" s="656"/>
      <c r="J2" s="656"/>
      <c r="K2" s="656"/>
      <c r="L2" s="657" t="s">
        <v>173</v>
      </c>
      <c r="M2" s="657"/>
      <c r="N2" s="657"/>
      <c r="O2" s="657"/>
      <c r="P2" s="657"/>
      <c r="Q2" s="657"/>
      <c r="R2" s="657"/>
      <c r="S2" s="657"/>
      <c r="T2" s="657"/>
      <c r="U2" s="657"/>
      <c r="V2" s="657"/>
      <c r="W2" s="657"/>
      <c r="X2" s="657"/>
    </row>
    <row r="3" spans="1:24" ht="15.75">
      <c r="A3" s="658" t="s">
        <v>169</v>
      </c>
      <c r="B3" s="656"/>
      <c r="C3" s="656"/>
      <c r="D3" s="656"/>
      <c r="E3" s="656"/>
      <c r="F3" s="656"/>
      <c r="G3" s="656"/>
      <c r="H3" s="656"/>
      <c r="I3" s="656"/>
      <c r="J3" s="656"/>
      <c r="K3" s="656"/>
      <c r="L3" s="657" t="s">
        <v>174</v>
      </c>
      <c r="M3" s="657"/>
      <c r="N3" s="657"/>
      <c r="O3" s="657"/>
      <c r="P3" s="657"/>
      <c r="Q3" s="657"/>
      <c r="R3" s="657"/>
      <c r="S3" s="657"/>
      <c r="T3" s="657"/>
      <c r="U3" s="657"/>
      <c r="V3" s="657"/>
      <c r="W3" s="657"/>
      <c r="X3" s="657"/>
    </row>
    <row r="4" spans="1:11" ht="15.75">
      <c r="A4" s="657" t="s">
        <v>170</v>
      </c>
      <c r="B4" s="656"/>
      <c r="C4" s="656"/>
      <c r="D4" s="656"/>
      <c r="E4" s="656"/>
      <c r="F4" s="656"/>
      <c r="G4" s="656"/>
      <c r="H4" s="656"/>
      <c r="I4" s="656"/>
      <c r="J4" s="656"/>
      <c r="K4" s="656"/>
    </row>
    <row r="5" spans="1:11" ht="15.75">
      <c r="A5" s="657" t="s">
        <v>171</v>
      </c>
      <c r="B5" s="656"/>
      <c r="C5" s="656"/>
      <c r="D5" s="656"/>
      <c r="E5" s="656"/>
      <c r="F5" s="656"/>
      <c r="G5" s="656"/>
      <c r="H5" s="656"/>
      <c r="I5" s="656"/>
      <c r="J5" s="656"/>
      <c r="K5" s="656"/>
    </row>
    <row r="6" spans="1:24" ht="16.5" thickBot="1">
      <c r="A6" s="657" t="s">
        <v>288</v>
      </c>
      <c r="B6" s="657"/>
      <c r="C6" s="657"/>
      <c r="D6" s="657"/>
      <c r="E6" s="657"/>
      <c r="F6" s="657"/>
      <c r="G6" s="657"/>
      <c r="H6" s="657"/>
      <c r="I6" s="657"/>
      <c r="J6" s="657"/>
      <c r="K6" s="657"/>
      <c r="L6" s="657" t="s">
        <v>288</v>
      </c>
      <c r="M6" s="656"/>
      <c r="N6" s="656"/>
      <c r="O6" s="656"/>
      <c r="P6" s="656"/>
      <c r="Q6" s="656"/>
      <c r="R6" s="656"/>
      <c r="S6" s="656"/>
      <c r="T6" s="656"/>
      <c r="U6" s="656"/>
      <c r="V6" s="656"/>
      <c r="W6" s="656"/>
      <c r="X6" s="656"/>
    </row>
    <row r="7" spans="1:24" s="209" customFormat="1" ht="16.5" thickBot="1">
      <c r="A7" s="302" t="s">
        <v>202</v>
      </c>
      <c r="B7" s="262">
        <f>'1 COD &amp; Sale'!B8</f>
        <v>0</v>
      </c>
      <c r="C7" s="298" t="s">
        <v>186</v>
      </c>
      <c r="D7" s="300"/>
      <c r="E7" s="297">
        <f>'1 COD &amp; Sale'!D8</f>
        <v>0</v>
      </c>
      <c r="F7" s="286"/>
      <c r="G7" s="285" t="s">
        <v>187</v>
      </c>
      <c r="H7" s="285"/>
      <c r="I7" s="661">
        <f>'1 COD &amp; Sale'!F8</f>
        <v>0</v>
      </c>
      <c r="J7" s="662"/>
      <c r="K7" s="663"/>
      <c r="L7" s="287"/>
      <c r="M7" s="262">
        <f>'1 COD &amp; Sale'!B8</f>
        <v>0</v>
      </c>
      <c r="N7" s="303" t="s">
        <v>186</v>
      </c>
      <c r="O7" s="664">
        <f>'1 COD &amp; Sale'!D8</f>
        <v>0</v>
      </c>
      <c r="P7" s="665"/>
      <c r="Q7" s="665"/>
      <c r="R7" s="665"/>
      <c r="S7" s="666"/>
      <c r="T7" s="304" t="s">
        <v>187</v>
      </c>
      <c r="U7" s="667">
        <f>'1 COD &amp; Sale'!F8</f>
        <v>0</v>
      </c>
      <c r="V7" s="668"/>
      <c r="W7" s="668"/>
      <c r="X7" s="669"/>
    </row>
    <row r="8" spans="1:24" s="209" customFormat="1" ht="16.5" customHeight="1" thickBot="1">
      <c r="A8" s="301" t="s">
        <v>154</v>
      </c>
      <c r="B8" s="321" t="s">
        <v>203</v>
      </c>
      <c r="C8" s="284"/>
      <c r="D8" s="299"/>
      <c r="E8" s="320">
        <f>'1 COD &amp; Sale'!C9</f>
        <v>0</v>
      </c>
      <c r="F8" s="619">
        <f>'1 COD &amp; Sale'!E9</f>
        <v>0</v>
      </c>
      <c r="G8" s="619"/>
      <c r="H8" s="619"/>
      <c r="I8" s="619"/>
      <c r="J8" s="619"/>
      <c r="K8" s="620"/>
      <c r="L8" s="282" t="s">
        <v>142</v>
      </c>
      <c r="M8" s="670" t="s">
        <v>204</v>
      </c>
      <c r="N8" s="671"/>
      <c r="O8" s="265">
        <f>'1 COD &amp; Sale'!C9</f>
        <v>0</v>
      </c>
      <c r="P8" s="659">
        <f>'1 COD &amp; Sale'!C9</f>
        <v>0</v>
      </c>
      <c r="Q8" s="659"/>
      <c r="R8" s="659"/>
      <c r="S8" s="266"/>
      <c r="T8" s="659">
        <f>'1 COD &amp; Sale'!E9</f>
        <v>0</v>
      </c>
      <c r="U8" s="659"/>
      <c r="V8" s="659"/>
      <c r="W8" s="659"/>
      <c r="X8" s="660"/>
    </row>
    <row r="9" spans="1:24" ht="16.5" thickBot="1">
      <c r="A9" s="296"/>
      <c r="B9" s="683" t="s">
        <v>240</v>
      </c>
      <c r="C9" s="683"/>
      <c r="D9" s="683"/>
      <c r="E9" s="683"/>
      <c r="F9" s="683"/>
      <c r="G9" s="683"/>
      <c r="H9" s="683"/>
      <c r="I9" s="683"/>
      <c r="J9" s="683"/>
      <c r="K9" s="684"/>
      <c r="L9" s="680" t="s">
        <v>239</v>
      </c>
      <c r="M9" s="681"/>
      <c r="N9" s="681"/>
      <c r="O9" s="681"/>
      <c r="P9" s="681"/>
      <c r="Q9" s="681"/>
      <c r="R9" s="681"/>
      <c r="S9" s="681"/>
      <c r="T9" s="681"/>
      <c r="U9" s="681"/>
      <c r="V9" s="681"/>
      <c r="W9" s="681"/>
      <c r="X9" s="682"/>
    </row>
    <row r="10" spans="1:24" s="76" customFormat="1" ht="42.75" customHeight="1">
      <c r="A10" s="66"/>
      <c r="B10" s="67" t="s">
        <v>92</v>
      </c>
      <c r="C10" s="310" t="s">
        <v>289</v>
      </c>
      <c r="D10" s="69"/>
      <c r="E10" s="309" t="s">
        <v>290</v>
      </c>
      <c r="F10" s="107"/>
      <c r="G10" s="310" t="s">
        <v>297</v>
      </c>
      <c r="H10" s="71"/>
      <c r="I10" s="311" t="s">
        <v>291</v>
      </c>
      <c r="J10" s="179"/>
      <c r="K10" s="479" t="s">
        <v>486</v>
      </c>
      <c r="L10" s="66"/>
      <c r="M10" s="67" t="s">
        <v>92</v>
      </c>
      <c r="N10" s="72" t="s">
        <v>293</v>
      </c>
      <c r="O10" s="74"/>
      <c r="P10" s="482" t="s">
        <v>294</v>
      </c>
      <c r="Q10" s="74"/>
      <c r="R10" s="313" t="s">
        <v>292</v>
      </c>
      <c r="S10" s="75"/>
      <c r="T10" s="178" t="s">
        <v>295</v>
      </c>
      <c r="U10" s="74"/>
      <c r="V10" s="314" t="s">
        <v>155</v>
      </c>
      <c r="W10" s="75"/>
      <c r="X10" s="312" t="s">
        <v>296</v>
      </c>
    </row>
    <row r="11" spans="1:24" ht="15" customHeight="1">
      <c r="A11" s="77"/>
      <c r="B11" s="78"/>
      <c r="C11" s="70"/>
      <c r="D11" s="80"/>
      <c r="E11" s="125"/>
      <c r="F11" s="107"/>
      <c r="G11" s="125"/>
      <c r="K11" s="106"/>
      <c r="L11" s="77"/>
      <c r="M11" s="92" t="s">
        <v>167</v>
      </c>
      <c r="R11" s="94">
        <f>'4 Attributes - Fed'!$G$40</f>
        <v>0</v>
      </c>
      <c r="S11" s="94"/>
      <c r="T11" s="94">
        <f>'4 Attributes - CA'!$G$38</f>
        <v>0</v>
      </c>
      <c r="U11" s="82"/>
      <c r="V11" s="94"/>
      <c r="W11" s="94"/>
      <c r="X11" s="171"/>
    </row>
    <row r="12" spans="1:24" ht="15">
      <c r="A12" s="77" t="s">
        <v>0</v>
      </c>
      <c r="B12" s="102" t="s">
        <v>298</v>
      </c>
      <c r="C12" s="420"/>
      <c r="D12" s="82"/>
      <c r="E12" s="421"/>
      <c r="G12" s="423">
        <f>G13</f>
        <v>0</v>
      </c>
      <c r="I12" s="421"/>
      <c r="K12" s="422">
        <f>I12</f>
        <v>0</v>
      </c>
      <c r="L12" s="77" t="s">
        <v>0</v>
      </c>
      <c r="M12" s="102" t="s">
        <v>298</v>
      </c>
      <c r="N12" s="315"/>
      <c r="P12" s="349">
        <f>N12</f>
        <v>0</v>
      </c>
      <c r="R12" s="88"/>
      <c r="S12" s="94"/>
      <c r="T12" s="88"/>
      <c r="U12" s="82"/>
      <c r="V12" s="88"/>
      <c r="W12" s="94"/>
      <c r="X12" s="169"/>
    </row>
    <row r="13" spans="1:24" ht="15">
      <c r="A13" s="77" t="s">
        <v>1</v>
      </c>
      <c r="B13" s="102" t="s">
        <v>299</v>
      </c>
      <c r="C13" s="424"/>
      <c r="D13" s="82"/>
      <c r="E13" s="425"/>
      <c r="G13" s="426">
        <f>E13</f>
        <v>0</v>
      </c>
      <c r="I13" s="425"/>
      <c r="K13" s="427">
        <f>I15</f>
        <v>0</v>
      </c>
      <c r="L13" s="77" t="s">
        <v>1</v>
      </c>
      <c r="M13" s="102" t="s">
        <v>299</v>
      </c>
      <c r="N13" s="348"/>
      <c r="P13" s="349">
        <f>N13</f>
        <v>0</v>
      </c>
      <c r="R13" s="94"/>
      <c r="S13" s="94"/>
      <c r="T13" s="94"/>
      <c r="U13" s="82"/>
      <c r="V13" s="94"/>
      <c r="W13" s="94"/>
      <c r="X13" s="171"/>
    </row>
    <row r="14" spans="1:24" ht="15" customHeight="1">
      <c r="A14" s="77" t="s">
        <v>2</v>
      </c>
      <c r="B14" s="78" t="s">
        <v>93</v>
      </c>
      <c r="C14" s="79"/>
      <c r="D14" s="80"/>
      <c r="E14" s="81"/>
      <c r="F14" s="107"/>
      <c r="G14" s="81"/>
      <c r="I14" s="83"/>
      <c r="K14" s="106"/>
      <c r="L14" s="77" t="s">
        <v>2</v>
      </c>
      <c r="M14" s="78" t="s">
        <v>93</v>
      </c>
      <c r="R14" s="84"/>
      <c r="S14" s="94"/>
      <c r="T14" s="84"/>
      <c r="U14" s="82"/>
      <c r="V14" s="84"/>
      <c r="W14" s="94"/>
      <c r="X14" s="168"/>
    </row>
    <row r="15" spans="1:24" ht="17.25" customHeight="1">
      <c r="A15" s="77"/>
      <c r="B15" s="86" t="s">
        <v>502</v>
      </c>
      <c r="C15" s="117"/>
      <c r="D15" s="245" t="s">
        <v>126</v>
      </c>
      <c r="E15" s="117"/>
      <c r="F15" s="107" t="s">
        <v>126</v>
      </c>
      <c r="G15" s="185">
        <v>0</v>
      </c>
      <c r="I15" s="117"/>
      <c r="J15" s="107"/>
      <c r="K15" s="186">
        <f aca="true" t="shared" si="0" ref="K15:K22">I15</f>
        <v>0</v>
      </c>
      <c r="L15" s="77"/>
      <c r="M15" s="86" t="s">
        <v>94</v>
      </c>
      <c r="N15" s="117"/>
      <c r="P15" s="117"/>
      <c r="R15" s="87">
        <f aca="true" t="shared" si="1" ref="R15:R22">IF(SUM($N$15:$N$28)=0,0,IF($R$11*N15/SUM($N$15:$N$28)&gt;N15,N15,($R$11*N15/SUM($N$15:$N$28))))</f>
        <v>0</v>
      </c>
      <c r="S15" s="107"/>
      <c r="T15" s="87">
        <f aca="true" t="shared" si="2" ref="T15:T22">IF(SUM($P$15:$P$28)=0,0,IF($T$11*P15/SUM($P$15:$P$28)&gt;P15,P15,($T$11*P15/SUM($P$15:$P$28))))</f>
        <v>0</v>
      </c>
      <c r="U15" s="82"/>
      <c r="V15" s="88">
        <f aca="true" t="shared" si="3" ref="V15:V22">SUM(N15-R15)</f>
        <v>0</v>
      </c>
      <c r="W15" s="94"/>
      <c r="X15" s="169">
        <f aca="true" t="shared" si="4" ref="X15:X22">SUM(P15-T15)</f>
        <v>0</v>
      </c>
    </row>
    <row r="16" spans="1:24" ht="15">
      <c r="A16" s="77"/>
      <c r="B16" s="86" t="s">
        <v>501</v>
      </c>
      <c r="C16" s="117"/>
      <c r="D16" s="80"/>
      <c r="E16" s="117"/>
      <c r="F16" s="107"/>
      <c r="G16" s="185"/>
      <c r="I16" s="117"/>
      <c r="J16" s="107"/>
      <c r="K16" s="186">
        <f t="shared" si="0"/>
        <v>0</v>
      </c>
      <c r="L16" s="77"/>
      <c r="M16" s="86" t="s">
        <v>95</v>
      </c>
      <c r="N16" s="185"/>
      <c r="O16" s="458"/>
      <c r="P16" s="185"/>
      <c r="R16" s="87">
        <f t="shared" si="1"/>
        <v>0</v>
      </c>
      <c r="S16" s="107"/>
      <c r="T16" s="87">
        <f t="shared" si="2"/>
        <v>0</v>
      </c>
      <c r="U16" s="82"/>
      <c r="V16" s="84">
        <f t="shared" si="3"/>
        <v>0</v>
      </c>
      <c r="W16" s="94"/>
      <c r="X16" s="168">
        <f t="shared" si="4"/>
        <v>0</v>
      </c>
    </row>
    <row r="17" spans="1:24" ht="16.5" customHeight="1">
      <c r="A17" s="77"/>
      <c r="B17" s="86" t="s">
        <v>502</v>
      </c>
      <c r="C17" s="117"/>
      <c r="D17" s="80" t="s">
        <v>126</v>
      </c>
      <c r="E17" s="117"/>
      <c r="F17" s="107" t="s">
        <v>126</v>
      </c>
      <c r="G17" s="185"/>
      <c r="I17" s="117"/>
      <c r="J17" s="107"/>
      <c r="K17" s="186">
        <f t="shared" si="0"/>
        <v>0</v>
      </c>
      <c r="L17" s="77"/>
      <c r="M17" s="86" t="s">
        <v>94</v>
      </c>
      <c r="N17" s="117"/>
      <c r="P17" s="117"/>
      <c r="R17" s="87">
        <f t="shared" si="1"/>
        <v>0</v>
      </c>
      <c r="S17" s="107"/>
      <c r="T17" s="87">
        <f t="shared" si="2"/>
        <v>0</v>
      </c>
      <c r="U17" s="82"/>
      <c r="V17" s="84">
        <f t="shared" si="3"/>
        <v>0</v>
      </c>
      <c r="W17" s="94"/>
      <c r="X17" s="168">
        <f t="shared" si="4"/>
        <v>0</v>
      </c>
    </row>
    <row r="18" spans="1:24" ht="15">
      <c r="A18" s="77"/>
      <c r="B18" s="86" t="s">
        <v>466</v>
      </c>
      <c r="C18" s="117"/>
      <c r="D18" s="80"/>
      <c r="E18" s="117"/>
      <c r="F18" s="107"/>
      <c r="G18" s="185">
        <f aca="true" t="shared" si="5" ref="G18:G28">E18</f>
        <v>0</v>
      </c>
      <c r="I18" s="117"/>
      <c r="J18" s="107"/>
      <c r="K18" s="186">
        <f t="shared" si="0"/>
        <v>0</v>
      </c>
      <c r="L18" s="77"/>
      <c r="M18" s="86" t="s">
        <v>95</v>
      </c>
      <c r="N18" s="185"/>
      <c r="P18" s="185"/>
      <c r="R18" s="87">
        <f t="shared" si="1"/>
        <v>0</v>
      </c>
      <c r="S18" s="107"/>
      <c r="T18" s="87">
        <f t="shared" si="2"/>
        <v>0</v>
      </c>
      <c r="U18" s="82">
        <v>0</v>
      </c>
      <c r="V18" s="84">
        <f t="shared" si="3"/>
        <v>0</v>
      </c>
      <c r="W18" s="94"/>
      <c r="X18" s="168">
        <f t="shared" si="4"/>
        <v>0</v>
      </c>
    </row>
    <row r="19" spans="1:24" ht="16.5" customHeight="1">
      <c r="A19" s="77"/>
      <c r="B19" s="86" t="s">
        <v>502</v>
      </c>
      <c r="C19" s="117"/>
      <c r="D19" s="245" t="s">
        <v>126</v>
      </c>
      <c r="E19" s="117"/>
      <c r="F19" s="107" t="s">
        <v>126</v>
      </c>
      <c r="G19" s="185">
        <v>0</v>
      </c>
      <c r="I19" s="117"/>
      <c r="J19" s="107"/>
      <c r="K19" s="186">
        <f t="shared" si="0"/>
        <v>0</v>
      </c>
      <c r="L19" s="77"/>
      <c r="M19" s="86" t="s">
        <v>94</v>
      </c>
      <c r="N19" s="117"/>
      <c r="P19" s="117"/>
      <c r="R19" s="87">
        <f t="shared" si="1"/>
        <v>0</v>
      </c>
      <c r="S19" s="107"/>
      <c r="T19" s="87">
        <f t="shared" si="2"/>
        <v>0</v>
      </c>
      <c r="U19" s="82"/>
      <c r="V19" s="88">
        <f t="shared" si="3"/>
        <v>0</v>
      </c>
      <c r="W19" s="94"/>
      <c r="X19" s="169">
        <f t="shared" si="4"/>
        <v>0</v>
      </c>
    </row>
    <row r="20" spans="1:24" ht="15">
      <c r="A20" s="77"/>
      <c r="B20" s="86" t="s">
        <v>466</v>
      </c>
      <c r="C20" s="117"/>
      <c r="D20" s="80"/>
      <c r="E20" s="117"/>
      <c r="F20" s="107"/>
      <c r="G20" s="185">
        <f>E20</f>
        <v>0</v>
      </c>
      <c r="I20" s="117"/>
      <c r="J20" s="107"/>
      <c r="K20" s="186">
        <f t="shared" si="0"/>
        <v>0</v>
      </c>
      <c r="L20" s="77"/>
      <c r="M20" s="86" t="s">
        <v>95</v>
      </c>
      <c r="N20" s="185">
        <f>I20</f>
        <v>0</v>
      </c>
      <c r="P20" s="185">
        <f>K20</f>
        <v>0</v>
      </c>
      <c r="R20" s="87">
        <f t="shared" si="1"/>
        <v>0</v>
      </c>
      <c r="S20" s="107"/>
      <c r="T20" s="87">
        <f t="shared" si="2"/>
        <v>0</v>
      </c>
      <c r="U20" s="82"/>
      <c r="V20" s="84">
        <f t="shared" si="3"/>
        <v>0</v>
      </c>
      <c r="W20" s="94"/>
      <c r="X20" s="168">
        <f t="shared" si="4"/>
        <v>0</v>
      </c>
    </row>
    <row r="21" spans="1:24" ht="16.5" customHeight="1">
      <c r="A21" s="77"/>
      <c r="B21" s="86" t="s">
        <v>502</v>
      </c>
      <c r="C21" s="117"/>
      <c r="D21" s="245" t="s">
        <v>126</v>
      </c>
      <c r="E21" s="117"/>
      <c r="F21" s="107" t="s">
        <v>126</v>
      </c>
      <c r="G21" s="185">
        <v>0</v>
      </c>
      <c r="I21" s="117"/>
      <c r="J21" s="107"/>
      <c r="K21" s="186">
        <f t="shared" si="0"/>
        <v>0</v>
      </c>
      <c r="L21" s="77"/>
      <c r="M21" s="86" t="s">
        <v>94</v>
      </c>
      <c r="N21" s="117"/>
      <c r="P21" s="117"/>
      <c r="R21" s="87">
        <f t="shared" si="1"/>
        <v>0</v>
      </c>
      <c r="S21" s="107"/>
      <c r="T21" s="87">
        <f t="shared" si="2"/>
        <v>0</v>
      </c>
      <c r="U21" s="82"/>
      <c r="V21" s="88">
        <f t="shared" si="3"/>
        <v>0</v>
      </c>
      <c r="W21" s="94"/>
      <c r="X21" s="169">
        <f t="shared" si="4"/>
        <v>0</v>
      </c>
    </row>
    <row r="22" spans="1:24" ht="15">
      <c r="A22" s="77"/>
      <c r="B22" s="86" t="s">
        <v>466</v>
      </c>
      <c r="C22" s="117"/>
      <c r="D22" s="80"/>
      <c r="E22" s="117"/>
      <c r="F22" s="107"/>
      <c r="G22" s="185">
        <f>E22</f>
        <v>0</v>
      </c>
      <c r="I22" s="117"/>
      <c r="J22" s="107"/>
      <c r="K22" s="186">
        <f t="shared" si="0"/>
        <v>0</v>
      </c>
      <c r="L22" s="77"/>
      <c r="M22" s="86" t="s">
        <v>95</v>
      </c>
      <c r="N22" s="185">
        <f>I22</f>
        <v>0</v>
      </c>
      <c r="P22" s="185">
        <f>K22</f>
        <v>0</v>
      </c>
      <c r="R22" s="87">
        <f t="shared" si="1"/>
        <v>0</v>
      </c>
      <c r="S22" s="107"/>
      <c r="T22" s="87">
        <f t="shared" si="2"/>
        <v>0</v>
      </c>
      <c r="U22" s="82"/>
      <c r="V22" s="84">
        <f t="shared" si="3"/>
        <v>0</v>
      </c>
      <c r="W22" s="94"/>
      <c r="X22" s="168">
        <f t="shared" si="4"/>
        <v>0</v>
      </c>
    </row>
    <row r="23" spans="1:24" ht="15.75" customHeight="1">
      <c r="A23" s="77"/>
      <c r="B23" s="86" t="s">
        <v>464</v>
      </c>
      <c r="C23" s="70"/>
      <c r="D23" s="80"/>
      <c r="E23" s="117"/>
      <c r="F23" s="107"/>
      <c r="G23" s="185"/>
      <c r="K23" s="106"/>
      <c r="L23" s="77"/>
      <c r="M23" s="86" t="s">
        <v>464</v>
      </c>
      <c r="R23" s="96"/>
      <c r="S23" s="96"/>
      <c r="T23" s="96"/>
      <c r="U23" s="82"/>
      <c r="V23" s="94"/>
      <c r="W23" s="94"/>
      <c r="X23" s="171"/>
    </row>
    <row r="24" spans="1:24" ht="15">
      <c r="A24" s="77"/>
      <c r="B24" s="86" t="s">
        <v>96</v>
      </c>
      <c r="C24" s="117"/>
      <c r="D24" s="80"/>
      <c r="E24" s="117"/>
      <c r="F24" s="107"/>
      <c r="G24" s="185">
        <f t="shared" si="5"/>
        <v>0</v>
      </c>
      <c r="I24" s="117"/>
      <c r="J24" s="107"/>
      <c r="K24" s="186">
        <f>I24</f>
        <v>0</v>
      </c>
      <c r="L24" s="77"/>
      <c r="M24" s="86" t="s">
        <v>96</v>
      </c>
      <c r="N24" s="117"/>
      <c r="P24" s="117"/>
      <c r="R24" s="87">
        <f>IF(SUM($N$15:$N$28)=0,0,IF($R$11*N24/SUM($N$15:$N$28)&gt;N24,N24,($R$11*N24/SUM($N$15:$N$28))))</f>
        <v>0</v>
      </c>
      <c r="S24" s="107"/>
      <c r="T24" s="87">
        <f>IF(SUM($P$15:$P$28)=0,0,IF($T$11*P24/SUM($P$15:$P$28)&gt;P24,P24,($T$11*P24/SUM($P$15:$P$28))))</f>
        <v>0</v>
      </c>
      <c r="U24" s="82"/>
      <c r="V24" s="88">
        <f>SUM(N24-R24)</f>
        <v>0</v>
      </c>
      <c r="W24" s="94"/>
      <c r="X24" s="169">
        <f>SUM(P24-T24)</f>
        <v>0</v>
      </c>
    </row>
    <row r="25" spans="1:24" ht="15">
      <c r="A25" s="77" t="s">
        <v>369</v>
      </c>
      <c r="B25" s="86" t="s">
        <v>97</v>
      </c>
      <c r="C25" s="117"/>
      <c r="D25" s="80"/>
      <c r="E25" s="117"/>
      <c r="F25" s="107"/>
      <c r="G25" s="185">
        <f t="shared" si="5"/>
        <v>0</v>
      </c>
      <c r="I25" s="117"/>
      <c r="J25" s="107"/>
      <c r="K25" s="186">
        <f>I25</f>
        <v>0</v>
      </c>
      <c r="L25" s="77"/>
      <c r="M25" s="86" t="s">
        <v>97</v>
      </c>
      <c r="N25" s="117"/>
      <c r="P25" s="117"/>
      <c r="R25" s="87">
        <f>IF(SUM($N$15:$N$28)=0,0,IF($R$11*N25/SUM($N$15:$N$28)&gt;N25,N25,($R$11*N25/SUM($N$15:$N$28))))</f>
        <v>0</v>
      </c>
      <c r="S25" s="107"/>
      <c r="T25" s="87">
        <f>IF(SUM($P$15:$P$28)=0,0,IF($T$11*P25/SUM($P$15:$P$28)&gt;P25,P25,($T$11*P25/SUM($P$15:$P$28))))</f>
        <v>0</v>
      </c>
      <c r="U25" s="82"/>
      <c r="V25" s="84">
        <f>SUM(N25-R25)</f>
        <v>0</v>
      </c>
      <c r="W25" s="94"/>
      <c r="X25" s="168">
        <f>SUM(P25-T25)</f>
        <v>0</v>
      </c>
    </row>
    <row r="26" spans="1:24" ht="15">
      <c r="A26" s="77"/>
      <c r="B26" s="86" t="s">
        <v>98</v>
      </c>
      <c r="C26" s="90"/>
      <c r="D26" s="80"/>
      <c r="E26" s="117"/>
      <c r="F26" s="107"/>
      <c r="G26" s="185">
        <f t="shared" si="5"/>
        <v>0</v>
      </c>
      <c r="I26" s="83"/>
      <c r="K26" s="106"/>
      <c r="L26" s="77"/>
      <c r="M26" s="86" t="s">
        <v>98</v>
      </c>
      <c r="N26" s="83"/>
      <c r="P26" s="83"/>
      <c r="R26" s="89"/>
      <c r="S26" s="96"/>
      <c r="T26" s="89"/>
      <c r="U26" s="82"/>
      <c r="V26" s="84"/>
      <c r="W26" s="94"/>
      <c r="X26" s="168"/>
    </row>
    <row r="27" spans="1:24" ht="15">
      <c r="A27" s="77"/>
      <c r="B27" s="86" t="s">
        <v>99</v>
      </c>
      <c r="C27" s="117"/>
      <c r="D27" s="80"/>
      <c r="E27" s="117"/>
      <c r="F27" s="107"/>
      <c r="G27" s="185">
        <f t="shared" si="5"/>
        <v>0</v>
      </c>
      <c r="I27" s="117"/>
      <c r="J27" s="107"/>
      <c r="K27" s="186">
        <f>I27</f>
        <v>0</v>
      </c>
      <c r="L27" s="77"/>
      <c r="M27" s="86" t="s">
        <v>99</v>
      </c>
      <c r="N27" s="117"/>
      <c r="P27" s="117"/>
      <c r="R27" s="87">
        <f>IF(SUM($N$15:$N$28)=0,0,IF($R$11*N27/SUM($N$15:$N$28)&gt;N27,N27,($R$11*N27/SUM($N$15:$N$28))))</f>
        <v>0</v>
      </c>
      <c r="S27" s="107"/>
      <c r="T27" s="87">
        <f>IF(SUM($P$15:$P$28)=0,0,IF($T$11*P27/SUM($P$15:$P$28)&gt;P27,P27,($T$11*P27/SUM($P$15:$P$28))))</f>
        <v>0</v>
      </c>
      <c r="U27" s="82"/>
      <c r="V27" s="88">
        <f>SUM(N27-R27)</f>
        <v>0</v>
      </c>
      <c r="W27" s="94"/>
      <c r="X27" s="169">
        <f>SUM(P27-T27)</f>
        <v>0</v>
      </c>
    </row>
    <row r="28" spans="1:24" ht="15.75" customHeight="1">
      <c r="A28" s="77"/>
      <c r="B28" s="86" t="s">
        <v>100</v>
      </c>
      <c r="C28" s="118"/>
      <c r="D28" s="80"/>
      <c r="E28" s="118"/>
      <c r="F28" s="107"/>
      <c r="G28" s="185">
        <f t="shared" si="5"/>
        <v>0</v>
      </c>
      <c r="I28" s="118"/>
      <c r="J28" s="107"/>
      <c r="K28" s="186">
        <f>I28</f>
        <v>0</v>
      </c>
      <c r="L28" s="77"/>
      <c r="M28" s="86" t="s">
        <v>100</v>
      </c>
      <c r="N28" s="185">
        <f>I28</f>
        <v>0</v>
      </c>
      <c r="P28" s="185">
        <f>K28</f>
        <v>0</v>
      </c>
      <c r="R28" s="87">
        <f>IF(SUM($N$15:$N$28)=0,0,IF($R$11*N28/SUM($N$15:$N$28)&gt;N28,N28,($R$11*N28/SUM($N$15:$N$28))))</f>
        <v>0</v>
      </c>
      <c r="S28" s="107"/>
      <c r="T28" s="87">
        <f>IF(SUM($P$15:$P$28)=0,0,IF($T$11*P28/SUM($P$15:$P$28)&gt;P28,P28,($T$11*P28/SUM($P$15:$P$28))))</f>
        <v>0</v>
      </c>
      <c r="U28" s="82"/>
      <c r="V28" s="91">
        <f>SUM(N28-R28)</f>
        <v>0</v>
      </c>
      <c r="W28" s="94"/>
      <c r="X28" s="170">
        <f>SUM(P28-T28)</f>
        <v>0</v>
      </c>
    </row>
    <row r="29" spans="1:24" ht="15.75" customHeight="1" thickBot="1">
      <c r="A29" s="77"/>
      <c r="B29" s="92" t="s">
        <v>141</v>
      </c>
      <c r="C29" s="93"/>
      <c r="D29" s="80"/>
      <c r="E29" s="93"/>
      <c r="F29" s="162"/>
      <c r="G29" s="93"/>
      <c r="I29" s="93"/>
      <c r="J29" s="162"/>
      <c r="K29" s="176"/>
      <c r="L29" s="77"/>
      <c r="M29" s="92" t="s">
        <v>141</v>
      </c>
      <c r="N29" s="93"/>
      <c r="P29" s="93"/>
      <c r="R29" s="173">
        <f>R11-R12-R13-R15-R16-R17-R18-R19-R20-R21-R22-R24-R25-R27-R28</f>
        <v>0</v>
      </c>
      <c r="S29" s="94"/>
      <c r="T29" s="173">
        <f>T11-T15-T16-T17-T18--T19-T20-T21-T22-T24-T25-T27-T28</f>
        <v>0</v>
      </c>
      <c r="U29" s="82"/>
      <c r="V29" s="94"/>
      <c r="W29" s="94"/>
      <c r="X29" s="171"/>
    </row>
    <row r="30" spans="1:24" ht="15.75" thickTop="1">
      <c r="A30" s="77" t="s">
        <v>3</v>
      </c>
      <c r="B30" s="78" t="s">
        <v>101</v>
      </c>
      <c r="C30" s="70"/>
      <c r="D30" s="80"/>
      <c r="E30" s="95"/>
      <c r="G30" s="95"/>
      <c r="K30" s="106"/>
      <c r="L30" s="77" t="s">
        <v>3</v>
      </c>
      <c r="M30" s="78" t="s">
        <v>101</v>
      </c>
      <c r="R30" s="96"/>
      <c r="S30" s="96"/>
      <c r="T30" s="96"/>
      <c r="U30" s="82"/>
      <c r="V30" s="94"/>
      <c r="W30" s="94"/>
      <c r="X30" s="171"/>
    </row>
    <row r="31" spans="1:24" ht="15">
      <c r="A31" s="77"/>
      <c r="B31" s="86" t="s">
        <v>102</v>
      </c>
      <c r="C31" s="117"/>
      <c r="D31" s="80"/>
      <c r="E31" s="117"/>
      <c r="F31" s="107"/>
      <c r="G31" s="185">
        <f>E31</f>
        <v>0</v>
      </c>
      <c r="I31" s="117"/>
      <c r="J31" s="107"/>
      <c r="K31" s="186">
        <f>I31</f>
        <v>0</v>
      </c>
      <c r="L31" s="77"/>
      <c r="M31" s="86" t="s">
        <v>102</v>
      </c>
      <c r="N31" s="117"/>
      <c r="P31" s="117"/>
      <c r="R31" s="87">
        <f>IF(SUM($N$31:$N$32)=0,0,IF($R$29*N31/SUM($N$31:$N$32)&gt;N31,N31,($R$29*N31/SUM($N$31:$N$32))))</f>
        <v>0</v>
      </c>
      <c r="S31" s="107"/>
      <c r="T31" s="87">
        <f>IF(SUM($P$31:$P$32)=0,0,IF($T$29*P31/SUM($P$31:$P$32)&gt;P31,P31,($T$29*P31/SUM($P$31:$P$32))))</f>
        <v>0</v>
      </c>
      <c r="U31" s="82"/>
      <c r="V31" s="88">
        <f>SUM(N31-R31)</f>
        <v>0</v>
      </c>
      <c r="W31" s="94"/>
      <c r="X31" s="169">
        <f>SUM(P31-T31)</f>
        <v>0</v>
      </c>
    </row>
    <row r="32" spans="1:24" ht="15">
      <c r="A32" s="77"/>
      <c r="B32" s="86" t="s">
        <v>368</v>
      </c>
      <c r="C32" s="117"/>
      <c r="D32" s="80"/>
      <c r="E32" s="117"/>
      <c r="F32" s="107"/>
      <c r="G32" s="185">
        <f>E32</f>
        <v>0</v>
      </c>
      <c r="I32" s="118"/>
      <c r="J32" s="107"/>
      <c r="K32" s="186">
        <f>I32</f>
        <v>0</v>
      </c>
      <c r="L32" s="77"/>
      <c r="M32" s="86" t="s">
        <v>103</v>
      </c>
      <c r="N32" s="117"/>
      <c r="P32" s="117"/>
      <c r="R32" s="87">
        <f>IF(SUM($N$31:$N$32)=0,0,IF($R$29*N32/SUM($N$31:$N$32)&gt;N32,N32,($R$29*N32/SUM($N$31:$N$32))))</f>
        <v>0</v>
      </c>
      <c r="S32" s="107"/>
      <c r="T32" s="87">
        <f>IF(SUM($P$31:$P$32)=0,0,IF($T$29*P32/SUM($P$31:$P$32)&gt;P32,P32,($T$29*P32/SUM($P$31:$P$32))))</f>
        <v>0</v>
      </c>
      <c r="U32" s="82"/>
      <c r="V32" s="91">
        <f>SUM(N32-R32)</f>
        <v>0</v>
      </c>
      <c r="W32" s="94"/>
      <c r="X32" s="170">
        <f>SUM(P32-T32)</f>
        <v>0</v>
      </c>
    </row>
    <row r="33" spans="1:24" ht="15.75" customHeight="1" hidden="1">
      <c r="A33" s="77"/>
      <c r="B33" s="82"/>
      <c r="C33" s="94"/>
      <c r="D33" s="82"/>
      <c r="E33" s="95"/>
      <c r="G33" s="95"/>
      <c r="K33" s="106"/>
      <c r="L33" s="77"/>
      <c r="M33" s="82"/>
      <c r="R33" s="96"/>
      <c r="S33" s="96"/>
      <c r="T33" s="96"/>
      <c r="U33" s="82"/>
      <c r="V33" s="94"/>
      <c r="W33" s="94"/>
      <c r="X33" s="171"/>
    </row>
    <row r="34" spans="1:24" ht="15.75" thickBot="1">
      <c r="A34" s="77"/>
      <c r="B34" s="97" t="s">
        <v>141</v>
      </c>
      <c r="C34" s="94"/>
      <c r="D34" s="82"/>
      <c r="E34" s="95"/>
      <c r="G34" s="95"/>
      <c r="K34" s="106"/>
      <c r="L34" s="77"/>
      <c r="M34" s="97" t="s">
        <v>141</v>
      </c>
      <c r="R34" s="173">
        <f>R29-R31-R32</f>
        <v>0</v>
      </c>
      <c r="S34" s="94"/>
      <c r="T34" s="173">
        <f>T29-T31-T32</f>
        <v>0</v>
      </c>
      <c r="U34" s="82"/>
      <c r="V34" s="94"/>
      <c r="W34" s="94"/>
      <c r="X34" s="171"/>
    </row>
    <row r="35" spans="1:24" s="104" customFormat="1" ht="15.75" customHeight="1" thickTop="1">
      <c r="A35" s="98" t="s">
        <v>4</v>
      </c>
      <c r="B35" s="99" t="s">
        <v>104</v>
      </c>
      <c r="C35" s="100"/>
      <c r="D35" s="101"/>
      <c r="E35" s="93"/>
      <c r="F35" s="162"/>
      <c r="G35" s="93"/>
      <c r="H35" s="102"/>
      <c r="I35" s="93"/>
      <c r="J35" s="162"/>
      <c r="K35" s="176"/>
      <c r="L35" s="98" t="s">
        <v>4</v>
      </c>
      <c r="M35" s="99" t="s">
        <v>104</v>
      </c>
      <c r="N35" s="93"/>
      <c r="O35" s="102"/>
      <c r="P35" s="93"/>
      <c r="Q35" s="102"/>
      <c r="R35" s="164"/>
      <c r="S35" s="164"/>
      <c r="T35" s="164"/>
      <c r="U35" s="102"/>
      <c r="V35" s="103"/>
      <c r="W35" s="103"/>
      <c r="X35" s="172"/>
    </row>
    <row r="36" spans="1:24" ht="15.75" customHeight="1">
      <c r="A36" s="77"/>
      <c r="B36" s="86" t="s">
        <v>105</v>
      </c>
      <c r="C36" s="117"/>
      <c r="D36" s="80"/>
      <c r="E36" s="70"/>
      <c r="F36" s="107"/>
      <c r="G36" s="70"/>
      <c r="K36" s="106"/>
      <c r="L36" s="77"/>
      <c r="M36" s="86" t="s">
        <v>105</v>
      </c>
      <c r="R36" s="96"/>
      <c r="S36" s="96"/>
      <c r="T36" s="96"/>
      <c r="U36" s="82"/>
      <c r="V36" s="94"/>
      <c r="W36" s="94"/>
      <c r="X36" s="171"/>
    </row>
    <row r="37" spans="1:24" ht="15.75" customHeight="1">
      <c r="A37" s="77"/>
      <c r="B37" s="86" t="s">
        <v>106</v>
      </c>
      <c r="C37" s="117"/>
      <c r="D37" s="80"/>
      <c r="E37" s="117"/>
      <c r="F37" s="107"/>
      <c r="G37" s="185">
        <f>E37</f>
        <v>0</v>
      </c>
      <c r="I37" s="117"/>
      <c r="J37" s="107"/>
      <c r="K37" s="186">
        <f aca="true" t="shared" si="6" ref="K37:K43">I37</f>
        <v>0</v>
      </c>
      <c r="L37" s="77"/>
      <c r="M37" s="86" t="s">
        <v>106</v>
      </c>
      <c r="N37" s="185">
        <f aca="true" t="shared" si="7" ref="N37:N43">I37</f>
        <v>0</v>
      </c>
      <c r="P37" s="185">
        <f aca="true" t="shared" si="8" ref="P37:P43">K37</f>
        <v>0</v>
      </c>
      <c r="R37" s="87">
        <f aca="true" t="shared" si="9" ref="R37:R43">IF(SUM($N$37:$N$52)=0,0,IF($R$34*N37/SUM($N$37:$N$52)&gt;N37,N37,($R$34*N37/SUM($N$37:$N$52))))</f>
        <v>0</v>
      </c>
      <c r="S37" s="107"/>
      <c r="T37" s="87">
        <f aca="true" t="shared" si="10" ref="T37:T43">IF(SUM($P$37:$P$52)=0,0,IF($T$34*P37/SUM($P$37:$P$52)&gt;P37,P37,($T$34*P37/SUM($P$37:$P$52))))</f>
        <v>0</v>
      </c>
      <c r="U37" s="82"/>
      <c r="V37" s="88">
        <f aca="true" t="shared" si="11" ref="V37:X43">SUM(N37-R37)</f>
        <v>0</v>
      </c>
      <c r="W37" s="94"/>
      <c r="X37" s="169">
        <f t="shared" si="11"/>
        <v>0</v>
      </c>
    </row>
    <row r="38" spans="1:24" ht="15.75" customHeight="1">
      <c r="A38" s="77"/>
      <c r="B38" s="105" t="s">
        <v>107</v>
      </c>
      <c r="C38" s="117"/>
      <c r="D38" s="80"/>
      <c r="E38" s="119"/>
      <c r="G38" s="185">
        <f>E38</f>
        <v>0</v>
      </c>
      <c r="I38" s="117"/>
      <c r="J38" s="107"/>
      <c r="K38" s="186">
        <f t="shared" si="6"/>
        <v>0</v>
      </c>
      <c r="L38" s="77"/>
      <c r="M38" s="105" t="s">
        <v>107</v>
      </c>
      <c r="N38" s="185">
        <f t="shared" si="7"/>
        <v>0</v>
      </c>
      <c r="P38" s="185">
        <f t="shared" si="8"/>
        <v>0</v>
      </c>
      <c r="R38" s="87">
        <f t="shared" si="9"/>
        <v>0</v>
      </c>
      <c r="S38" s="107"/>
      <c r="T38" s="87">
        <f t="shared" si="10"/>
        <v>0</v>
      </c>
      <c r="U38" s="82"/>
      <c r="V38" s="91">
        <f t="shared" si="11"/>
        <v>0</v>
      </c>
      <c r="W38" s="94"/>
      <c r="X38" s="170">
        <f t="shared" si="11"/>
        <v>0</v>
      </c>
    </row>
    <row r="39" spans="1:24" ht="15.75" customHeight="1">
      <c r="A39" s="77"/>
      <c r="B39" s="105" t="s">
        <v>108</v>
      </c>
      <c r="C39" s="117"/>
      <c r="D39" s="80"/>
      <c r="E39" s="95"/>
      <c r="G39" s="95"/>
      <c r="I39" s="117"/>
      <c r="J39" s="107"/>
      <c r="K39" s="186">
        <f t="shared" si="6"/>
        <v>0</v>
      </c>
      <c r="L39" s="77"/>
      <c r="M39" s="105" t="s">
        <v>108</v>
      </c>
      <c r="N39" s="185">
        <f t="shared" si="7"/>
        <v>0</v>
      </c>
      <c r="P39" s="185">
        <f t="shared" si="8"/>
        <v>0</v>
      </c>
      <c r="R39" s="87">
        <f t="shared" si="9"/>
        <v>0</v>
      </c>
      <c r="S39" s="107"/>
      <c r="T39" s="87">
        <f t="shared" si="10"/>
        <v>0</v>
      </c>
      <c r="U39" s="82"/>
      <c r="V39" s="91">
        <f t="shared" si="11"/>
        <v>0</v>
      </c>
      <c r="W39" s="94"/>
      <c r="X39" s="170">
        <f t="shared" si="11"/>
        <v>0</v>
      </c>
    </row>
    <row r="40" spans="1:24" ht="15.75" customHeight="1">
      <c r="A40" s="77"/>
      <c r="B40" s="105" t="s">
        <v>109</v>
      </c>
      <c r="C40" s="117"/>
      <c r="D40" s="80"/>
      <c r="E40" s="95"/>
      <c r="G40" s="95"/>
      <c r="I40" s="117"/>
      <c r="J40" s="107"/>
      <c r="K40" s="186">
        <f t="shared" si="6"/>
        <v>0</v>
      </c>
      <c r="L40" s="77"/>
      <c r="M40" s="105" t="s">
        <v>109</v>
      </c>
      <c r="N40" s="185">
        <f t="shared" si="7"/>
        <v>0</v>
      </c>
      <c r="P40" s="185">
        <f t="shared" si="8"/>
        <v>0</v>
      </c>
      <c r="R40" s="87">
        <f t="shared" si="9"/>
        <v>0</v>
      </c>
      <c r="S40" s="107"/>
      <c r="T40" s="87">
        <f t="shared" si="10"/>
        <v>0</v>
      </c>
      <c r="U40" s="82"/>
      <c r="V40" s="91">
        <f t="shared" si="11"/>
        <v>0</v>
      </c>
      <c r="W40" s="94"/>
      <c r="X40" s="170">
        <f t="shared" si="11"/>
        <v>0</v>
      </c>
    </row>
    <row r="41" spans="1:24" ht="15.75" customHeight="1">
      <c r="A41" s="77"/>
      <c r="B41" s="86" t="s">
        <v>110</v>
      </c>
      <c r="C41" s="117"/>
      <c r="D41" s="80"/>
      <c r="E41" s="117"/>
      <c r="F41" s="107"/>
      <c r="G41" s="185">
        <f aca="true" t="shared" si="12" ref="G41:G55">E41</f>
        <v>0</v>
      </c>
      <c r="I41" s="117"/>
      <c r="J41" s="107"/>
      <c r="K41" s="186">
        <f t="shared" si="6"/>
        <v>0</v>
      </c>
      <c r="L41" s="77"/>
      <c r="M41" s="86" t="s">
        <v>110</v>
      </c>
      <c r="N41" s="185">
        <f t="shared" si="7"/>
        <v>0</v>
      </c>
      <c r="P41" s="185">
        <f t="shared" si="8"/>
        <v>0</v>
      </c>
      <c r="R41" s="87">
        <f t="shared" si="9"/>
        <v>0</v>
      </c>
      <c r="S41" s="107"/>
      <c r="T41" s="87">
        <f t="shared" si="10"/>
        <v>0</v>
      </c>
      <c r="U41" s="82"/>
      <c r="V41" s="91">
        <f t="shared" si="11"/>
        <v>0</v>
      </c>
      <c r="W41" s="94"/>
      <c r="X41" s="170">
        <f t="shared" si="11"/>
        <v>0</v>
      </c>
    </row>
    <row r="42" spans="1:24" ht="15.75" customHeight="1">
      <c r="A42" s="77"/>
      <c r="B42" s="86" t="s">
        <v>111</v>
      </c>
      <c r="C42" s="117"/>
      <c r="D42" s="80"/>
      <c r="E42" s="117"/>
      <c r="F42" s="107"/>
      <c r="G42" s="185">
        <f t="shared" si="12"/>
        <v>0</v>
      </c>
      <c r="I42" s="117"/>
      <c r="J42" s="107"/>
      <c r="K42" s="186">
        <f t="shared" si="6"/>
        <v>0</v>
      </c>
      <c r="L42" s="77"/>
      <c r="M42" s="86" t="s">
        <v>111</v>
      </c>
      <c r="N42" s="185">
        <f t="shared" si="7"/>
        <v>0</v>
      </c>
      <c r="P42" s="185">
        <f t="shared" si="8"/>
        <v>0</v>
      </c>
      <c r="R42" s="87">
        <f t="shared" si="9"/>
        <v>0</v>
      </c>
      <c r="S42" s="107"/>
      <c r="T42" s="87">
        <f t="shared" si="10"/>
        <v>0</v>
      </c>
      <c r="U42" s="82"/>
      <c r="V42" s="91">
        <f t="shared" si="11"/>
        <v>0</v>
      </c>
      <c r="W42" s="94"/>
      <c r="X42" s="170">
        <f t="shared" si="11"/>
        <v>0</v>
      </c>
    </row>
    <row r="43" spans="1:24" ht="15.75" customHeight="1">
      <c r="A43" s="77"/>
      <c r="B43" s="86" t="s">
        <v>112</v>
      </c>
      <c r="C43" s="117"/>
      <c r="D43" s="226" t="s">
        <v>126</v>
      </c>
      <c r="E43" s="117"/>
      <c r="F43" s="225" t="s">
        <v>126</v>
      </c>
      <c r="G43" s="185">
        <f t="shared" si="12"/>
        <v>0</v>
      </c>
      <c r="H43" s="97" t="s">
        <v>126</v>
      </c>
      <c r="I43" s="117"/>
      <c r="J43" s="107"/>
      <c r="K43" s="186">
        <f t="shared" si="6"/>
        <v>0</v>
      </c>
      <c r="L43" s="77"/>
      <c r="M43" s="86" t="s">
        <v>112</v>
      </c>
      <c r="N43" s="185">
        <f t="shared" si="7"/>
        <v>0</v>
      </c>
      <c r="P43" s="185">
        <f t="shared" si="8"/>
        <v>0</v>
      </c>
      <c r="R43" s="87">
        <f t="shared" si="9"/>
        <v>0</v>
      </c>
      <c r="S43" s="107"/>
      <c r="T43" s="87">
        <f t="shared" si="10"/>
        <v>0</v>
      </c>
      <c r="U43" s="82"/>
      <c r="V43" s="91">
        <f t="shared" si="11"/>
        <v>0</v>
      </c>
      <c r="W43" s="94"/>
      <c r="X43" s="170">
        <f t="shared" si="11"/>
        <v>0</v>
      </c>
    </row>
    <row r="44" spans="1:24" ht="15.75" customHeight="1">
      <c r="A44" s="77"/>
      <c r="B44" s="86" t="s">
        <v>116</v>
      </c>
      <c r="C44" s="70"/>
      <c r="D44" s="80"/>
      <c r="E44" s="117"/>
      <c r="F44" s="107"/>
      <c r="G44" s="185">
        <f t="shared" si="12"/>
        <v>0</v>
      </c>
      <c r="I44" s="83"/>
      <c r="K44" s="106"/>
      <c r="L44" s="77"/>
      <c r="M44" s="86" t="s">
        <v>113</v>
      </c>
      <c r="N44" s="83"/>
      <c r="P44" s="83"/>
      <c r="R44" s="89"/>
      <c r="S44" s="96"/>
      <c r="T44" s="89"/>
      <c r="U44" s="82"/>
      <c r="V44" s="84"/>
      <c r="W44" s="94"/>
      <c r="X44" s="168"/>
    </row>
    <row r="45" spans="1:24" ht="15.75" customHeight="1">
      <c r="A45" s="77"/>
      <c r="B45" s="86" t="s">
        <v>372</v>
      </c>
      <c r="C45" s="70"/>
      <c r="D45" s="80"/>
      <c r="E45" s="117"/>
      <c r="F45" s="107"/>
      <c r="G45" s="185">
        <f t="shared" si="12"/>
        <v>0</v>
      </c>
      <c r="K45" s="106"/>
      <c r="L45" s="77"/>
      <c r="M45" s="86" t="s">
        <v>114</v>
      </c>
      <c r="R45" s="96"/>
      <c r="S45" s="96"/>
      <c r="T45" s="107"/>
      <c r="U45" s="82"/>
      <c r="V45" s="94"/>
      <c r="W45" s="94"/>
      <c r="X45" s="171"/>
    </row>
    <row r="46" spans="1:24" ht="15.75" customHeight="1">
      <c r="A46" s="77"/>
      <c r="B46" s="86" t="s">
        <v>370</v>
      </c>
      <c r="C46" s="70"/>
      <c r="D46" s="80"/>
      <c r="E46" s="117"/>
      <c r="F46" s="107"/>
      <c r="G46" s="185">
        <f>E46</f>
        <v>0</v>
      </c>
      <c r="K46" s="106"/>
      <c r="L46" s="77"/>
      <c r="M46" s="86" t="s">
        <v>370</v>
      </c>
      <c r="R46" s="96"/>
      <c r="S46" s="96"/>
      <c r="T46" s="107"/>
      <c r="U46" s="82"/>
      <c r="V46" s="94"/>
      <c r="W46" s="94"/>
      <c r="X46" s="171"/>
    </row>
    <row r="47" spans="1:24" ht="15.75" customHeight="1">
      <c r="A47" s="77"/>
      <c r="B47" s="86" t="s">
        <v>115</v>
      </c>
      <c r="C47" s="117"/>
      <c r="D47" s="80"/>
      <c r="E47" s="117"/>
      <c r="F47" s="107"/>
      <c r="G47" s="185">
        <f t="shared" si="12"/>
        <v>0</v>
      </c>
      <c r="I47" s="117"/>
      <c r="J47" s="107"/>
      <c r="K47" s="186">
        <f>I47</f>
        <v>0</v>
      </c>
      <c r="L47" s="77"/>
      <c r="M47" s="86" t="s">
        <v>115</v>
      </c>
      <c r="N47" s="185">
        <f>I47</f>
        <v>0</v>
      </c>
      <c r="P47" s="185">
        <f>K47</f>
        <v>0</v>
      </c>
      <c r="R47" s="87">
        <f>IF(SUM($N$37:$N$52)=0,0,IF($R$34*N47/SUM($N$37:$N$52)&gt;N47,N47,($R$34*N47/SUM($N$37:$N$52))))</f>
        <v>0</v>
      </c>
      <c r="S47" s="107"/>
      <c r="T47" s="87">
        <f>IF(SUM($P$37:$P$52)=0,0,IF($T$34*P47/SUM($P$37:$P$52)&gt;P47,P47,($T$34*P47/SUM($P$37:$P$52))))</f>
        <v>0</v>
      </c>
      <c r="U47" s="82"/>
      <c r="V47" s="94">
        <f>SUM(N47-R47)</f>
        <v>0</v>
      </c>
      <c r="W47" s="94"/>
      <c r="X47" s="171">
        <f>SUM(P47-T47)</f>
        <v>0</v>
      </c>
    </row>
    <row r="48" spans="1:24" ht="15.75" customHeight="1">
      <c r="A48" s="77"/>
      <c r="B48" s="86" t="s">
        <v>116</v>
      </c>
      <c r="C48" s="79"/>
      <c r="D48" s="80"/>
      <c r="E48" s="117"/>
      <c r="F48" s="107"/>
      <c r="G48" s="185">
        <f t="shared" si="12"/>
        <v>0</v>
      </c>
      <c r="K48" s="106"/>
      <c r="L48" s="77"/>
      <c r="M48" s="86" t="s">
        <v>116</v>
      </c>
      <c r="R48" s="96"/>
      <c r="S48" s="96"/>
      <c r="T48" s="96"/>
      <c r="U48" s="82"/>
      <c r="V48" s="84"/>
      <c r="W48" s="94"/>
      <c r="X48" s="168"/>
    </row>
    <row r="49" spans="1:24" ht="15.75" customHeight="1">
      <c r="A49" s="77"/>
      <c r="B49" s="86" t="s">
        <v>117</v>
      </c>
      <c r="C49" s="117"/>
      <c r="D49" s="80"/>
      <c r="E49" s="117"/>
      <c r="F49" s="107"/>
      <c r="G49" s="185">
        <f t="shared" si="12"/>
        <v>0</v>
      </c>
      <c r="I49" s="117"/>
      <c r="J49" s="107"/>
      <c r="K49" s="186">
        <f>I49</f>
        <v>0</v>
      </c>
      <c r="L49" s="77"/>
      <c r="M49" s="86" t="s">
        <v>117</v>
      </c>
      <c r="N49" s="185">
        <f>I49</f>
        <v>0</v>
      </c>
      <c r="P49" s="185">
        <f>K49</f>
        <v>0</v>
      </c>
      <c r="R49" s="87">
        <f>IF(SUM($N$37:$N$52)=0,0,IF($R$34*N49/SUM($N$37:$N$52)&gt;N49,N49,($R$34*N49/SUM($N$37:$N$52))))</f>
        <v>0</v>
      </c>
      <c r="S49" s="107"/>
      <c r="T49" s="87">
        <f>IF(SUM($P$37:$P$52)=0,0,IF($T$34*P49/SUM($P$37:$P$52)&gt;P49,P49,($T$34*P49/SUM($P$37:$P$52))))</f>
        <v>0</v>
      </c>
      <c r="U49" s="82"/>
      <c r="V49" s="88">
        <f>SUM(N49-R49)</f>
        <v>0</v>
      </c>
      <c r="W49" s="94"/>
      <c r="X49" s="169">
        <f>SUM(P49-T49)</f>
        <v>0</v>
      </c>
    </row>
    <row r="50" spans="1:24" ht="15.75" customHeight="1">
      <c r="A50" s="77"/>
      <c r="B50" s="86" t="s">
        <v>118</v>
      </c>
      <c r="C50" s="117"/>
      <c r="D50" s="80"/>
      <c r="E50" s="117"/>
      <c r="F50" s="107"/>
      <c r="G50" s="185">
        <f t="shared" si="12"/>
        <v>0</v>
      </c>
      <c r="I50" s="117"/>
      <c r="J50" s="107"/>
      <c r="K50" s="186">
        <f>I50</f>
        <v>0</v>
      </c>
      <c r="L50" s="77"/>
      <c r="M50" s="86" t="s">
        <v>118</v>
      </c>
      <c r="N50" s="185">
        <f>I50</f>
        <v>0</v>
      </c>
      <c r="P50" s="185">
        <f>K50</f>
        <v>0</v>
      </c>
      <c r="R50" s="87">
        <f>IF(SUM($N$37:$N$52)=0,0,IF($R$34*N50/SUM($N$37:$N$52)&gt;N50,N50,($R$34*N50/SUM($N$37:$N$52))))</f>
        <v>0</v>
      </c>
      <c r="S50" s="107"/>
      <c r="T50" s="87">
        <f>IF(SUM($P$37:$P$52)=0,0,IF($T$34*P50/SUM($P$37:$P$52)&gt;P50,P50,($T$34*P50/SUM($P$37:$P$52))))</f>
        <v>0</v>
      </c>
      <c r="U50" s="82"/>
      <c r="V50" s="91">
        <f>SUM(N50-R50)</f>
        <v>0</v>
      </c>
      <c r="W50" s="94"/>
      <c r="X50" s="170">
        <f>SUM(P50-T50)</f>
        <v>0</v>
      </c>
    </row>
    <row r="51" spans="1:24" ht="15">
      <c r="A51" s="77"/>
      <c r="B51" s="86" t="s">
        <v>119</v>
      </c>
      <c r="C51" s="117"/>
      <c r="D51" s="80"/>
      <c r="E51" s="117"/>
      <c r="F51" s="107"/>
      <c r="G51" s="185">
        <f t="shared" si="12"/>
        <v>0</v>
      </c>
      <c r="I51" s="117"/>
      <c r="J51" s="107"/>
      <c r="K51" s="186">
        <f>I51</f>
        <v>0</v>
      </c>
      <c r="L51" s="77"/>
      <c r="M51" s="86" t="s">
        <v>119</v>
      </c>
      <c r="N51" s="185">
        <f>I51</f>
        <v>0</v>
      </c>
      <c r="P51" s="185">
        <f>K51</f>
        <v>0</v>
      </c>
      <c r="R51" s="87">
        <f>IF(SUM($N$37:$N$52)=0,0,IF($R$34*N51/SUM($N$37:$N$52)&gt;N51,N51,($R$34*N51/SUM($N$37:$N$52))))</f>
        <v>0</v>
      </c>
      <c r="S51" s="107"/>
      <c r="T51" s="87">
        <f>IF(SUM($P$37:$P$52)=0,0,IF($T$34*P51/SUM($P$37:$P$52)&gt;P51,P51,($T$34*P51/SUM($P$37:$P$52))))</f>
        <v>0</v>
      </c>
      <c r="U51" s="82"/>
      <c r="V51" s="91">
        <f>SUM(N51-R51)</f>
        <v>0</v>
      </c>
      <c r="W51" s="94"/>
      <c r="X51" s="170">
        <f>SUM(P51-T51)</f>
        <v>0</v>
      </c>
    </row>
    <row r="52" spans="1:24" ht="15.75" customHeight="1">
      <c r="A52" s="77"/>
      <c r="B52" s="86" t="s">
        <v>120</v>
      </c>
      <c r="C52" s="117"/>
      <c r="D52" s="80"/>
      <c r="E52" s="117"/>
      <c r="F52" s="107"/>
      <c r="G52" s="185">
        <f t="shared" si="12"/>
        <v>0</v>
      </c>
      <c r="I52" s="117"/>
      <c r="J52" s="107"/>
      <c r="K52" s="186">
        <f>I52</f>
        <v>0</v>
      </c>
      <c r="L52" s="77"/>
      <c r="M52" s="86" t="s">
        <v>120</v>
      </c>
      <c r="N52" s="185">
        <f>I52</f>
        <v>0</v>
      </c>
      <c r="P52" s="185">
        <f>K52</f>
        <v>0</v>
      </c>
      <c r="R52" s="87">
        <f>IF(SUM($N$37:$N$52)=0,0,IF($R$34*N52/SUM($N$37:$N$52)&gt;N52,N52,($R$34*N52/SUM($N$37:$N$52))))</f>
        <v>0</v>
      </c>
      <c r="S52" s="107"/>
      <c r="T52" s="87">
        <f>IF(SUM($P$37:$P$52)=0,0,IF($T$34*P52/SUM($P$37:$P$52)&gt;P52,P52,($T$34*P52/SUM($P$37:$P$52))))</f>
        <v>0</v>
      </c>
      <c r="U52" s="82"/>
      <c r="V52" s="91">
        <f>SUM(N52-R52)</f>
        <v>0</v>
      </c>
      <c r="W52" s="94"/>
      <c r="X52" s="170">
        <f>SUM(P52-T52)</f>
        <v>0</v>
      </c>
    </row>
    <row r="53" spans="1:24" ht="15.75" customHeight="1">
      <c r="A53" s="77"/>
      <c r="B53" s="86" t="s">
        <v>121</v>
      </c>
      <c r="C53" s="79"/>
      <c r="D53" s="80"/>
      <c r="E53" s="117"/>
      <c r="F53" s="107"/>
      <c r="G53" s="185">
        <f t="shared" si="12"/>
        <v>0</v>
      </c>
      <c r="K53" s="106"/>
      <c r="L53" s="77"/>
      <c r="M53" s="86" t="s">
        <v>121</v>
      </c>
      <c r="R53" s="96"/>
      <c r="S53" s="96"/>
      <c r="T53" s="96"/>
      <c r="U53" s="82"/>
      <c r="V53" s="94"/>
      <c r="W53" s="94"/>
      <c r="X53" s="171"/>
    </row>
    <row r="54" spans="1:24" ht="15">
      <c r="A54" s="77"/>
      <c r="B54" s="86" t="s">
        <v>122</v>
      </c>
      <c r="C54" s="70"/>
      <c r="D54" s="80"/>
      <c r="E54" s="117"/>
      <c r="F54" s="107"/>
      <c r="G54" s="185">
        <f t="shared" si="12"/>
        <v>0</v>
      </c>
      <c r="K54" s="106"/>
      <c r="L54" s="77"/>
      <c r="M54" s="86" t="s">
        <v>122</v>
      </c>
      <c r="R54" s="96"/>
      <c r="S54" s="96"/>
      <c r="T54" s="96"/>
      <c r="U54" s="82"/>
      <c r="V54" s="94"/>
      <c r="W54" s="94"/>
      <c r="X54" s="171"/>
    </row>
    <row r="55" spans="1:24" ht="15.75" customHeight="1">
      <c r="A55" s="77"/>
      <c r="B55" s="86" t="s">
        <v>465</v>
      </c>
      <c r="C55" s="70"/>
      <c r="D55" s="80"/>
      <c r="E55" s="117"/>
      <c r="F55" s="107"/>
      <c r="G55" s="185">
        <f t="shared" si="12"/>
        <v>0</v>
      </c>
      <c r="K55" s="106"/>
      <c r="L55" s="77"/>
      <c r="M55" s="86" t="s">
        <v>123</v>
      </c>
      <c r="R55" s="96"/>
      <c r="S55" s="96"/>
      <c r="T55" s="96"/>
      <c r="U55" s="82"/>
      <c r="V55" s="94"/>
      <c r="W55" s="94"/>
      <c r="X55" s="171"/>
    </row>
    <row r="56" spans="1:24" ht="15.75" thickBot="1">
      <c r="A56" s="77"/>
      <c r="B56" s="97" t="s">
        <v>124</v>
      </c>
      <c r="C56" s="109">
        <f>SUM(C11:C55)</f>
        <v>0</v>
      </c>
      <c r="D56" s="82"/>
      <c r="E56" s="108">
        <f>SUM(E11:E55)</f>
        <v>0</v>
      </c>
      <c r="F56" s="163"/>
      <c r="G56" s="109">
        <f>SUM(G11:G55)</f>
        <v>0</v>
      </c>
      <c r="H56" s="97"/>
      <c r="I56" s="109">
        <f>SUM(I11:I55)</f>
        <v>0</v>
      </c>
      <c r="J56" s="163"/>
      <c r="K56" s="177">
        <f>SUM(K11:K55)</f>
        <v>0</v>
      </c>
      <c r="L56" s="77"/>
      <c r="M56" s="97" t="s">
        <v>124</v>
      </c>
      <c r="N56" s="109">
        <f>SUM(N11:N55)</f>
        <v>0</v>
      </c>
      <c r="P56" s="109">
        <f>SUM(P11:P55)</f>
        <v>0</v>
      </c>
      <c r="R56" s="109">
        <f>R52+R51+R50+R49+R47+R43+R42+R41+R40+R39+R38+R37+R32+R31+R28+R27+R25+R24+R22+R21+R20+R19+R18+R17+R16+R15+R13+R12</f>
        <v>0</v>
      </c>
      <c r="S56" s="109"/>
      <c r="T56" s="109">
        <f>T52+T51+T50+T49+T47+T43+T42+T41+T40+T39+T38+T37+T32+T31+T28+T27+T25+T24+T18+T17+T16+T15+T13+T12</f>
        <v>0</v>
      </c>
      <c r="U56" s="82"/>
      <c r="V56" s="82"/>
      <c r="W56" s="82"/>
      <c r="X56" s="85"/>
    </row>
    <row r="57" spans="1:24" ht="16.5" thickBot="1" thickTop="1">
      <c r="A57" s="77"/>
      <c r="B57" s="97" t="s">
        <v>125</v>
      </c>
      <c r="C57" s="95"/>
      <c r="D57" s="82"/>
      <c r="E57" s="110">
        <f>SUM(C56-E56)</f>
        <v>0</v>
      </c>
      <c r="F57" s="165"/>
      <c r="G57" s="95"/>
      <c r="H57" s="94"/>
      <c r="K57" s="106"/>
      <c r="L57" s="77"/>
      <c r="N57" s="180"/>
      <c r="O57" s="180"/>
      <c r="P57" s="180"/>
      <c r="Q57" s="180"/>
      <c r="R57" s="180"/>
      <c r="S57" s="180"/>
      <c r="T57" s="180"/>
      <c r="U57" s="180"/>
      <c r="V57" s="180"/>
      <c r="W57" s="180"/>
      <c r="X57" s="181"/>
    </row>
    <row r="58" spans="1:24" ht="5.25" customHeight="1" thickBot="1" thickTop="1">
      <c r="A58" s="77"/>
      <c r="B58" s="97"/>
      <c r="C58" s="95"/>
      <c r="D58" s="82"/>
      <c r="E58" s="95"/>
      <c r="F58" s="167"/>
      <c r="G58" s="166"/>
      <c r="H58" s="94"/>
      <c r="K58" s="106"/>
      <c r="L58" s="174"/>
      <c r="M58" s="175"/>
      <c r="N58" s="675"/>
      <c r="O58" s="675"/>
      <c r="P58" s="675"/>
      <c r="Q58" s="675"/>
      <c r="R58" s="675"/>
      <c r="S58" s="675"/>
      <c r="T58" s="675"/>
      <c r="U58" s="675"/>
      <c r="V58" s="675"/>
      <c r="W58" s="675"/>
      <c r="X58" s="676"/>
    </row>
    <row r="59" spans="1:24" ht="15.75" thickBot="1">
      <c r="A59" s="677" t="s">
        <v>241</v>
      </c>
      <c r="B59" s="678"/>
      <c r="C59" s="678"/>
      <c r="D59" s="678"/>
      <c r="E59" s="678"/>
      <c r="F59" s="678"/>
      <c r="G59" s="678"/>
      <c r="H59" s="678"/>
      <c r="I59" s="678"/>
      <c r="J59" s="678"/>
      <c r="K59" s="679"/>
      <c r="L59" s="153"/>
      <c r="M59" s="112"/>
      <c r="N59" s="112"/>
      <c r="O59" s="112"/>
      <c r="P59" s="112"/>
      <c r="Q59" s="112"/>
      <c r="R59" s="113"/>
      <c r="S59" s="113"/>
      <c r="T59" s="113"/>
      <c r="U59" s="112"/>
      <c r="V59" s="112"/>
      <c r="W59" s="112"/>
      <c r="X59" s="114"/>
    </row>
    <row r="60" spans="1:24" ht="15">
      <c r="A60" s="673" t="s">
        <v>530</v>
      </c>
      <c r="B60" s="674"/>
      <c r="C60" s="674"/>
      <c r="D60" s="674"/>
      <c r="E60" s="674"/>
      <c r="F60" s="674"/>
      <c r="G60" s="674"/>
      <c r="H60" s="674"/>
      <c r="I60" s="674"/>
      <c r="J60" s="674"/>
      <c r="K60" s="674"/>
      <c r="L60" s="672" t="s">
        <v>531</v>
      </c>
      <c r="M60" s="672"/>
      <c r="N60" s="672"/>
      <c r="O60" s="672"/>
      <c r="P60" s="672"/>
      <c r="Q60" s="672"/>
      <c r="R60" s="672"/>
      <c r="S60" s="672"/>
      <c r="T60" s="672"/>
      <c r="U60" s="672"/>
      <c r="V60" s="672"/>
      <c r="W60" s="672"/>
      <c r="X60" s="672"/>
    </row>
  </sheetData>
  <sheetProtection insertRows="0" deleteRows="0" selectLockedCells="1"/>
  <mergeCells count="23">
    <mergeCell ref="L60:X60"/>
    <mergeCell ref="A60:K60"/>
    <mergeCell ref="N58:X58"/>
    <mergeCell ref="A59:K59"/>
    <mergeCell ref="L9:X9"/>
    <mergeCell ref="B9:K9"/>
    <mergeCell ref="P8:R8"/>
    <mergeCell ref="T8:X8"/>
    <mergeCell ref="I7:K7"/>
    <mergeCell ref="A5:K5"/>
    <mergeCell ref="O7:S7"/>
    <mergeCell ref="U7:X7"/>
    <mergeCell ref="M8:N8"/>
    <mergeCell ref="F8:K8"/>
    <mergeCell ref="A1:K1"/>
    <mergeCell ref="A2:K2"/>
    <mergeCell ref="L1:X1"/>
    <mergeCell ref="L2:X2"/>
    <mergeCell ref="L3:X3"/>
    <mergeCell ref="A6:K6"/>
    <mergeCell ref="L6:X6"/>
    <mergeCell ref="A3:K3"/>
    <mergeCell ref="A4:K4"/>
  </mergeCells>
  <printOptions/>
  <pageMargins left="0.5" right="0.5" top="0.25" bottom="0.25" header="0.3" footer="0.3"/>
  <pageSetup fitToWidth="2" fitToHeight="1" horizontalDpi="300" verticalDpi="300" orientation="portrait" scale="91" r:id="rId2"/>
  <colBreaks count="1" manualBreakCount="1">
    <brk id="11" min="6" max="59" man="1"/>
  </colBreaks>
  <ignoredErrors>
    <ignoredError sqref="K52" unlocked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0">
      <selection activeCell="G52" sqref="G52"/>
    </sheetView>
  </sheetViews>
  <sheetFormatPr defaultColWidth="9.140625" defaultRowHeight="16.5" customHeight="1"/>
  <cols>
    <col min="1" max="1" width="3.7109375" style="35" bestFit="1" customWidth="1"/>
    <col min="2" max="2" width="36.8515625" style="35" bestFit="1" customWidth="1"/>
    <col min="3" max="3" width="11.7109375" style="35" customWidth="1"/>
    <col min="4" max="4" width="4.140625" style="35" bestFit="1" customWidth="1"/>
    <col min="5" max="5" width="12.28125" style="35" customWidth="1"/>
    <col min="6" max="6" width="1.28515625" style="35" customWidth="1"/>
    <col min="7" max="7" width="11.57421875" style="35" customWidth="1"/>
    <col min="8" max="8" width="0.9921875" style="35" customWidth="1"/>
    <col min="9" max="9" width="6.8515625" style="35" customWidth="1"/>
    <col min="10" max="10" width="12.57421875" style="35" customWidth="1"/>
    <col min="11" max="16384" width="9.140625" style="35" customWidth="1"/>
  </cols>
  <sheetData>
    <row r="1" spans="1:10" ht="16.5" customHeight="1">
      <c r="A1" s="713" t="s">
        <v>182</v>
      </c>
      <c r="B1" s="714"/>
      <c r="C1" s="714"/>
      <c r="D1" s="714"/>
      <c r="E1" s="714"/>
      <c r="F1" s="714"/>
      <c r="G1" s="714"/>
      <c r="H1" s="714"/>
      <c r="I1" s="714"/>
      <c r="J1" s="714"/>
    </row>
    <row r="2" spans="1:10" ht="16.5" customHeight="1">
      <c r="A2" s="714" t="s">
        <v>183</v>
      </c>
      <c r="B2" s="714"/>
      <c r="C2" s="714"/>
      <c r="D2" s="714"/>
      <c r="E2" s="714"/>
      <c r="F2" s="714"/>
      <c r="G2" s="714"/>
      <c r="H2" s="714"/>
      <c r="I2" s="714"/>
      <c r="J2" s="714"/>
    </row>
    <row r="3" ht="16.5" customHeight="1" thickBot="1"/>
    <row r="4" spans="1:10" s="209" customFormat="1" ht="15.75" thickBot="1">
      <c r="A4" s="287"/>
      <c r="B4" s="261">
        <f>'1 COD &amp; Sale'!B8</f>
        <v>0</v>
      </c>
      <c r="C4" s="283" t="s">
        <v>186</v>
      </c>
      <c r="D4" s="706">
        <f>'1 COD &amp; Sale'!D8</f>
        <v>0</v>
      </c>
      <c r="E4" s="707"/>
      <c r="F4" s="708"/>
      <c r="G4" s="288" t="s">
        <v>187</v>
      </c>
      <c r="H4" s="709">
        <f>'1 COD &amp; Sale'!F8</f>
        <v>0</v>
      </c>
      <c r="I4" s="710"/>
      <c r="J4" s="711"/>
    </row>
    <row r="5" spans="1:10" s="209" customFormat="1" ht="15.75" thickBot="1">
      <c r="A5" s="282" t="s">
        <v>137</v>
      </c>
      <c r="B5" s="712"/>
      <c r="C5" s="712"/>
      <c r="D5" s="715">
        <f>'1 COD &amp; Sale'!C9</f>
        <v>0</v>
      </c>
      <c r="E5" s="716"/>
      <c r="F5" s="716">
        <f>'1 COD &amp; Sale'!E9</f>
        <v>0</v>
      </c>
      <c r="G5" s="716"/>
      <c r="H5" s="716"/>
      <c r="I5" s="716"/>
      <c r="J5" s="717"/>
    </row>
    <row r="6" spans="1:10" ht="16.5" customHeight="1" thickBot="1">
      <c r="A6" s="690" t="s">
        <v>160</v>
      </c>
      <c r="B6" s="691"/>
      <c r="C6" s="691"/>
      <c r="D6" s="692"/>
      <c r="E6" s="692"/>
      <c r="F6" s="692"/>
      <c r="G6" s="692"/>
      <c r="H6" s="692"/>
      <c r="I6" s="692"/>
      <c r="J6" s="693"/>
    </row>
    <row r="7" spans="1:10" ht="22.5" customHeight="1" thickBot="1">
      <c r="A7" s="694" t="s">
        <v>242</v>
      </c>
      <c r="B7" s="691"/>
      <c r="C7" s="691"/>
      <c r="D7" s="691"/>
      <c r="E7" s="691"/>
      <c r="F7" s="691"/>
      <c r="G7" s="691"/>
      <c r="H7" s="691"/>
      <c r="I7" s="691"/>
      <c r="J7" s="695"/>
    </row>
    <row r="8" spans="1:10" s="246" customFormat="1" ht="17.25" customHeight="1" thickBot="1">
      <c r="A8" s="690" t="s">
        <v>248</v>
      </c>
      <c r="B8" s="691"/>
      <c r="C8" s="691"/>
      <c r="D8" s="691"/>
      <c r="E8" s="691"/>
      <c r="F8" s="691"/>
      <c r="G8" s="691"/>
      <c r="H8" s="691"/>
      <c r="I8" s="691"/>
      <c r="J8" s="695"/>
    </row>
    <row r="9" spans="1:10" ht="16.5" customHeight="1">
      <c r="A9" s="702" t="s">
        <v>68</v>
      </c>
      <c r="B9" s="703"/>
      <c r="C9" s="703"/>
      <c r="D9" s="703"/>
      <c r="E9" s="703"/>
      <c r="F9" s="703"/>
      <c r="G9" s="703"/>
      <c r="H9" s="703"/>
      <c r="I9" s="703"/>
      <c r="J9" s="704"/>
    </row>
    <row r="10" spans="1:10" ht="16.5" customHeight="1">
      <c r="A10" s="685" t="s">
        <v>504</v>
      </c>
      <c r="B10" s="686"/>
      <c r="C10" s="686"/>
      <c r="D10" s="686"/>
      <c r="E10" s="686"/>
      <c r="F10" s="686"/>
      <c r="G10" s="686"/>
      <c r="H10" s="686"/>
      <c r="I10" s="686"/>
      <c r="J10" s="687"/>
    </row>
    <row r="11" spans="1:10" ht="16.5" customHeight="1">
      <c r="A11" s="699" t="s">
        <v>67</v>
      </c>
      <c r="B11" s="700"/>
      <c r="C11" s="700"/>
      <c r="D11" s="700"/>
      <c r="E11" s="700"/>
      <c r="F11" s="700"/>
      <c r="G11" s="700"/>
      <c r="H11" s="700"/>
      <c r="I11" s="700"/>
      <c r="J11" s="701"/>
    </row>
    <row r="12" spans="1:10" ht="16.5" customHeight="1">
      <c r="A12" s="699" t="s">
        <v>505</v>
      </c>
      <c r="B12" s="700"/>
      <c r="C12" s="700"/>
      <c r="D12" s="700"/>
      <c r="E12" s="700"/>
      <c r="F12" s="700"/>
      <c r="G12" s="700"/>
      <c r="H12" s="700"/>
      <c r="I12" s="700"/>
      <c r="J12" s="701"/>
    </row>
    <row r="13" spans="1:10" ht="16.5" customHeight="1" thickBot="1">
      <c r="A13" s="696" t="s">
        <v>145</v>
      </c>
      <c r="B13" s="697"/>
      <c r="C13" s="697"/>
      <c r="D13" s="697"/>
      <c r="E13" s="697"/>
      <c r="F13" s="697"/>
      <c r="G13" s="697"/>
      <c r="H13" s="697"/>
      <c r="I13" s="697"/>
      <c r="J13" s="698"/>
    </row>
    <row r="14" spans="1:10" ht="16.5" customHeight="1">
      <c r="A14" s="120"/>
      <c r="B14" s="121"/>
      <c r="C14" s="121" t="s">
        <v>69</v>
      </c>
      <c r="D14" s="121"/>
      <c r="E14" s="121" t="s">
        <v>70</v>
      </c>
      <c r="F14" s="121"/>
      <c r="G14" s="121" t="s">
        <v>71</v>
      </c>
      <c r="H14" s="121"/>
      <c r="I14" s="121"/>
      <c r="J14" s="122" t="s">
        <v>72</v>
      </c>
    </row>
    <row r="15" spans="1:10" ht="60.75" customHeight="1">
      <c r="A15" s="123"/>
      <c r="B15" s="124"/>
      <c r="C15" s="125" t="s">
        <v>73</v>
      </c>
      <c r="D15" s="125"/>
      <c r="E15" s="68" t="s">
        <v>151</v>
      </c>
      <c r="F15" s="70"/>
      <c r="G15" s="68" t="s">
        <v>147</v>
      </c>
      <c r="H15" s="70"/>
      <c r="I15" s="226" t="s">
        <v>319</v>
      </c>
      <c r="J15" s="126" t="s">
        <v>74</v>
      </c>
    </row>
    <row r="16" spans="1:10" ht="16.5" customHeight="1">
      <c r="A16" s="127" t="s">
        <v>0</v>
      </c>
      <c r="B16" s="86" t="s">
        <v>178</v>
      </c>
      <c r="C16" s="70"/>
      <c r="D16" s="70"/>
      <c r="E16" s="128"/>
      <c r="F16" s="129"/>
      <c r="G16" s="70"/>
      <c r="H16" s="70"/>
      <c r="I16" s="121"/>
      <c r="J16" s="130">
        <f>'2 Exclusions'!D12+'2 Exclusions'!D32+'2 Exclusions'!D56</f>
        <v>0</v>
      </c>
    </row>
    <row r="17" spans="1:10" ht="16.5" customHeight="1">
      <c r="A17" s="127"/>
      <c r="B17" s="86" t="s">
        <v>157</v>
      </c>
      <c r="C17" s="70"/>
      <c r="D17" s="70"/>
      <c r="E17" s="128"/>
      <c r="F17" s="129"/>
      <c r="G17" s="70"/>
      <c r="H17" s="70"/>
      <c r="I17" s="121"/>
      <c r="J17" s="182"/>
    </row>
    <row r="18" spans="1:10" ht="16.5" customHeight="1">
      <c r="A18" s="127"/>
      <c r="B18" s="86" t="s">
        <v>157</v>
      </c>
      <c r="C18" s="70"/>
      <c r="D18" s="70"/>
      <c r="E18" s="128"/>
      <c r="F18" s="129"/>
      <c r="G18" s="70"/>
      <c r="H18" s="70"/>
      <c r="I18" s="121"/>
      <c r="J18" s="182"/>
    </row>
    <row r="19" spans="1:10" ht="16.5" customHeight="1">
      <c r="A19" s="127"/>
      <c r="B19" s="86" t="s">
        <v>157</v>
      </c>
      <c r="C19" s="70"/>
      <c r="D19" s="70"/>
      <c r="E19" s="128"/>
      <c r="F19" s="129"/>
      <c r="G19" s="70"/>
      <c r="H19" s="70"/>
      <c r="I19" s="121"/>
      <c r="J19" s="182"/>
    </row>
    <row r="20" spans="1:10" ht="16.5" customHeight="1">
      <c r="A20" s="127"/>
      <c r="B20" s="86" t="s">
        <v>157</v>
      </c>
      <c r="C20" s="70"/>
      <c r="D20" s="70"/>
      <c r="E20" s="128"/>
      <c r="F20" s="129"/>
      <c r="G20" s="70"/>
      <c r="H20" s="70"/>
      <c r="I20" s="121"/>
      <c r="J20" s="182"/>
    </row>
    <row r="21" spans="1:10" ht="16.5" customHeight="1">
      <c r="A21" s="127"/>
      <c r="B21" s="86" t="s">
        <v>157</v>
      </c>
      <c r="C21" s="70"/>
      <c r="D21" s="70"/>
      <c r="E21" s="128"/>
      <c r="F21" s="129"/>
      <c r="G21" s="70"/>
      <c r="H21" s="70"/>
      <c r="I21" s="121"/>
      <c r="J21" s="182"/>
    </row>
    <row r="22" spans="1:10" ht="16.5" customHeight="1">
      <c r="A22" s="127"/>
      <c r="B22" s="86" t="s">
        <v>157</v>
      </c>
      <c r="C22" s="70"/>
      <c r="D22" s="70"/>
      <c r="E22" s="128"/>
      <c r="F22" s="129"/>
      <c r="G22" s="70"/>
      <c r="H22" s="70"/>
      <c r="I22" s="121"/>
      <c r="J22" s="182"/>
    </row>
    <row r="23" spans="1:10" ht="16.5" customHeight="1">
      <c r="A23" s="127"/>
      <c r="B23" s="86" t="s">
        <v>157</v>
      </c>
      <c r="C23" s="70"/>
      <c r="D23" s="70"/>
      <c r="E23" s="128"/>
      <c r="F23" s="129"/>
      <c r="G23" s="70"/>
      <c r="H23" s="70"/>
      <c r="I23" s="121"/>
      <c r="J23" s="182"/>
    </row>
    <row r="24" spans="1:10" ht="16.5" customHeight="1">
      <c r="A24" s="127"/>
      <c r="B24" s="86" t="s">
        <v>159</v>
      </c>
      <c r="C24" s="70"/>
      <c r="D24" s="70"/>
      <c r="E24" s="128"/>
      <c r="F24" s="129"/>
      <c r="G24" s="70"/>
      <c r="H24" s="70"/>
      <c r="I24" s="121"/>
      <c r="J24" s="130">
        <f>SUM(J16:J23)</f>
        <v>0</v>
      </c>
    </row>
    <row r="25" spans="1:10" ht="16.5" customHeight="1">
      <c r="A25" s="127" t="s">
        <v>1</v>
      </c>
      <c r="B25" s="86" t="s">
        <v>75</v>
      </c>
      <c r="C25" s="70"/>
      <c r="D25" s="70"/>
      <c r="E25" s="152"/>
      <c r="F25" s="131"/>
      <c r="G25" s="132">
        <f>IF(J24&lt;E25,J24,E25)</f>
        <v>0</v>
      </c>
      <c r="H25" s="133"/>
      <c r="I25" s="134" t="s">
        <v>146</v>
      </c>
      <c r="J25" s="130">
        <f>J24-G25</f>
        <v>0</v>
      </c>
    </row>
    <row r="26" spans="1:10" ht="16.5" customHeight="1">
      <c r="A26" s="127" t="s">
        <v>2</v>
      </c>
      <c r="B26" s="86" t="s">
        <v>76</v>
      </c>
      <c r="C26" s="117"/>
      <c r="D26" s="70" t="s">
        <v>77</v>
      </c>
      <c r="E26" s="135">
        <f>C26*3</f>
        <v>0</v>
      </c>
      <c r="F26" s="136"/>
      <c r="G26" s="132">
        <f>IF(J25&lt;E26,J25,E26)</f>
        <v>0</v>
      </c>
      <c r="H26" s="133"/>
      <c r="I26" s="134" t="s">
        <v>78</v>
      </c>
      <c r="J26" s="130">
        <f>J25-G26</f>
        <v>0</v>
      </c>
    </row>
    <row r="27" spans="1:10" ht="16.5" customHeight="1">
      <c r="A27" s="127" t="s">
        <v>3</v>
      </c>
      <c r="B27" s="86" t="s">
        <v>79</v>
      </c>
      <c r="C27" s="118"/>
      <c r="D27" s="70" t="s">
        <v>77</v>
      </c>
      <c r="E27" s="135">
        <f>C27*3</f>
        <v>0</v>
      </c>
      <c r="F27" s="136"/>
      <c r="G27" s="132">
        <f>IF(J26&lt;E27,J26,E27)</f>
        <v>0</v>
      </c>
      <c r="H27" s="133"/>
      <c r="I27" s="134" t="s">
        <v>80</v>
      </c>
      <c r="J27" s="130">
        <f>J26-G27</f>
        <v>0</v>
      </c>
    </row>
    <row r="28" spans="1:10" ht="16.5" customHeight="1">
      <c r="A28" s="127" t="s">
        <v>4</v>
      </c>
      <c r="B28" s="86" t="s">
        <v>81</v>
      </c>
      <c r="C28" s="70"/>
      <c r="D28" s="70"/>
      <c r="E28" s="117"/>
      <c r="F28" s="136"/>
      <c r="G28" s="132">
        <f>IF(J27&lt;E28,J27,E28)</f>
        <v>0</v>
      </c>
      <c r="H28" s="133"/>
      <c r="I28" s="134" t="s">
        <v>82</v>
      </c>
      <c r="J28" s="130">
        <f>J27-G28</f>
        <v>0</v>
      </c>
    </row>
    <row r="29" spans="1:10" ht="16.5" customHeight="1">
      <c r="A29" s="137" t="s">
        <v>5</v>
      </c>
      <c r="B29" s="489" t="s">
        <v>498</v>
      </c>
      <c r="C29" s="489"/>
      <c r="D29" s="90"/>
      <c r="E29" s="490"/>
      <c r="F29" s="491"/>
      <c r="G29" s="90"/>
      <c r="H29" s="70"/>
      <c r="I29" s="138"/>
      <c r="J29" s="139"/>
    </row>
    <row r="30" spans="1:10" ht="16.5" customHeight="1">
      <c r="A30" s="137"/>
      <c r="B30" s="86" t="s">
        <v>499</v>
      </c>
      <c r="C30" s="70"/>
      <c r="D30" s="70"/>
      <c r="E30" s="70"/>
      <c r="F30" s="129"/>
      <c r="G30" s="70"/>
      <c r="H30" s="70"/>
      <c r="I30" s="138"/>
      <c r="J30" s="139"/>
    </row>
    <row r="31" spans="1:10" ht="16.5" customHeight="1">
      <c r="A31" s="137"/>
      <c r="B31" s="35" t="s">
        <v>500</v>
      </c>
      <c r="D31" s="70"/>
      <c r="E31" s="70"/>
      <c r="F31" s="129"/>
      <c r="G31" s="70"/>
      <c r="H31" s="70"/>
      <c r="I31" s="138"/>
      <c r="J31" s="139"/>
    </row>
    <row r="32" spans="1:10" ht="16.5" customHeight="1">
      <c r="A32" s="137"/>
      <c r="B32" s="86" t="s">
        <v>83</v>
      </c>
      <c r="C32" s="140">
        <f>'3 Insolvency &amp; 5 Basis'!I56</f>
        <v>0</v>
      </c>
      <c r="D32" s="70"/>
      <c r="E32" s="70"/>
      <c r="F32" s="129"/>
      <c r="G32" s="70"/>
      <c r="H32" s="70"/>
      <c r="I32" s="138"/>
      <c r="J32" s="139"/>
    </row>
    <row r="33" spans="1:10" ht="16.5" customHeight="1">
      <c r="A33" s="127"/>
      <c r="B33" s="142" t="s">
        <v>84</v>
      </c>
      <c r="C33" s="140">
        <f>'3 Insolvency &amp; 5 Basis'!C36</f>
        <v>0</v>
      </c>
      <c r="D33" s="70"/>
      <c r="E33" s="70"/>
      <c r="F33" s="129"/>
      <c r="G33" s="70"/>
      <c r="H33" s="70"/>
      <c r="I33" s="121"/>
      <c r="J33" s="139"/>
    </row>
    <row r="34" spans="1:10" ht="16.5" customHeight="1">
      <c r="A34" s="127"/>
      <c r="B34" s="142" t="s">
        <v>130</v>
      </c>
      <c r="C34" s="143">
        <f>IF((('3 Insolvency &amp; 5 Basis'!C37-'3 Insolvency &amp; 5 Basis'!I37)+('3 Insolvency &amp; 5 Basis'!C38-'3 Insolvency &amp; 5 Basis'!I38))&lt;0,0,(('3 Insolvency &amp; 5 Basis'!C37-'3 Insolvency &amp; 5 Basis'!I37)+('3 Insolvency &amp; 5 Basis'!C38-'3 Insolvency &amp; 5 Basis'!I38)))</f>
        <v>0</v>
      </c>
      <c r="D34" s="70"/>
      <c r="E34" s="70"/>
      <c r="F34" s="129"/>
      <c r="G34" s="70"/>
      <c r="H34" s="70"/>
      <c r="I34" s="121"/>
      <c r="J34" s="139"/>
    </row>
    <row r="35" spans="1:10" ht="16.5" customHeight="1">
      <c r="A35" s="127"/>
      <c r="B35" s="86" t="s">
        <v>85</v>
      </c>
      <c r="C35" s="143">
        <f>SUM(C32:C34)</f>
        <v>0</v>
      </c>
      <c r="D35" s="70"/>
      <c r="E35" s="94"/>
      <c r="F35" s="129"/>
      <c r="G35" s="70"/>
      <c r="H35" s="70"/>
      <c r="I35" s="121"/>
      <c r="J35" s="139"/>
    </row>
    <row r="36" spans="1:10" ht="16.5" customHeight="1">
      <c r="A36" s="127"/>
      <c r="B36" s="86" t="s">
        <v>148</v>
      </c>
      <c r="C36" s="144"/>
      <c r="D36" s="70"/>
      <c r="E36" s="70"/>
      <c r="F36" s="129"/>
      <c r="G36" s="70"/>
      <c r="H36" s="70"/>
      <c r="I36" s="121"/>
      <c r="J36" s="139"/>
    </row>
    <row r="37" spans="1:10" ht="16.5" customHeight="1">
      <c r="A37" s="127"/>
      <c r="B37" s="86" t="s">
        <v>268</v>
      </c>
      <c r="C37" s="87">
        <f>'3 Insolvency &amp; 5 Basis'!G56</f>
        <v>0</v>
      </c>
      <c r="D37" s="70"/>
      <c r="E37" s="70"/>
      <c r="F37" s="129"/>
      <c r="G37" s="70"/>
      <c r="H37" s="70"/>
      <c r="I37" s="121"/>
      <c r="J37" s="139"/>
    </row>
    <row r="38" spans="1:10" ht="16.5" customHeight="1">
      <c r="A38" s="127"/>
      <c r="B38" s="86" t="s">
        <v>180</v>
      </c>
      <c r="C38" s="143">
        <f>IF(C35-C37&gt;0,C35-C37,0)</f>
        <v>0</v>
      </c>
      <c r="D38" s="70"/>
      <c r="E38" s="107"/>
      <c r="F38" s="136"/>
      <c r="G38" s="128"/>
      <c r="H38" s="128"/>
      <c r="I38" s="121"/>
      <c r="J38" s="145"/>
    </row>
    <row r="39" spans="1:10" ht="16.5" customHeight="1">
      <c r="A39" s="127"/>
      <c r="B39" s="86" t="s">
        <v>181</v>
      </c>
      <c r="C39" s="70"/>
      <c r="D39" s="70"/>
      <c r="E39" s="107"/>
      <c r="F39" s="136"/>
      <c r="G39" s="128"/>
      <c r="H39" s="128"/>
      <c r="I39" s="121"/>
      <c r="J39" s="145"/>
    </row>
    <row r="40" spans="1:10" ht="16.5" customHeight="1">
      <c r="A40" s="127"/>
      <c r="B40" s="92" t="s">
        <v>245</v>
      </c>
      <c r="C40" s="70"/>
      <c r="D40" s="70"/>
      <c r="E40" s="87">
        <f>IF(C32&lt;C38,C32,C38)</f>
        <v>0</v>
      </c>
      <c r="F40" s="136"/>
      <c r="G40" s="132">
        <f>IF(J28&lt;E40,J28,E40)</f>
        <v>0</v>
      </c>
      <c r="H40" s="133"/>
      <c r="I40" s="121" t="s">
        <v>86</v>
      </c>
      <c r="J40" s="130">
        <f>J28-G40</f>
        <v>0</v>
      </c>
    </row>
    <row r="41" spans="1:10" ht="16.5" customHeight="1">
      <c r="A41" s="127" t="s">
        <v>88</v>
      </c>
      <c r="B41" s="86" t="s">
        <v>90</v>
      </c>
      <c r="C41" s="107"/>
      <c r="E41" s="117"/>
      <c r="F41" s="129"/>
      <c r="G41" s="132">
        <f>IF(J40&lt;E41,J40,E41)</f>
        <v>0</v>
      </c>
      <c r="H41" s="70"/>
      <c r="I41" s="121" t="s">
        <v>33</v>
      </c>
      <c r="J41" s="130">
        <f>J40-G41</f>
        <v>0</v>
      </c>
    </row>
    <row r="42" spans="1:10" ht="16.5" customHeight="1">
      <c r="A42" s="127" t="s">
        <v>89</v>
      </c>
      <c r="B42" s="86" t="s">
        <v>91</v>
      </c>
      <c r="C42" s="117"/>
      <c r="D42" s="70" t="s">
        <v>77</v>
      </c>
      <c r="E42" s="135">
        <f>C42*3</f>
        <v>0</v>
      </c>
      <c r="F42" s="129"/>
      <c r="G42" s="132">
        <f>IF(J41&lt;E42,J41,E42)</f>
        <v>0</v>
      </c>
      <c r="H42" s="70"/>
      <c r="I42" s="121" t="s">
        <v>33</v>
      </c>
      <c r="J42" s="130">
        <f>J41-G42</f>
        <v>0</v>
      </c>
    </row>
    <row r="43" spans="1:10" ht="16.5" customHeight="1">
      <c r="A43" s="127" t="s">
        <v>9</v>
      </c>
      <c r="B43" s="86" t="s">
        <v>87</v>
      </c>
      <c r="C43" s="118"/>
      <c r="D43" s="70" t="s">
        <v>77</v>
      </c>
      <c r="E43" s="135">
        <f>C43*3</f>
        <v>0</v>
      </c>
      <c r="F43" s="129"/>
      <c r="G43" s="132">
        <f>IF(J42&lt;E43,J42,E43)</f>
        <v>0</v>
      </c>
      <c r="H43" s="70"/>
      <c r="I43" s="121" t="s">
        <v>34</v>
      </c>
      <c r="J43" s="130">
        <f>J42-G43</f>
        <v>0</v>
      </c>
    </row>
    <row r="44" spans="1:10" ht="16.5" customHeight="1">
      <c r="A44" s="127"/>
      <c r="B44" s="86"/>
      <c r="C44" s="227"/>
      <c r="D44" s="70"/>
      <c r="E44" s="107"/>
      <c r="F44" s="129"/>
      <c r="G44" s="133"/>
      <c r="H44" s="70"/>
      <c r="I44" s="121"/>
      <c r="J44" s="145"/>
    </row>
    <row r="45" spans="1:10" ht="22.5" customHeight="1">
      <c r="A45" s="705" t="s">
        <v>244</v>
      </c>
      <c r="B45" s="700"/>
      <c r="C45" s="700"/>
      <c r="D45" s="700"/>
      <c r="E45" s="700"/>
      <c r="F45" s="700"/>
      <c r="G45" s="700"/>
      <c r="H45" s="700"/>
      <c r="I45" s="700"/>
      <c r="J45" s="701"/>
    </row>
    <row r="46" spans="1:10" ht="16.5" customHeight="1" thickBot="1">
      <c r="A46" s="146"/>
      <c r="B46" s="147"/>
      <c r="C46" s="148"/>
      <c r="D46" s="148"/>
      <c r="E46" s="148"/>
      <c r="F46" s="149"/>
      <c r="G46" s="148"/>
      <c r="H46" s="148"/>
      <c r="I46" s="150"/>
      <c r="J46" s="151"/>
    </row>
    <row r="47" spans="1:10" ht="16.5" customHeight="1">
      <c r="A47" s="688" t="s">
        <v>532</v>
      </c>
      <c r="B47" s="689"/>
      <c r="C47" s="689"/>
      <c r="D47" s="689"/>
      <c r="E47" s="689"/>
      <c r="F47" s="689"/>
      <c r="G47" s="689"/>
      <c r="H47" s="689"/>
      <c r="I47" s="689"/>
      <c r="J47" s="689"/>
    </row>
  </sheetData>
  <sheetProtection selectLockedCells="1"/>
  <mergeCells count="17">
    <mergeCell ref="D4:F4"/>
    <mergeCell ref="H4:J4"/>
    <mergeCell ref="B5:C5"/>
    <mergeCell ref="A1:J1"/>
    <mergeCell ref="A2:J2"/>
    <mergeCell ref="D5:E5"/>
    <mergeCell ref="F5:J5"/>
    <mergeCell ref="A10:J10"/>
    <mergeCell ref="A47:J47"/>
    <mergeCell ref="A6:J6"/>
    <mergeCell ref="A7:J7"/>
    <mergeCell ref="A13:J13"/>
    <mergeCell ref="A11:J11"/>
    <mergeCell ref="A12:J12"/>
    <mergeCell ref="A9:J9"/>
    <mergeCell ref="A45:J45"/>
    <mergeCell ref="A8:J8"/>
  </mergeCells>
  <printOptions gridLines="1"/>
  <pageMargins left="0.5" right="0.5" top="0.5" bottom="0.5" header="0.3" footer="0.3"/>
  <pageSetup fitToHeight="1" fitToWidth="1" horizontalDpi="600" verticalDpi="600" orientation="portrait" scale="9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J43"/>
  <sheetViews>
    <sheetView zoomScalePageLayoutView="0" workbookViewId="0" topLeftCell="A1">
      <selection activeCell="B2" sqref="B2"/>
    </sheetView>
  </sheetViews>
  <sheetFormatPr defaultColWidth="9.140625" defaultRowHeight="16.5" customHeight="1"/>
  <cols>
    <col min="1" max="1" width="3.7109375" style="35" bestFit="1" customWidth="1"/>
    <col min="2" max="2" width="36.8515625" style="35" bestFit="1" customWidth="1"/>
    <col min="3" max="3" width="11.7109375" style="35" customWidth="1"/>
    <col min="4" max="4" width="4.140625" style="35" bestFit="1" customWidth="1"/>
    <col min="5" max="5" width="12.28125" style="35" customWidth="1"/>
    <col min="6" max="6" width="1.28515625" style="35" customWidth="1"/>
    <col min="7" max="7" width="11.57421875" style="35" customWidth="1"/>
    <col min="8" max="8" width="0.9921875" style="35" customWidth="1"/>
    <col min="9" max="9" width="5.140625" style="35" customWidth="1"/>
    <col min="10" max="10" width="12.57421875" style="35" customWidth="1"/>
    <col min="11" max="16384" width="9.140625" style="35" customWidth="1"/>
  </cols>
  <sheetData>
    <row r="1" spans="1:10" ht="23.25" customHeight="1" thickBot="1">
      <c r="A1" s="722" t="s">
        <v>212</v>
      </c>
      <c r="B1" s="722"/>
      <c r="C1" s="722"/>
      <c r="D1" s="722"/>
      <c r="E1" s="722"/>
      <c r="F1" s="722"/>
      <c r="G1" s="722"/>
      <c r="H1" s="722"/>
      <c r="I1" s="722"/>
      <c r="J1" s="722"/>
    </row>
    <row r="2" spans="1:10" s="209" customFormat="1" ht="16.5" customHeight="1" thickBot="1">
      <c r="A2" s="287"/>
      <c r="B2" s="262">
        <f>'1 COD &amp; Sale'!B8</f>
        <v>0</v>
      </c>
      <c r="C2" s="283" t="s">
        <v>186</v>
      </c>
      <c r="D2" s="724">
        <f>'1 COD &amp; Sale'!D8</f>
        <v>0</v>
      </c>
      <c r="E2" s="725"/>
      <c r="F2" s="726"/>
      <c r="G2" s="288" t="s">
        <v>187</v>
      </c>
      <c r="H2" s="727">
        <f>'1 COD &amp; Sale'!F8</f>
        <v>0</v>
      </c>
      <c r="I2" s="728"/>
      <c r="J2" s="729"/>
    </row>
    <row r="3" spans="1:10" s="209" customFormat="1" ht="16.5" customHeight="1" thickBot="1">
      <c r="A3" s="282" t="s">
        <v>137</v>
      </c>
      <c r="B3" s="712" t="s">
        <v>205</v>
      </c>
      <c r="C3" s="712"/>
      <c r="D3" s="730">
        <f>'1 COD &amp; Sale'!C9</f>
        <v>0</v>
      </c>
      <c r="E3" s="731"/>
      <c r="F3" s="732">
        <f>'1 COD &amp; Sale'!E9</f>
        <v>0</v>
      </c>
      <c r="G3" s="732"/>
      <c r="H3" s="732"/>
      <c r="I3" s="732"/>
      <c r="J3" s="606"/>
    </row>
    <row r="4" spans="1:10" ht="16.5" customHeight="1" thickBot="1">
      <c r="A4" s="690" t="s">
        <v>152</v>
      </c>
      <c r="B4" s="691"/>
      <c r="C4" s="691"/>
      <c r="D4" s="691"/>
      <c r="E4" s="691"/>
      <c r="F4" s="691"/>
      <c r="G4" s="691"/>
      <c r="H4" s="691"/>
      <c r="I4" s="691"/>
      <c r="J4" s="695"/>
    </row>
    <row r="5" spans="1:10" ht="21.75" customHeight="1" thickBot="1">
      <c r="A5" s="694" t="s">
        <v>243</v>
      </c>
      <c r="B5" s="691"/>
      <c r="C5" s="691"/>
      <c r="D5" s="691"/>
      <c r="E5" s="691"/>
      <c r="F5" s="691"/>
      <c r="G5" s="691"/>
      <c r="H5" s="691"/>
      <c r="I5" s="691"/>
      <c r="J5" s="695"/>
    </row>
    <row r="6" spans="1:10" ht="17.25" customHeight="1" thickBot="1">
      <c r="A6" s="719" t="s">
        <v>248</v>
      </c>
      <c r="B6" s="720"/>
      <c r="C6" s="720"/>
      <c r="D6" s="720"/>
      <c r="E6" s="720"/>
      <c r="F6" s="720"/>
      <c r="G6" s="720"/>
      <c r="H6" s="720"/>
      <c r="I6" s="720"/>
      <c r="J6" s="721"/>
    </row>
    <row r="7" spans="1:10" ht="17.25" customHeight="1">
      <c r="A7" s="702" t="s">
        <v>68</v>
      </c>
      <c r="B7" s="703"/>
      <c r="C7" s="703"/>
      <c r="D7" s="703"/>
      <c r="E7" s="703"/>
      <c r="F7" s="703"/>
      <c r="G7" s="703"/>
      <c r="H7" s="703"/>
      <c r="I7" s="703"/>
      <c r="J7" s="704"/>
    </row>
    <row r="8" spans="1:10" ht="16.5" customHeight="1">
      <c r="A8" s="699" t="s">
        <v>67</v>
      </c>
      <c r="B8" s="700"/>
      <c r="C8" s="700"/>
      <c r="D8" s="700"/>
      <c r="E8" s="700"/>
      <c r="F8" s="700"/>
      <c r="G8" s="700"/>
      <c r="H8" s="700"/>
      <c r="I8" s="700"/>
      <c r="J8" s="701"/>
    </row>
    <row r="9" spans="1:10" ht="16.5" customHeight="1">
      <c r="A9" s="699" t="s">
        <v>144</v>
      </c>
      <c r="B9" s="700"/>
      <c r="C9" s="700"/>
      <c r="D9" s="700"/>
      <c r="E9" s="700"/>
      <c r="F9" s="700"/>
      <c r="G9" s="700"/>
      <c r="H9" s="700"/>
      <c r="I9" s="700"/>
      <c r="J9" s="701"/>
    </row>
    <row r="10" spans="1:10" ht="16.5" customHeight="1">
      <c r="A10" s="699" t="s">
        <v>161</v>
      </c>
      <c r="B10" s="700"/>
      <c r="C10" s="700"/>
      <c r="D10" s="700"/>
      <c r="E10" s="700"/>
      <c r="F10" s="700"/>
      <c r="G10" s="700"/>
      <c r="H10" s="700"/>
      <c r="I10" s="700"/>
      <c r="J10" s="701"/>
    </row>
    <row r="11" spans="1:10" ht="16.5" customHeight="1" thickBot="1">
      <c r="A11" s="696" t="s">
        <v>145</v>
      </c>
      <c r="B11" s="697"/>
      <c r="C11" s="697"/>
      <c r="D11" s="697"/>
      <c r="E11" s="697"/>
      <c r="F11" s="697"/>
      <c r="G11" s="697"/>
      <c r="H11" s="697"/>
      <c r="I11" s="697"/>
      <c r="J11" s="698"/>
    </row>
    <row r="12" spans="1:10" ht="16.5" customHeight="1">
      <c r="A12" s="120"/>
      <c r="B12" s="121"/>
      <c r="C12" s="121" t="s">
        <v>69</v>
      </c>
      <c r="D12" s="121"/>
      <c r="E12" s="121" t="s">
        <v>70</v>
      </c>
      <c r="F12" s="121"/>
      <c r="G12" s="121" t="s">
        <v>71</v>
      </c>
      <c r="H12" s="121"/>
      <c r="I12" s="121"/>
      <c r="J12" s="122" t="s">
        <v>72</v>
      </c>
    </row>
    <row r="13" spans="1:10" ht="60.75" customHeight="1" thickBot="1">
      <c r="A13" s="123"/>
      <c r="B13" s="124"/>
      <c r="C13" s="125" t="s">
        <v>73</v>
      </c>
      <c r="D13" s="125"/>
      <c r="E13" s="68" t="s">
        <v>151</v>
      </c>
      <c r="F13" s="70"/>
      <c r="G13" s="68" t="s">
        <v>147</v>
      </c>
      <c r="H13" s="70"/>
      <c r="I13" s="121" t="s">
        <v>143</v>
      </c>
      <c r="J13" s="126" t="s">
        <v>74</v>
      </c>
    </row>
    <row r="14" spans="1:10" ht="18" customHeight="1" thickBot="1">
      <c r="A14" s="123"/>
      <c r="B14" s="718" t="s">
        <v>156</v>
      </c>
      <c r="C14" s="718"/>
      <c r="D14" s="183"/>
      <c r="E14" s="68"/>
      <c r="F14" s="70"/>
      <c r="G14" s="68"/>
      <c r="H14" s="70"/>
      <c r="I14" s="121"/>
      <c r="J14" s="126"/>
    </row>
    <row r="15" spans="1:10" ht="16.5" customHeight="1">
      <c r="A15" s="127" t="s">
        <v>0</v>
      </c>
      <c r="B15" s="86" t="s">
        <v>158</v>
      </c>
      <c r="C15" s="70"/>
      <c r="D15" s="70"/>
      <c r="E15" s="128"/>
      <c r="F15" s="129"/>
      <c r="G15" s="70"/>
      <c r="H15" s="70"/>
      <c r="I15" s="121"/>
      <c r="J15" s="130">
        <f>IF(D14=1,'2 Exclusions'!F12+'2 Exclusions'!F32+'2 Exclusions'!F56,'2 Exclusions'!H12+'2 Exclusions'!H32+'2 Exclusions'!H56)</f>
        <v>0</v>
      </c>
    </row>
    <row r="16" spans="1:10" ht="16.5" customHeight="1">
      <c r="A16" s="127"/>
      <c r="B16" s="86" t="s">
        <v>157</v>
      </c>
      <c r="C16" s="70"/>
      <c r="D16" s="70"/>
      <c r="E16" s="128"/>
      <c r="F16" s="129"/>
      <c r="G16" s="70"/>
      <c r="H16" s="70"/>
      <c r="I16" s="121"/>
      <c r="J16" s="182"/>
    </row>
    <row r="17" spans="1:10" ht="16.5" customHeight="1">
      <c r="A17" s="127"/>
      <c r="B17" s="86" t="s">
        <v>157</v>
      </c>
      <c r="C17" s="70"/>
      <c r="D17" s="70"/>
      <c r="E17" s="128"/>
      <c r="F17" s="129"/>
      <c r="G17" s="70"/>
      <c r="H17" s="70"/>
      <c r="I17" s="121"/>
      <c r="J17" s="182"/>
    </row>
    <row r="18" spans="1:10" ht="16.5" customHeight="1">
      <c r="A18" s="127"/>
      <c r="B18" s="86" t="s">
        <v>157</v>
      </c>
      <c r="C18" s="70"/>
      <c r="D18" s="70"/>
      <c r="E18" s="128"/>
      <c r="F18" s="129"/>
      <c r="G18" s="70"/>
      <c r="H18" s="70"/>
      <c r="I18" s="121"/>
      <c r="J18" s="182"/>
    </row>
    <row r="19" spans="1:10" ht="16.5" customHeight="1">
      <c r="A19" s="127"/>
      <c r="B19" s="86" t="s">
        <v>157</v>
      </c>
      <c r="C19" s="70"/>
      <c r="D19" s="70"/>
      <c r="E19" s="128"/>
      <c r="F19" s="129"/>
      <c r="G19" s="70"/>
      <c r="H19" s="70"/>
      <c r="I19" s="121"/>
      <c r="J19" s="182"/>
    </row>
    <row r="20" spans="1:10" ht="16.5" customHeight="1">
      <c r="A20" s="127"/>
      <c r="B20" s="86" t="s">
        <v>157</v>
      </c>
      <c r="C20" s="70"/>
      <c r="D20" s="70"/>
      <c r="E20" s="128"/>
      <c r="F20" s="129"/>
      <c r="G20" s="70"/>
      <c r="H20" s="70"/>
      <c r="I20" s="121"/>
      <c r="J20" s="182"/>
    </row>
    <row r="21" spans="1:10" ht="16.5" customHeight="1">
      <c r="A21" s="127"/>
      <c r="B21" s="86" t="s">
        <v>157</v>
      </c>
      <c r="C21" s="70"/>
      <c r="D21" s="70"/>
      <c r="E21" s="128"/>
      <c r="F21" s="129"/>
      <c r="G21" s="70"/>
      <c r="H21" s="70"/>
      <c r="I21" s="121"/>
      <c r="J21" s="182"/>
    </row>
    <row r="22" spans="1:10" ht="16.5" customHeight="1">
      <c r="A22" s="127"/>
      <c r="B22" s="86" t="s">
        <v>157</v>
      </c>
      <c r="C22" s="70"/>
      <c r="D22" s="70"/>
      <c r="E22" s="128"/>
      <c r="F22" s="129"/>
      <c r="G22" s="70"/>
      <c r="H22" s="70"/>
      <c r="I22" s="121"/>
      <c r="J22" s="182"/>
    </row>
    <row r="23" spans="1:10" ht="16.5" customHeight="1">
      <c r="A23" s="127"/>
      <c r="B23" s="86" t="s">
        <v>159</v>
      </c>
      <c r="C23" s="70"/>
      <c r="D23" s="70"/>
      <c r="E23" s="128"/>
      <c r="F23" s="129"/>
      <c r="G23" s="70"/>
      <c r="H23" s="70"/>
      <c r="I23" s="121"/>
      <c r="J23" s="130">
        <f>SUM(J15:J22)</f>
        <v>0</v>
      </c>
    </row>
    <row r="24" spans="1:10" ht="16.5" customHeight="1">
      <c r="A24" s="127" t="s">
        <v>1</v>
      </c>
      <c r="B24" s="86" t="s">
        <v>75</v>
      </c>
      <c r="C24" s="70"/>
      <c r="D24" s="70"/>
      <c r="E24" s="152"/>
      <c r="F24" s="131"/>
      <c r="G24" s="132">
        <f>IF(J23&lt;E24,J23,E24)</f>
        <v>0</v>
      </c>
      <c r="H24" s="133"/>
      <c r="I24" s="134" t="s">
        <v>146</v>
      </c>
      <c r="J24" s="130">
        <f>J23-G24</f>
        <v>0</v>
      </c>
    </row>
    <row r="25" spans="1:10" ht="16.5" customHeight="1">
      <c r="A25" s="127" t="s">
        <v>2</v>
      </c>
      <c r="B25" s="86" t="s">
        <v>76</v>
      </c>
      <c r="C25" s="117"/>
      <c r="D25" s="70" t="s">
        <v>131</v>
      </c>
      <c r="E25" s="135">
        <f>C25*9</f>
        <v>0</v>
      </c>
      <c r="F25" s="136"/>
      <c r="G25" s="132">
        <f>IF(J24&lt;E25,J24,E25)</f>
        <v>0</v>
      </c>
      <c r="H25" s="133"/>
      <c r="I25" s="134" t="s">
        <v>78</v>
      </c>
      <c r="J25" s="130">
        <f>J24-G25</f>
        <v>0</v>
      </c>
    </row>
    <row r="26" spans="1:10" ht="16.5" customHeight="1">
      <c r="A26" s="127" t="s">
        <v>3</v>
      </c>
      <c r="B26" s="86" t="s">
        <v>79</v>
      </c>
      <c r="C26" s="118"/>
      <c r="D26" s="70" t="s">
        <v>131</v>
      </c>
      <c r="E26" s="135">
        <f>C26*9</f>
        <v>0</v>
      </c>
      <c r="F26" s="136"/>
      <c r="G26" s="132">
        <f>IF(J25&lt;E26,J25,E26)</f>
        <v>0</v>
      </c>
      <c r="H26" s="133"/>
      <c r="I26" s="134" t="s">
        <v>80</v>
      </c>
      <c r="J26" s="130">
        <f>J25-G26</f>
        <v>0</v>
      </c>
    </row>
    <row r="27" spans="1:10" ht="16.5" customHeight="1">
      <c r="A27" s="127" t="s">
        <v>4</v>
      </c>
      <c r="B27" s="86" t="s">
        <v>81</v>
      </c>
      <c r="C27" s="70"/>
      <c r="D27" s="70"/>
      <c r="E27" s="117"/>
      <c r="F27" s="136"/>
      <c r="G27" s="132">
        <f>IF(J26&lt;E27,J26,E27)</f>
        <v>0</v>
      </c>
      <c r="H27" s="133"/>
      <c r="I27" s="134" t="s">
        <v>82</v>
      </c>
      <c r="J27" s="130">
        <f>J26-G27</f>
        <v>0</v>
      </c>
    </row>
    <row r="28" spans="1:10" ht="16.5" customHeight="1">
      <c r="A28" s="137" t="s">
        <v>5</v>
      </c>
      <c r="B28" s="723" t="s">
        <v>127</v>
      </c>
      <c r="C28" s="723"/>
      <c r="D28" s="70"/>
      <c r="E28" s="79"/>
      <c r="F28" s="129"/>
      <c r="G28" s="70"/>
      <c r="H28" s="70"/>
      <c r="I28" s="138"/>
      <c r="J28" s="139"/>
    </row>
    <row r="29" spans="1:10" ht="16.5" customHeight="1">
      <c r="A29" s="137"/>
      <c r="B29" s="86" t="s">
        <v>128</v>
      </c>
      <c r="C29" s="70"/>
      <c r="D29" s="70"/>
      <c r="E29" s="70"/>
      <c r="F29" s="129"/>
      <c r="G29" s="70"/>
      <c r="H29" s="70"/>
      <c r="I29" s="138"/>
      <c r="J29" s="139"/>
    </row>
    <row r="30" spans="1:10" ht="16.5" customHeight="1">
      <c r="A30" s="137"/>
      <c r="B30" s="86" t="s">
        <v>83</v>
      </c>
      <c r="C30" s="140">
        <f>'3 Insolvency &amp; 5 Basis'!K56</f>
        <v>0</v>
      </c>
      <c r="D30" s="70"/>
      <c r="E30" s="70"/>
      <c r="F30" s="129"/>
      <c r="G30" s="70"/>
      <c r="H30" s="70"/>
      <c r="I30" s="138"/>
      <c r="J30" s="139"/>
    </row>
    <row r="31" spans="1:10" ht="16.5" customHeight="1">
      <c r="A31" s="137"/>
      <c r="B31" s="141" t="s">
        <v>129</v>
      </c>
      <c r="C31" s="70"/>
      <c r="D31" s="70"/>
      <c r="E31" s="70"/>
      <c r="F31" s="129"/>
      <c r="G31" s="70"/>
      <c r="H31" s="70"/>
      <c r="I31" s="138"/>
      <c r="J31" s="139"/>
    </row>
    <row r="32" spans="1:10" ht="16.5" customHeight="1">
      <c r="A32" s="127"/>
      <c r="B32" s="142" t="s">
        <v>84</v>
      </c>
      <c r="C32" s="140">
        <f>'3 Insolvency &amp; 5 Basis'!C36</f>
        <v>0</v>
      </c>
      <c r="D32" s="70"/>
      <c r="E32" s="70"/>
      <c r="F32" s="129"/>
      <c r="G32" s="70"/>
      <c r="H32" s="70"/>
      <c r="I32" s="121"/>
      <c r="J32" s="139"/>
    </row>
    <row r="33" spans="1:10" ht="16.5" customHeight="1">
      <c r="A33" s="127"/>
      <c r="B33" s="142" t="s">
        <v>130</v>
      </c>
      <c r="C33" s="143">
        <f>IF((('3 Insolvency &amp; 5 Basis'!C37-'3 Insolvency &amp; 5 Basis'!K37)+('3 Insolvency &amp; 5 Basis'!C38-'3 Insolvency &amp; 5 Basis'!K38))&lt;0,0,(('3 Insolvency &amp; 5 Basis'!C37-'3 Insolvency &amp; 5 Basis'!K37)+('3 Insolvency &amp; 5 Basis'!C38-'3 Insolvency &amp; 5 Basis'!K38)))</f>
        <v>0</v>
      </c>
      <c r="D33" s="70"/>
      <c r="E33" s="70"/>
      <c r="F33" s="129"/>
      <c r="G33" s="70"/>
      <c r="H33" s="70"/>
      <c r="I33" s="121"/>
      <c r="J33" s="139"/>
    </row>
    <row r="34" spans="1:10" ht="16.5" customHeight="1">
      <c r="A34" s="127"/>
      <c r="B34" s="86" t="s">
        <v>85</v>
      </c>
      <c r="C34" s="143">
        <f>SUM(C30:C33)</f>
        <v>0</v>
      </c>
      <c r="D34" s="70"/>
      <c r="E34" s="94"/>
      <c r="F34" s="129"/>
      <c r="G34" s="70"/>
      <c r="H34" s="70"/>
      <c r="I34" s="121"/>
      <c r="J34" s="139"/>
    </row>
    <row r="35" spans="1:10" ht="16.5" customHeight="1">
      <c r="A35" s="127"/>
      <c r="B35" s="86" t="s">
        <v>148</v>
      </c>
      <c r="C35" s="144"/>
      <c r="D35" s="70"/>
      <c r="E35" s="70"/>
      <c r="F35" s="129"/>
      <c r="G35" s="70"/>
      <c r="H35" s="70"/>
      <c r="I35" s="121"/>
      <c r="J35" s="139"/>
    </row>
    <row r="36" spans="1:10" ht="16.5" customHeight="1">
      <c r="A36" s="127"/>
      <c r="B36" s="86" t="s">
        <v>269</v>
      </c>
      <c r="C36" s="87">
        <f>'3 Insolvency &amp; 5 Basis'!G56</f>
        <v>0</v>
      </c>
      <c r="D36" s="70"/>
      <c r="E36" s="70"/>
      <c r="F36" s="129"/>
      <c r="G36" s="70"/>
      <c r="H36" s="70"/>
      <c r="I36" s="121"/>
      <c r="J36" s="139"/>
    </row>
    <row r="37" spans="1:10" ht="16.5" customHeight="1">
      <c r="A37" s="127"/>
      <c r="B37" s="86" t="s">
        <v>149</v>
      </c>
      <c r="C37" s="143">
        <f>IF(C34-C36&gt;0,C34-C36,0)</f>
        <v>0</v>
      </c>
      <c r="D37" s="70"/>
      <c r="E37" s="107"/>
      <c r="F37" s="136"/>
      <c r="G37" s="128"/>
      <c r="H37" s="128"/>
      <c r="I37" s="121"/>
      <c r="J37" s="145"/>
    </row>
    <row r="38" spans="1:10" ht="16.5" customHeight="1">
      <c r="A38" s="127"/>
      <c r="B38" s="86" t="s">
        <v>150</v>
      </c>
      <c r="C38" s="70"/>
      <c r="D38" s="70"/>
      <c r="E38" s="87">
        <f>IF(C30&lt;C37,C30,C37)</f>
        <v>0</v>
      </c>
      <c r="F38" s="136"/>
      <c r="G38" s="132">
        <f>IF(J27&lt;E38,J27,E38)</f>
        <v>0</v>
      </c>
      <c r="H38" s="133"/>
      <c r="I38" s="121" t="s">
        <v>86</v>
      </c>
      <c r="J38" s="130">
        <f>J27-G38</f>
        <v>0</v>
      </c>
    </row>
    <row r="39" spans="1:10" ht="16.5" customHeight="1">
      <c r="A39" s="127" t="s">
        <v>88</v>
      </c>
      <c r="B39" s="86" t="s">
        <v>90</v>
      </c>
      <c r="C39" s="107"/>
      <c r="E39" s="117"/>
      <c r="F39" s="129"/>
      <c r="G39" s="132">
        <f>IF(J38&lt;E39,J38,E39)</f>
        <v>0</v>
      </c>
      <c r="H39" s="70"/>
      <c r="I39" s="121" t="s">
        <v>33</v>
      </c>
      <c r="J39" s="130">
        <f>J38-G39</f>
        <v>0</v>
      </c>
    </row>
    <row r="40" spans="1:10" ht="16.5" customHeight="1">
      <c r="A40" s="127" t="s">
        <v>89</v>
      </c>
      <c r="B40" s="86" t="s">
        <v>91</v>
      </c>
      <c r="C40" s="117"/>
      <c r="D40" s="70" t="s">
        <v>131</v>
      </c>
      <c r="E40" s="135">
        <f>C40*9</f>
        <v>0</v>
      </c>
      <c r="F40" s="129"/>
      <c r="G40" s="132">
        <f>IF(J39&lt;E40,J39,E40)</f>
        <v>0</v>
      </c>
      <c r="H40" s="70"/>
      <c r="I40" s="121" t="s">
        <v>33</v>
      </c>
      <c r="J40" s="130">
        <f>J39-G40</f>
        <v>0</v>
      </c>
    </row>
    <row r="41" spans="1:10" ht="16.5" customHeight="1">
      <c r="A41" s="127" t="s">
        <v>9</v>
      </c>
      <c r="B41" s="86" t="s">
        <v>87</v>
      </c>
      <c r="C41" s="118"/>
      <c r="D41" s="70" t="s">
        <v>131</v>
      </c>
      <c r="E41" s="135">
        <f>C41*9</f>
        <v>0</v>
      </c>
      <c r="F41" s="129"/>
      <c r="G41" s="132">
        <f>IF(J40&lt;E41,J40,E41)</f>
        <v>0</v>
      </c>
      <c r="H41" s="70"/>
      <c r="I41" s="121" t="s">
        <v>34</v>
      </c>
      <c r="J41" s="130">
        <f>J40-G41</f>
        <v>0</v>
      </c>
    </row>
    <row r="42" spans="1:10" ht="16.5" customHeight="1" thickBot="1">
      <c r="A42" s="146"/>
      <c r="B42" s="147"/>
      <c r="C42" s="148"/>
      <c r="D42" s="148"/>
      <c r="E42" s="148"/>
      <c r="F42" s="149"/>
      <c r="G42" s="148"/>
      <c r="H42" s="148"/>
      <c r="I42" s="150"/>
      <c r="J42" s="151"/>
    </row>
    <row r="43" spans="1:10" ht="16.5" customHeight="1">
      <c r="A43" s="688" t="s">
        <v>532</v>
      </c>
      <c r="B43" s="689"/>
      <c r="C43" s="689"/>
      <c r="D43" s="689"/>
      <c r="E43" s="689"/>
      <c r="F43" s="689"/>
      <c r="G43" s="689"/>
      <c r="H43" s="689"/>
      <c r="I43" s="689"/>
      <c r="J43" s="689"/>
    </row>
  </sheetData>
  <sheetProtection password="CAFB" sheet="1" selectLockedCells="1"/>
  <mergeCells count="17">
    <mergeCell ref="A1:J1"/>
    <mergeCell ref="A4:J4"/>
    <mergeCell ref="B28:C28"/>
    <mergeCell ref="D2:F2"/>
    <mergeCell ref="H2:J2"/>
    <mergeCell ref="B3:C3"/>
    <mergeCell ref="D3:E3"/>
    <mergeCell ref="F3:J3"/>
    <mergeCell ref="A43:J43"/>
    <mergeCell ref="A5:J5"/>
    <mergeCell ref="A7:J7"/>
    <mergeCell ref="A8:J8"/>
    <mergeCell ref="A9:J9"/>
    <mergeCell ref="A10:J10"/>
    <mergeCell ref="B14:C14"/>
    <mergeCell ref="A11:J11"/>
    <mergeCell ref="A6:J6"/>
  </mergeCells>
  <printOptions/>
  <pageMargins left="0.7" right="0.7" top="0.75" bottom="0.75" header="0.3" footer="0.3"/>
  <pageSetup fitToHeight="1" fitToWidth="1" orientation="portrait"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43"/>
  <sheetViews>
    <sheetView zoomScalePageLayoutView="0" workbookViewId="0" topLeftCell="A2">
      <selection activeCell="F2" sqref="F2:G2"/>
    </sheetView>
  </sheetViews>
  <sheetFormatPr defaultColWidth="9.140625" defaultRowHeight="15"/>
  <cols>
    <col min="1" max="1" width="34.7109375" style="0" customWidth="1"/>
    <col min="2" max="7" width="11.421875" style="0" customWidth="1"/>
  </cols>
  <sheetData>
    <row r="1" spans="1:8" ht="15" thickBot="1">
      <c r="A1" s="431" t="s">
        <v>428</v>
      </c>
      <c r="B1" s="431"/>
      <c r="C1" s="431"/>
      <c r="D1" s="431"/>
      <c r="E1" s="431"/>
      <c r="F1" s="431"/>
      <c r="G1" s="431"/>
      <c r="H1" s="431"/>
    </row>
    <row r="2" spans="1:7" ht="15">
      <c r="A2" s="752" t="s">
        <v>300</v>
      </c>
      <c r="B2" s="754" t="s">
        <v>426</v>
      </c>
      <c r="C2" s="755"/>
      <c r="D2" s="755"/>
      <c r="E2" s="756"/>
      <c r="F2" s="777"/>
      <c r="G2" s="778"/>
    </row>
    <row r="3" spans="1:7" ht="15.75" customHeight="1">
      <c r="A3" s="753"/>
      <c r="B3" s="757" t="s">
        <v>427</v>
      </c>
      <c r="C3" s="758"/>
      <c r="D3" s="758"/>
      <c r="E3" s="758"/>
      <c r="F3" s="779"/>
      <c r="G3" s="780"/>
    </row>
    <row r="4" spans="1:7" ht="14.25">
      <c r="A4" s="733" t="s">
        <v>447</v>
      </c>
      <c r="B4" s="734"/>
      <c r="C4" s="734"/>
      <c r="D4" s="735"/>
      <c r="E4" s="735"/>
      <c r="F4" s="735"/>
      <c r="G4" s="736"/>
    </row>
    <row r="5" spans="1:7" ht="14.25">
      <c r="A5" s="432"/>
      <c r="B5" s="746"/>
      <c r="C5" s="746"/>
      <c r="D5" s="747"/>
      <c r="E5" s="747"/>
      <c r="F5" s="747"/>
      <c r="G5" s="748"/>
    </row>
    <row r="6" spans="1:7" ht="14.25">
      <c r="A6" s="432"/>
      <c r="B6" s="746"/>
      <c r="C6" s="746"/>
      <c r="D6" s="747"/>
      <c r="E6" s="747"/>
      <c r="F6" s="747"/>
      <c r="G6" s="748"/>
    </row>
    <row r="7" spans="1:7" ht="14.25">
      <c r="A7" s="432"/>
      <c r="B7" s="746"/>
      <c r="C7" s="746"/>
      <c r="D7" s="747"/>
      <c r="E7" s="747"/>
      <c r="F7" s="747"/>
      <c r="G7" s="748"/>
    </row>
    <row r="8" spans="1:7" ht="15" customHeight="1">
      <c r="A8" s="766" t="s">
        <v>492</v>
      </c>
      <c r="B8" s="767"/>
      <c r="C8" s="767"/>
      <c r="D8" s="767"/>
      <c r="E8" s="767"/>
      <c r="F8" s="767"/>
      <c r="G8" s="768"/>
    </row>
    <row r="9" spans="1:7" ht="14.25">
      <c r="A9" s="733" t="s">
        <v>495</v>
      </c>
      <c r="B9" s="734"/>
      <c r="C9" s="734"/>
      <c r="D9" s="735"/>
      <c r="E9" s="735"/>
      <c r="F9" s="735"/>
      <c r="G9" s="736"/>
    </row>
    <row r="10" spans="1:7" ht="14.25">
      <c r="A10" s="322" t="s">
        <v>317</v>
      </c>
      <c r="B10" s="749" t="s">
        <v>448</v>
      </c>
      <c r="C10" s="749"/>
      <c r="D10" s="750"/>
      <c r="E10" s="750"/>
      <c r="F10" s="750"/>
      <c r="G10" s="751"/>
    </row>
    <row r="11" spans="1:7" ht="14.25">
      <c r="A11" s="432"/>
      <c r="B11" s="747"/>
      <c r="C11" s="744"/>
      <c r="D11" s="744"/>
      <c r="E11" s="744"/>
      <c r="F11" s="744"/>
      <c r="G11" s="745"/>
    </row>
    <row r="12" spans="1:7" ht="14.25">
      <c r="A12" s="432"/>
      <c r="B12" s="455"/>
      <c r="C12" s="456"/>
      <c r="D12" s="456"/>
      <c r="E12" s="456"/>
      <c r="F12" s="456"/>
      <c r="G12" s="457"/>
    </row>
    <row r="13" spans="1:7" ht="14.25">
      <c r="A13" s="432"/>
      <c r="B13" s="455"/>
      <c r="C13" s="456"/>
      <c r="D13" s="456"/>
      <c r="E13" s="456"/>
      <c r="F13" s="456"/>
      <c r="G13" s="457"/>
    </row>
    <row r="14" spans="1:7" ht="14.25">
      <c r="A14" s="733" t="s">
        <v>496</v>
      </c>
      <c r="B14" s="734"/>
      <c r="C14" s="734"/>
      <c r="D14" s="735"/>
      <c r="E14" s="735"/>
      <c r="F14" s="735"/>
      <c r="G14" s="736"/>
    </row>
    <row r="15" spans="1:7" ht="14.25">
      <c r="A15" s="432"/>
      <c r="B15" s="747"/>
      <c r="C15" s="744"/>
      <c r="D15" s="744"/>
      <c r="E15" s="744"/>
      <c r="F15" s="744"/>
      <c r="G15" s="745"/>
    </row>
    <row r="16" spans="1:7" ht="14.25">
      <c r="A16" s="432"/>
      <c r="B16" s="747"/>
      <c r="C16" s="744"/>
      <c r="D16" s="744"/>
      <c r="E16" s="744"/>
      <c r="F16" s="744"/>
      <c r="G16" s="745"/>
    </row>
    <row r="17" spans="1:7" ht="14.25">
      <c r="A17" s="432"/>
      <c r="B17" s="747"/>
      <c r="C17" s="744"/>
      <c r="D17" s="744"/>
      <c r="E17" s="744"/>
      <c r="F17" s="744"/>
      <c r="G17" s="745"/>
    </row>
    <row r="18" spans="1:7" ht="14.25">
      <c r="A18" s="432"/>
      <c r="B18" s="746"/>
      <c r="C18" s="746"/>
      <c r="D18" s="747"/>
      <c r="E18" s="747"/>
      <c r="F18" s="747"/>
      <c r="G18" s="748"/>
    </row>
    <row r="19" spans="1:7" ht="14.25">
      <c r="A19" s="432"/>
      <c r="B19" s="746"/>
      <c r="C19" s="746"/>
      <c r="D19" s="747"/>
      <c r="E19" s="747"/>
      <c r="F19" s="747"/>
      <c r="G19" s="748"/>
    </row>
    <row r="20" spans="1:7" ht="45.75" customHeight="1">
      <c r="A20" s="759" t="s">
        <v>503</v>
      </c>
      <c r="B20" s="760"/>
      <c r="C20" s="760"/>
      <c r="D20" s="761"/>
      <c r="E20" s="761"/>
      <c r="F20" s="761"/>
      <c r="G20" s="762"/>
    </row>
    <row r="21" spans="1:7" ht="30" customHeight="1">
      <c r="A21" s="759" t="s">
        <v>493</v>
      </c>
      <c r="B21" s="760"/>
      <c r="C21" s="760"/>
      <c r="D21" s="761"/>
      <c r="E21" s="761"/>
      <c r="F21" s="761"/>
      <c r="G21" s="762"/>
    </row>
    <row r="22" spans="1:7" ht="14.25">
      <c r="A22" s="733" t="s">
        <v>488</v>
      </c>
      <c r="B22" s="734"/>
      <c r="C22" s="734"/>
      <c r="D22" s="735"/>
      <c r="E22" s="735"/>
      <c r="F22" s="735"/>
      <c r="G22" s="736"/>
    </row>
    <row r="23" spans="1:7" ht="14.25">
      <c r="A23" s="433" t="s">
        <v>301</v>
      </c>
      <c r="B23" s="749" t="s">
        <v>302</v>
      </c>
      <c r="C23" s="749"/>
      <c r="D23" s="750"/>
      <c r="E23" s="750"/>
      <c r="F23" s="750"/>
      <c r="G23" s="751"/>
    </row>
    <row r="24" spans="1:7" ht="14.25">
      <c r="A24" s="434" t="s">
        <v>303</v>
      </c>
      <c r="B24" s="763"/>
      <c r="C24" s="764"/>
      <c r="D24" s="764"/>
      <c r="E24" s="764"/>
      <c r="F24" s="764"/>
      <c r="G24" s="765"/>
    </row>
    <row r="25" spans="1:7" ht="14.25">
      <c r="A25" s="481" t="s">
        <v>449</v>
      </c>
      <c r="B25" s="737"/>
      <c r="C25" s="737"/>
      <c r="D25" s="738"/>
      <c r="E25" s="738"/>
      <c r="F25" s="738"/>
      <c r="G25" s="739"/>
    </row>
    <row r="26" spans="1:7" ht="14.25">
      <c r="A26" s="432" t="s">
        <v>449</v>
      </c>
      <c r="B26" s="737"/>
      <c r="C26" s="737"/>
      <c r="D26" s="738"/>
      <c r="E26" s="738"/>
      <c r="F26" s="738"/>
      <c r="G26" s="739"/>
    </row>
    <row r="27" spans="1:7" ht="14.25">
      <c r="A27" s="432" t="s">
        <v>449</v>
      </c>
      <c r="B27" s="737"/>
      <c r="C27" s="737"/>
      <c r="D27" s="738"/>
      <c r="E27" s="738"/>
      <c r="F27" s="738"/>
      <c r="G27" s="739"/>
    </row>
    <row r="28" spans="1:7" ht="14.25">
      <c r="A28" s="743" t="s">
        <v>497</v>
      </c>
      <c r="B28" s="744"/>
      <c r="C28" s="744"/>
      <c r="D28" s="744"/>
      <c r="E28" s="744"/>
      <c r="F28" s="744"/>
      <c r="G28" s="745"/>
    </row>
    <row r="29" spans="1:7" ht="14.25">
      <c r="A29" s="433" t="s">
        <v>434</v>
      </c>
      <c r="B29" s="740">
        <f>SUM(B24:G28)</f>
        <v>0</v>
      </c>
      <c r="C29" s="740"/>
      <c r="D29" s="741"/>
      <c r="E29" s="741"/>
      <c r="F29" s="741"/>
      <c r="G29" s="742"/>
    </row>
    <row r="30" spans="1:7" ht="14.25">
      <c r="A30" s="733" t="s">
        <v>512</v>
      </c>
      <c r="B30" s="734"/>
      <c r="C30" s="734"/>
      <c r="D30" s="735"/>
      <c r="E30" s="735"/>
      <c r="F30" s="735"/>
      <c r="G30" s="736"/>
    </row>
    <row r="31" spans="1:7" ht="14.25">
      <c r="A31" s="785" t="s">
        <v>304</v>
      </c>
      <c r="B31" s="775"/>
      <c r="C31" s="775"/>
      <c r="D31" s="775"/>
      <c r="E31" s="775"/>
      <c r="F31" s="775"/>
      <c r="G31" s="776"/>
    </row>
    <row r="32" spans="1:7" ht="15" customHeight="1" thickBot="1">
      <c r="A32" s="766" t="s">
        <v>305</v>
      </c>
      <c r="B32" s="767"/>
      <c r="C32" s="767"/>
      <c r="D32" s="767"/>
      <c r="E32" s="767"/>
      <c r="F32" s="767"/>
      <c r="G32" s="768"/>
    </row>
    <row r="33" spans="1:7" ht="17.25" customHeight="1" thickBot="1">
      <c r="A33" s="483"/>
      <c r="B33" s="769" t="s">
        <v>490</v>
      </c>
      <c r="C33" s="770"/>
      <c r="D33" s="771"/>
      <c r="E33" s="769" t="s">
        <v>491</v>
      </c>
      <c r="F33" s="772"/>
      <c r="G33" s="773"/>
    </row>
    <row r="34" spans="1:7" ht="15" customHeight="1">
      <c r="A34" s="435"/>
      <c r="B34" s="484" t="s">
        <v>435</v>
      </c>
      <c r="C34" s="484" t="s">
        <v>308</v>
      </c>
      <c r="D34" s="485" t="s">
        <v>309</v>
      </c>
      <c r="E34" s="484" t="s">
        <v>435</v>
      </c>
      <c r="F34" s="484" t="s">
        <v>308</v>
      </c>
      <c r="G34" s="485" t="s">
        <v>309</v>
      </c>
    </row>
    <row r="35" spans="1:7" ht="30.75" customHeight="1">
      <c r="A35" s="436" t="s">
        <v>306</v>
      </c>
      <c r="B35" s="480"/>
      <c r="C35" s="316">
        <f>IF(B29&gt;B35,B35,B29)</f>
        <v>0</v>
      </c>
      <c r="D35" s="329">
        <f aca="true" t="shared" si="0" ref="D35:D41">SUM(B35-C35)</f>
        <v>0</v>
      </c>
      <c r="E35" s="430"/>
      <c r="F35" s="316">
        <f>IF(B29&gt;E35,E35,B29)</f>
        <v>0</v>
      </c>
      <c r="G35" s="329">
        <f aca="true" t="shared" si="1" ref="G35:G41">SUM(E35-F35)</f>
        <v>0</v>
      </c>
    </row>
    <row r="36" spans="1:7" ht="14.25">
      <c r="A36" s="433" t="s">
        <v>310</v>
      </c>
      <c r="B36" s="430"/>
      <c r="C36" s="316">
        <f>IF(SUM(B29-C35)&gt;B36,B36,SUM(B29-C35))</f>
        <v>0</v>
      </c>
      <c r="D36" s="329">
        <f t="shared" si="0"/>
        <v>0</v>
      </c>
      <c r="E36" s="430"/>
      <c r="F36" s="316">
        <f>IF(SUM(B29-F35)&gt;E36,E36,SUM(B29-F35))</f>
        <v>0</v>
      </c>
      <c r="G36" s="329">
        <f t="shared" si="1"/>
        <v>0</v>
      </c>
    </row>
    <row r="37" spans="1:7" ht="14.25">
      <c r="A37" s="433" t="s">
        <v>311</v>
      </c>
      <c r="B37" s="430"/>
      <c r="C37" s="316">
        <f>IF(SUM(B29-C35-C36)&gt;B37,B37,SUM(B29-C35-C36))</f>
        <v>0</v>
      </c>
      <c r="D37" s="329">
        <f t="shared" si="0"/>
        <v>0</v>
      </c>
      <c r="E37" s="430"/>
      <c r="F37" s="316">
        <f>IF(SUM(B29-F35-F36)&gt;E37,E37,SUM(B29-F35-F36))</f>
        <v>0</v>
      </c>
      <c r="G37" s="329">
        <f t="shared" si="1"/>
        <v>0</v>
      </c>
    </row>
    <row r="38" spans="1:7" ht="14.25">
      <c r="A38" s="433" t="s">
        <v>312</v>
      </c>
      <c r="B38" s="430"/>
      <c r="C38" s="316">
        <f>IF(SUM(B29-C35-C36-C37)&gt;B38,B38,SUM(B29-C35-C36-C37))</f>
        <v>0</v>
      </c>
      <c r="D38" s="329">
        <f t="shared" si="0"/>
        <v>0</v>
      </c>
      <c r="E38" s="430"/>
      <c r="F38" s="316">
        <f>IF(SUM(B29-F35-F36-F37)&gt;E38,E38,SUM(B29-F35-F36-F37))</f>
        <v>0</v>
      </c>
      <c r="G38" s="329">
        <f t="shared" si="1"/>
        <v>0</v>
      </c>
    </row>
    <row r="39" spans="1:7" ht="14.25">
      <c r="A39" s="433" t="s">
        <v>313</v>
      </c>
      <c r="B39" s="430"/>
      <c r="C39" s="316">
        <f>IF(SUM(B29-C35-C36-C37-C38)&gt;B39,B39,SUM(B29-C35-C36-C37-C38))</f>
        <v>0</v>
      </c>
      <c r="D39" s="329">
        <f t="shared" si="0"/>
        <v>0</v>
      </c>
      <c r="E39" s="430"/>
      <c r="F39" s="316">
        <f>IF(SUM(B29-F35-F36-F37-F38)&gt;E39,E39,SUM(B29-F35-F36-F37-F38))</f>
        <v>0</v>
      </c>
      <c r="G39" s="329">
        <f t="shared" si="1"/>
        <v>0</v>
      </c>
    </row>
    <row r="40" spans="1:7" ht="14.25">
      <c r="A40" s="433" t="s">
        <v>314</v>
      </c>
      <c r="B40" s="774" t="s">
        <v>450</v>
      </c>
      <c r="C40" s="775"/>
      <c r="D40" s="775"/>
      <c r="E40" s="775"/>
      <c r="F40" s="775"/>
      <c r="G40" s="776"/>
    </row>
    <row r="41" spans="1:7" ht="14.25">
      <c r="A41" s="433" t="s">
        <v>315</v>
      </c>
      <c r="B41" s="430"/>
      <c r="C41" s="316">
        <f>IF(SUM(B29-C35-C36-C37-C38-C39)&gt;B41,B41,SUM(B29-C35-C36-C37-C38-C39))</f>
        <v>0</v>
      </c>
      <c r="D41" s="329">
        <f t="shared" si="0"/>
        <v>0</v>
      </c>
      <c r="E41" s="430"/>
      <c r="F41" s="316">
        <f>IF(SUM(B29-F35-F36-F37-F38-F39)&gt;E41,E41,SUM(B29-F35-F36-F37-F38-F39))</f>
        <v>0</v>
      </c>
      <c r="G41" s="329">
        <f t="shared" si="1"/>
        <v>0</v>
      </c>
    </row>
    <row r="42" spans="1:7" ht="15" thickBot="1">
      <c r="A42" s="781" t="s">
        <v>316</v>
      </c>
      <c r="B42" s="782"/>
      <c r="C42" s="782"/>
      <c r="D42" s="783"/>
      <c r="E42" s="783"/>
      <c r="F42" s="783"/>
      <c r="G42" s="784"/>
    </row>
    <row r="43" ht="14.25">
      <c r="A43" s="486" t="s">
        <v>533</v>
      </c>
    </row>
  </sheetData>
  <sheetProtection password="CAFB" sheet="1" insertRows="0" deleteRows="0" selectLockedCells="1"/>
  <mergeCells count="36">
    <mergeCell ref="B33:D33"/>
    <mergeCell ref="E33:G33"/>
    <mergeCell ref="B40:G40"/>
    <mergeCell ref="F2:G2"/>
    <mergeCell ref="F3:G3"/>
    <mergeCell ref="A42:G42"/>
    <mergeCell ref="B17:G17"/>
    <mergeCell ref="B11:G11"/>
    <mergeCell ref="A31:G31"/>
    <mergeCell ref="A32:G32"/>
    <mergeCell ref="B15:G15"/>
    <mergeCell ref="B16:G16"/>
    <mergeCell ref="B19:G19"/>
    <mergeCell ref="B24:G24"/>
    <mergeCell ref="B7:G7"/>
    <mergeCell ref="A8:G8"/>
    <mergeCell ref="A9:G9"/>
    <mergeCell ref="B10:G10"/>
    <mergeCell ref="B18:G18"/>
    <mergeCell ref="A14:G14"/>
    <mergeCell ref="A4:G4"/>
    <mergeCell ref="B5:G5"/>
    <mergeCell ref="B6:G6"/>
    <mergeCell ref="A22:G22"/>
    <mergeCell ref="B23:G23"/>
    <mergeCell ref="A2:A3"/>
    <mergeCell ref="B2:E2"/>
    <mergeCell ref="B3:E3"/>
    <mergeCell ref="A20:G20"/>
    <mergeCell ref="A21:G21"/>
    <mergeCell ref="A30:G30"/>
    <mergeCell ref="B25:G25"/>
    <mergeCell ref="B26:G26"/>
    <mergeCell ref="B27:G27"/>
    <mergeCell ref="B29:G29"/>
    <mergeCell ref="A28:G28"/>
  </mergeCells>
  <printOptions/>
  <pageMargins left="0.7" right="0.7" top="0.75" bottom="0.75" header="0.3" footer="0.3"/>
  <pageSetup fitToHeight="1" fitToWidth="1"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Maria Ihm</dc:creator>
  <cp:keywords/>
  <dc:description/>
  <cp:lastModifiedBy>Lisa Ihm</cp:lastModifiedBy>
  <cp:lastPrinted>2014-07-09T21:12:29Z</cp:lastPrinted>
  <dcterms:created xsi:type="dcterms:W3CDTF">2009-05-21T22:57:38Z</dcterms:created>
  <dcterms:modified xsi:type="dcterms:W3CDTF">2018-02-24T01:19:27Z</dcterms:modified>
  <cp:category/>
  <cp:version/>
  <cp:contentType/>
  <cp:contentStatus/>
</cp:coreProperties>
</file>