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LISAI\Dropbox\Teaching\TEXTS IN PROGRESS\COD\"/>
    </mc:Choice>
  </mc:AlternateContent>
  <xr:revisionPtr revIDLastSave="0" documentId="8_{4E99098D-4A49-4BFF-8111-30C8F27CBF05}" xr6:coauthVersionLast="47" xr6:coauthVersionMax="47" xr10:uidLastSave="{00000000-0000-0000-0000-000000000000}"/>
  <bookViews>
    <workbookView xWindow="-110" yWindow="-110" windowWidth="19420" windowHeight="10420" activeTab="1" xr2:uid="{00000000-000D-0000-FFFF-FFFF00000000}"/>
  </bookViews>
  <sheets>
    <sheet name="INSTRUCTIONS" sheetId="6" r:id="rId1"/>
    <sheet name="Return Preparation Checklist" sheetId="8" r:id="rId2"/>
    <sheet name="Property Information" sheetId="7" r:id="rId3"/>
    <sheet name="1 COD &amp; Sale" sheetId="2" r:id="rId4"/>
    <sheet name="2 Exclusions" sheetId="1" r:id="rId5"/>
    <sheet name="3 Insolvency &amp; 5 Basis" sheetId="5" r:id="rId6"/>
    <sheet name="4 Attributes - Fed" sheetId="3" r:id="rId7"/>
    <sheet name="4 Attributes - CA" sheetId="4" r:id="rId8"/>
    <sheet name="Bankruptcy Worksheet" sheetId="9" r:id="rId9"/>
    <sheet name="NOL Worksheet" sheetId="10" r:id="rId10"/>
    <sheet name="Identifiable Event Flowchart" sheetId="11" r:id="rId11"/>
  </sheets>
  <definedNames>
    <definedName name="_xlnm.Print_Area" localSheetId="3">'1 COD &amp; Sale'!$A$8:$F$64</definedName>
    <definedName name="_xlnm.Print_Area" localSheetId="4">'2 Exclusions'!$A$2:$H$62</definedName>
    <definedName name="_xlnm.Print_Area" localSheetId="5">'3 Insolvency &amp; 5 Basis'!$A$7:$X$61</definedName>
    <definedName name="_xlnm.Print_Area" localSheetId="6">'4 Attributes - Fed'!$A$4:$J$47</definedName>
    <definedName name="_xlnm.Print_Area" localSheetId="8">'Bankruptcy Worksheet'!$A$2:$G$43</definedName>
    <definedName name="_xlnm.Print_Area" localSheetId="2">'Property Information'!$A$2:$E$49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5" l="1"/>
  <c r="K13" i="5"/>
  <c r="K15" i="5"/>
  <c r="K16" i="5"/>
  <c r="K17" i="5"/>
  <c r="K18" i="5"/>
  <c r="K19" i="5"/>
  <c r="K20" i="5"/>
  <c r="K21" i="5"/>
  <c r="K22" i="5"/>
  <c r="P22" i="5" s="1"/>
  <c r="K24" i="5"/>
  <c r="K25" i="5"/>
  <c r="K27" i="5"/>
  <c r="K28" i="5"/>
  <c r="P28" i="5" s="1"/>
  <c r="K31" i="5"/>
  <c r="K32" i="5"/>
  <c r="K37" i="5"/>
  <c r="K38" i="5"/>
  <c r="P38" i="5" s="1"/>
  <c r="K39" i="5"/>
  <c r="K40" i="5"/>
  <c r="K41" i="5"/>
  <c r="P41" i="5" s="1"/>
  <c r="K42" i="5"/>
  <c r="P42" i="5" s="1"/>
  <c r="K43" i="5"/>
  <c r="P43" i="5" s="1"/>
  <c r="K47" i="5"/>
  <c r="P47" i="5" s="1"/>
  <c r="K49" i="5"/>
  <c r="P49" i="5" s="1"/>
  <c r="K50" i="5"/>
  <c r="P50" i="5" s="1"/>
  <c r="K51" i="5"/>
  <c r="K52" i="5"/>
  <c r="D43" i="1"/>
  <c r="H42" i="1"/>
  <c r="D42" i="1"/>
  <c r="D29" i="1"/>
  <c r="D25" i="1"/>
  <c r="D20" i="1"/>
  <c r="H29" i="1"/>
  <c r="H5" i="1"/>
  <c r="D18" i="2"/>
  <c r="D19" i="2"/>
  <c r="D20" i="2"/>
  <c r="D21" i="2"/>
  <c r="D24" i="7"/>
  <c r="D51" i="2"/>
  <c r="D50" i="2"/>
  <c r="D49" i="2"/>
  <c r="D48" i="2"/>
  <c r="D47" i="2"/>
  <c r="D44" i="2"/>
  <c r="D43" i="2"/>
  <c r="D42" i="2"/>
  <c r="D22" i="2"/>
  <c r="D23" i="2"/>
  <c r="D15" i="2"/>
  <c r="D37" i="2"/>
  <c r="D14" i="2"/>
  <c r="D13" i="2"/>
  <c r="D53" i="2"/>
  <c r="D28" i="2" s="1"/>
  <c r="D36" i="2" s="1"/>
  <c r="D24" i="2"/>
  <c r="C9" i="2"/>
  <c r="O8" i="5"/>
  <c r="N22" i="5"/>
  <c r="G22" i="5"/>
  <c r="N20" i="5"/>
  <c r="P20" i="5"/>
  <c r="G20" i="5"/>
  <c r="B8" i="2"/>
  <c r="M7" i="5" s="1"/>
  <c r="D6" i="1"/>
  <c r="H6" i="1" s="1"/>
  <c r="H13" i="1" s="1"/>
  <c r="A7" i="7"/>
  <c r="A8" i="7" s="1"/>
  <c r="A24" i="7"/>
  <c r="A25" i="7" s="1"/>
  <c r="A26" i="7" s="1"/>
  <c r="A27" i="7" s="1"/>
  <c r="A40" i="7"/>
  <c r="A41" i="7" s="1"/>
  <c r="A42" i="7" s="1"/>
  <c r="A43" i="7" s="1"/>
  <c r="A44" i="7" s="1"/>
  <c r="A45" i="7" s="1"/>
  <c r="A46" i="7" s="1"/>
  <c r="A47" i="7" s="1"/>
  <c r="P13" i="5"/>
  <c r="P12" i="5"/>
  <c r="G46" i="5"/>
  <c r="B42" i="10"/>
  <c r="D40" i="10"/>
  <c r="E39" i="10"/>
  <c r="E38" i="10"/>
  <c r="E36" i="10"/>
  <c r="E34" i="10"/>
  <c r="D33" i="10"/>
  <c r="E32" i="10"/>
  <c r="E31" i="10"/>
  <c r="E30" i="10"/>
  <c r="E29" i="10"/>
  <c r="E28" i="10"/>
  <c r="D27" i="10"/>
  <c r="E26" i="10"/>
  <c r="E42" i="10" s="1"/>
  <c r="D25" i="10"/>
  <c r="D24" i="10"/>
  <c r="E23" i="10"/>
  <c r="D22" i="10"/>
  <c r="D21" i="10"/>
  <c r="B19" i="10"/>
  <c r="E17" i="10"/>
  <c r="D16" i="10"/>
  <c r="D15" i="10"/>
  <c r="E13" i="10"/>
  <c r="E12" i="10"/>
  <c r="D11" i="10"/>
  <c r="D9" i="10"/>
  <c r="E8" i="10"/>
  <c r="E6" i="10"/>
  <c r="E5" i="10"/>
  <c r="D4" i="10"/>
  <c r="D19" i="10" s="1"/>
  <c r="B29" i="9"/>
  <c r="G13" i="5"/>
  <c r="G12" i="5" s="1"/>
  <c r="B1" i="8"/>
  <c r="D8" i="2"/>
  <c r="F53" i="2"/>
  <c r="F55" i="2" s="1"/>
  <c r="E53" i="2"/>
  <c r="E55" i="2" s="1"/>
  <c r="F24" i="2"/>
  <c r="F26" i="2" s="1"/>
  <c r="E24" i="2"/>
  <c r="E26" i="2" s="1"/>
  <c r="E27" i="2" s="1"/>
  <c r="E30" i="2" s="1"/>
  <c r="E9" i="2"/>
  <c r="F5" i="3" s="1"/>
  <c r="F8" i="2"/>
  <c r="G2" i="1" s="1"/>
  <c r="G43" i="5"/>
  <c r="C34" i="3"/>
  <c r="N52" i="5"/>
  <c r="N51" i="5"/>
  <c r="N50" i="5"/>
  <c r="N49" i="5"/>
  <c r="N47" i="5"/>
  <c r="N43" i="5"/>
  <c r="N42" i="5"/>
  <c r="N41" i="5"/>
  <c r="N40" i="5"/>
  <c r="N39" i="5"/>
  <c r="N38" i="5"/>
  <c r="N37" i="5"/>
  <c r="N28" i="5"/>
  <c r="G55" i="5"/>
  <c r="G54" i="5"/>
  <c r="G53" i="5"/>
  <c r="G52" i="5"/>
  <c r="G51" i="5"/>
  <c r="G50" i="5"/>
  <c r="G49" i="5"/>
  <c r="G48" i="5"/>
  <c r="G47" i="5"/>
  <c r="G45" i="5"/>
  <c r="G44" i="5"/>
  <c r="G42" i="5"/>
  <c r="G41" i="5"/>
  <c r="G38" i="5"/>
  <c r="G37" i="5"/>
  <c r="G32" i="5"/>
  <c r="G31" i="5"/>
  <c r="G28" i="5"/>
  <c r="G27" i="5"/>
  <c r="G26" i="5"/>
  <c r="G25" i="5"/>
  <c r="G24" i="5"/>
  <c r="G18" i="5"/>
  <c r="P40" i="5"/>
  <c r="P39" i="5"/>
  <c r="P37" i="5"/>
  <c r="P51" i="5"/>
  <c r="P52" i="5"/>
  <c r="T32" i="5"/>
  <c r="X32" i="5" s="1"/>
  <c r="T31" i="5"/>
  <c r="X31" i="5" s="1"/>
  <c r="R32" i="5"/>
  <c r="V32" i="5" s="1"/>
  <c r="R31" i="5"/>
  <c r="V31" i="5" s="1"/>
  <c r="E26" i="4"/>
  <c r="E25" i="4"/>
  <c r="E40" i="4"/>
  <c r="E41" i="4"/>
  <c r="C32" i="4"/>
  <c r="G57" i="1"/>
  <c r="C33" i="3"/>
  <c r="I56" i="5"/>
  <c r="C32" i="3" s="1"/>
  <c r="E56" i="5"/>
  <c r="C56" i="5"/>
  <c r="E57" i="5" s="1"/>
  <c r="D30" i="1" s="1"/>
  <c r="H30" i="1" s="1"/>
  <c r="E43" i="3"/>
  <c r="E42" i="3"/>
  <c r="E27" i="3"/>
  <c r="E26" i="3"/>
  <c r="E54" i="1" s="1"/>
  <c r="H41" i="1"/>
  <c r="H40" i="1"/>
  <c r="H39" i="1"/>
  <c r="H12" i="1"/>
  <c r="H38" i="1"/>
  <c r="D38" i="1"/>
  <c r="H53" i="1"/>
  <c r="D53" i="1"/>
  <c r="P8" i="5"/>
  <c r="F8" i="5"/>
  <c r="B4" i="3"/>
  <c r="B2" i="1"/>
  <c r="T8" i="5"/>
  <c r="C3" i="1"/>
  <c r="E3" i="1"/>
  <c r="F3" i="4"/>
  <c r="D3" i="4"/>
  <c r="E8" i="5"/>
  <c r="D5" i="3"/>
  <c r="D56" i="2"/>
  <c r="D59" i="2"/>
  <c r="R50" i="5" l="1"/>
  <c r="V50" i="5" s="1"/>
  <c r="D32" i="1"/>
  <c r="T18" i="5"/>
  <c r="X18" i="5" s="1"/>
  <c r="T24" i="5"/>
  <c r="X24" i="5" s="1"/>
  <c r="T27" i="5"/>
  <c r="X27" i="5" s="1"/>
  <c r="K56" i="5"/>
  <c r="C30" i="4" s="1"/>
  <c r="C34" i="4" s="1"/>
  <c r="T28" i="5"/>
  <c r="X28" i="5" s="1"/>
  <c r="T16" i="5"/>
  <c r="X16" i="5" s="1"/>
  <c r="T15" i="5"/>
  <c r="X15" i="5" s="1"/>
  <c r="T22" i="5"/>
  <c r="X22" i="5" s="1"/>
  <c r="D44" i="1"/>
  <c r="D47" i="1" s="1"/>
  <c r="D17" i="1"/>
  <c r="D22" i="1" s="1"/>
  <c r="D24" i="1" s="1"/>
  <c r="B2" i="4"/>
  <c r="D52" i="2"/>
  <c r="F27" i="2"/>
  <c r="F30" i="2" s="1"/>
  <c r="U7" i="5"/>
  <c r="T39" i="5"/>
  <c r="X39" i="5" s="1"/>
  <c r="D42" i="10"/>
  <c r="H2" i="4"/>
  <c r="T17" i="5"/>
  <c r="X17" i="5" s="1"/>
  <c r="C33" i="4"/>
  <c r="T20" i="5"/>
  <c r="X20" i="5" s="1"/>
  <c r="T25" i="5"/>
  <c r="X25" i="5" s="1"/>
  <c r="D25" i="2"/>
  <c r="T19" i="5"/>
  <c r="X19" i="5" s="1"/>
  <c r="D26" i="2"/>
  <c r="B7" i="5"/>
  <c r="H4" i="3"/>
  <c r="C35" i="3"/>
  <c r="E19" i="10"/>
  <c r="T21" i="5"/>
  <c r="X21" i="5" s="1"/>
  <c r="H43" i="1"/>
  <c r="H44" i="1" s="1"/>
  <c r="H47" i="1" s="1"/>
  <c r="D54" i="1"/>
  <c r="D56" i="1" s="1"/>
  <c r="P56" i="5"/>
  <c r="R52" i="5"/>
  <c r="V52" i="5" s="1"/>
  <c r="I7" i="5"/>
  <c r="R47" i="5"/>
  <c r="V47" i="5" s="1"/>
  <c r="D16" i="2"/>
  <c r="T50" i="5"/>
  <c r="X50" i="5" s="1"/>
  <c r="T52" i="5"/>
  <c r="T47" i="5"/>
  <c r="X47" i="5" s="1"/>
  <c r="T43" i="5"/>
  <c r="X43" i="5" s="1"/>
  <c r="T37" i="5"/>
  <c r="X37" i="5" s="1"/>
  <c r="T40" i="5"/>
  <c r="X40" i="5" s="1"/>
  <c r="T51" i="5"/>
  <c r="X51" i="5" s="1"/>
  <c r="T49" i="5"/>
  <c r="X49" i="5" s="1"/>
  <c r="T42" i="5"/>
  <c r="X42" i="5" s="1"/>
  <c r="D27" i="2"/>
  <c r="R24" i="5"/>
  <c r="V24" i="5" s="1"/>
  <c r="R15" i="5"/>
  <c r="V15" i="5" s="1"/>
  <c r="R21" i="5"/>
  <c r="V21" i="5" s="1"/>
  <c r="R25" i="5"/>
  <c r="V25" i="5" s="1"/>
  <c r="R18" i="5"/>
  <c r="V18" i="5" s="1"/>
  <c r="R20" i="5"/>
  <c r="V20" i="5" s="1"/>
  <c r="N56" i="5"/>
  <c r="R16" i="5"/>
  <c r="V16" i="5" s="1"/>
  <c r="R17" i="5"/>
  <c r="V17" i="5" s="1"/>
  <c r="R19" i="5"/>
  <c r="V19" i="5" s="1"/>
  <c r="R28" i="5"/>
  <c r="V28" i="5" s="1"/>
  <c r="R22" i="5"/>
  <c r="V22" i="5" s="1"/>
  <c r="R27" i="5"/>
  <c r="V27" i="5" s="1"/>
  <c r="C35" i="9"/>
  <c r="D35" i="9" s="1"/>
  <c r="F35" i="9"/>
  <c r="G35" i="9" s="1"/>
  <c r="D60" i="2"/>
  <c r="D45" i="2"/>
  <c r="D55" i="2" s="1"/>
  <c r="D58" i="2" s="1"/>
  <c r="T38" i="5"/>
  <c r="X38" i="5" s="1"/>
  <c r="R41" i="5"/>
  <c r="V41" i="5" s="1"/>
  <c r="R49" i="5"/>
  <c r="V49" i="5" s="1"/>
  <c r="R39" i="5"/>
  <c r="V39" i="5" s="1"/>
  <c r="R38" i="5"/>
  <c r="V38" i="5" s="1"/>
  <c r="R51" i="5"/>
  <c r="R37" i="5"/>
  <c r="V37" i="5" s="1"/>
  <c r="R42" i="5"/>
  <c r="V42" i="5" s="1"/>
  <c r="R43" i="5"/>
  <c r="V43" i="5" s="1"/>
  <c r="G56" i="5"/>
  <c r="T41" i="5"/>
  <c r="X41" i="5" s="1"/>
  <c r="R40" i="5"/>
  <c r="V40" i="5" s="1"/>
  <c r="D2" i="4"/>
  <c r="O7" i="5"/>
  <c r="D4" i="3"/>
  <c r="E7" i="5"/>
  <c r="D2" i="1"/>
  <c r="D21" i="1" l="1"/>
  <c r="C36" i="9"/>
  <c r="D36" i="9" s="1"/>
  <c r="R56" i="5"/>
  <c r="D62" i="2"/>
  <c r="F36" i="9"/>
  <c r="G36" i="9" s="1"/>
  <c r="T56" i="5"/>
  <c r="X52" i="5"/>
  <c r="V51" i="5"/>
  <c r="C37" i="9"/>
  <c r="D37" i="9" s="1"/>
  <c r="C37" i="3"/>
  <c r="C38" i="3" s="1"/>
  <c r="E40" i="3" s="1"/>
  <c r="C36" i="4"/>
  <c r="C37" i="4" s="1"/>
  <c r="E38" i="4" s="1"/>
  <c r="H54" i="1" s="1"/>
  <c r="H56" i="1" s="1"/>
  <c r="D31" i="2"/>
  <c r="D32" i="2"/>
  <c r="D30" i="2"/>
  <c r="D5" i="1" s="1"/>
  <c r="D13" i="1" s="1"/>
  <c r="D16" i="1" s="1"/>
  <c r="D34" i="2" l="1"/>
  <c r="D39" i="2" s="1"/>
  <c r="F37" i="9"/>
  <c r="G37" i="9" s="1"/>
  <c r="H32" i="1"/>
  <c r="J15" i="4" s="1"/>
  <c r="J23" i="4" s="1"/>
  <c r="H33" i="1"/>
  <c r="H48" i="1" s="1"/>
  <c r="H57" i="1" s="1"/>
  <c r="C38" i="9"/>
  <c r="F38" i="9"/>
  <c r="G38" i="9" s="1"/>
  <c r="J16" i="3" l="1"/>
  <c r="J24" i="3" s="1"/>
  <c r="G25" i="3" s="1"/>
  <c r="J25" i="3" s="1"/>
  <c r="D33" i="1"/>
  <c r="D48" i="1" s="1"/>
  <c r="D57" i="1" s="1"/>
  <c r="F39" i="9"/>
  <c r="G39" i="9" s="1"/>
  <c r="D38" i="9"/>
  <c r="C39" i="9"/>
  <c r="D39" i="9" s="1"/>
  <c r="G24" i="4"/>
  <c r="J24" i="4" s="1"/>
  <c r="G26" i="3" l="1"/>
  <c r="J26" i="3" s="1"/>
  <c r="G25" i="4"/>
  <c r="J25" i="4" s="1"/>
  <c r="F41" i="9"/>
  <c r="G41" i="9" s="1"/>
  <c r="C41" i="9"/>
  <c r="D41" i="9" s="1"/>
  <c r="G27" i="3" l="1"/>
  <c r="J27" i="3" s="1"/>
  <c r="G26" i="4"/>
  <c r="J26" i="4" s="1"/>
  <c r="G27" i="4" l="1"/>
  <c r="J27" i="4" s="1"/>
  <c r="G28" i="3"/>
  <c r="J28" i="3" s="1"/>
  <c r="G40" i="3" l="1"/>
  <c r="R11" i="5" s="1"/>
  <c r="R29" i="5" s="1"/>
  <c r="R34" i="5" s="1"/>
  <c r="G38" i="4"/>
  <c r="T11" i="5" s="1"/>
  <c r="T29" i="5" s="1"/>
  <c r="T34" i="5" s="1"/>
  <c r="J40" i="3" l="1"/>
  <c r="G41" i="3" s="1"/>
  <c r="J41" i="3" s="1"/>
  <c r="J38" i="4"/>
  <c r="G42" i="3" l="1"/>
  <c r="J42" i="3" s="1"/>
  <c r="G39" i="4"/>
  <c r="J39" i="4" s="1"/>
  <c r="G40" i="4" l="1"/>
  <c r="J40" i="4" s="1"/>
  <c r="G43" i="3"/>
  <c r="J43" i="3" s="1"/>
  <c r="G41" i="4" l="1"/>
  <c r="J41" i="4" s="1"/>
</calcChain>
</file>

<file path=xl/sharedStrings.xml><?xml version="1.0" encoding="utf-8"?>
<sst xmlns="http://schemas.openxmlformats.org/spreadsheetml/2006/main" count="786" uniqueCount="543">
  <si>
    <t>1.</t>
  </si>
  <si>
    <t>2.</t>
  </si>
  <si>
    <t>3.</t>
  </si>
  <si>
    <t>4.</t>
  </si>
  <si>
    <t>5.</t>
  </si>
  <si>
    <t>6.</t>
  </si>
  <si>
    <t>Principal amount of any other debts secured by same property</t>
  </si>
  <si>
    <t>8.</t>
  </si>
  <si>
    <t>9.</t>
  </si>
  <si>
    <t>10</t>
  </si>
  <si>
    <t>10.</t>
  </si>
  <si>
    <t>11.</t>
  </si>
  <si>
    <t>12.</t>
  </si>
  <si>
    <t>13.</t>
  </si>
  <si>
    <t>14.</t>
  </si>
  <si>
    <t>15.</t>
  </si>
  <si>
    <t>16.</t>
  </si>
  <si>
    <t>17.</t>
  </si>
  <si>
    <t>18.</t>
  </si>
  <si>
    <t>19.</t>
  </si>
  <si>
    <t>20.</t>
  </si>
  <si>
    <t>21.</t>
  </si>
  <si>
    <t>22.</t>
  </si>
  <si>
    <t>23.</t>
  </si>
  <si>
    <t>24.</t>
  </si>
  <si>
    <t>25.</t>
  </si>
  <si>
    <t>26.</t>
  </si>
  <si>
    <t>FEDERAL</t>
  </si>
  <si>
    <t>Line 15 minus Line 16 (If less than 0, enter 0.)</t>
  </si>
  <si>
    <t>Lesser of Line 13 or Line 18</t>
  </si>
  <si>
    <t>12</t>
  </si>
  <si>
    <t>13</t>
  </si>
  <si>
    <t>14</t>
  </si>
  <si>
    <t>15</t>
  </si>
  <si>
    <t>16</t>
  </si>
  <si>
    <t>18</t>
  </si>
  <si>
    <t>17</t>
  </si>
  <si>
    <t>19</t>
  </si>
  <si>
    <t>20</t>
  </si>
  <si>
    <t>21</t>
  </si>
  <si>
    <t>22</t>
  </si>
  <si>
    <t>23</t>
  </si>
  <si>
    <t>24</t>
  </si>
  <si>
    <t>25</t>
  </si>
  <si>
    <t>26</t>
  </si>
  <si>
    <t>Line 14 minus Line 17 (If &lt; 0, this exclusion does not apply.)</t>
  </si>
  <si>
    <t xml:space="preserve">Principal amt of Qualified Real Property Business debt discharged </t>
  </si>
  <si>
    <t>Total amount of loans (principal only)</t>
  </si>
  <si>
    <t>COD Income (from Line 8 above)</t>
  </si>
  <si>
    <t>CALCULATION OF COD AND SALE</t>
  </si>
  <si>
    <r>
      <t>RECOURSE LOANS</t>
    </r>
    <r>
      <rPr>
        <sz val="12"/>
        <color indexed="8"/>
        <rFont val="Arial"/>
        <family val="2"/>
      </rPr>
      <t xml:space="preserve"> (If Nonrecourse loan, see below)</t>
    </r>
  </si>
  <si>
    <t>NONRECOURSE LOANS</t>
  </si>
  <si>
    <t>Adjusted basis of transferred property</t>
  </si>
  <si>
    <t>INSTRUCTIONS:</t>
  </si>
  <si>
    <t xml:space="preserve">Make input only in the yellow highlighted cells. </t>
  </si>
  <si>
    <t>Print area is set to print only the worksheet.</t>
  </si>
  <si>
    <t xml:space="preserve">COD INCOME FROM WORKSHEET 1, OR </t>
  </si>
  <si>
    <t>A.</t>
  </si>
  <si>
    <t>B.</t>
  </si>
  <si>
    <t>5a.</t>
  </si>
  <si>
    <t>IF MARRIED FILING SEPARATE ENTER A  1 IN THE BOX</t>
  </si>
  <si>
    <t>COD Income (From Line 2 above)</t>
  </si>
  <si>
    <t>For Qualified Principal Residence Debt, skip this worksheet and reduce basis in residence.</t>
  </si>
  <si>
    <r>
      <t xml:space="preserve">May </t>
    </r>
    <r>
      <rPr>
        <b/>
        <sz val="12"/>
        <rFont val="Arial Narrow"/>
        <family val="2"/>
      </rPr>
      <t>elect</t>
    </r>
    <r>
      <rPr>
        <sz val="12"/>
        <rFont val="Arial Narrow"/>
        <family val="2"/>
      </rPr>
      <t xml:space="preserve"> to reduce basis of depreciable property first.  See separate instructions.</t>
    </r>
  </si>
  <si>
    <t>(A)</t>
  </si>
  <si>
    <t>(B)</t>
  </si>
  <si>
    <t>(C)</t>
  </si>
  <si>
    <t>(D)</t>
  </si>
  <si>
    <t>Attributes on 1-1 of Next Year</t>
  </si>
  <si>
    <t xml:space="preserve">Excluded  Balance (subtract Column (C)) </t>
  </si>
  <si>
    <t>Net Operating Loss</t>
  </si>
  <si>
    <t>General Business Credit</t>
  </si>
  <si>
    <t>x3=</t>
  </si>
  <si>
    <t>7</t>
  </si>
  <si>
    <t>Minimum Tax Credit</t>
  </si>
  <si>
    <t>8</t>
  </si>
  <si>
    <t>Capital Loss</t>
  </si>
  <si>
    <t>9</t>
  </si>
  <si>
    <t xml:space="preserve">      If Farm exclusion: 1-1 next year)</t>
  </si>
  <si>
    <t xml:space="preserve">b. Money immediately after cancellation </t>
  </si>
  <si>
    <t>d. Total (Add Lines 6a, 6b, and 6c)</t>
  </si>
  <si>
    <t>10a</t>
  </si>
  <si>
    <t>Foreign Tax Credit</t>
  </si>
  <si>
    <t>7a.</t>
  </si>
  <si>
    <t>7b.</t>
  </si>
  <si>
    <t xml:space="preserve">Passive activity losses </t>
  </si>
  <si>
    <t xml:space="preserve">Passive activity credits </t>
  </si>
  <si>
    <t>ASSET</t>
  </si>
  <si>
    <t>Rentals, Business &amp; Investment Property</t>
  </si>
  <si>
    <t>Real estate - Building</t>
  </si>
  <si>
    <t xml:space="preserve">                    Land</t>
  </si>
  <si>
    <t>Business equipment, etc</t>
  </si>
  <si>
    <t>Goodwill &amp; intangibles</t>
  </si>
  <si>
    <t xml:space="preserve">  Payroll, Income, Sales, other taxes</t>
  </si>
  <si>
    <t>Partnership or LLC interests</t>
  </si>
  <si>
    <t>Stock, bonds, mutual funds</t>
  </si>
  <si>
    <t>Inventory,A/R, N/R, A/P, N/P</t>
  </si>
  <si>
    <t>Inventory for sale to customers</t>
  </si>
  <si>
    <t>Accounts receivable/payable</t>
  </si>
  <si>
    <t>Personal</t>
  </si>
  <si>
    <t>Cash, Checking, Savings</t>
  </si>
  <si>
    <t>Annuities,Cash value of life insurance</t>
  </si>
  <si>
    <t>IRAs/Retirement Accounts/401k plans</t>
  </si>
  <si>
    <r>
      <t>Education accounts (</t>
    </r>
    <r>
      <rPr>
        <sz val="12"/>
        <rFont val="Calibri"/>
        <family val="2"/>
      </rPr>
      <t>§</t>
    </r>
    <r>
      <rPr>
        <sz val="12"/>
        <rFont val="Arial Narrow"/>
        <family val="2"/>
      </rPr>
      <t>529 plans)</t>
    </r>
  </si>
  <si>
    <t>Security deposits (landlords, utilities)</t>
  </si>
  <si>
    <t>Cars</t>
  </si>
  <si>
    <t>RV, boat, airplane, etc.</t>
  </si>
  <si>
    <t>Personal residence</t>
  </si>
  <si>
    <t xml:space="preserve">   Accrued interest</t>
  </si>
  <si>
    <t xml:space="preserve">   Past-due utilities (water, gas, electric)</t>
  </si>
  <si>
    <t>Vacation or 2nd homes/time shares</t>
  </si>
  <si>
    <t xml:space="preserve">   Interest, real estate taxes, HOA dues</t>
  </si>
  <si>
    <t>Computers, tools, jewelry, clothing</t>
  </si>
  <si>
    <t>Furniture, appliances, electronics</t>
  </si>
  <si>
    <t>Jewelry, coins, art, collectibles</t>
  </si>
  <si>
    <t>Other personal use assets</t>
  </si>
  <si>
    <t xml:space="preserve">   Credit Cards</t>
  </si>
  <si>
    <t xml:space="preserve">   Student loans</t>
  </si>
  <si>
    <t xml:space="preserve">   Medical bills</t>
  </si>
  <si>
    <t>TOTAL</t>
  </si>
  <si>
    <t>NET WORTH/(INSOLVENCY)</t>
  </si>
  <si>
    <t>*</t>
  </si>
  <si>
    <t>Calculation of Basis Insolvency Limit</t>
  </si>
  <si>
    <t xml:space="preserve">a. Basis (If Insolvent:immed after.  </t>
  </si>
  <si>
    <t>If not Insolvent, enter Line 6a on 6j</t>
  </si>
  <si>
    <t xml:space="preserve">c. IRAs, life ins, pensions: FMV &gt; basis </t>
  </si>
  <si>
    <t>x9=</t>
  </si>
  <si>
    <t xml:space="preserve">Line 3 minus Line 6 but not &lt; 0. </t>
  </si>
  <si>
    <t xml:space="preserve">                              Description of Property/Transaction</t>
  </si>
  <si>
    <t xml:space="preserve">   Line 2 and on Reduction of Tax Attributes worksheet Line 1</t>
  </si>
  <si>
    <t>Reduce tax attributes for amount excluded under insolvency before completing this worksheet.</t>
  </si>
  <si>
    <t xml:space="preserve">                           Description of Property/Transaction</t>
  </si>
  <si>
    <t>5b</t>
  </si>
  <si>
    <t>7a</t>
  </si>
  <si>
    <t>7b</t>
  </si>
  <si>
    <t>Basis reduction remaining</t>
  </si>
  <si>
    <t xml:space="preserve">                       Description of Property/Transaction</t>
  </si>
  <si>
    <t>Form982 Line#</t>
  </si>
  <si>
    <t>For Qualified Real Property Business Debt, skip this worksheet and reduce basis in</t>
  </si>
  <si>
    <t>For Qualified Farm Indebtedness, include basis only in business and investment assets on Line 6a.</t>
  </si>
  <si>
    <t>6</t>
  </si>
  <si>
    <t xml:space="preserve">Exclusion Offset (not &gt; prior row Col. (D)) </t>
  </si>
  <si>
    <t xml:space="preserve">e. Liab. immed. after the discharge </t>
  </si>
  <si>
    <t>f. Basis &gt; Liab immed after (Line 6d - 6h.)</t>
  </si>
  <si>
    <t xml:space="preserve">g. Basis red'n req'd (&lt; Line 6a or 6i) </t>
  </si>
  <si>
    <t xml:space="preserve">Exclusion Value of Attribute  </t>
  </si>
  <si>
    <r>
      <t>CALIFORNIA REDUCTION OF TAX ATTRIBUTES</t>
    </r>
    <r>
      <rPr>
        <b/>
        <i/>
        <sz val="9"/>
        <rFont val="Arial Narrow"/>
        <family val="2"/>
      </rPr>
      <t/>
    </r>
  </si>
  <si>
    <t>11</t>
  </si>
  <si>
    <t xml:space="preserve">                  Description of Property/Transaction</t>
  </si>
  <si>
    <t>FED REDUCED BASIS</t>
  </si>
  <si>
    <t>IF DISCHARGE IN '07 OR '08, ENTER A 1 IN BOX.</t>
  </si>
  <si>
    <t>Excludable amts from other discharges</t>
  </si>
  <si>
    <t>Excludable amounts from last discharge</t>
  </si>
  <si>
    <t>TOTAL excludable amount</t>
  </si>
  <si>
    <t xml:space="preserve">REDUCTION OF TAX ATTRIBUTES - BANKRUPTCY, INSOLVENCY, AND FARM DEBT </t>
  </si>
  <si>
    <t>depreciable real property.</t>
  </si>
  <si>
    <t>5c</t>
  </si>
  <si>
    <t>Excess (Line 4 minus Line 5c)</t>
  </si>
  <si>
    <t>5a</t>
  </si>
  <si>
    <t>COD Income (from Line 12 above)</t>
  </si>
  <si>
    <t>COD Income (from Line 22 above)</t>
  </si>
  <si>
    <t>Basis reduction required</t>
  </si>
  <si>
    <r>
      <t xml:space="preserve">INSTRUCTIONS - </t>
    </r>
    <r>
      <rPr>
        <sz val="12"/>
        <color indexed="8"/>
        <rFont val="Arial Narrow"/>
        <family val="2"/>
      </rPr>
      <t>A separate Insolvency calculation must be made for each discharge.  The amount excludable is</t>
    </r>
  </si>
  <si>
    <t>Numbers in blue cells are carried automatically, but may require adjustment.</t>
  </si>
  <si>
    <t>Excludable amount from last discharge</t>
  </si>
  <si>
    <t xml:space="preserve">Complete a separate workbook for each discharge!  </t>
  </si>
  <si>
    <t xml:space="preserve">g. Basis red'n req'd (&lt; Line 6a or 6f) </t>
  </si>
  <si>
    <r>
      <t xml:space="preserve">INSTRUCTIONS - </t>
    </r>
    <r>
      <rPr>
        <sz val="11"/>
        <color theme="1"/>
        <rFont val="Calibri"/>
        <family val="2"/>
        <scheme val="minor"/>
      </rPr>
      <t>Complete preparation of tax return for the year of discharge before completing this worksheet.</t>
    </r>
  </si>
  <si>
    <t>Combine COD from all discharges on this one worksheet.</t>
  </si>
  <si>
    <t>PRINTING INSTRUCTIONS:</t>
  </si>
  <si>
    <t>limited to Insolvency immediately before the discharge, and the balance of bank accounts, etc. will change.</t>
  </si>
  <si>
    <t>ID#</t>
  </si>
  <si>
    <t>Date</t>
  </si>
  <si>
    <t>Property Address</t>
  </si>
  <si>
    <t>Type (rental, home)</t>
  </si>
  <si>
    <t>Amount for which debtor remains liable</t>
  </si>
  <si>
    <t xml:space="preserve">Amount for which debtor remains liable </t>
  </si>
  <si>
    <t>Name</t>
  </si>
  <si>
    <r>
      <t xml:space="preserve">       </t>
    </r>
    <r>
      <rPr>
        <sz val="12"/>
        <color indexed="8"/>
        <rFont val="Arial"/>
        <family val="2"/>
      </rPr>
      <t>Description of Transaction/Property</t>
    </r>
  </si>
  <si>
    <t>1st Mtge</t>
  </si>
  <si>
    <t>2nd Mtge</t>
  </si>
  <si>
    <t>enter in 1st column only</t>
  </si>
  <si>
    <t>Docs received</t>
  </si>
  <si>
    <t>N</t>
  </si>
  <si>
    <t xml:space="preserve">         Description of Property/Transaction</t>
  </si>
  <si>
    <t xml:space="preserve">            Description of Property/Transaction</t>
  </si>
  <si>
    <t xml:space="preserve">     Other debt</t>
  </si>
  <si>
    <t xml:space="preserve">     Other assets</t>
  </si>
  <si>
    <t>Insolvency (estimate)</t>
  </si>
  <si>
    <t>Bankruptcy - filing date</t>
  </si>
  <si>
    <t xml:space="preserve">                    - discharge date</t>
  </si>
  <si>
    <t>Do NOT attach this sheet to return</t>
  </si>
  <si>
    <t>For California Purposes Only</t>
  </si>
  <si>
    <t>If prin. res., cash out amount</t>
  </si>
  <si>
    <t xml:space="preserve"> Sale Date</t>
  </si>
  <si>
    <t>HOW TO UNLOCK WORKSHEETS:</t>
  </si>
  <si>
    <t>Notes:</t>
  </si>
  <si>
    <t>Excludable amount discharged by order of a bankruptcy court.</t>
  </si>
  <si>
    <r>
      <t xml:space="preserve">   </t>
    </r>
    <r>
      <rPr>
        <b/>
        <i/>
        <sz val="12"/>
        <rFont val="Arial Narrow"/>
        <family val="2"/>
      </rPr>
      <t>Enter on Form 982 Line 2 &amp; reduce basis in house if still owned</t>
    </r>
  </si>
  <si>
    <r>
      <t>COD not yet excluded (Line 3 minus Line 7)</t>
    </r>
    <r>
      <rPr>
        <i/>
        <sz val="12"/>
        <rFont val="Arial Narrow"/>
        <family val="2"/>
      </rPr>
      <t xml:space="preserve"> Carry to Line 9</t>
    </r>
  </si>
  <si>
    <r>
      <t xml:space="preserve">Excludable amount. (Lesser of Line 9 or 10) </t>
    </r>
    <r>
      <rPr>
        <b/>
        <i/>
        <sz val="12"/>
        <rFont val="Arial Narrow"/>
        <family val="2"/>
      </rPr>
      <t>Enter on Form 982</t>
    </r>
    <r>
      <rPr>
        <b/>
        <sz val="12"/>
        <rFont val="Arial Narrow"/>
        <family val="2"/>
      </rPr>
      <t xml:space="preserve"> </t>
    </r>
  </si>
  <si>
    <r>
      <t xml:space="preserve">Excludable amount (Lesser of Line 19 or 20) </t>
    </r>
    <r>
      <rPr>
        <b/>
        <i/>
        <sz val="12"/>
        <rFont val="Arial Narrow"/>
        <family val="2"/>
      </rPr>
      <t>Enter on Form 982</t>
    </r>
  </si>
  <si>
    <r>
      <t xml:space="preserve">   </t>
    </r>
    <r>
      <rPr>
        <b/>
        <i/>
        <sz val="12"/>
        <rFont val="Arial Narrow"/>
        <family val="2"/>
      </rPr>
      <t>Line 2 &amp; reduce basis in depreciable real property</t>
    </r>
  </si>
  <si>
    <r>
      <t xml:space="preserve">COD not yet excluded (Line 13 minus Line 21) </t>
    </r>
    <r>
      <rPr>
        <b/>
        <i/>
        <sz val="12"/>
        <rFont val="Arial Narrow"/>
        <family val="2"/>
      </rPr>
      <t>Carry to Line 23</t>
    </r>
  </si>
  <si>
    <r>
      <t>Excludable amount (Lesser of Line 23 or 24)</t>
    </r>
    <r>
      <rPr>
        <b/>
        <sz val="12"/>
        <rFont val="Arial Narrow"/>
        <family val="2"/>
      </rPr>
      <t xml:space="preserve"> </t>
    </r>
    <r>
      <rPr>
        <b/>
        <i/>
        <sz val="12"/>
        <rFont val="Arial Narrow"/>
        <family val="2"/>
      </rPr>
      <t xml:space="preserve">Enter on Form 982 </t>
    </r>
  </si>
  <si>
    <t>Taxable COD amounts that do not qualify for any exclusion are reported on:</t>
  </si>
  <si>
    <r>
      <t xml:space="preserve">Taxable amount of COD (Line 23 minus Line 25) </t>
    </r>
    <r>
      <rPr>
        <b/>
        <sz val="12"/>
        <rFont val="Arial Narrow"/>
        <family val="2"/>
      </rPr>
      <t>Report as shown below:</t>
    </r>
  </si>
  <si>
    <r>
      <t xml:space="preserve">  </t>
    </r>
    <r>
      <rPr>
        <b/>
        <sz val="11"/>
        <rFont val="Arial Narrow"/>
        <family val="2"/>
      </rPr>
      <t xml:space="preserve"> </t>
    </r>
    <r>
      <rPr>
        <b/>
        <i/>
        <sz val="11"/>
        <rFont val="Arial Narrow"/>
        <family val="2"/>
      </rPr>
      <t>Carry to Form 982 Line 2 &amp; Reduction of Tax Attributes worksheet Line 1</t>
    </r>
  </si>
  <si>
    <r>
      <t xml:space="preserve">COD not yet excluded (Line D minus Line 1) </t>
    </r>
    <r>
      <rPr>
        <i/>
        <sz val="12"/>
        <rFont val="Arial Narrow"/>
        <family val="2"/>
      </rPr>
      <t>Carry to Line 3.</t>
    </r>
  </si>
  <si>
    <t>Complete tax return for current year</t>
  </si>
  <si>
    <t>RETURN PREPARATION CHECKLIST</t>
  </si>
  <si>
    <t>Carry any taxable COD to appropriate line on tax return</t>
  </si>
  <si>
    <t>For each COD event</t>
  </si>
  <si>
    <t>Carry back any NOL created in current year (use it before you have to lose it)</t>
  </si>
  <si>
    <t>BASIS REDUCTION WORKSHEET</t>
  </si>
  <si>
    <t>INSOLVENCY WORKSHEET</t>
  </si>
  <si>
    <r>
      <rPr>
        <b/>
        <sz val="12"/>
        <color indexed="8"/>
        <rFont val="Arial Narrow"/>
        <family val="2"/>
      </rPr>
      <t>*</t>
    </r>
    <r>
      <rPr>
        <sz val="12"/>
        <color indexed="8"/>
        <rFont val="Arial Narrow"/>
        <family val="2"/>
      </rPr>
      <t>If debt is nonrecourse, amount is limited to FMV of property, unless the debt was discharged. After discharge-Include all.</t>
    </r>
  </si>
  <si>
    <t>Prepare AFTER completing tax return for the current year!</t>
  </si>
  <si>
    <t>Prepare AFTER completing tax return for current year!</t>
  </si>
  <si>
    <t>Reduce carryforward amounts in your tax software by the amounts in Column C.</t>
  </si>
  <si>
    <t xml:space="preserve">     Carry to Basis Reduction Worksheet 5</t>
  </si>
  <si>
    <r>
      <t xml:space="preserve">Adj basis of all </t>
    </r>
    <r>
      <rPr>
        <i/>
        <sz val="12"/>
        <rFont val="Arial Narrow"/>
        <family val="2"/>
      </rPr>
      <t>dep</t>
    </r>
    <r>
      <rPr>
        <sz val="12"/>
        <rFont val="Arial Narrow"/>
        <family val="2"/>
      </rPr>
      <t xml:space="preserve"> real prop held before discharge</t>
    </r>
    <r>
      <rPr>
        <sz val="11"/>
        <rFont val="Arial Narrow"/>
        <family val="2"/>
      </rPr>
      <t xml:space="preserve"> (minus current year dep.)</t>
    </r>
  </si>
  <si>
    <r>
      <t xml:space="preserve">  </t>
    </r>
    <r>
      <rPr>
        <b/>
        <i/>
        <sz val="12"/>
        <rFont val="Arial Narrow"/>
        <family val="2"/>
      </rPr>
      <t xml:space="preserve"> Line 2 &amp; carry to Reduction of Tax Attributes worksheet Line 1</t>
    </r>
  </si>
  <si>
    <t>Carry COD from all events to the worksheet for the last event.</t>
  </si>
  <si>
    <t>Worksheets 1, 2, and 3 are required for each discharge, but worksheets 4 and 5</t>
  </si>
  <si>
    <t xml:space="preserve">     "Fit to 1 page wide by 1 page tall".</t>
  </si>
  <si>
    <t xml:space="preserve">     so that you can change or enhance them, the password to unprotect worksheets is "Lisa".</t>
  </si>
  <si>
    <t>Complete Worksheet 5 to calculate federal basis reductions if required</t>
  </si>
  <si>
    <t>Make note to enter federal basis adjustments into software in following tax year</t>
  </si>
  <si>
    <t>Note in permanent file to recapture basis adj. as ordinary income when sold</t>
  </si>
  <si>
    <t>Make note to adjust federal carryovers next year (NOL used or attributes lost)</t>
  </si>
  <si>
    <t>Acquisition date</t>
  </si>
  <si>
    <t xml:space="preserve">      from Insolvency Worksheet</t>
  </si>
  <si>
    <t xml:space="preserve">      From Insolvency Worksheet</t>
  </si>
  <si>
    <t>Carry any excluded COD to Form 982 Line 2 and check appropriate box</t>
  </si>
  <si>
    <t>Complete Part 2 of Form 982 showing attribute reductions (from Worksheet 4)</t>
  </si>
  <si>
    <t>Property Information Sheet for COD</t>
  </si>
  <si>
    <t>Free up passive losses on this property</t>
  </si>
  <si>
    <t>Amt of Insolvency from Insolvency Worksheet 3 (Enter as positive #)</t>
  </si>
  <si>
    <t>Tax Attributes on Worksheet 4 Lines 2,3,4,5,6a(bus/inv only),7a&amp;b,8 (Cr x9 for CA)</t>
  </si>
  <si>
    <t xml:space="preserve">Name </t>
  </si>
  <si>
    <t xml:space="preserve">     Equity (or neg.) in real estate</t>
  </si>
  <si>
    <t>Enter 1 for yes or 2 for no</t>
  </si>
  <si>
    <t>Taxpayer's Name</t>
  </si>
  <si>
    <t>Requires an entry</t>
  </si>
  <si>
    <t xml:space="preserve">To unlock any cell to override entries, click on "Review", "Unprotect Sheet", and enter the password "Lisa" </t>
  </si>
  <si>
    <t>To unlock any cell to override, click on "Review", "Unprotect Sheet", and type in the password "Lisa"</t>
  </si>
  <si>
    <t>To unlock any cell to override, click on "Review", "Unprotect Sheet", and enter the password "Lisa".</t>
  </si>
  <si>
    <t>FMV IMMED. BEFORE DISCHARGE</t>
  </si>
  <si>
    <t>DEBT IMMED BEFORE DISCHARGE</t>
  </si>
  <si>
    <t>FED BASIS  IMMED AFTER  DISCHARGE</t>
  </si>
  <si>
    <r>
      <rPr>
        <b/>
        <sz val="10"/>
        <color indexed="8"/>
        <rFont val="Arial Narrow"/>
        <family val="2"/>
      </rPr>
      <t>FED BASIS REDUCTION</t>
    </r>
    <r>
      <rPr>
        <sz val="12"/>
        <color indexed="8"/>
        <rFont val="Arial Narrow"/>
        <family val="2"/>
      </rPr>
      <t xml:space="preserve"> </t>
    </r>
  </si>
  <si>
    <r>
      <rPr>
        <b/>
        <sz val="10"/>
        <color indexed="8"/>
        <rFont val="Arial Narrow"/>
        <family val="2"/>
      </rPr>
      <t>FED BASIS BEGIN OF NEXT YEAR</t>
    </r>
    <r>
      <rPr>
        <sz val="11"/>
        <color indexed="8"/>
        <rFont val="Arial Narrow"/>
        <family val="2"/>
      </rPr>
      <t xml:space="preserve"> </t>
    </r>
  </si>
  <si>
    <r>
      <rPr>
        <b/>
        <sz val="10"/>
        <color indexed="8"/>
        <rFont val="Arial Narrow"/>
        <family val="2"/>
      </rPr>
      <t>STATE BASIS BEGIN OF NEXT YEAR</t>
    </r>
    <r>
      <rPr>
        <sz val="11"/>
        <color indexed="8"/>
        <rFont val="Arial Narrow"/>
        <family val="2"/>
      </rPr>
      <t xml:space="preserve"> </t>
    </r>
  </si>
  <si>
    <r>
      <rPr>
        <b/>
        <sz val="10"/>
        <color indexed="8"/>
        <rFont val="Arial Narrow"/>
        <family val="2"/>
      </rPr>
      <t>STATE BASIS REDUCTION</t>
    </r>
    <r>
      <rPr>
        <sz val="10"/>
        <color indexed="8"/>
        <rFont val="Arial Narrow"/>
        <family val="2"/>
      </rPr>
      <t xml:space="preserve"> </t>
    </r>
  </si>
  <si>
    <t>STATE REDUCED BASIS</t>
  </si>
  <si>
    <t>DEBT IMMED AFTER DISCHARGE</t>
  </si>
  <si>
    <t>Business real property securing debt</t>
  </si>
  <si>
    <t>Business personal prop securing debt</t>
  </si>
  <si>
    <t>Bankruptcy Worksheet</t>
  </si>
  <si>
    <t>Description</t>
  </si>
  <si>
    <t>Amount</t>
  </si>
  <si>
    <t>Credit Cards</t>
  </si>
  <si>
    <t>If no short-year election, attributes on January 1 of the year the petition was filed.</t>
  </si>
  <si>
    <t>If a short-year election was made, attributes on the day the petition was filed.</t>
  </si>
  <si>
    <r>
      <t xml:space="preserve">Net Operating Loss </t>
    </r>
    <r>
      <rPr>
        <sz val="11"/>
        <color theme="1"/>
        <rFont val="Calibri"/>
        <family val="2"/>
        <scheme val="minor"/>
      </rPr>
      <t>(carry back before surrendering them to the estate)</t>
    </r>
  </si>
  <si>
    <t>Total</t>
  </si>
  <si>
    <t>Reduction</t>
  </si>
  <si>
    <t>Remaining</t>
  </si>
  <si>
    <t>General Business Credits x 3 (9 for CA)</t>
  </si>
  <si>
    <t>Minimum Tax Credits x 3 (9 for CA)</t>
  </si>
  <si>
    <t>Capital Losses</t>
  </si>
  <si>
    <r>
      <t xml:space="preserve">Basis </t>
    </r>
    <r>
      <rPr>
        <sz val="11"/>
        <color theme="1"/>
        <rFont val="Calibri"/>
        <family val="2"/>
        <scheme val="minor"/>
      </rPr>
      <t>(but not if debts exceed basis)</t>
    </r>
  </si>
  <si>
    <t>Passive Activity Losses &amp; Credits</t>
  </si>
  <si>
    <t>Foreign Tax Credits x 3</t>
  </si>
  <si>
    <t>Reduce attributes in the order listed. Any amount remaining is returned to the debtor.</t>
  </si>
  <si>
    <t>Property Description</t>
  </si>
  <si>
    <t>Most computations will be made automatically.</t>
  </si>
  <si>
    <t>Form  982 Line#</t>
  </si>
  <si>
    <t>NET OPERATING LOSS WORKSHEET</t>
  </si>
  <si>
    <t>Income Allocation</t>
  </si>
  <si>
    <t>Item</t>
  </si>
  <si>
    <t>Disposition</t>
  </si>
  <si>
    <t>Business</t>
  </si>
  <si>
    <t>Nonbusiness</t>
  </si>
  <si>
    <t>Wages</t>
  </si>
  <si>
    <t>Taxable Interest</t>
  </si>
  <si>
    <t>Ordinary dividends</t>
  </si>
  <si>
    <t>Taxable refunds</t>
  </si>
  <si>
    <t>Allocate</t>
  </si>
  <si>
    <t>Alimony</t>
  </si>
  <si>
    <t>Business income (loss) Sch C</t>
  </si>
  <si>
    <t>Capital gains/losses</t>
  </si>
  <si>
    <t>See Below</t>
  </si>
  <si>
    <t>Form 4797 gain (loss)</t>
  </si>
  <si>
    <t>Taxable IRA distributions</t>
  </si>
  <si>
    <t>Taxable pensions</t>
  </si>
  <si>
    <t>Rents, royalties, partnerships</t>
  </si>
  <si>
    <t>Usually business</t>
  </si>
  <si>
    <t>Farm income (loss)</t>
  </si>
  <si>
    <t>Unemployment comp.</t>
  </si>
  <si>
    <t>Taxable social security</t>
  </si>
  <si>
    <t>Other income</t>
  </si>
  <si>
    <t>Deduction Allocation</t>
  </si>
  <si>
    <t>Educator expenses</t>
  </si>
  <si>
    <t xml:space="preserve">Reservists, artists, and gov't </t>
  </si>
  <si>
    <t>Health Savings Accounts</t>
  </si>
  <si>
    <t>Moving expenses</t>
  </si>
  <si>
    <t>SE tax deduction</t>
  </si>
  <si>
    <t>SEP, SIMPLE, &amp; qual. plans</t>
  </si>
  <si>
    <t>SE health insurance</t>
  </si>
  <si>
    <t>Penalty for early withdrawal</t>
  </si>
  <si>
    <t>IRA deduction</t>
  </si>
  <si>
    <t>Student loan interest ded.</t>
  </si>
  <si>
    <t>Tuition &amp; fees deduction</t>
  </si>
  <si>
    <t>Domestic production activities</t>
  </si>
  <si>
    <t>Standard deduction</t>
  </si>
  <si>
    <t>Medical</t>
  </si>
  <si>
    <t>Taxes</t>
  </si>
  <si>
    <r>
      <t>Allocate</t>
    </r>
    <r>
      <rPr>
        <b/>
        <i/>
        <vertAlign val="superscript"/>
        <sz val="11"/>
        <color indexed="8"/>
        <rFont val="Calibri"/>
        <family val="2"/>
      </rPr>
      <t>2</t>
    </r>
  </si>
  <si>
    <t>Interest</t>
  </si>
  <si>
    <t>Contributions</t>
  </si>
  <si>
    <t>Casualty</t>
  </si>
  <si>
    <t>Miscellaneous Itemized Ded.</t>
  </si>
  <si>
    <t>Capital Gains/Losses Allocation</t>
  </si>
  <si>
    <t>Capital Gains</t>
  </si>
  <si>
    <t>If page prints on more than one page, click on "Page Layout", "Page Setup" or "Scale to Fit", and</t>
  </si>
  <si>
    <t>Accounts &amp; Notes receivable/payable</t>
  </si>
  <si>
    <t xml:space="preserve">   </t>
  </si>
  <si>
    <t xml:space="preserve">   Leases(Current value of future payments)</t>
  </si>
  <si>
    <t xml:space="preserve">    COD INCOME FROM FORM 1099-C or OTHER (Loan Modification)</t>
  </si>
  <si>
    <t>1a</t>
  </si>
  <si>
    <t>1b</t>
  </si>
  <si>
    <t>Foreclosure - Expenses paid before principal</t>
  </si>
  <si>
    <t>Short Sale - Expenses paid before principal</t>
  </si>
  <si>
    <t>Principal outstanding immed. before transfer</t>
  </si>
  <si>
    <r>
      <t xml:space="preserve">Sales price from HUD1 </t>
    </r>
    <r>
      <rPr>
        <sz val="8"/>
        <color indexed="8"/>
        <rFont val="Arial"/>
        <family val="2"/>
      </rPr>
      <t>(complete lines 11-13)</t>
    </r>
  </si>
  <si>
    <r>
      <t xml:space="preserve">   Unpaid debt with costs </t>
    </r>
    <r>
      <rPr>
        <sz val="8"/>
        <color indexed="8"/>
        <rFont val="Arial"/>
        <family val="2"/>
      </rPr>
      <t>(from Trustee's Deed)</t>
    </r>
  </si>
  <si>
    <r>
      <t xml:space="preserve">   Costs of short sale </t>
    </r>
    <r>
      <rPr>
        <sz val="8"/>
        <color indexed="8"/>
        <rFont val="Arial"/>
        <family val="2"/>
      </rPr>
      <t>(from HUD1)</t>
    </r>
  </si>
  <si>
    <t>Enter 1 for recourse, 2 for nonrecourse</t>
  </si>
  <si>
    <t>To unlock any cell to override, click on "Review", Unprotect Sheet", and type in the password "Lisa".</t>
  </si>
  <si>
    <r>
      <t xml:space="preserve">COD from 1099 </t>
    </r>
    <r>
      <rPr>
        <sz val="8"/>
        <color indexed="8"/>
        <rFont val="Arial"/>
        <family val="2"/>
      </rPr>
      <t>(includes interest, penalties, etc)</t>
    </r>
  </si>
  <si>
    <r>
      <t xml:space="preserve">COD from 1099 </t>
    </r>
    <r>
      <rPr>
        <sz val="8"/>
        <color indexed="8"/>
        <rFont val="Arial"/>
        <family val="2"/>
      </rPr>
      <t>(do not include interest if deductible)</t>
    </r>
  </si>
  <si>
    <r>
      <t xml:space="preserve">   HOA dues and other misc. </t>
    </r>
    <r>
      <rPr>
        <sz val="8"/>
        <color indexed="8"/>
        <rFont val="Arial"/>
        <family val="2"/>
      </rPr>
      <t>(if short sale)</t>
    </r>
  </si>
  <si>
    <t>FMV from 1099 or other convincing proof</t>
  </si>
  <si>
    <r>
      <t xml:space="preserve">   Costs of foreclosure </t>
    </r>
    <r>
      <rPr>
        <sz val="8"/>
        <color indexed="8"/>
        <rFont val="Arial"/>
        <family val="2"/>
      </rPr>
      <t>(Line 10-7,8,9)</t>
    </r>
  </si>
  <si>
    <t xml:space="preserve">   Agreed payoff to junior lienholders</t>
  </si>
  <si>
    <r>
      <t xml:space="preserve">FMV </t>
    </r>
    <r>
      <rPr>
        <sz val="11"/>
        <color indexed="8"/>
        <rFont val="Arial"/>
        <family val="2"/>
      </rPr>
      <t xml:space="preserve">(or Foreclosure or SS sale price)  </t>
    </r>
  </si>
  <si>
    <t>2</t>
  </si>
  <si>
    <t>3</t>
  </si>
  <si>
    <t>4</t>
  </si>
  <si>
    <t>5</t>
  </si>
  <si>
    <t>Debt eliminated (Line 1a or 1b + 2 minus Line 3)</t>
  </si>
  <si>
    <t>Smaller of Line 4 or Line 5</t>
  </si>
  <si>
    <t xml:space="preserve">Excess proceeds rec'd by debtor from the sale </t>
  </si>
  <si>
    <t>Selling Price (Add Lines 7, 8, and 9)</t>
  </si>
  <si>
    <t>14a</t>
  </si>
  <si>
    <t>14b</t>
  </si>
  <si>
    <t>Excess proceeds rec'd by debtor from the sale</t>
  </si>
  <si>
    <r>
      <rPr>
        <sz val="12"/>
        <color indexed="8"/>
        <rFont val="Arial"/>
        <family val="2"/>
      </rPr>
      <t>Selling Price</t>
    </r>
    <r>
      <rPr>
        <sz val="12"/>
        <color indexed="8"/>
        <rFont val="Arial"/>
        <family val="2"/>
      </rPr>
      <t xml:space="preserve"> (Add Lines 17, 18, and 19)</t>
    </r>
  </si>
  <si>
    <r>
      <t>Gain/Loss on Disposition</t>
    </r>
    <r>
      <rPr>
        <sz val="8"/>
        <color indexed="8"/>
        <rFont val="Arial"/>
        <family val="2"/>
      </rPr>
      <t xml:space="preserve"> (Line 20 minus Lines 21 &amp; 22)</t>
    </r>
  </si>
  <si>
    <t xml:space="preserve">   Short sale</t>
  </si>
  <si>
    <t xml:space="preserve">   Deed-in-lieu</t>
  </si>
  <si>
    <t xml:space="preserve">   Loan modification</t>
  </si>
  <si>
    <t xml:space="preserve">   Credit card or similar debt</t>
  </si>
  <si>
    <t xml:space="preserve">   Foreclosure </t>
  </si>
  <si>
    <t>Once for each tax return</t>
  </si>
  <si>
    <t xml:space="preserve"> (Only needed if COD excluded using insolvency, bankruptcy, business real property, or farm exclusions.)</t>
  </si>
  <si>
    <t>*6</t>
  </si>
  <si>
    <t>*7</t>
  </si>
  <si>
    <t>*4</t>
  </si>
  <si>
    <t>Sales price (Trustee's Deed or other)</t>
  </si>
  <si>
    <t>*16</t>
  </si>
  <si>
    <t>*17</t>
  </si>
  <si>
    <t>*18</t>
  </si>
  <si>
    <t>*19</t>
  </si>
  <si>
    <t>*20</t>
  </si>
  <si>
    <t>*21</t>
  </si>
  <si>
    <t>*22</t>
  </si>
  <si>
    <t>*23</t>
  </si>
  <si>
    <t>*24</t>
  </si>
  <si>
    <t>Entries on these lines are used to calculate expenses of sale, real estate tax deductions, etc.</t>
  </si>
  <si>
    <t>Date filed</t>
  </si>
  <si>
    <t>Date discharged</t>
  </si>
  <si>
    <t>To unlock sheet to override, click on "Review", "Unprotect Sheet" and enter the password "Lisa".</t>
  </si>
  <si>
    <t>Costs included in Line 1a or 1b above</t>
  </si>
  <si>
    <t>Debt eliminated (Line 14a+14b+15 minus 16)</t>
  </si>
  <si>
    <t>Costs included in Line 14a or 14b above</t>
  </si>
  <si>
    <r>
      <t xml:space="preserve">Total </t>
    </r>
    <r>
      <rPr>
        <sz val="11"/>
        <color theme="1"/>
        <rFont val="Calibri"/>
        <family val="2"/>
        <scheme val="minor"/>
      </rPr>
      <t>(Reduce attributes below)</t>
    </r>
  </si>
  <si>
    <t>Available</t>
  </si>
  <si>
    <t>9a</t>
  </si>
  <si>
    <t>9b</t>
  </si>
  <si>
    <t xml:space="preserve">   Interest credit by bank before principal</t>
  </si>
  <si>
    <r>
      <t xml:space="preserve">Lines with an * </t>
    </r>
    <r>
      <rPr>
        <b/>
        <sz val="12"/>
        <color indexed="8"/>
        <rFont val="Arial"/>
        <family val="2"/>
      </rPr>
      <t>MUST</t>
    </r>
    <r>
      <rPr>
        <sz val="12"/>
        <color indexed="8"/>
        <rFont val="Arial"/>
        <family val="2"/>
      </rPr>
      <t xml:space="preserve"> have entries to complete basic calculations (</t>
    </r>
    <r>
      <rPr>
        <sz val="8"/>
        <color indexed="8"/>
        <rFont val="Arial"/>
        <family val="2"/>
      </rPr>
      <t>but some deductions may be missed)</t>
    </r>
    <r>
      <rPr>
        <sz val="12"/>
        <color indexed="8"/>
        <rFont val="Arial"/>
        <family val="2"/>
      </rPr>
      <t>.</t>
    </r>
  </si>
  <si>
    <t xml:space="preserve">Use the tabs across the bottom to move to the other worksheets. </t>
  </si>
  <si>
    <t xml:space="preserve">   If tabs are not visible, try reducing the program from full screen size to partial screen size.</t>
  </si>
  <si>
    <r>
      <t xml:space="preserve">Actual date of sale </t>
    </r>
    <r>
      <rPr>
        <sz val="8"/>
        <color indexed="8"/>
        <rFont val="Arial"/>
        <family val="2"/>
      </rPr>
      <t>(from Trustee's deed)</t>
    </r>
  </si>
  <si>
    <r>
      <t xml:space="preserve">   Real estate taxes due </t>
    </r>
    <r>
      <rPr>
        <sz val="8"/>
        <color indexed="8"/>
        <rFont val="Arial"/>
        <family val="2"/>
      </rPr>
      <t>(County tax collector)</t>
    </r>
  </si>
  <si>
    <r>
      <t xml:space="preserve">      </t>
    </r>
    <r>
      <rPr>
        <sz val="8"/>
        <color indexed="8"/>
        <rFont val="Arial"/>
        <family val="2"/>
      </rPr>
      <t>(bank usually issues a 1098 if they credit interest)</t>
    </r>
  </si>
  <si>
    <r>
      <t xml:space="preserve">   Accrued interest due</t>
    </r>
    <r>
      <rPr>
        <sz val="8"/>
        <color indexed="8"/>
        <rFont val="Arial"/>
        <family val="2"/>
      </rPr>
      <t xml:space="preserve"> (mtge stmt or estimate)</t>
    </r>
  </si>
  <si>
    <t>Loans Specifically Excluded from Bankruptcy</t>
  </si>
  <si>
    <t>Associated Attributes Retained by Debtor</t>
  </si>
  <si>
    <t>Other:</t>
  </si>
  <si>
    <t>Returned to debtor with abandoned assets</t>
  </si>
  <si>
    <t xml:space="preserve">   Interest if you know bank credited it (Form 1098) (deduct)</t>
  </si>
  <si>
    <t xml:space="preserve">   Total</t>
  </si>
  <si>
    <t xml:space="preserve">   Costs of Sale (carries to Line 12)</t>
  </si>
  <si>
    <t xml:space="preserve">   Foreclosure costs (carries to Line 12)</t>
  </si>
  <si>
    <t xml:space="preserve">   HOA dues and other (deduct if business)</t>
  </si>
  <si>
    <t xml:space="preserve">   Junior Lienholders (reduce principal amount of that loan)</t>
  </si>
  <si>
    <t xml:space="preserve">   Property taxes (deduct) &amp; foreclosure costs (enter on Line 22)</t>
  </si>
  <si>
    <t xml:space="preserve">   Foreclosure costs (carries to Line 22)</t>
  </si>
  <si>
    <t xml:space="preserve">   Property taxes (deduct) </t>
  </si>
  <si>
    <t xml:space="preserve">   Interest (from HUD-1 and Form 1098) (deduct)</t>
  </si>
  <si>
    <t xml:space="preserve">   Costs of Sale (carries to Line 22)</t>
  </si>
  <si>
    <t>Leases (current value of future payments)</t>
  </si>
  <si>
    <t xml:space="preserve">   Medical bills, child care, taxes</t>
  </si>
  <si>
    <r>
      <t xml:space="preserve">    Land </t>
    </r>
    <r>
      <rPr>
        <sz val="8"/>
        <rFont val="Arial Narrow"/>
        <family val="2"/>
      </rPr>
      <t>(list interest, taxes, HOA dues etc as liab.)</t>
    </r>
  </si>
  <si>
    <t>Carry gain/loss on sale to appropriate line on tax return (include costs of sale)</t>
  </si>
  <si>
    <t>If 1099-A received, make add'l entry if needed to avoid CP-2000 on sale</t>
  </si>
  <si>
    <t>If 1099-C received, make additional entry if needed to avoid CP-2000 for COD</t>
  </si>
  <si>
    <t>Make notes in permanent file regarding debts not yet discharged (skeletons)</t>
  </si>
  <si>
    <t>Be sure all basis information is entered on Worksheets 3 and 5</t>
  </si>
  <si>
    <t>Make note in permanent file regarding basis reductions to personal assets</t>
  </si>
  <si>
    <r>
      <t>Income from Cancellation of Debt</t>
    </r>
    <r>
      <rPr>
        <sz val="8"/>
        <color indexed="8"/>
        <rFont val="Arial"/>
        <family val="2"/>
      </rPr>
      <t>(Line 4-Line 5.If&lt;0, enter 0)</t>
    </r>
  </si>
  <si>
    <r>
      <t>Excess proceeds</t>
    </r>
    <r>
      <rPr>
        <sz val="8"/>
        <color indexed="8"/>
        <rFont val="Arial"/>
        <family val="2"/>
      </rPr>
      <t>(Deduct interest paid, reduce bal of 2nd if paid)</t>
    </r>
  </si>
  <si>
    <t xml:space="preserve"> (Caution: If Qualified Business Real Property, reduce basis first)</t>
  </si>
  <si>
    <r>
      <t>Gain or Loss on Disposition</t>
    </r>
    <r>
      <rPr>
        <sz val="8"/>
        <color indexed="8"/>
        <rFont val="Arial"/>
        <family val="2"/>
      </rPr>
      <t xml:space="preserve"> (Line 10 less Line 11 and 12)</t>
    </r>
  </si>
  <si>
    <t>Carry to Sch D or 4797 or use §121 exclusion.</t>
  </si>
  <si>
    <t>Make state adjustments if needed (basis difference)</t>
  </si>
  <si>
    <t>Make state adjustments to COD if needed (different exclusions apply)</t>
  </si>
  <si>
    <t>Complete Worksheet 5 to calculate state basis reductions if required</t>
  </si>
  <si>
    <t>Make state adjustments on separate state Form 982 if needed</t>
  </si>
  <si>
    <t xml:space="preserve">   (Enter as prior depreciation and change calculation method to "Formula")</t>
  </si>
  <si>
    <t>Make note to enter state basis adjustments into software in following tax year</t>
  </si>
  <si>
    <t>Make note to adjust state carryovers next year (NOL used or attributes lost)</t>
  </si>
  <si>
    <r>
      <rPr>
        <b/>
        <sz val="10"/>
        <color indexed="8"/>
        <rFont val="Arial Narrow"/>
        <family val="2"/>
      </rPr>
      <t>STATE BASIS AFTER  DISCHARG</t>
    </r>
    <r>
      <rPr>
        <sz val="10"/>
        <color indexed="8"/>
        <rFont val="Arial Narrow"/>
        <family val="2"/>
      </rPr>
      <t>E</t>
    </r>
  </si>
  <si>
    <r>
      <t xml:space="preserve">Debts Discharged in Estate </t>
    </r>
    <r>
      <rPr>
        <sz val="11"/>
        <color theme="1"/>
        <rFont val="Calibri"/>
        <family val="2"/>
        <scheme val="minor"/>
      </rPr>
      <t>(Does not include secured debts on abandoned or exempt real estate)</t>
    </r>
  </si>
  <si>
    <t>Federal</t>
  </si>
  <si>
    <t>State</t>
  </si>
  <si>
    <t>Later COD - If COD income results later from the discharge these loans, the bankruptcy exclusion CANNOT be used.</t>
  </si>
  <si>
    <t>Later COD - If COD income results later from the discharge of loans secured by this property, that were in place at the time of the bankruptcy (made unenforceable by the bankruptcy court), the bankruptcy exclusion CAN be used.</t>
  </si>
  <si>
    <r>
      <t xml:space="preserve">     </t>
    </r>
    <r>
      <rPr>
        <b/>
        <i/>
        <sz val="12"/>
        <color indexed="8"/>
        <rFont val="Arial"/>
        <family val="2"/>
      </rPr>
      <t xml:space="preserve">Carry to Sch D, 4797, or exclude using </t>
    </r>
    <r>
      <rPr>
        <b/>
        <sz val="12"/>
        <color indexed="8"/>
        <rFont val="Calibri"/>
        <family val="2"/>
      </rPr>
      <t>§</t>
    </r>
    <r>
      <rPr>
        <b/>
        <i/>
        <sz val="12"/>
        <color indexed="8"/>
        <rFont val="Arial"/>
        <family val="2"/>
      </rPr>
      <t>121</t>
    </r>
  </si>
  <si>
    <t>Exempt Property</t>
  </si>
  <si>
    <t>Abandoned Property</t>
  </si>
  <si>
    <t>Discharge of taxes does NOT create COD. Do NOT include it here.</t>
  </si>
  <si>
    <t>Calculation of Basis Insolvency Limit (Usually not required if bankruptcy exclusion used)</t>
  </si>
  <si>
    <t xml:space="preserve">a. Basis  </t>
  </si>
  <si>
    <r>
      <t xml:space="preserve">    Land </t>
    </r>
    <r>
      <rPr>
        <sz val="8"/>
        <rFont val="Arial Narrow"/>
        <family val="2"/>
      </rPr>
      <t>(List interest, taxes, HOA dues etc as liab.)</t>
    </r>
  </si>
  <si>
    <r>
      <t>Real estate - Building</t>
    </r>
    <r>
      <rPr>
        <sz val="8"/>
        <rFont val="Arial Narrow"/>
        <family val="2"/>
      </rPr>
      <t xml:space="preserve"> (Entire property debt on this line)</t>
    </r>
  </si>
  <si>
    <t xml:space="preserve">Basis reduction - If the bankruptcy exclusion was used (on Form 1040 or Form 1041) do not reduce basis in any exempt property, or reduce basis in any abandoned property if the debtor is basis insolvent (excluding exempt assets from the calculation). </t>
  </si>
  <si>
    <t>For Bankruptcy, include only attributes that existed on the date of the bankruptcy filing.</t>
  </si>
  <si>
    <t>For Qualified Real Property Business Debt, skip this worksheet and reduce basis in depreciable real property.</t>
  </si>
  <si>
    <t>FMV of the business property securing debt (net of selling costs)</t>
  </si>
  <si>
    <r>
      <t xml:space="preserve"> </t>
    </r>
    <r>
      <rPr>
        <b/>
        <i/>
        <sz val="12"/>
        <color indexed="8"/>
        <rFont val="Arial"/>
        <family val="2"/>
      </rPr>
      <t xml:space="preserve">Carry to COD Exclusions Worksheet </t>
    </r>
    <r>
      <rPr>
        <i/>
        <sz val="10"/>
        <color indexed="8"/>
        <rFont val="Arial"/>
        <family val="2"/>
      </rPr>
      <t>(if these totals do not match 1099-C, check for real estate taxes, etc included by the bank in the principal balance)</t>
    </r>
  </si>
  <si>
    <t>Attributes in the Estate - Include only attributes that existed BEFORE the bankruptcy!!!</t>
  </si>
  <si>
    <t>Bank proceeds from short sale should equal sale price minus lines 7-14</t>
  </si>
  <si>
    <t>No guidance</t>
  </si>
  <si>
    <t>*7a</t>
  </si>
  <si>
    <t>3a</t>
  </si>
  <si>
    <t>Excess proceeds from Line 18 below</t>
  </si>
  <si>
    <r>
      <t xml:space="preserve">Excess proceeds </t>
    </r>
    <r>
      <rPr>
        <sz val="8"/>
        <color indexed="8"/>
        <rFont val="Arial"/>
        <family val="2"/>
      </rPr>
      <t>(Transfer to Line 3 above, or deduct as interest if applicable, or reduce balance of 2nd if pd)</t>
    </r>
  </si>
  <si>
    <t>Return can be filed electronically, but if insolvency, bankruptcy, business real property, or farm exclusion was used attach worksheets to return as a .pdf.</t>
  </si>
  <si>
    <t xml:space="preserve">     are only required once per taxpayer per year.</t>
  </si>
  <si>
    <t>Attach all worksheets to the return (as .pdf files for electronically filed returns).</t>
  </si>
  <si>
    <t xml:space="preserve">Send an e-mail to Education@BrassTax.com to report needed corrections or comments (attach your sheets for reference). </t>
  </si>
  <si>
    <t xml:space="preserve">     </t>
  </si>
  <si>
    <t>If worksheet 3 divides the two pages in the wrong place, click on "View", "Page Break, "Preview", and move the break.</t>
  </si>
  <si>
    <t xml:space="preserve">For those of you with Excel knowledge who want to unlock the worksheets </t>
  </si>
  <si>
    <t>Gather info on "Property Information" sheet</t>
  </si>
  <si>
    <t>Determine if transfer of property has occurred (check county recorder records)</t>
  </si>
  <si>
    <t>Complete "Identifiable Event Flowchart" (last tab) to determine if COD occurred</t>
  </si>
  <si>
    <t>Complete Worksheet "2 Exclusions"</t>
  </si>
  <si>
    <t>Complete Worksheet "1 COD &amp; Sale"</t>
  </si>
  <si>
    <t>If Qualified Residence Exclusion used, reduce basis in home if still owned after discharge</t>
  </si>
  <si>
    <t>Complete separate state Form 982 if needed (if state does not recognize QPRI, etc.)</t>
  </si>
  <si>
    <t>Carry taxes, interest, etc. from Lines 1a, 1b, 8, 14a, 14b, and 18 to Form 1040</t>
  </si>
  <si>
    <t>If Business Real Property Debt Exclusion used, reduce basis in dep. real prop (beinning of next year)</t>
  </si>
  <si>
    <t>Complete Worksheet 4 to calculate federal attribute reductions (insolvency, bankruptcy, farm)</t>
  </si>
  <si>
    <t>Complete Worksheet 4 to calculate state attribute reductions (insolvency, bankruptcy, farm)</t>
  </si>
  <si>
    <t>Attach Worksheets 1 - 5 as a .pdf to file with the electronic return</t>
  </si>
  <si>
    <t>© 2021 by Brass Tax Presentations, LLC</t>
  </si>
  <si>
    <r>
      <t xml:space="preserve">Transaction Type </t>
    </r>
    <r>
      <rPr>
        <sz val="8"/>
        <color rgb="FF000000"/>
        <rFont val="Arial"/>
        <family val="2"/>
      </rPr>
      <t>(enter code from below)</t>
    </r>
  </si>
  <si>
    <t>Date abandoned</t>
  </si>
  <si>
    <t>Recourse or Nonrecourse</t>
  </si>
  <si>
    <r>
      <t xml:space="preserve">Discharged? </t>
    </r>
    <r>
      <rPr>
        <sz val="8"/>
        <color indexed="8"/>
        <rFont val="Arial"/>
        <family val="2"/>
      </rPr>
      <t>(state law,1099-C,credit report)</t>
    </r>
  </si>
  <si>
    <r>
      <rPr>
        <b/>
        <sz val="12"/>
        <color rgb="FF000000"/>
        <rFont val="Arial"/>
        <family val="2"/>
      </rPr>
      <t>1st mtge balance</t>
    </r>
    <r>
      <rPr>
        <sz val="12"/>
        <color rgb="FF000000"/>
        <rFont val="Arial"/>
        <family val="2"/>
      </rPr>
      <t xml:space="preserve"> that is Recourse     </t>
    </r>
    <r>
      <rPr>
        <sz val="8"/>
        <color indexed="8"/>
        <rFont val="Arial"/>
        <family val="2"/>
      </rPr>
      <t>(principal only, no add-ons)</t>
    </r>
  </si>
  <si>
    <r>
      <rPr>
        <b/>
        <sz val="12"/>
        <color rgb="FF000000"/>
        <rFont val="Arial"/>
        <family val="2"/>
      </rPr>
      <t>1st mtge balance</t>
    </r>
    <r>
      <rPr>
        <sz val="12"/>
        <color rgb="FF000000"/>
        <rFont val="Arial"/>
        <family val="2"/>
      </rPr>
      <t xml:space="preserve"> that is Nonrecourse</t>
    </r>
  </si>
  <si>
    <r>
      <rPr>
        <b/>
        <sz val="12"/>
        <color rgb="FF000000"/>
        <rFont val="Arial"/>
        <family val="2"/>
      </rPr>
      <t>2nd mtge balance</t>
    </r>
    <r>
      <rPr>
        <sz val="12"/>
        <color rgb="FF000000"/>
        <rFont val="Arial"/>
        <family val="2"/>
      </rPr>
      <t xml:space="preserve"> </t>
    </r>
    <r>
      <rPr>
        <sz val="8"/>
        <color indexed="8"/>
        <rFont val="Arial"/>
        <family val="2"/>
      </rPr>
      <t>(no add-ons)</t>
    </r>
  </si>
  <si>
    <t>Other debt amount</t>
  </si>
  <si>
    <t>Adjusted basis</t>
  </si>
  <si>
    <r>
      <t xml:space="preserve">     Retirement assets (</t>
    </r>
    <r>
      <rPr>
        <sz val="12"/>
        <color indexed="8"/>
        <rFont val="Arial"/>
        <family val="2"/>
      </rPr>
      <t>accessible)</t>
    </r>
  </si>
  <si>
    <r>
      <t xml:space="preserve">© </t>
    </r>
    <r>
      <rPr>
        <sz val="12"/>
        <color indexed="8"/>
        <rFont val="Arial"/>
        <family val="2"/>
      </rPr>
      <t>2021 by Brass Tax Presentations, LLC</t>
    </r>
  </si>
  <si>
    <r>
      <rPr>
        <sz val="12"/>
        <rFont val="Calibri"/>
        <family val="2"/>
      </rPr>
      <t>©</t>
    </r>
    <r>
      <rPr>
        <sz val="12"/>
        <rFont val="Arial Narrow"/>
        <family val="2"/>
      </rPr>
      <t xml:space="preserve"> 2021 by Brass Tax Presentations, LLC</t>
    </r>
  </si>
  <si>
    <r>
      <rPr>
        <sz val="12"/>
        <color indexed="8"/>
        <rFont val="Calibri"/>
        <family val="2"/>
      </rPr>
      <t>©</t>
    </r>
    <r>
      <rPr>
        <sz val="12"/>
        <color indexed="8"/>
        <rFont val="Arial Narrow"/>
        <family val="2"/>
      </rPr>
      <t xml:space="preserve"> 2021 by Brass Tax Presentations, LLC</t>
    </r>
  </si>
  <si>
    <t>©2021 by Brass Tax Presentations, LLC</t>
  </si>
  <si>
    <r>
      <t xml:space="preserve">INSTRUCTIONS - </t>
    </r>
    <r>
      <rPr>
        <sz val="12"/>
        <color indexed="8"/>
        <rFont val="Arial Narrow"/>
        <family val="2"/>
      </rPr>
      <t xml:space="preserve">Complete a separate set of worksheets for each discharge.  </t>
    </r>
  </si>
  <si>
    <t>A separate "1 COD &amp; Sale" worksheet, "2 Exclusions", and "3 Insolvency" will be required for each discharge.</t>
  </si>
  <si>
    <t>the set of worksheets for the final discharge.</t>
  </si>
  <si>
    <t>Information carried from another sheet, but may require double checking and adjustment</t>
  </si>
  <si>
    <t xml:space="preserve">Only one "4 Attributes - Fed" and "5 Basis Reduction" worksheet will be required and will be completed in </t>
  </si>
  <si>
    <t>Deduct</t>
  </si>
  <si>
    <t xml:space="preserve">   Property taxes</t>
  </si>
  <si>
    <t xml:space="preserve">   Interest if you know bank credited it as paid (Form 1098)</t>
  </si>
  <si>
    <t xml:space="preserve">   Interest (from HUD-1 and/or Form 1098) </t>
  </si>
  <si>
    <t xml:space="preserve">   HOA dues and other </t>
  </si>
  <si>
    <t>Deduct (if business)</t>
  </si>
  <si>
    <t>Other Debt</t>
  </si>
  <si>
    <t xml:space="preserve">CALIFORNIA </t>
  </si>
  <si>
    <t xml:space="preserve">No CA </t>
  </si>
  <si>
    <t>exclusion</t>
  </si>
  <si>
    <t>allowed</t>
  </si>
  <si>
    <t xml:space="preserve">Limit - Do not enter &gt; than: Fed $750,000/375,000 if MFS. </t>
  </si>
  <si>
    <t>2021 COD EXCLUSIONS</t>
  </si>
  <si>
    <r>
      <t>Excludable amt</t>
    </r>
    <r>
      <rPr>
        <b/>
        <sz val="12"/>
        <rFont val="Arial Narrow"/>
        <family val="2"/>
      </rPr>
      <t xml:space="preserve">: </t>
    </r>
  </si>
  <si>
    <r>
      <t>COD not yet excluded (Line 9 - Line 11)</t>
    </r>
    <r>
      <rPr>
        <i/>
        <sz val="12"/>
        <rFont val="Arial Narrow"/>
        <family val="2"/>
      </rPr>
      <t xml:space="preserve"> Carry to Line 13</t>
    </r>
  </si>
  <si>
    <t>Nonbusiness Debt - Schedule 1 Line 8 Other Income; Business Debt - Sch C (subject to SE); Rental Debt - Sch E (passive)</t>
  </si>
  <si>
    <t>Farm Rental - Form 4835; Farm Debt - Sch F (subject to SE); Investment Debt - Sch D? (treatment is gray area)</t>
  </si>
  <si>
    <t>IF LINE 12 IS QUALIFIED BUSINESS DEBT &amp; ELECTING TO USE THIS EXCLUSION, ENTER A 1 IN THE BOX</t>
  </si>
  <si>
    <t>IF LINE 22 IS QUALIFIED FARM DEBT &amp; ELECTING TO USE THIS EXCLUSION, ENTER A 1 IN THE BOX</t>
  </si>
  <si>
    <t>BANKRUPTCY - Mandatory</t>
  </si>
  <si>
    <t>INSOLVENCY EXCLUSION - Mandatory</t>
  </si>
  <si>
    <t>Qualified Principal Res. Debt (Acquisition debt + debt for improve.) IF ELECTING</t>
  </si>
  <si>
    <t>QUALIFIED REAL PROPERTY BUSINESS DEBT EXCLUSION - Election (make no entries if NOT electing)</t>
  </si>
  <si>
    <r>
      <t xml:space="preserve">QUALIFIED PRINCIPAL RESIDENCE EXCLUSION </t>
    </r>
    <r>
      <rPr>
        <sz val="12"/>
        <rFont val="Arial Narrow"/>
        <family val="2"/>
      </rPr>
      <t>(May elect insolvency instead)</t>
    </r>
    <r>
      <rPr>
        <b/>
        <sz val="12"/>
        <rFont val="Arial Narrow"/>
        <family val="2"/>
      </rPr>
      <t xml:space="preserve"> - Election (make no entries if NOT electing)</t>
    </r>
  </si>
  <si>
    <t>QUALIFIED FARM INDEBTEDNESS - Election (make no entries if NOT electing)</t>
  </si>
  <si>
    <t xml:space="preserve">       Description of Property/Transaction</t>
  </si>
  <si>
    <t>CAUTION - Carryover numbers in blue boxes may not be correct and should be entered manually if different.</t>
  </si>
  <si>
    <t>from Federal basis.  Basis on 1-1 of the next year may be different than immediately after the discharge.)</t>
  </si>
  <si>
    <t>Debt immediately after discharge will need to be adjusted for the property foreclosed.  State basis may be different</t>
  </si>
  <si>
    <t>Rentals, Business, &amp; Investment Property</t>
  </si>
  <si>
    <t>Payroll, Income, Sales, other taxes</t>
  </si>
  <si>
    <t>Inventory, A/R, N/R, A/P, N/P</t>
  </si>
  <si>
    <t>Annuities, Cash value of life insurance</t>
  </si>
  <si>
    <t xml:space="preserve">   Utilities (water, gas, electric, phone, cell)</t>
  </si>
  <si>
    <t xml:space="preserve">   Leases (Current value of future payments)</t>
  </si>
  <si>
    <t>IRAs/Retirement Accounts/401k plans**</t>
  </si>
  <si>
    <t>**Only amounts available to pay an immediate tax liability need to be included.</t>
  </si>
  <si>
    <t xml:space="preserve">of these worksheets is required, even if there are several discharges during the year.   </t>
  </si>
  <si>
    <t>Complete the tax return for the year of discharge before completing this worksheet.</t>
  </si>
  <si>
    <r>
      <t xml:space="preserve">INSTRUCTIONS - </t>
    </r>
    <r>
      <rPr>
        <sz val="12"/>
        <color indexed="8"/>
        <rFont val="Arial Narrow"/>
        <family val="2"/>
      </rPr>
      <t xml:space="preserve">Basis reduction is made on the first day of the tax year following the year of discharge, so </t>
    </r>
    <r>
      <rPr>
        <b/>
        <sz val="12"/>
        <color rgb="FF000000"/>
        <rFont val="Arial Narrow"/>
        <family val="2"/>
      </rPr>
      <t>only one</t>
    </r>
  </si>
  <si>
    <t xml:space="preserve">      If Insolvent: Immed after discharge</t>
  </si>
  <si>
    <t>f. Basis &gt; Liab immed after (Line 6d - 6e)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</si>
</sst>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d/yy;@"/>
  </numFmts>
  <fonts count="66" x14ac:knownFonts="1">
    <font>
      <sz val="11"/>
      <color theme="1"/>
      <name val="Calibri"/>
      <family val="2"/>
      <scheme val="minor"/>
    </font>
    <font>
      <b/>
      <sz val="12"/>
      <name val="Arial Narrow"/>
      <family val="2"/>
    </font>
    <font>
      <sz val="12"/>
      <name val="Arial Narrow"/>
      <family val="2"/>
    </font>
    <font>
      <i/>
      <sz val="12"/>
      <name val="Arial Narrow"/>
      <family val="2"/>
    </font>
    <font>
      <sz val="11"/>
      <name val="Arial Narrow"/>
      <family val="2"/>
    </font>
    <font>
      <sz val="12"/>
      <color indexed="8"/>
      <name val="Arial"/>
      <family val="2"/>
    </font>
    <font>
      <b/>
      <i/>
      <sz val="9"/>
      <name val="Arial Narrow"/>
      <family val="2"/>
    </font>
    <font>
      <b/>
      <i/>
      <sz val="12"/>
      <name val="Arial Narrow"/>
      <family val="2"/>
    </font>
    <font>
      <sz val="12"/>
      <name val="Calibri"/>
      <family val="2"/>
    </font>
    <font>
      <sz val="12"/>
      <color indexed="8"/>
      <name val="Arial Narrow"/>
      <family val="2"/>
    </font>
    <font>
      <sz val="12"/>
      <color indexed="8"/>
      <name val="Calibri"/>
      <family val="2"/>
    </font>
    <font>
      <sz val="11"/>
      <color indexed="8"/>
      <name val="Arial Narrow"/>
      <family val="2"/>
    </font>
    <font>
      <b/>
      <i/>
      <sz val="12"/>
      <color indexed="8"/>
      <name val="Arial"/>
      <family val="2"/>
    </font>
    <font>
      <b/>
      <sz val="12"/>
      <color indexed="8"/>
      <name val="Calibri"/>
      <family val="2"/>
    </font>
    <font>
      <b/>
      <sz val="12"/>
      <color indexed="8"/>
      <name val="Arial Narrow"/>
      <family val="2"/>
    </font>
    <font>
      <b/>
      <sz val="11"/>
      <name val="Arial Narrow"/>
      <family val="2"/>
    </font>
    <font>
      <b/>
      <i/>
      <sz val="11"/>
      <name val="Arial Narrow"/>
      <family val="2"/>
    </font>
    <font>
      <b/>
      <sz val="16"/>
      <name val="Arial Narrow"/>
      <family val="2"/>
    </font>
    <font>
      <sz val="11"/>
      <color indexed="8"/>
      <name val="Arial"/>
      <family val="2"/>
    </font>
    <font>
      <sz val="8"/>
      <color indexed="8"/>
      <name val="Arial"/>
      <family val="2"/>
    </font>
    <font>
      <sz val="10"/>
      <color indexed="8"/>
      <name val="Arial Narrow"/>
      <family val="2"/>
    </font>
    <font>
      <b/>
      <sz val="10"/>
      <name val="Arial Narrow"/>
      <family val="2"/>
    </font>
    <font>
      <b/>
      <sz val="10"/>
      <color indexed="8"/>
      <name val="Arial Narrow"/>
      <family val="2"/>
    </font>
    <font>
      <b/>
      <i/>
      <vertAlign val="superscript"/>
      <sz val="11"/>
      <color indexed="8"/>
      <name val="Calibri"/>
      <family val="2"/>
    </font>
    <font>
      <b/>
      <sz val="8"/>
      <color indexed="8"/>
      <name val="Arial"/>
      <family val="2"/>
    </font>
    <font>
      <b/>
      <sz val="12"/>
      <color indexed="8"/>
      <name val="Arial"/>
      <family val="2"/>
    </font>
    <font>
      <sz val="8"/>
      <name val="Arial Narrow"/>
      <family val="2"/>
    </font>
    <font>
      <i/>
      <sz val="10"/>
      <color indexed="8"/>
      <name val="Arial"/>
      <family val="2"/>
    </font>
    <font>
      <sz val="11"/>
      <color theme="1"/>
      <name val="Calibri"/>
      <family val="2"/>
      <scheme val="minor"/>
    </font>
    <font>
      <sz val="11"/>
      <color theme="1"/>
      <name val="Arial"/>
      <family val="2"/>
    </font>
    <font>
      <b/>
      <sz val="11"/>
      <color rgb="FF3F3F3F"/>
      <name val="Calibri"/>
      <family val="2"/>
      <scheme val="minor"/>
    </font>
    <font>
      <sz val="12"/>
      <color theme="1"/>
      <name val="Arial Narrow"/>
      <family val="2"/>
    </font>
    <font>
      <b/>
      <sz val="12"/>
      <color theme="1"/>
      <name val="Arial Narrow"/>
      <family val="2"/>
    </font>
    <font>
      <sz val="11"/>
      <color rgb="FF000000"/>
      <name val="Arial"/>
      <family val="2"/>
    </font>
    <font>
      <sz val="12"/>
      <color rgb="FF000000"/>
      <name val="Arial"/>
      <family val="2"/>
    </font>
    <font>
      <b/>
      <sz val="12"/>
      <color rgb="FF000000"/>
      <name val="Arial"/>
      <family val="2"/>
    </font>
    <font>
      <b/>
      <sz val="12"/>
      <color rgb="FF3F3F3F"/>
      <name val="Arial Narrow"/>
      <family val="2"/>
    </font>
    <font>
      <sz val="11"/>
      <color theme="1"/>
      <name val="Arial Narrow"/>
      <family val="2"/>
    </font>
    <font>
      <b/>
      <i/>
      <sz val="12"/>
      <color theme="1"/>
      <name val="Arial Narrow"/>
      <family val="2"/>
    </font>
    <font>
      <sz val="12"/>
      <color rgb="FF3F3F3F"/>
      <name val="Arial Narrow"/>
      <family val="2"/>
    </font>
    <font>
      <sz val="10"/>
      <color theme="1"/>
      <name val="Arial Narrow"/>
      <family val="2"/>
    </font>
    <font>
      <sz val="9"/>
      <color theme="1"/>
      <name val="Arial Narrow"/>
      <family val="2"/>
    </font>
    <font>
      <sz val="12"/>
      <color theme="1"/>
      <name val="Arial"/>
      <family val="2"/>
    </font>
    <font>
      <sz val="12"/>
      <color theme="1"/>
      <name val="Calibri"/>
      <family val="2"/>
      <scheme val="minor"/>
    </font>
    <font>
      <sz val="11"/>
      <color rgb="FF000000"/>
      <name val="Calibri"/>
      <family val="2"/>
      <scheme val="minor"/>
    </font>
    <font>
      <sz val="16"/>
      <color rgb="FF000000"/>
      <name val="Arial"/>
      <family val="2"/>
    </font>
    <font>
      <b/>
      <i/>
      <sz val="12"/>
      <color rgb="FF000000"/>
      <name val="Arial"/>
      <family val="2"/>
    </font>
    <font>
      <b/>
      <sz val="14"/>
      <color theme="1"/>
      <name val="Arial"/>
      <family val="2"/>
    </font>
    <font>
      <b/>
      <sz val="11"/>
      <color theme="1"/>
      <name val="Calibri"/>
      <family val="2"/>
      <scheme val="minor"/>
    </font>
    <font>
      <b/>
      <sz val="10"/>
      <color theme="1"/>
      <name val="Arial Narrow"/>
      <family val="2"/>
    </font>
    <font>
      <b/>
      <i/>
      <sz val="11"/>
      <color theme="1"/>
      <name val="Calibri"/>
      <family val="2"/>
      <scheme val="minor"/>
    </font>
    <font>
      <sz val="8"/>
      <color rgb="FF000000"/>
      <name val="Arial"/>
      <family val="2"/>
    </font>
    <font>
      <i/>
      <sz val="12"/>
      <color theme="1"/>
      <name val="Arial"/>
      <family val="2"/>
    </font>
    <font>
      <b/>
      <sz val="8"/>
      <color rgb="FF000000"/>
      <name val="Arial"/>
      <family val="2"/>
    </font>
    <font>
      <b/>
      <sz val="12"/>
      <color theme="1"/>
      <name val="Arial"/>
      <family val="2"/>
    </font>
    <font>
      <sz val="11"/>
      <color theme="1"/>
      <name val="Calibri"/>
      <family val="2"/>
    </font>
    <font>
      <b/>
      <sz val="10"/>
      <color rgb="FF000000"/>
      <name val="Arial"/>
      <family val="2"/>
    </font>
    <font>
      <sz val="12"/>
      <color rgb="FF000000"/>
      <name val="Calibri"/>
      <family val="2"/>
    </font>
    <font>
      <sz val="16"/>
      <color theme="1"/>
      <name val="Arial"/>
      <family val="2"/>
    </font>
    <font>
      <b/>
      <sz val="16"/>
      <color theme="1"/>
      <name val="Calibri"/>
      <family val="2"/>
      <scheme val="minor"/>
    </font>
    <font>
      <b/>
      <sz val="12"/>
      <color theme="1"/>
      <name val="Calibri"/>
      <family val="2"/>
      <scheme val="minor"/>
    </font>
    <font>
      <sz val="9"/>
      <color indexed="8"/>
      <name val="Arial"/>
      <family val="2"/>
    </font>
    <font>
      <b/>
      <sz val="12"/>
      <color rgb="FFFF0000"/>
      <name val="Arial"/>
      <family val="2"/>
    </font>
    <font>
      <b/>
      <sz val="9"/>
      <color rgb="FFFF0000"/>
      <name val="Arial"/>
      <family val="2"/>
    </font>
    <font>
      <b/>
      <sz val="12"/>
      <color rgb="FF000000"/>
      <name val="Arial Narrow"/>
      <family val="2"/>
    </font>
    <font>
      <b/>
      <sz val="12"/>
      <color rgb="FFFF0000"/>
      <name val="Arial Narrow"/>
      <family val="2"/>
    </font>
  </fonts>
  <fills count="16">
    <fill>
      <patternFill patternType="none"/>
    </fill>
    <fill>
      <patternFill patternType="gray125"/>
    </fill>
    <fill>
      <patternFill patternType="solid">
        <fgColor indexed="9"/>
        <bgColor indexed="64"/>
      </patternFill>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rgb="FF000000"/>
      </patternFill>
    </fill>
    <fill>
      <patternFill patternType="solid">
        <fgColor rgb="FFD8D8D8"/>
        <bgColor rgb="FF000000"/>
      </patternFill>
    </fill>
    <fill>
      <patternFill patternType="solid">
        <fgColor theme="0" tint="-0.14999847407452621"/>
        <bgColor rgb="FF000000"/>
      </patternFill>
    </fill>
    <fill>
      <patternFill patternType="solid">
        <fgColor rgb="FFFFFFFF"/>
        <bgColor rgb="FF000000"/>
      </patternFill>
    </fill>
  </fills>
  <borders count="71">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right style="medium">
        <color rgb="FF000000"/>
      </right>
      <top style="medium">
        <color indexed="64"/>
      </top>
      <bottom style="medium">
        <color indexed="64"/>
      </bottom>
      <diagonal/>
    </border>
  </borders>
  <cellStyleXfs count="3">
    <xf numFmtId="0" fontId="0" fillId="0" borderId="0"/>
    <xf numFmtId="43" fontId="28" fillId="0" borderId="0" applyFont="0" applyFill="0" applyBorder="0" applyAlignment="0" applyProtection="0"/>
    <xf numFmtId="0" fontId="30" fillId="3" borderId="68" applyNumberFormat="0" applyAlignment="0" applyProtection="0"/>
  </cellStyleXfs>
  <cellXfs count="816">
    <xf numFmtId="0" fontId="0" fillId="0" borderId="0" xfId="0"/>
    <xf numFmtId="49" fontId="2" fillId="0" borderId="1" xfId="0" applyNumberFormat="1" applyFont="1" applyFill="1" applyBorder="1" applyAlignment="1">
      <alignment horizontal="right" wrapText="1"/>
    </xf>
    <xf numFmtId="49" fontId="1" fillId="0" borderId="0" xfId="0" applyNumberFormat="1" applyFont="1" applyFill="1" applyBorder="1" applyAlignment="1">
      <alignment horizontal="left" wrapText="1"/>
    </xf>
    <xf numFmtId="49" fontId="1" fillId="0" borderId="2"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49" fontId="2" fillId="0" borderId="0" xfId="0" applyNumberFormat="1" applyFont="1" applyFill="1" applyBorder="1" applyAlignment="1">
      <alignment horizontal="right" wrapText="1"/>
    </xf>
    <xf numFmtId="49" fontId="1" fillId="0" borderId="0" xfId="0" applyNumberFormat="1" applyFont="1" applyFill="1" applyBorder="1" applyAlignment="1">
      <alignment horizontal="right" wrapText="1"/>
    </xf>
    <xf numFmtId="49" fontId="31" fillId="0" borderId="0" xfId="0" applyNumberFormat="1" applyFont="1" applyFill="1" applyBorder="1" applyAlignment="1">
      <alignment horizontal="right"/>
    </xf>
    <xf numFmtId="49" fontId="31" fillId="0" borderId="1" xfId="0" applyNumberFormat="1" applyFont="1" applyFill="1" applyBorder="1" applyAlignment="1">
      <alignment horizontal="right"/>
    </xf>
    <xf numFmtId="49" fontId="1" fillId="0" borderId="1" xfId="0" applyNumberFormat="1" applyFont="1" applyFill="1" applyBorder="1" applyAlignment="1">
      <alignment horizontal="right" wrapText="1"/>
    </xf>
    <xf numFmtId="49" fontId="2" fillId="0" borderId="3" xfId="0" applyNumberFormat="1" applyFont="1" applyFill="1" applyBorder="1" applyAlignment="1">
      <alignment horizontal="right" wrapText="1"/>
    </xf>
    <xf numFmtId="49" fontId="2" fillId="0" borderId="4" xfId="0" applyNumberFormat="1" applyFont="1" applyFill="1" applyBorder="1" applyAlignment="1">
      <alignment horizontal="left" wrapText="1"/>
    </xf>
    <xf numFmtId="49" fontId="31" fillId="0" borderId="1" xfId="0" applyNumberFormat="1" applyFont="1" applyFill="1" applyBorder="1" applyAlignment="1"/>
    <xf numFmtId="49" fontId="31" fillId="0" borderId="0" xfId="0" applyNumberFormat="1" applyFont="1" applyFill="1" applyBorder="1" applyAlignment="1"/>
    <xf numFmtId="49" fontId="4" fillId="0" borderId="0" xfId="0" applyNumberFormat="1" applyFont="1" applyFill="1" applyBorder="1" applyAlignment="1">
      <alignment horizontal="left" wrapText="1"/>
    </xf>
    <xf numFmtId="0" fontId="31" fillId="0" borderId="0" xfId="0" applyFont="1" applyBorder="1"/>
    <xf numFmtId="49" fontId="31" fillId="0" borderId="2" xfId="0" applyNumberFormat="1" applyFont="1" applyFill="1" applyBorder="1" applyAlignment="1">
      <alignment horizontal="right"/>
    </xf>
    <xf numFmtId="49" fontId="1" fillId="0" borderId="1"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39" fontId="32" fillId="4" borderId="0" xfId="0" applyNumberFormat="1" applyFont="1" applyFill="1" applyBorder="1" applyAlignment="1">
      <alignment horizontal="right"/>
    </xf>
    <xf numFmtId="49" fontId="2" fillId="0" borderId="0"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3" fontId="31" fillId="0" borderId="0" xfId="0" applyNumberFormat="1" applyFont="1" applyBorder="1"/>
    <xf numFmtId="3" fontId="2" fillId="0" borderId="0" xfId="0" applyNumberFormat="1" applyFont="1" applyFill="1" applyBorder="1" applyAlignment="1">
      <alignment horizontal="right" wrapText="1"/>
    </xf>
    <xf numFmtId="0" fontId="31" fillId="0" borderId="0" xfId="0" applyFont="1"/>
    <xf numFmtId="0" fontId="32" fillId="0" borderId="0" xfId="0" applyFont="1" applyBorder="1"/>
    <xf numFmtId="3" fontId="31" fillId="0" borderId="0" xfId="0" applyNumberFormat="1" applyFont="1"/>
    <xf numFmtId="0" fontId="32" fillId="0" borderId="0" xfId="0" applyFont="1" applyBorder="1" applyAlignment="1"/>
    <xf numFmtId="0" fontId="31" fillId="0" borderId="0" xfId="0" applyFont="1" applyAlignment="1"/>
    <xf numFmtId="49" fontId="31" fillId="0" borderId="0" xfId="0" applyNumberFormat="1" applyFont="1" applyAlignment="1">
      <alignment horizontal="right"/>
    </xf>
    <xf numFmtId="4" fontId="31" fillId="0" borderId="0" xfId="0" applyNumberFormat="1" applyFont="1" applyBorder="1"/>
    <xf numFmtId="0" fontId="31" fillId="0" borderId="2" xfId="0" applyFont="1" applyBorder="1"/>
    <xf numFmtId="3" fontId="31" fillId="0" borderId="0" xfId="0" applyNumberFormat="1" applyFont="1" applyFill="1" applyBorder="1"/>
    <xf numFmtId="0" fontId="31" fillId="0" borderId="0" xfId="0" applyFont="1" applyBorder="1" applyAlignment="1">
      <alignment horizontal="left"/>
    </xf>
    <xf numFmtId="0" fontId="0" fillId="0" borderId="0" xfId="0" applyProtection="1"/>
    <xf numFmtId="3" fontId="0" fillId="0" borderId="0" xfId="0" applyNumberFormat="1" applyProtection="1"/>
    <xf numFmtId="3" fontId="33" fillId="0" borderId="0" xfId="0" applyNumberFormat="1" applyFont="1" applyProtection="1"/>
    <xf numFmtId="0" fontId="34" fillId="0" borderId="0" xfId="0" applyFont="1" applyBorder="1" applyProtection="1"/>
    <xf numFmtId="0" fontId="35" fillId="0" borderId="0" xfId="0" applyFont="1" applyBorder="1" applyProtection="1"/>
    <xf numFmtId="0" fontId="33" fillId="0" borderId="2" xfId="0" applyFont="1" applyBorder="1" applyProtection="1"/>
    <xf numFmtId="3" fontId="32" fillId="0" borderId="0" xfId="0" applyNumberFormat="1" applyFont="1" applyFill="1" applyBorder="1" applyAlignment="1">
      <alignment horizontal="right"/>
    </xf>
    <xf numFmtId="3" fontId="32" fillId="0" borderId="2" xfId="0" applyNumberFormat="1" applyFont="1" applyBorder="1"/>
    <xf numFmtId="3" fontId="31" fillId="0" borderId="2" xfId="0" applyNumberFormat="1" applyFont="1" applyBorder="1"/>
    <xf numFmtId="3" fontId="36" fillId="0" borderId="0" xfId="2" applyNumberFormat="1" applyFont="1" applyFill="1" applyBorder="1" applyAlignment="1">
      <alignment horizontal="right" wrapText="1"/>
    </xf>
    <xf numFmtId="3" fontId="31" fillId="0" borderId="2" xfId="0" applyNumberFormat="1" applyFont="1" applyFill="1" applyBorder="1" applyAlignment="1">
      <alignment horizontal="right"/>
    </xf>
    <xf numFmtId="3" fontId="2" fillId="0" borderId="0" xfId="0" applyNumberFormat="1" applyFont="1" applyFill="1" applyBorder="1" applyAlignment="1">
      <alignment horizontal="center" wrapText="1"/>
    </xf>
    <xf numFmtId="3" fontId="32" fillId="0" borderId="6" xfId="0" applyNumberFormat="1" applyFont="1" applyBorder="1"/>
    <xf numFmtId="3" fontId="31" fillId="0" borderId="2" xfId="0" applyNumberFormat="1" applyFont="1" applyFill="1" applyBorder="1"/>
    <xf numFmtId="3" fontId="32" fillId="0" borderId="0" xfId="0" applyNumberFormat="1" applyFont="1" applyBorder="1" applyAlignment="1">
      <alignment horizontal="right"/>
    </xf>
    <xf numFmtId="3" fontId="32" fillId="0" borderId="0" xfId="0" applyNumberFormat="1" applyFont="1" applyBorder="1" applyAlignment="1"/>
    <xf numFmtId="3" fontId="32" fillId="0" borderId="2" xfId="0" applyNumberFormat="1" applyFont="1" applyFill="1" applyBorder="1" applyAlignment="1">
      <alignment horizontal="right"/>
    </xf>
    <xf numFmtId="3" fontId="32" fillId="0" borderId="0" xfId="0" applyNumberFormat="1" applyFont="1" applyBorder="1"/>
    <xf numFmtId="3" fontId="31" fillId="0" borderId="5" xfId="0" applyNumberFormat="1" applyFont="1" applyBorder="1"/>
    <xf numFmtId="3" fontId="31" fillId="0" borderId="7" xfId="0" applyNumberFormat="1" applyFont="1" applyBorder="1"/>
    <xf numFmtId="3" fontId="36" fillId="0" borderId="6" xfId="2" applyNumberFormat="1" applyFont="1" applyFill="1" applyBorder="1" applyAlignment="1">
      <alignment wrapText="1"/>
    </xf>
    <xf numFmtId="3" fontId="32" fillId="0" borderId="7" xfId="0" applyNumberFormat="1" applyFont="1" applyBorder="1"/>
    <xf numFmtId="3" fontId="1" fillId="0" borderId="0" xfId="0" applyNumberFormat="1" applyFont="1" applyFill="1" applyBorder="1" applyAlignment="1">
      <alignment horizontal="center" wrapText="1"/>
    </xf>
    <xf numFmtId="3" fontId="2" fillId="0" borderId="5" xfId="0" applyNumberFormat="1" applyFont="1" applyFill="1" applyBorder="1" applyAlignment="1">
      <alignment horizontal="center" wrapText="1"/>
    </xf>
    <xf numFmtId="3" fontId="36" fillId="0" borderId="2" xfId="2" applyNumberFormat="1" applyFont="1" applyFill="1" applyBorder="1" applyAlignment="1">
      <alignment horizontal="right" wrapText="1"/>
    </xf>
    <xf numFmtId="49" fontId="31" fillId="0" borderId="0" xfId="0" applyNumberFormat="1" applyFont="1" applyBorder="1" applyAlignment="1">
      <alignment horizontal="right"/>
    </xf>
    <xf numFmtId="3" fontId="32" fillId="0" borderId="7" xfId="0" applyNumberFormat="1" applyFont="1" applyFill="1" applyBorder="1" applyAlignment="1">
      <alignment horizontal="right"/>
    </xf>
    <xf numFmtId="3" fontId="31" fillId="0" borderId="7" xfId="0" applyNumberFormat="1" applyFont="1" applyFill="1" applyBorder="1" applyAlignment="1">
      <alignment horizontal="right"/>
    </xf>
    <xf numFmtId="3" fontId="32" fillId="0" borderId="8" xfId="0" applyNumberFormat="1" applyFont="1" applyBorder="1"/>
    <xf numFmtId="0" fontId="31" fillId="0" borderId="0" xfId="0" applyFont="1" applyProtection="1"/>
    <xf numFmtId="49" fontId="32" fillId="0" borderId="9" xfId="0" applyNumberFormat="1" applyFont="1" applyBorder="1" applyAlignment="1" applyProtection="1"/>
    <xf numFmtId="49" fontId="2" fillId="2" borderId="10" xfId="0" applyNumberFormat="1" applyFont="1" applyFill="1" applyBorder="1" applyAlignment="1" applyProtection="1">
      <alignment horizontal="center" wrapText="1"/>
    </xf>
    <xf numFmtId="3" fontId="2" fillId="2" borderId="0" xfId="0" applyNumberFormat="1" applyFont="1" applyFill="1" applyBorder="1" applyAlignment="1" applyProtection="1">
      <alignment horizontal="center" wrapText="1"/>
    </xf>
    <xf numFmtId="49" fontId="2" fillId="2" borderId="10" xfId="0" applyNumberFormat="1" applyFont="1" applyFill="1" applyBorder="1" applyAlignment="1" applyProtection="1">
      <alignment horizontal="right" wrapText="1"/>
    </xf>
    <xf numFmtId="3" fontId="2" fillId="2" borderId="0" xfId="0" applyNumberFormat="1" applyFont="1" applyFill="1" applyBorder="1" applyAlignment="1" applyProtection="1">
      <alignment horizontal="right" wrapText="1"/>
    </xf>
    <xf numFmtId="0" fontId="31" fillId="0" borderId="10" xfId="0" applyFont="1" applyBorder="1" applyAlignment="1" applyProtection="1"/>
    <xf numFmtId="3" fontId="37" fillId="0" borderId="0" xfId="0" applyNumberFormat="1" applyFont="1" applyBorder="1" applyAlignment="1" applyProtection="1">
      <alignment horizontal="right" wrapText="1"/>
    </xf>
    <xf numFmtId="0" fontId="31" fillId="0" borderId="0" xfId="0" applyFont="1" applyBorder="1" applyAlignment="1" applyProtection="1">
      <alignment horizontal="right"/>
    </xf>
    <xf numFmtId="0" fontId="31" fillId="0" borderId="0" xfId="0" applyFont="1" applyBorder="1" applyAlignment="1" applyProtection="1"/>
    <xf numFmtId="3" fontId="31" fillId="0" borderId="0" xfId="0" applyNumberFormat="1" applyFont="1" applyBorder="1" applyAlignment="1" applyProtection="1">
      <alignment wrapText="1"/>
    </xf>
    <xf numFmtId="0" fontId="31" fillId="0" borderId="0" xfId="0" applyFont="1" applyAlignment="1" applyProtection="1"/>
    <xf numFmtId="49" fontId="32" fillId="0" borderId="1" xfId="0" applyNumberFormat="1" applyFont="1" applyBorder="1" applyProtection="1"/>
    <xf numFmtId="49" fontId="7" fillId="2" borderId="0" xfId="0" applyNumberFormat="1" applyFont="1" applyFill="1" applyBorder="1" applyAlignment="1" applyProtection="1">
      <alignment horizontal="left" wrapText="1"/>
    </xf>
    <xf numFmtId="3" fontId="2" fillId="2" borderId="11" xfId="0" applyNumberFormat="1" applyFont="1" applyFill="1" applyBorder="1" applyAlignment="1" applyProtection="1">
      <alignment horizontal="right" wrapText="1"/>
    </xf>
    <xf numFmtId="49" fontId="2" fillId="2" borderId="0" xfId="0" applyNumberFormat="1" applyFont="1" applyFill="1" applyBorder="1" applyAlignment="1" applyProtection="1">
      <alignment horizontal="right" wrapText="1"/>
    </xf>
    <xf numFmtId="3" fontId="2" fillId="0" borderId="11" xfId="0" applyNumberFormat="1" applyFont="1" applyBorder="1" applyAlignment="1" applyProtection="1">
      <alignment horizontal="right" wrapText="1"/>
    </xf>
    <xf numFmtId="0" fontId="31" fillId="0" borderId="0" xfId="0" applyFont="1" applyBorder="1" applyProtection="1"/>
    <xf numFmtId="3" fontId="31" fillId="0" borderId="11" xfId="0" applyNumberFormat="1" applyFont="1" applyBorder="1" applyAlignment="1" applyProtection="1">
      <alignment horizontal="right"/>
    </xf>
    <xf numFmtId="3" fontId="31" fillId="0" borderId="11" xfId="0" applyNumberFormat="1" applyFont="1" applyBorder="1" applyProtection="1"/>
    <xf numFmtId="0" fontId="31" fillId="0" borderId="5" xfId="0" applyFont="1" applyBorder="1" applyProtection="1"/>
    <xf numFmtId="49" fontId="2" fillId="2" borderId="0" xfId="0" applyNumberFormat="1" applyFont="1" applyFill="1" applyBorder="1" applyAlignment="1" applyProtection="1">
      <alignment horizontal="left" wrapText="1"/>
    </xf>
    <xf numFmtId="3" fontId="2" fillId="0" borderId="10" xfId="0" applyNumberFormat="1" applyFont="1" applyFill="1" applyBorder="1" applyAlignment="1" applyProtection="1">
      <alignment horizontal="right" wrapText="1"/>
    </xf>
    <xf numFmtId="3" fontId="31" fillId="0" borderId="10" xfId="0" applyNumberFormat="1" applyFont="1" applyBorder="1" applyProtection="1"/>
    <xf numFmtId="3" fontId="31" fillId="0" borderId="11" xfId="0" applyNumberFormat="1" applyFont="1" applyFill="1" applyBorder="1" applyProtection="1"/>
    <xf numFmtId="3" fontId="2" fillId="2" borderId="0" xfId="0" applyNumberFormat="1" applyFont="1" applyFill="1" applyBorder="1" applyAlignment="1" applyProtection="1">
      <alignment horizontal="left" wrapText="1"/>
    </xf>
    <xf numFmtId="3" fontId="31" fillId="0" borderId="12" xfId="0" applyNumberFormat="1" applyFont="1" applyBorder="1" applyProtection="1"/>
    <xf numFmtId="49" fontId="1" fillId="2" borderId="0" xfId="0" applyNumberFormat="1" applyFont="1" applyFill="1" applyBorder="1" applyAlignment="1" applyProtection="1">
      <alignment horizontal="left" wrapText="1"/>
    </xf>
    <xf numFmtId="3" fontId="38" fillId="0" borderId="0" xfId="0" applyNumberFormat="1" applyFont="1" applyBorder="1" applyAlignment="1" applyProtection="1">
      <alignment horizontal="right"/>
    </xf>
    <xf numFmtId="3" fontId="31" fillId="0" borderId="0" xfId="0" applyNumberFormat="1" applyFont="1" applyBorder="1" applyProtection="1"/>
    <xf numFmtId="3" fontId="31" fillId="0" borderId="0" xfId="0" applyNumberFormat="1" applyFont="1" applyBorder="1" applyAlignment="1" applyProtection="1">
      <alignment horizontal="right"/>
    </xf>
    <xf numFmtId="3" fontId="31" fillId="0" borderId="0" xfId="0" applyNumberFormat="1" applyFont="1" applyFill="1" applyBorder="1" applyProtection="1"/>
    <xf numFmtId="0" fontId="32" fillId="0" borderId="0" xfId="0" applyFont="1" applyBorder="1" applyProtection="1"/>
    <xf numFmtId="49" fontId="38" fillId="0" borderId="1" xfId="0" applyNumberFormat="1" applyFont="1" applyBorder="1" applyProtection="1"/>
    <xf numFmtId="49" fontId="7" fillId="0" borderId="0" xfId="0" applyNumberFormat="1" applyFont="1" applyBorder="1" applyAlignment="1" applyProtection="1">
      <alignment horizontal="left" wrapText="1"/>
    </xf>
    <xf numFmtId="3" fontId="7" fillId="2" borderId="0" xfId="0" applyNumberFormat="1" applyFont="1" applyFill="1" applyBorder="1" applyAlignment="1" applyProtection="1">
      <alignment horizontal="right" wrapText="1"/>
    </xf>
    <xf numFmtId="49" fontId="7" fillId="2" borderId="0" xfId="0" applyNumberFormat="1" applyFont="1" applyFill="1" applyBorder="1" applyAlignment="1" applyProtection="1">
      <alignment horizontal="right" wrapText="1"/>
    </xf>
    <xf numFmtId="0" fontId="38" fillId="0" borderId="0" xfId="0" applyFont="1" applyBorder="1" applyProtection="1"/>
    <xf numFmtId="3" fontId="38" fillId="0" borderId="0" xfId="0" applyNumberFormat="1" applyFont="1" applyBorder="1" applyProtection="1"/>
    <xf numFmtId="0" fontId="38" fillId="0" borderId="0" xfId="0" applyFont="1" applyProtection="1"/>
    <xf numFmtId="49" fontId="2" fillId="0" borderId="0" xfId="0" applyNumberFormat="1" applyFont="1" applyBorder="1" applyAlignment="1" applyProtection="1">
      <alignment horizontal="left" wrapText="1"/>
    </xf>
    <xf numFmtId="3" fontId="31" fillId="0" borderId="5" xfId="0" applyNumberFormat="1" applyFont="1" applyBorder="1" applyAlignment="1" applyProtection="1">
      <alignment horizontal="right"/>
    </xf>
    <xf numFmtId="3" fontId="2" fillId="0" borderId="0" xfId="0" applyNumberFormat="1" applyFont="1" applyFill="1" applyBorder="1" applyAlignment="1" applyProtection="1">
      <alignment horizontal="right" wrapText="1"/>
    </xf>
    <xf numFmtId="3" fontId="32" fillId="0" borderId="11" xfId="0" applyNumberFormat="1" applyFont="1" applyBorder="1" applyAlignment="1" applyProtection="1">
      <alignment horizontal="right"/>
    </xf>
    <xf numFmtId="3" fontId="32" fillId="0" borderId="0" xfId="0" applyNumberFormat="1" applyFont="1" applyBorder="1" applyAlignment="1" applyProtection="1">
      <alignment horizontal="right"/>
    </xf>
    <xf numFmtId="37" fontId="32" fillId="0" borderId="13" xfId="0" applyNumberFormat="1" applyFont="1" applyBorder="1" applyAlignment="1" applyProtection="1">
      <alignment horizontal="right"/>
    </xf>
    <xf numFmtId="49" fontId="32" fillId="0" borderId="0" xfId="0" applyNumberFormat="1" applyFont="1" applyBorder="1" applyProtection="1"/>
    <xf numFmtId="0" fontId="31" fillId="0" borderId="6" xfId="0" applyFont="1" applyBorder="1" applyAlignment="1" applyProtection="1">
      <alignment horizontal="center"/>
    </xf>
    <xf numFmtId="3" fontId="31" fillId="0" borderId="6" xfId="0" applyNumberFormat="1" applyFont="1" applyBorder="1" applyAlignment="1" applyProtection="1">
      <alignment horizontal="center"/>
    </xf>
    <xf numFmtId="0" fontId="31" fillId="0" borderId="8" xfId="0" applyFont="1" applyBorder="1" applyAlignment="1" applyProtection="1">
      <alignment horizontal="center"/>
    </xf>
    <xf numFmtId="3" fontId="31" fillId="0" borderId="0" xfId="0" applyNumberFormat="1" applyFont="1" applyProtection="1"/>
    <xf numFmtId="3" fontId="31" fillId="0" borderId="0" xfId="0" applyNumberFormat="1" applyFont="1" applyAlignment="1" applyProtection="1">
      <alignment horizontal="right"/>
    </xf>
    <xf numFmtId="3" fontId="2" fillId="5" borderId="10" xfId="0" applyNumberFormat="1" applyFont="1" applyFill="1" applyBorder="1" applyAlignment="1" applyProtection="1">
      <alignment horizontal="right" wrapText="1"/>
      <protection locked="0"/>
    </xf>
    <xf numFmtId="3" fontId="2" fillId="5" borderId="12" xfId="0" applyNumberFormat="1" applyFont="1" applyFill="1" applyBorder="1" applyAlignment="1" applyProtection="1">
      <alignment horizontal="right" wrapText="1"/>
      <protection locked="0"/>
    </xf>
    <xf numFmtId="3" fontId="31" fillId="5" borderId="12" xfId="0" applyNumberFormat="1" applyFont="1" applyFill="1" applyBorder="1" applyAlignment="1" applyProtection="1">
      <alignment horizontal="right"/>
      <protection locked="0"/>
    </xf>
    <xf numFmtId="49" fontId="2" fillId="2" borderId="1" xfId="0" applyNumberFormat="1" applyFont="1" applyFill="1" applyBorder="1" applyAlignment="1" applyProtection="1">
      <alignment horizontal="center" wrapText="1"/>
    </xf>
    <xf numFmtId="49" fontId="2" fillId="2" borderId="0" xfId="0" applyNumberFormat="1" applyFont="1" applyFill="1" applyBorder="1" applyAlignment="1" applyProtection="1">
      <alignment horizontal="center" wrapText="1"/>
    </xf>
    <xf numFmtId="49" fontId="2" fillId="2" borderId="5" xfId="0" applyNumberFormat="1" applyFont="1" applyFill="1" applyBorder="1" applyAlignment="1" applyProtection="1">
      <alignment horizontal="center" wrapText="1"/>
    </xf>
    <xf numFmtId="49" fontId="2" fillId="0" borderId="1" xfId="0" applyNumberFormat="1" applyFont="1" applyBorder="1" applyAlignment="1" applyProtection="1">
      <alignment wrapText="1"/>
    </xf>
    <xf numFmtId="49" fontId="2" fillId="0" borderId="0" xfId="0" applyNumberFormat="1" applyFont="1" applyBorder="1" applyAlignment="1" applyProtection="1">
      <alignment wrapText="1"/>
    </xf>
    <xf numFmtId="3" fontId="2" fillId="0" borderId="0" xfId="0" applyNumberFormat="1" applyFont="1" applyBorder="1" applyAlignment="1" applyProtection="1">
      <alignment horizontal="right" wrapText="1"/>
    </xf>
    <xf numFmtId="3" fontId="2" fillId="2" borderId="5" xfId="0" applyNumberFormat="1" applyFont="1" applyFill="1" applyBorder="1" applyAlignment="1" applyProtection="1">
      <alignment horizontal="center" wrapText="1"/>
    </xf>
    <xf numFmtId="49" fontId="2" fillId="2" borderId="1" xfId="0" applyNumberFormat="1" applyFont="1" applyFill="1" applyBorder="1" applyAlignment="1" applyProtection="1">
      <alignment horizontal="right" wrapText="1"/>
    </xf>
    <xf numFmtId="3" fontId="2" fillId="0" borderId="0" xfId="0" applyNumberFormat="1" applyFont="1" applyBorder="1" applyAlignment="1" applyProtection="1">
      <alignment horizontal="right"/>
    </xf>
    <xf numFmtId="3" fontId="1" fillId="2" borderId="0" xfId="0" applyNumberFormat="1" applyFont="1" applyFill="1" applyBorder="1" applyAlignment="1" applyProtection="1">
      <alignment horizontal="right" wrapText="1"/>
    </xf>
    <xf numFmtId="3" fontId="2" fillId="0" borderId="14" xfId="0" applyNumberFormat="1" applyFont="1" applyBorder="1" applyAlignment="1" applyProtection="1">
      <alignment horizontal="right"/>
    </xf>
    <xf numFmtId="3" fontId="1" fillId="0" borderId="0" xfId="0" applyNumberFormat="1" applyFont="1" applyBorder="1" applyAlignment="1" applyProtection="1">
      <alignment horizontal="right" wrapText="1"/>
    </xf>
    <xf numFmtId="3" fontId="39" fillId="0" borderId="69" xfId="2" applyNumberFormat="1" applyFont="1" applyFill="1" applyBorder="1" applyAlignment="1" applyProtection="1">
      <alignment horizontal="right" wrapText="1"/>
    </xf>
    <xf numFmtId="3" fontId="39" fillId="0" borderId="0" xfId="2" applyNumberFormat="1" applyFont="1" applyFill="1" applyBorder="1" applyAlignment="1" applyProtection="1">
      <alignment horizontal="right" wrapText="1"/>
    </xf>
    <xf numFmtId="49" fontId="39" fillId="0" borderId="0" xfId="2" applyNumberFormat="1" applyFont="1" applyFill="1" applyBorder="1" applyAlignment="1" applyProtection="1">
      <alignment horizontal="center" wrapText="1"/>
    </xf>
    <xf numFmtId="3" fontId="2" fillId="0" borderId="12" xfId="0" applyNumberFormat="1" applyFont="1" applyFill="1" applyBorder="1" applyAlignment="1" applyProtection="1">
      <alignment horizontal="right" wrapText="1"/>
    </xf>
    <xf numFmtId="3" fontId="1" fillId="0" borderId="0" xfId="0" applyNumberFormat="1" applyFont="1" applyBorder="1" applyAlignment="1" applyProtection="1">
      <alignment horizontal="right"/>
    </xf>
    <xf numFmtId="49" fontId="2" fillId="2" borderId="1" xfId="0" applyNumberFormat="1" applyFont="1" applyFill="1" applyBorder="1" applyAlignment="1" applyProtection="1">
      <alignment horizontal="right" vertical="top" wrapText="1"/>
    </xf>
    <xf numFmtId="0" fontId="31" fillId="0" borderId="0" xfId="0" applyFont="1" applyBorder="1" applyAlignment="1" applyProtection="1">
      <alignment horizontal="center"/>
    </xf>
    <xf numFmtId="3" fontId="2" fillId="2" borderId="5" xfId="0" applyNumberFormat="1" applyFont="1" applyFill="1" applyBorder="1" applyAlignment="1" applyProtection="1">
      <alignment horizontal="right" wrapText="1"/>
    </xf>
    <xf numFmtId="3" fontId="2" fillId="2" borderId="10" xfId="0" applyNumberFormat="1" applyFont="1" applyFill="1" applyBorder="1" applyAlignment="1" applyProtection="1">
      <alignment horizontal="right" wrapText="1"/>
    </xf>
    <xf numFmtId="49" fontId="3" fillId="2" borderId="0" xfId="0" applyNumberFormat="1" applyFont="1" applyFill="1" applyBorder="1" applyAlignment="1" applyProtection="1">
      <alignment horizontal="left" wrapText="1"/>
    </xf>
    <xf numFmtId="49" fontId="2" fillId="2" borderId="0" xfId="0" applyNumberFormat="1" applyFont="1" applyFill="1" applyBorder="1" applyAlignment="1" applyProtection="1">
      <alignment wrapText="1"/>
    </xf>
    <xf numFmtId="3" fontId="2" fillId="2" borderId="12" xfId="0" applyNumberFormat="1" applyFont="1" applyFill="1" applyBorder="1" applyAlignment="1" applyProtection="1">
      <alignment horizontal="right" wrapText="1"/>
    </xf>
    <xf numFmtId="0" fontId="0" fillId="0" borderId="0" xfId="0" applyBorder="1" applyProtection="1"/>
    <xf numFmtId="3" fontId="2" fillId="0" borderId="5" xfId="0" applyNumberFormat="1" applyFont="1" applyBorder="1" applyAlignment="1" applyProtection="1">
      <alignment horizontal="right"/>
    </xf>
    <xf numFmtId="49" fontId="2" fillId="2" borderId="3" xfId="0" applyNumberFormat="1" applyFont="1" applyFill="1" applyBorder="1" applyAlignment="1" applyProtection="1">
      <alignment horizontal="right" wrapText="1"/>
    </xf>
    <xf numFmtId="49" fontId="2" fillId="2" borderId="2" xfId="0" applyNumberFormat="1" applyFont="1" applyFill="1" applyBorder="1" applyAlignment="1" applyProtection="1">
      <alignment horizontal="left" wrapText="1"/>
    </xf>
    <xf numFmtId="3" fontId="2" fillId="2" borderId="2" xfId="0" applyNumberFormat="1" applyFont="1" applyFill="1" applyBorder="1" applyAlignment="1" applyProtection="1">
      <alignment horizontal="right" wrapText="1"/>
    </xf>
    <xf numFmtId="3" fontId="1" fillId="2" borderId="2" xfId="0" applyNumberFormat="1" applyFont="1" applyFill="1" applyBorder="1" applyAlignment="1" applyProtection="1">
      <alignment horizontal="right" wrapText="1"/>
    </xf>
    <xf numFmtId="0" fontId="2" fillId="0" borderId="2" xfId="0" applyFont="1" applyBorder="1" applyAlignment="1" applyProtection="1">
      <alignment horizontal="center"/>
    </xf>
    <xf numFmtId="3" fontId="39" fillId="0" borderId="7" xfId="2" applyNumberFormat="1" applyFont="1" applyFill="1" applyBorder="1" applyAlignment="1" applyProtection="1">
      <alignment horizontal="right" wrapText="1"/>
    </xf>
    <xf numFmtId="3" fontId="2" fillId="5" borderId="0" xfId="0" applyNumberFormat="1" applyFont="1" applyFill="1" applyBorder="1" applyAlignment="1" applyProtection="1">
      <alignment horizontal="right" wrapText="1"/>
      <protection locked="0"/>
    </xf>
    <xf numFmtId="0" fontId="31" fillId="0" borderId="15" xfId="0" applyFont="1" applyBorder="1" applyAlignment="1" applyProtection="1">
      <alignment horizontal="left"/>
    </xf>
    <xf numFmtId="3" fontId="31" fillId="5" borderId="2" xfId="0" applyNumberFormat="1" applyFont="1" applyFill="1" applyBorder="1" applyAlignment="1" applyProtection="1">
      <alignment horizontal="right"/>
      <protection locked="0"/>
    </xf>
    <xf numFmtId="37" fontId="32" fillId="5" borderId="16" xfId="0" applyNumberFormat="1" applyFont="1" applyFill="1" applyBorder="1" applyAlignment="1" applyProtection="1">
      <alignment horizontal="right"/>
      <protection locked="0"/>
    </xf>
    <xf numFmtId="3" fontId="32" fillId="5" borderId="2" xfId="0" applyNumberFormat="1" applyFont="1" applyFill="1" applyBorder="1" applyAlignment="1" applyProtection="1">
      <alignment horizontal="right"/>
      <protection locked="0"/>
    </xf>
    <xf numFmtId="3" fontId="31" fillId="5" borderId="7" xfId="0" applyNumberFormat="1" applyFont="1" applyFill="1" applyBorder="1" applyAlignment="1" applyProtection="1">
      <alignment horizontal="right"/>
      <protection locked="0"/>
    </xf>
    <xf numFmtId="0" fontId="2" fillId="5" borderId="16" xfId="0" applyNumberFormat="1" applyFont="1" applyFill="1" applyBorder="1" applyAlignment="1" applyProtection="1">
      <alignment horizontal="center" wrapText="1"/>
      <protection locked="0"/>
    </xf>
    <xf numFmtId="0" fontId="32" fillId="0" borderId="0" xfId="0" applyFont="1" applyBorder="1" applyAlignment="1" applyProtection="1"/>
    <xf numFmtId="3" fontId="32" fillId="0" borderId="0" xfId="0" applyNumberFormat="1" applyFont="1" applyBorder="1" applyAlignment="1" applyProtection="1"/>
    <xf numFmtId="3" fontId="31" fillId="0" borderId="0" xfId="0" applyNumberFormat="1" applyFont="1" applyFill="1" applyBorder="1" applyAlignment="1" applyProtection="1">
      <alignment horizontal="right"/>
    </xf>
    <xf numFmtId="3" fontId="38" fillId="0" borderId="0" xfId="0" applyNumberFormat="1" applyFont="1" applyFill="1" applyBorder="1" applyAlignment="1" applyProtection="1">
      <alignment horizontal="right"/>
    </xf>
    <xf numFmtId="3" fontId="32" fillId="0" borderId="0" xfId="0" applyNumberFormat="1" applyFont="1" applyFill="1" applyBorder="1" applyAlignment="1" applyProtection="1">
      <alignment horizontal="right"/>
    </xf>
    <xf numFmtId="3" fontId="38" fillId="0" borderId="0" xfId="0" applyNumberFormat="1" applyFont="1" applyFill="1" applyBorder="1" applyProtection="1"/>
    <xf numFmtId="37" fontId="32" fillId="0" borderId="0" xfId="0" applyNumberFormat="1" applyFont="1" applyFill="1" applyBorder="1" applyAlignment="1" applyProtection="1">
      <alignment horizontal="right"/>
    </xf>
    <xf numFmtId="3" fontId="31" fillId="0" borderId="2" xfId="0" applyNumberFormat="1" applyFont="1" applyBorder="1" applyAlignment="1" applyProtection="1">
      <alignment horizontal="right"/>
    </xf>
    <xf numFmtId="3" fontId="31" fillId="0" borderId="2" xfId="0" applyNumberFormat="1" applyFont="1" applyFill="1" applyBorder="1" applyAlignment="1" applyProtection="1">
      <alignment horizontal="right"/>
    </xf>
    <xf numFmtId="3" fontId="31" fillId="0" borderId="17" xfId="0" applyNumberFormat="1" applyFont="1" applyBorder="1" applyProtection="1"/>
    <xf numFmtId="3" fontId="31" fillId="0" borderId="14" xfId="0" applyNumberFormat="1" applyFont="1" applyBorder="1" applyProtection="1"/>
    <xf numFmtId="3" fontId="31" fillId="0" borderId="18" xfId="0" applyNumberFormat="1" applyFont="1" applyBorder="1" applyProtection="1"/>
    <xf numFmtId="3" fontId="31" fillId="0" borderId="5" xfId="0" applyNumberFormat="1" applyFont="1" applyBorder="1" applyProtection="1"/>
    <xf numFmtId="3" fontId="38" fillId="0" borderId="5" xfId="0" applyNumberFormat="1" applyFont="1" applyBorder="1" applyProtection="1"/>
    <xf numFmtId="3" fontId="31" fillId="0" borderId="19" xfId="0" applyNumberFormat="1" applyFont="1" applyBorder="1" applyProtection="1"/>
    <xf numFmtId="49" fontId="32" fillId="0" borderId="3" xfId="0" applyNumberFormat="1" applyFont="1" applyBorder="1" applyProtection="1"/>
    <xf numFmtId="49" fontId="32" fillId="0" borderId="2" xfId="0" applyNumberFormat="1" applyFont="1" applyBorder="1" applyProtection="1"/>
    <xf numFmtId="3" fontId="38" fillId="0" borderId="5" xfId="0" applyNumberFormat="1" applyFont="1" applyBorder="1" applyAlignment="1" applyProtection="1">
      <alignment horizontal="right"/>
    </xf>
    <xf numFmtId="3" fontId="32" fillId="0" borderId="5" xfId="0" applyNumberFormat="1" applyFont="1" applyBorder="1" applyAlignment="1" applyProtection="1">
      <alignment horizontal="right"/>
    </xf>
    <xf numFmtId="3" fontId="40" fillId="0" borderId="0" xfId="0" applyNumberFormat="1" applyFont="1" applyBorder="1" applyAlignment="1" applyProtection="1">
      <alignment wrapText="1"/>
    </xf>
    <xf numFmtId="3" fontId="37" fillId="0" borderId="20" xfId="0" applyNumberFormat="1" applyFont="1" applyFill="1" applyBorder="1" applyAlignment="1" applyProtection="1">
      <alignment horizontal="right" wrapText="1"/>
    </xf>
    <xf numFmtId="3" fontId="41" fillId="0" borderId="0" xfId="0" applyNumberFormat="1" applyFont="1" applyBorder="1" applyAlignment="1" applyProtection="1">
      <alignment horizontal="left"/>
    </xf>
    <xf numFmtId="3" fontId="41" fillId="0" borderId="5" xfId="0" applyNumberFormat="1" applyFont="1" applyBorder="1" applyAlignment="1" applyProtection="1">
      <alignment horizontal="left"/>
    </xf>
    <xf numFmtId="3" fontId="2" fillId="5" borderId="14" xfId="0" applyNumberFormat="1" applyFont="1" applyFill="1" applyBorder="1" applyAlignment="1" applyProtection="1">
      <alignment horizontal="right"/>
      <protection locked="0"/>
    </xf>
    <xf numFmtId="3" fontId="2" fillId="5" borderId="16" xfId="0" applyNumberFormat="1" applyFont="1" applyFill="1" applyBorder="1" applyAlignment="1" applyProtection="1">
      <alignment horizontal="right" wrapText="1"/>
      <protection locked="0"/>
    </xf>
    <xf numFmtId="3" fontId="32" fillId="0" borderId="5" xfId="0" applyNumberFormat="1" applyFont="1" applyFill="1" applyBorder="1" applyAlignment="1" applyProtection="1">
      <alignment horizontal="right"/>
    </xf>
    <xf numFmtId="3" fontId="2" fillId="6" borderId="10" xfId="0" applyNumberFormat="1" applyFont="1" applyFill="1" applyBorder="1" applyAlignment="1" applyProtection="1">
      <alignment horizontal="right" wrapText="1"/>
      <protection locked="0"/>
    </xf>
    <xf numFmtId="3" fontId="2" fillId="6" borderId="14" xfId="0" applyNumberFormat="1" applyFont="1" applyFill="1" applyBorder="1" applyAlignment="1" applyProtection="1">
      <alignment horizontal="right" wrapText="1"/>
      <protection locked="0"/>
    </xf>
    <xf numFmtId="0" fontId="0" fillId="5" borderId="0" xfId="0" applyFill="1" applyProtection="1"/>
    <xf numFmtId="0" fontId="0" fillId="6" borderId="0" xfId="0" applyFill="1" applyProtection="1"/>
    <xf numFmtId="0" fontId="42" fillId="0" borderId="0" xfId="0" applyFont="1"/>
    <xf numFmtId="3" fontId="31" fillId="6" borderId="6" xfId="0" applyNumberFormat="1" applyFont="1" applyFill="1" applyBorder="1" applyProtection="1">
      <protection locked="0"/>
    </xf>
    <xf numFmtId="0" fontId="42" fillId="0" borderId="0" xfId="0" applyFont="1" applyBorder="1"/>
    <xf numFmtId="3" fontId="34" fillId="0" borderId="0" xfId="0" applyNumberFormat="1" applyFont="1" applyBorder="1" applyProtection="1"/>
    <xf numFmtId="3" fontId="35" fillId="0" borderId="0" xfId="0" applyNumberFormat="1" applyFont="1" applyBorder="1" applyProtection="1"/>
    <xf numFmtId="3" fontId="42" fillId="0" borderId="0" xfId="0" applyNumberFormat="1" applyFont="1" applyBorder="1" applyProtection="1"/>
    <xf numFmtId="3" fontId="34" fillId="0" borderId="21" xfId="0" applyNumberFormat="1" applyFont="1" applyBorder="1" applyProtection="1"/>
    <xf numFmtId="3" fontId="34" fillId="0" borderId="0" xfId="0" applyNumberFormat="1" applyFont="1" applyFill="1" applyBorder="1" applyProtection="1">
      <protection locked="0"/>
    </xf>
    <xf numFmtId="3" fontId="35" fillId="0" borderId="0" xfId="0" applyNumberFormat="1" applyFont="1" applyFill="1" applyBorder="1" applyAlignment="1" applyProtection="1">
      <alignment horizontal="center"/>
    </xf>
    <xf numFmtId="3" fontId="35" fillId="0" borderId="16" xfId="0" applyNumberFormat="1" applyFont="1" applyBorder="1" applyProtection="1"/>
    <xf numFmtId="3" fontId="34" fillId="0" borderId="22" xfId="0" applyNumberFormat="1" applyFont="1" applyBorder="1" applyProtection="1"/>
    <xf numFmtId="3" fontId="34" fillId="0" borderId="23" xfId="0" applyNumberFormat="1" applyFont="1" applyBorder="1" applyProtection="1"/>
    <xf numFmtId="3" fontId="35" fillId="0" borderId="24" xfId="0" applyNumberFormat="1" applyFont="1" applyBorder="1" applyProtection="1"/>
    <xf numFmtId="0" fontId="32" fillId="0" borderId="2" xfId="0" applyFont="1" applyFill="1" applyBorder="1" applyAlignment="1">
      <alignment horizontal="center"/>
    </xf>
    <xf numFmtId="0" fontId="32" fillId="0" borderId="2" xfId="0" applyFont="1" applyBorder="1" applyAlignment="1"/>
    <xf numFmtId="3" fontId="32" fillId="0" borderId="2" xfId="0" applyNumberFormat="1" applyFont="1" applyBorder="1" applyAlignment="1">
      <alignment horizontal="right"/>
    </xf>
    <xf numFmtId="3" fontId="32" fillId="0" borderId="2" xfId="0" applyNumberFormat="1" applyFont="1" applyBorder="1" applyAlignment="1"/>
    <xf numFmtId="49" fontId="31" fillId="0" borderId="3" xfId="0" applyNumberFormat="1" applyFont="1" applyBorder="1" applyAlignment="1">
      <alignment horizontal="right"/>
    </xf>
    <xf numFmtId="0" fontId="31" fillId="0" borderId="2" xfId="0" applyFont="1" applyFill="1" applyBorder="1" applyAlignment="1">
      <alignment horizontal="center"/>
    </xf>
    <xf numFmtId="0" fontId="42" fillId="0" borderId="0" xfId="0" applyFont="1" applyProtection="1"/>
    <xf numFmtId="3" fontId="31" fillId="6" borderId="8" xfId="0" applyNumberFormat="1" applyFont="1" applyFill="1" applyBorder="1" applyProtection="1">
      <protection locked="0"/>
    </xf>
    <xf numFmtId="0" fontId="1" fillId="5" borderId="25" xfId="0" applyNumberFormat="1" applyFont="1" applyFill="1" applyBorder="1" applyAlignment="1" applyProtection="1">
      <alignment horizontal="center" wrapText="1"/>
      <protection locked="0"/>
    </xf>
    <xf numFmtId="3" fontId="1" fillId="0" borderId="5" xfId="0" applyNumberFormat="1" applyFont="1" applyFill="1" applyBorder="1" applyAlignment="1">
      <alignment horizontal="center" wrapText="1"/>
    </xf>
    <xf numFmtId="0" fontId="31" fillId="0" borderId="0" xfId="0" applyFont="1" applyFill="1" applyBorder="1" applyAlignment="1"/>
    <xf numFmtId="0" fontId="42" fillId="0" borderId="0" xfId="0" applyFont="1" applyBorder="1" applyAlignment="1">
      <alignment horizontal="left"/>
    </xf>
    <xf numFmtId="0" fontId="42" fillId="0" borderId="0" xfId="0" applyFont="1" applyAlignment="1">
      <alignment horizontal="left"/>
    </xf>
    <xf numFmtId="0" fontId="35" fillId="0" borderId="0" xfId="0" applyFont="1" applyProtection="1">
      <protection locked="0"/>
    </xf>
    <xf numFmtId="0" fontId="43" fillId="0" borderId="0" xfId="0" applyFont="1" applyProtection="1">
      <protection locked="0"/>
    </xf>
    <xf numFmtId="3" fontId="43" fillId="0" borderId="0" xfId="0" applyNumberFormat="1" applyFont="1" applyProtection="1">
      <protection locked="0"/>
    </xf>
    <xf numFmtId="0" fontId="34" fillId="0" borderId="0" xfId="0" applyFont="1" applyProtection="1">
      <protection locked="0"/>
    </xf>
    <xf numFmtId="0" fontId="0" fillId="0" borderId="0" xfId="0" applyProtection="1">
      <protection locked="0"/>
    </xf>
    <xf numFmtId="0" fontId="9" fillId="0" borderId="0" xfId="0" applyFont="1" applyFill="1" applyBorder="1" applyAlignment="1"/>
    <xf numFmtId="0" fontId="38" fillId="0" borderId="0" xfId="0" applyFont="1" applyFill="1" applyBorder="1" applyAlignment="1">
      <alignment horizontal="left"/>
    </xf>
    <xf numFmtId="3" fontId="1" fillId="0" borderId="0" xfId="0" applyNumberFormat="1" applyFont="1" applyFill="1" applyBorder="1" applyAlignment="1" applyProtection="1">
      <alignment wrapText="1"/>
    </xf>
    <xf numFmtId="49" fontId="1" fillId="2" borderId="0" xfId="0" applyNumberFormat="1" applyFont="1" applyFill="1" applyBorder="1" applyAlignment="1" applyProtection="1">
      <alignment horizontal="center" wrapText="1"/>
    </xf>
    <xf numFmtId="3" fontId="2" fillId="0" borderId="0" xfId="0" applyNumberFormat="1" applyFont="1" applyFill="1" applyBorder="1" applyAlignment="1" applyProtection="1">
      <alignment horizontal="right" wrapText="1"/>
      <protection locked="0"/>
    </xf>
    <xf numFmtId="0" fontId="42" fillId="0" borderId="0" xfId="0" applyFont="1" applyAlignment="1" applyProtection="1">
      <alignment horizontal="left"/>
      <protection locked="0"/>
    </xf>
    <xf numFmtId="3" fontId="35" fillId="0" borderId="5" xfId="0" applyNumberFormat="1" applyFont="1" applyFill="1" applyBorder="1" applyAlignment="1" applyProtection="1">
      <alignment horizontal="center"/>
    </xf>
    <xf numFmtId="3" fontId="34" fillId="0" borderId="5" xfId="0" applyNumberFormat="1" applyFont="1" applyBorder="1" applyProtection="1"/>
    <xf numFmtId="3" fontId="34" fillId="0" borderId="5" xfId="0" applyNumberFormat="1" applyFont="1" applyFill="1" applyBorder="1" applyProtection="1">
      <protection locked="0"/>
    </xf>
    <xf numFmtId="3" fontId="35" fillId="0" borderId="5" xfId="0" applyNumberFormat="1" applyFont="1" applyBorder="1" applyProtection="1"/>
    <xf numFmtId="3" fontId="42" fillId="0" borderId="5" xfId="0" applyNumberFormat="1" applyFont="1" applyBorder="1" applyProtection="1"/>
    <xf numFmtId="0" fontId="0" fillId="0" borderId="2" xfId="0" applyBorder="1" applyProtection="1"/>
    <xf numFmtId="0" fontId="0" fillId="0" borderId="7" xfId="0" applyBorder="1" applyProtection="1"/>
    <xf numFmtId="3" fontId="31" fillId="0" borderId="2" xfId="0" applyNumberFormat="1" applyFont="1" applyBorder="1" applyAlignment="1"/>
    <xf numFmtId="0" fontId="31" fillId="0" borderId="0" xfId="0" applyFont="1" applyBorder="1" applyAlignment="1"/>
    <xf numFmtId="3" fontId="31" fillId="0" borderId="0" xfId="0" applyNumberFormat="1" applyFont="1" applyBorder="1" applyAlignment="1"/>
    <xf numFmtId="3" fontId="31" fillId="0" borderId="7" xfId="0" applyNumberFormat="1" applyFont="1" applyBorder="1" applyAlignment="1"/>
    <xf numFmtId="3" fontId="31" fillId="0" borderId="6" xfId="0" applyNumberFormat="1" applyFont="1" applyBorder="1" applyAlignment="1"/>
    <xf numFmtId="3" fontId="31" fillId="0" borderId="8" xfId="0" applyNumberFormat="1" applyFont="1" applyBorder="1" applyAlignment="1"/>
    <xf numFmtId="3" fontId="31" fillId="0" borderId="0" xfId="0" applyNumberFormat="1" applyFont="1" applyBorder="1" applyAlignment="1" applyProtection="1"/>
    <xf numFmtId="3" fontId="31" fillId="0" borderId="5" xfId="0" applyNumberFormat="1" applyFont="1" applyBorder="1" applyAlignment="1"/>
    <xf numFmtId="3" fontId="32" fillId="0" borderId="7" xfId="0" applyNumberFormat="1" applyFont="1" applyBorder="1" applyAlignment="1"/>
    <xf numFmtId="49" fontId="1" fillId="2" borderId="0" xfId="0" applyNumberFormat="1" applyFont="1" applyFill="1" applyBorder="1" applyAlignment="1" applyProtection="1">
      <alignment horizontal="right" wrapText="1"/>
    </xf>
    <xf numFmtId="0" fontId="43" fillId="0" borderId="0" xfId="0" applyFont="1" applyProtection="1"/>
    <xf numFmtId="0" fontId="34" fillId="0" borderId="0" xfId="0" applyFont="1" applyAlignment="1" applyProtection="1">
      <alignment horizontal="left"/>
      <protection locked="0"/>
    </xf>
    <xf numFmtId="0" fontId="44" fillId="0" borderId="27" xfId="0" applyFont="1" applyBorder="1" applyProtection="1">
      <protection locked="0"/>
    </xf>
    <xf numFmtId="0" fontId="34" fillId="0" borderId="14" xfId="0" applyFont="1" applyBorder="1"/>
    <xf numFmtId="0" fontId="44" fillId="0" borderId="9" xfId="0" applyFont="1" applyBorder="1" applyProtection="1">
      <protection locked="0"/>
    </xf>
    <xf numFmtId="0" fontId="34" fillId="0" borderId="28" xfId="0" applyFont="1" applyBorder="1"/>
    <xf numFmtId="0" fontId="44" fillId="0" borderId="3" xfId="0" applyFont="1" applyBorder="1" applyProtection="1">
      <protection locked="0"/>
    </xf>
    <xf numFmtId="0" fontId="44" fillId="0" borderId="29" xfId="0" applyFont="1" applyBorder="1" applyProtection="1">
      <protection locked="0"/>
    </xf>
    <xf numFmtId="0" fontId="44" fillId="0" borderId="30" xfId="0" applyFont="1" applyBorder="1" applyProtection="1">
      <protection locked="0"/>
    </xf>
    <xf numFmtId="0" fontId="34" fillId="0" borderId="5" xfId="0" applyFont="1" applyBorder="1"/>
    <xf numFmtId="0" fontId="34" fillId="0" borderId="17" xfId="0" applyFont="1" applyBorder="1"/>
    <xf numFmtId="0" fontId="44" fillId="0" borderId="31" xfId="0" applyFont="1" applyBorder="1"/>
    <xf numFmtId="0" fontId="34" fillId="0" borderId="32" xfId="0" applyFont="1" applyBorder="1"/>
    <xf numFmtId="0" fontId="42" fillId="6" borderId="22" xfId="0" applyFont="1" applyFill="1" applyBorder="1" applyAlignment="1" applyProtection="1">
      <protection locked="0"/>
    </xf>
    <xf numFmtId="0" fontId="42" fillId="6" borderId="21" xfId="0" applyFont="1" applyFill="1" applyBorder="1" applyAlignment="1" applyProtection="1">
      <alignment horizontal="left"/>
      <protection locked="0"/>
    </xf>
    <xf numFmtId="0" fontId="42" fillId="6" borderId="22" xfId="0" applyFont="1" applyFill="1" applyBorder="1" applyAlignment="1" applyProtection="1">
      <alignment horizontal="left"/>
      <protection locked="0"/>
    </xf>
    <xf numFmtId="0" fontId="45" fillId="0" borderId="15" xfId="0" applyFont="1" applyBorder="1" applyAlignment="1">
      <alignment horizontal="left"/>
    </xf>
    <xf numFmtId="0" fontId="42" fillId="6" borderId="34" xfId="0" applyNumberFormat="1" applyFont="1" applyFill="1" applyBorder="1" applyAlignment="1" applyProtection="1">
      <alignment horizontal="left"/>
      <protection locked="0"/>
    </xf>
    <xf numFmtId="0" fontId="42" fillId="6" borderId="2" xfId="0" applyNumberFormat="1" applyFont="1" applyFill="1" applyBorder="1" applyAlignment="1" applyProtection="1">
      <alignment horizontal="left"/>
      <protection locked="0"/>
    </xf>
    <xf numFmtId="3" fontId="34" fillId="7" borderId="21" xfId="0" applyNumberFormat="1" applyFont="1" applyFill="1" applyBorder="1" applyProtection="1"/>
    <xf numFmtId="3" fontId="34" fillId="7" borderId="35" xfId="0" applyNumberFormat="1" applyFont="1" applyFill="1" applyBorder="1" applyProtection="1"/>
    <xf numFmtId="3" fontId="42" fillId="0" borderId="36" xfId="0" applyNumberFormat="1" applyFont="1" applyBorder="1" applyProtection="1">
      <protection locked="0"/>
    </xf>
    <xf numFmtId="3" fontId="42" fillId="0" borderId="21" xfId="0" applyNumberFormat="1" applyFont="1" applyBorder="1" applyProtection="1">
      <protection locked="0"/>
    </xf>
    <xf numFmtId="3" fontId="46" fillId="0" borderId="16" xfId="0" applyNumberFormat="1" applyFont="1" applyBorder="1" applyProtection="1">
      <protection locked="0"/>
    </xf>
    <xf numFmtId="3" fontId="33" fillId="0" borderId="2" xfId="0" applyNumberFormat="1" applyFont="1" applyBorder="1" applyProtection="1"/>
    <xf numFmtId="0" fontId="0" fillId="0" borderId="0" xfId="0" applyAlignment="1" applyProtection="1">
      <alignment horizontal="left"/>
    </xf>
    <xf numFmtId="0" fontId="42" fillId="8" borderId="37" xfId="0" applyFont="1" applyFill="1" applyBorder="1" applyAlignment="1" applyProtection="1">
      <protection locked="0"/>
    </xf>
    <xf numFmtId="0" fontId="5" fillId="0" borderId="38" xfId="0" applyFont="1" applyFill="1" applyBorder="1" applyAlignment="1" applyProtection="1"/>
    <xf numFmtId="0" fontId="42" fillId="0" borderId="4" xfId="0" applyFont="1" applyFill="1" applyBorder="1" applyAlignment="1" applyProtection="1"/>
    <xf numFmtId="0" fontId="42" fillId="0" borderId="37" xfId="0" applyFont="1" applyFill="1" applyBorder="1" applyAlignment="1" applyProtection="1">
      <alignment horizontal="right"/>
    </xf>
    <xf numFmtId="0" fontId="47" fillId="0" borderId="39" xfId="0" applyFont="1" applyFill="1" applyBorder="1" applyProtection="1"/>
    <xf numFmtId="0" fontId="48" fillId="0" borderId="3" xfId="0" applyFont="1" applyFill="1" applyBorder="1" applyAlignment="1" applyProtection="1">
      <alignment horizontal="left"/>
      <protection locked="0"/>
    </xf>
    <xf numFmtId="0" fontId="42" fillId="0" borderId="40" xfId="0" applyFont="1" applyFill="1" applyBorder="1" applyAlignment="1" applyProtection="1">
      <alignment horizontal="right"/>
    </xf>
    <xf numFmtId="0" fontId="42" fillId="0" borderId="15" xfId="0" applyFont="1" applyFill="1" applyBorder="1" applyAlignment="1" applyProtection="1">
      <alignment horizontal="left"/>
      <protection locked="0"/>
    </xf>
    <xf numFmtId="0" fontId="42" fillId="0" borderId="6" xfId="0" applyFont="1" applyFill="1" applyBorder="1" applyAlignment="1" applyProtection="1">
      <alignment horizontal="right"/>
    </xf>
    <xf numFmtId="0" fontId="42" fillId="0" borderId="2" xfId="0" applyFont="1" applyFill="1" applyBorder="1" applyAlignment="1" applyProtection="1">
      <protection locked="0"/>
    </xf>
    <xf numFmtId="0" fontId="42" fillId="0" borderId="4" xfId="0" applyFont="1" applyFill="1" applyBorder="1" applyAlignment="1" applyProtection="1">
      <alignment horizontal="left"/>
    </xf>
    <xf numFmtId="0" fontId="42" fillId="0" borderId="4" xfId="0" applyFont="1" applyFill="1" applyBorder="1" applyAlignment="1" applyProtection="1">
      <alignment horizontal="left"/>
      <protection locked="0"/>
    </xf>
    <xf numFmtId="0" fontId="5" fillId="0" borderId="15" xfId="0" applyFont="1" applyFill="1" applyBorder="1" applyAlignment="1" applyProtection="1">
      <alignment horizontal="left"/>
    </xf>
    <xf numFmtId="0" fontId="42" fillId="0" borderId="4" xfId="0" applyFont="1" applyFill="1" applyBorder="1" applyAlignment="1" applyProtection="1">
      <alignment horizontal="right"/>
    </xf>
    <xf numFmtId="0" fontId="45" fillId="8" borderId="70" xfId="0" applyFont="1" applyFill="1" applyBorder="1" applyAlignment="1">
      <alignment horizontal="left"/>
    </xf>
    <xf numFmtId="0" fontId="34" fillId="0" borderId="10" xfId="0" applyFont="1" applyBorder="1" applyAlignment="1">
      <alignment wrapText="1"/>
    </xf>
    <xf numFmtId="0" fontId="34" fillId="0" borderId="10" xfId="0" applyFont="1" applyBorder="1" applyAlignment="1" applyProtection="1">
      <alignment wrapText="1"/>
      <protection locked="0"/>
    </xf>
    <xf numFmtId="0" fontId="34" fillId="0" borderId="41" xfId="0" applyFont="1" applyBorder="1"/>
    <xf numFmtId="0" fontId="34" fillId="5" borderId="16" xfId="0" applyFont="1" applyFill="1" applyBorder="1" applyAlignment="1" applyProtection="1">
      <alignment wrapText="1"/>
      <protection locked="0"/>
    </xf>
    <xf numFmtId="0" fontId="34" fillId="5" borderId="16" xfId="0" applyFont="1" applyFill="1" applyBorder="1" applyProtection="1">
      <protection locked="0"/>
    </xf>
    <xf numFmtId="0" fontId="29" fillId="0" borderId="0" xfId="0" applyFont="1" applyBorder="1" applyAlignment="1" applyProtection="1">
      <alignment horizontal="left"/>
    </xf>
    <xf numFmtId="0" fontId="32" fillId="0" borderId="3" xfId="0" applyFont="1" applyBorder="1" applyAlignment="1" applyProtection="1">
      <alignment horizontal="right"/>
    </xf>
    <xf numFmtId="0" fontId="31" fillId="6" borderId="37" xfId="0" applyFont="1" applyFill="1" applyBorder="1" applyAlignment="1" applyProtection="1">
      <alignment horizontal="left"/>
    </xf>
    <xf numFmtId="0" fontId="42" fillId="0" borderId="42" xfId="0" applyFont="1" applyFill="1" applyBorder="1" applyAlignment="1" applyProtection="1">
      <alignment horizontal="right"/>
    </xf>
    <xf numFmtId="0" fontId="42" fillId="0" borderId="2" xfId="0" applyFont="1" applyFill="1" applyBorder="1" applyAlignment="1" applyProtection="1">
      <alignment horizontal="left"/>
      <protection locked="0"/>
    </xf>
    <xf numFmtId="0" fontId="42" fillId="0" borderId="43" xfId="0" applyFont="1" applyFill="1" applyBorder="1" applyAlignment="1" applyProtection="1">
      <alignment horizontal="left"/>
      <protection locked="0"/>
    </xf>
    <xf numFmtId="0" fontId="42" fillId="0" borderId="3" xfId="0" applyFont="1" applyFill="1" applyBorder="1" applyAlignment="1" applyProtection="1">
      <alignment horizontal="left"/>
    </xf>
    <xf numFmtId="0" fontId="42" fillId="0" borderId="38" xfId="0" applyFont="1" applyFill="1" applyBorder="1" applyAlignment="1" applyProtection="1">
      <alignment horizontal="left"/>
      <protection locked="0"/>
    </xf>
    <xf numFmtId="0" fontId="42" fillId="0" borderId="22" xfId="0" applyFont="1" applyFill="1" applyBorder="1" applyAlignment="1" applyProtection="1">
      <alignment horizontal="right"/>
    </xf>
    <xf numFmtId="0" fontId="42" fillId="0" borderId="22" xfId="0" applyFont="1" applyFill="1" applyBorder="1" applyAlignment="1" applyProtection="1">
      <alignment horizontal="left"/>
    </xf>
    <xf numFmtId="49" fontId="1" fillId="0" borderId="3" xfId="0" applyNumberFormat="1" applyFont="1" applyFill="1" applyBorder="1" applyAlignment="1">
      <alignment horizontal="right" wrapText="1"/>
    </xf>
    <xf numFmtId="49" fontId="1" fillId="0" borderId="2" xfId="0" applyNumberFormat="1" applyFont="1" applyFill="1" applyBorder="1" applyAlignment="1">
      <alignment horizontal="right" wrapText="1"/>
    </xf>
    <xf numFmtId="3" fontId="21" fillId="2" borderId="0" xfId="0" applyNumberFormat="1" applyFont="1" applyFill="1" applyBorder="1" applyAlignment="1" applyProtection="1">
      <alignment horizontal="right" wrapText="1"/>
    </xf>
    <xf numFmtId="3" fontId="21" fillId="2" borderId="0" xfId="0" applyNumberFormat="1" applyFont="1" applyFill="1" applyBorder="1" applyAlignment="1" applyProtection="1">
      <alignment horizontal="center" wrapText="1"/>
    </xf>
    <xf numFmtId="3" fontId="49" fillId="0" borderId="0" xfId="0" applyNumberFormat="1" applyFont="1" applyBorder="1" applyAlignment="1" applyProtection="1">
      <alignment horizontal="right" wrapText="1"/>
    </xf>
    <xf numFmtId="3" fontId="49" fillId="0" borderId="5" xfId="0" applyNumberFormat="1" applyFont="1" applyBorder="1" applyAlignment="1" applyProtection="1">
      <alignment wrapText="1"/>
    </xf>
    <xf numFmtId="3" fontId="9" fillId="0" borderId="0" xfId="0" applyNumberFormat="1" applyFont="1" applyBorder="1" applyAlignment="1" applyProtection="1">
      <alignment wrapText="1"/>
    </xf>
    <xf numFmtId="3" fontId="49" fillId="0" borderId="0" xfId="0" applyNumberFormat="1" applyFont="1" applyBorder="1" applyAlignment="1" applyProtection="1">
      <alignment wrapText="1"/>
    </xf>
    <xf numFmtId="3" fontId="31" fillId="5" borderId="10" xfId="0" applyNumberFormat="1" applyFont="1" applyFill="1" applyBorder="1" applyAlignment="1" applyProtection="1">
      <alignment horizontal="right"/>
    </xf>
    <xf numFmtId="0" fontId="0" fillId="0" borderId="21" xfId="0" applyBorder="1"/>
    <xf numFmtId="0" fontId="0" fillId="0" borderId="21" xfId="0" applyBorder="1" applyAlignment="1">
      <alignment horizontal="center"/>
    </xf>
    <xf numFmtId="0" fontId="48" fillId="0" borderId="21" xfId="0" applyFont="1" applyBorder="1" applyAlignment="1">
      <alignment horizontal="center" wrapText="1"/>
    </xf>
    <xf numFmtId="0" fontId="48" fillId="0" borderId="21" xfId="0" applyFont="1" applyBorder="1" applyAlignment="1">
      <alignment horizontal="center"/>
    </xf>
    <xf numFmtId="0" fontId="31" fillId="6" borderId="44" xfId="0" applyFont="1" applyFill="1" applyBorder="1" applyAlignment="1" applyProtection="1">
      <alignment horizontal="center"/>
    </xf>
    <xf numFmtId="0" fontId="42" fillId="0" borderId="2" xfId="0" applyFont="1" applyFill="1" applyBorder="1" applyAlignment="1" applyProtection="1"/>
    <xf numFmtId="0" fontId="48" fillId="0" borderId="45" xfId="0" applyFont="1" applyBorder="1" applyAlignment="1">
      <alignment horizontal="center"/>
    </xf>
    <xf numFmtId="0" fontId="48" fillId="0" borderId="36" xfId="0" applyFont="1" applyBorder="1" applyAlignment="1">
      <alignment horizontal="center" wrapText="1"/>
    </xf>
    <xf numFmtId="0" fontId="0" fillId="0" borderId="1" xfId="0" applyBorder="1"/>
    <xf numFmtId="0" fontId="0" fillId="0" borderId="35" xfId="0" applyBorder="1"/>
    <xf numFmtId="0" fontId="0" fillId="0" borderId="0" xfId="0" applyBorder="1"/>
    <xf numFmtId="0" fontId="0" fillId="9" borderId="28" xfId="0" applyFill="1" applyBorder="1"/>
    <xf numFmtId="0" fontId="0" fillId="9" borderId="21" xfId="0" applyFill="1" applyBorder="1"/>
    <xf numFmtId="0" fontId="0" fillId="0" borderId="36" xfId="0" applyBorder="1"/>
    <xf numFmtId="0" fontId="50" fillId="0" borderId="0" xfId="0" applyFont="1" applyBorder="1"/>
    <xf numFmtId="0" fontId="0" fillId="0" borderId="1" xfId="0" applyBorder="1" applyAlignment="1">
      <alignment wrapText="1"/>
    </xf>
    <xf numFmtId="0" fontId="0" fillId="9" borderId="36" xfId="0" applyFill="1" applyBorder="1"/>
    <xf numFmtId="0" fontId="0" fillId="0" borderId="36" xfId="0" applyFill="1" applyBorder="1" applyAlignment="1">
      <alignment horizontal="center"/>
    </xf>
    <xf numFmtId="0" fontId="0" fillId="0" borderId="46" xfId="0" applyBorder="1"/>
    <xf numFmtId="0" fontId="0" fillId="0" borderId="47" xfId="0" applyBorder="1"/>
    <xf numFmtId="0" fontId="48" fillId="0" borderId="1" xfId="0" applyFont="1" applyBorder="1"/>
    <xf numFmtId="0" fontId="0" fillId="0" borderId="16" xfId="0" applyBorder="1"/>
    <xf numFmtId="0" fontId="0" fillId="0" borderId="21" xfId="0" applyFill="1" applyBorder="1"/>
    <xf numFmtId="0" fontId="0" fillId="10" borderId="1" xfId="0" applyFill="1" applyBorder="1"/>
    <xf numFmtId="0" fontId="0" fillId="10" borderId="0" xfId="0" applyFill="1" applyBorder="1"/>
    <xf numFmtId="0" fontId="0" fillId="10" borderId="5" xfId="0" applyFill="1" applyBorder="1"/>
    <xf numFmtId="0" fontId="0" fillId="0" borderId="28" xfId="0" applyBorder="1"/>
    <xf numFmtId="0" fontId="0" fillId="0" borderId="48" xfId="0" applyBorder="1"/>
    <xf numFmtId="0" fontId="0" fillId="0" borderId="3" xfId="0" applyBorder="1"/>
    <xf numFmtId="0" fontId="0" fillId="0" borderId="49" xfId="0" applyBorder="1"/>
    <xf numFmtId="0" fontId="50" fillId="0" borderId="2" xfId="0" applyFont="1" applyBorder="1"/>
    <xf numFmtId="0" fontId="0" fillId="0" borderId="50" xfId="0" applyBorder="1"/>
    <xf numFmtId="3" fontId="31" fillId="5" borderId="12" xfId="0" applyNumberFormat="1" applyFont="1" applyFill="1" applyBorder="1" applyAlignment="1" applyProtection="1">
      <alignment horizontal="right"/>
    </xf>
    <xf numFmtId="3" fontId="31" fillId="8" borderId="10" xfId="0" applyNumberFormat="1" applyFont="1" applyFill="1" applyBorder="1" applyAlignment="1" applyProtection="1">
      <alignment horizontal="right"/>
    </xf>
    <xf numFmtId="3" fontId="34" fillId="0" borderId="0" xfId="0" applyNumberFormat="1" applyFont="1" applyFill="1" applyBorder="1" applyAlignment="1" applyProtection="1">
      <alignment horizontal="left"/>
      <protection locked="0"/>
    </xf>
    <xf numFmtId="3" fontId="34" fillId="0" borderId="5" xfId="0" applyNumberFormat="1" applyFont="1" applyFill="1" applyBorder="1" applyAlignment="1" applyProtection="1">
      <alignment horizontal="left"/>
      <protection locked="0"/>
    </xf>
    <xf numFmtId="3" fontId="42" fillId="0" borderId="21" xfId="0" applyNumberFormat="1" applyFont="1" applyBorder="1" applyProtection="1"/>
    <xf numFmtId="0" fontId="34" fillId="0" borderId="0" xfId="0" applyFont="1" applyFill="1" applyBorder="1" applyAlignment="1" applyProtection="1">
      <alignment horizontal="left"/>
    </xf>
    <xf numFmtId="0" fontId="42" fillId="0" borderId="5" xfId="0" applyFont="1" applyBorder="1"/>
    <xf numFmtId="0" fontId="42" fillId="0" borderId="7" xfId="0" applyFont="1" applyBorder="1"/>
    <xf numFmtId="0" fontId="34" fillId="0" borderId="52" xfId="0" applyFont="1" applyBorder="1"/>
    <xf numFmtId="0" fontId="42" fillId="0" borderId="38" xfId="0" applyFont="1" applyBorder="1"/>
    <xf numFmtId="0" fontId="34" fillId="0" borderId="43" xfId="0" applyFont="1" applyBorder="1"/>
    <xf numFmtId="0" fontId="34" fillId="0" borderId="20" xfId="0" applyFont="1" applyBorder="1"/>
    <xf numFmtId="0" fontId="42" fillId="0" borderId="45" xfId="0" applyFont="1" applyBorder="1"/>
    <xf numFmtId="0" fontId="34" fillId="0" borderId="2" xfId="0" applyFont="1" applyBorder="1"/>
    <xf numFmtId="0" fontId="34" fillId="0" borderId="20" xfId="0" applyFont="1" applyBorder="1" applyAlignment="1">
      <alignment wrapText="1"/>
    </xf>
    <xf numFmtId="0" fontId="34" fillId="0" borderId="0" xfId="0" applyFont="1" applyBorder="1"/>
    <xf numFmtId="0" fontId="42" fillId="0" borderId="27" xfId="0" applyFont="1" applyBorder="1"/>
    <xf numFmtId="0" fontId="34" fillId="0" borderId="53" xfId="0" applyFont="1" applyBorder="1"/>
    <xf numFmtId="0" fontId="34" fillId="0" borderId="54" xfId="0" applyFont="1" applyBorder="1"/>
    <xf numFmtId="0" fontId="34" fillId="0" borderId="1" xfId="0" applyFont="1" applyBorder="1" applyAlignment="1" applyProtection="1">
      <alignment horizontal="left"/>
      <protection locked="0"/>
    </xf>
    <xf numFmtId="0" fontId="42" fillId="0" borderId="30" xfId="0" applyFont="1" applyBorder="1"/>
    <xf numFmtId="0" fontId="34" fillId="0" borderId="55" xfId="0" applyFont="1" applyBorder="1"/>
    <xf numFmtId="0" fontId="34" fillId="0" borderId="2" xfId="0" applyFont="1" applyBorder="1" applyAlignment="1" applyProtection="1">
      <alignment horizontal="left"/>
    </xf>
    <xf numFmtId="0" fontId="34" fillId="0" borderId="53" xfId="0" applyFont="1" applyBorder="1" applyProtection="1">
      <protection locked="0"/>
    </xf>
    <xf numFmtId="0" fontId="34" fillId="0" borderId="12" xfId="0" applyFont="1" applyBorder="1"/>
    <xf numFmtId="0" fontId="34" fillId="0" borderId="12" xfId="0" applyFont="1" applyBorder="1" applyProtection="1">
      <protection locked="0"/>
    </xf>
    <xf numFmtId="0" fontId="34" fillId="0" borderId="39" xfId="0" applyFont="1" applyBorder="1"/>
    <xf numFmtId="0" fontId="34" fillId="0" borderId="56" xfId="0" applyFont="1" applyBorder="1"/>
    <xf numFmtId="0" fontId="42" fillId="0" borderId="18" xfId="0" applyFont="1" applyBorder="1"/>
    <xf numFmtId="0" fontId="42" fillId="0" borderId="57" xfId="0" applyFont="1" applyBorder="1"/>
    <xf numFmtId="0" fontId="42" fillId="0" borderId="3" xfId="0" applyFont="1" applyBorder="1"/>
    <xf numFmtId="0" fontId="42" fillId="0" borderId="17" xfId="0" applyFont="1" applyBorder="1"/>
    <xf numFmtId="0" fontId="42" fillId="0" borderId="58" xfId="0" applyFont="1" applyBorder="1"/>
    <xf numFmtId="0" fontId="42" fillId="0" borderId="59" xfId="0" applyFont="1" applyBorder="1"/>
    <xf numFmtId="0" fontId="42" fillId="0" borderId="20" xfId="0" applyFont="1" applyBorder="1" applyAlignment="1">
      <alignment horizontal="left"/>
    </xf>
    <xf numFmtId="0" fontId="34" fillId="0" borderId="12" xfId="0" applyFont="1" applyBorder="1" applyAlignment="1" applyProtection="1">
      <alignment horizontal="left"/>
    </xf>
    <xf numFmtId="0" fontId="34" fillId="0" borderId="1" xfId="0" applyFont="1" applyFill="1" applyBorder="1" applyAlignment="1" applyProtection="1">
      <alignment horizontal="right"/>
    </xf>
    <xf numFmtId="0" fontId="0" fillId="5" borderId="0" xfId="0" applyFill="1" applyAlignment="1" applyProtection="1">
      <alignment horizontal="right"/>
    </xf>
    <xf numFmtId="0" fontId="0" fillId="8" borderId="0" xfId="0" applyFill="1" applyAlignment="1" applyProtection="1">
      <alignment horizontal="right"/>
    </xf>
    <xf numFmtId="0" fontId="48" fillId="0" borderId="59" xfId="0" applyFont="1" applyFill="1" applyBorder="1" applyAlignment="1" applyProtection="1">
      <alignment horizontal="right"/>
      <protection locked="0"/>
    </xf>
    <xf numFmtId="49" fontId="34" fillId="0" borderId="1" xfId="0" applyNumberFormat="1" applyFont="1" applyBorder="1" applyAlignment="1" applyProtection="1">
      <alignment horizontal="right"/>
    </xf>
    <xf numFmtId="49" fontId="34" fillId="0" borderId="1" xfId="0" applyNumberFormat="1" applyFont="1" applyBorder="1" applyAlignment="1">
      <alignment horizontal="right"/>
    </xf>
    <xf numFmtId="49" fontId="33" fillId="0" borderId="3" xfId="0" applyNumberFormat="1" applyFont="1" applyBorder="1" applyAlignment="1" applyProtection="1">
      <alignment horizontal="right"/>
    </xf>
    <xf numFmtId="49" fontId="33" fillId="0" borderId="0" xfId="0" applyNumberFormat="1" applyFont="1" applyAlignment="1" applyProtection="1">
      <alignment horizontal="right"/>
    </xf>
    <xf numFmtId="0" fontId="0" fillId="0" borderId="0" xfId="0" applyAlignment="1" applyProtection="1">
      <alignment horizontal="right"/>
    </xf>
    <xf numFmtId="0" fontId="29" fillId="0" borderId="0" xfId="0" applyFont="1" applyBorder="1" applyAlignment="1" applyProtection="1">
      <alignment horizontal="right"/>
    </xf>
    <xf numFmtId="0" fontId="35" fillId="0" borderId="0" xfId="0" applyFont="1" applyFill="1" applyBorder="1" applyAlignment="1" applyProtection="1">
      <alignment horizontal="right"/>
    </xf>
    <xf numFmtId="0" fontId="34" fillId="0" borderId="0" xfId="0" applyFont="1" applyFill="1" applyBorder="1" applyAlignment="1" applyProtection="1">
      <alignment horizontal="right"/>
    </xf>
    <xf numFmtId="0" fontId="34" fillId="0" borderId="0" xfId="0" applyFont="1" applyBorder="1" applyAlignment="1" applyProtection="1">
      <alignment horizontal="right"/>
    </xf>
    <xf numFmtId="0" fontId="33" fillId="0" borderId="2" xfId="0" applyFont="1" applyBorder="1" applyAlignment="1" applyProtection="1">
      <alignment horizontal="right"/>
    </xf>
    <xf numFmtId="0" fontId="33" fillId="0" borderId="0" xfId="0" applyFont="1" applyAlignment="1" applyProtection="1">
      <alignment horizontal="right"/>
    </xf>
    <xf numFmtId="0" fontId="51" fillId="0" borderId="0" xfId="0" applyFont="1" applyBorder="1" applyProtection="1"/>
    <xf numFmtId="0" fontId="5" fillId="0" borderId="0" xfId="0" applyFont="1" applyBorder="1" applyProtection="1"/>
    <xf numFmtId="0" fontId="42" fillId="0" borderId="52" xfId="0" applyFont="1" applyBorder="1" applyAlignment="1">
      <alignment horizontal="left"/>
    </xf>
    <xf numFmtId="0" fontId="42" fillId="0" borderId="53" xfId="0" applyFont="1" applyBorder="1" applyAlignment="1">
      <alignment horizontal="left"/>
    </xf>
    <xf numFmtId="0" fontId="34" fillId="0" borderId="53" xfId="0" applyFont="1" applyFill="1" applyBorder="1" applyAlignment="1" applyProtection="1">
      <alignment horizontal="left"/>
      <protection locked="0"/>
    </xf>
    <xf numFmtId="0" fontId="42" fillId="0" borderId="56" xfId="0" applyFont="1" applyBorder="1" applyAlignment="1">
      <alignment horizontal="left"/>
    </xf>
    <xf numFmtId="3" fontId="34" fillId="7" borderId="36" xfId="0" applyNumberFormat="1" applyFont="1" applyFill="1" applyBorder="1" applyProtection="1"/>
    <xf numFmtId="3" fontId="34" fillId="7" borderId="28" xfId="0" applyNumberFormat="1" applyFont="1" applyFill="1" applyBorder="1" applyProtection="1"/>
    <xf numFmtId="0" fontId="24" fillId="0" borderId="0" xfId="0" applyFont="1" applyFill="1" applyBorder="1" applyAlignment="1" applyProtection="1">
      <alignment horizontal="left"/>
    </xf>
    <xf numFmtId="0" fontId="53" fillId="0" borderId="0" xfId="0" applyFont="1" applyFill="1" applyBorder="1" applyAlignment="1" applyProtection="1">
      <alignment horizontal="left"/>
    </xf>
    <xf numFmtId="3" fontId="31" fillId="5" borderId="10" xfId="0" applyNumberFormat="1" applyFont="1" applyFill="1" applyBorder="1" applyProtection="1">
      <protection locked="0"/>
    </xf>
    <xf numFmtId="3" fontId="31" fillId="5" borderId="10" xfId="0" applyNumberFormat="1" applyFont="1" applyFill="1" applyBorder="1" applyAlignment="1" applyProtection="1">
      <alignment horizontal="right"/>
      <protection locked="0"/>
    </xf>
    <xf numFmtId="3" fontId="31" fillId="6" borderId="14" xfId="0" applyNumberFormat="1" applyFont="1" applyFill="1" applyBorder="1" applyAlignment="1" applyProtection="1">
      <alignment horizontal="right"/>
      <protection locked="0"/>
    </xf>
    <xf numFmtId="0" fontId="31" fillId="6" borderId="10" xfId="0" applyFont="1" applyFill="1" applyBorder="1" applyAlignment="1" applyProtection="1">
      <alignment horizontal="right"/>
      <protection locked="0"/>
    </xf>
    <xf numFmtId="3" fontId="31" fillId="5" borderId="12" xfId="0" applyNumberFormat="1" applyFont="1" applyFill="1" applyBorder="1" applyProtection="1">
      <protection locked="0"/>
    </xf>
    <xf numFmtId="3" fontId="31" fillId="5" borderId="0" xfId="0" applyNumberFormat="1" applyFont="1" applyFill="1" applyBorder="1" applyAlignment="1" applyProtection="1">
      <alignment horizontal="right"/>
      <protection locked="0"/>
    </xf>
    <xf numFmtId="3" fontId="31" fillId="6" borderId="0" xfId="0" applyNumberFormat="1" applyFont="1" applyFill="1" applyBorder="1" applyAlignment="1" applyProtection="1">
      <alignment horizontal="right"/>
      <protection locked="0"/>
    </xf>
    <xf numFmtId="3" fontId="31" fillId="6" borderId="18" xfId="0" applyNumberFormat="1" applyFont="1" applyFill="1" applyBorder="1" applyAlignment="1" applyProtection="1">
      <alignment horizontal="right"/>
      <protection locked="0"/>
    </xf>
    <xf numFmtId="0" fontId="42" fillId="11" borderId="0" xfId="0" applyFont="1" applyFill="1"/>
    <xf numFmtId="0" fontId="42" fillId="0" borderId="0" xfId="0" applyFont="1" applyFill="1"/>
    <xf numFmtId="0" fontId="0" fillId="5" borderId="21" xfId="0" applyFill="1" applyBorder="1" applyProtection="1">
      <protection locked="0"/>
    </xf>
    <xf numFmtId="0" fontId="0" fillId="0" borderId="0" xfId="0" applyAlignment="1">
      <alignment horizontal="left"/>
    </xf>
    <xf numFmtId="0" fontId="0" fillId="5" borderId="45" xfId="0" applyFill="1" applyBorder="1" applyProtection="1">
      <protection locked="0"/>
    </xf>
    <xf numFmtId="0" fontId="48" fillId="0" borderId="45" xfId="0" applyFont="1" applyBorder="1"/>
    <xf numFmtId="0" fontId="0" fillId="0" borderId="45" xfId="0" applyBorder="1"/>
    <xf numFmtId="0" fontId="0" fillId="0" borderId="45" xfId="0" applyBorder="1" applyAlignment="1">
      <alignment horizontal="center" wrapText="1"/>
    </xf>
    <xf numFmtId="0" fontId="48" fillId="0" borderId="45" xfId="0" applyFont="1" applyBorder="1" applyAlignment="1">
      <alignment wrapText="1"/>
    </xf>
    <xf numFmtId="3" fontId="42" fillId="5" borderId="28" xfId="0" applyNumberFormat="1" applyFont="1" applyFill="1" applyBorder="1" applyProtection="1">
      <protection locked="0"/>
    </xf>
    <xf numFmtId="3" fontId="42" fillId="5" borderId="36" xfId="0" applyNumberFormat="1" applyFont="1" applyFill="1" applyBorder="1" applyProtection="1">
      <protection locked="0"/>
    </xf>
    <xf numFmtId="3" fontId="42" fillId="5" borderId="50" xfId="0" applyNumberFormat="1" applyFont="1" applyFill="1" applyBorder="1" applyProtection="1">
      <protection locked="0"/>
    </xf>
    <xf numFmtId="0" fontId="42" fillId="0" borderId="0" xfId="0" applyFont="1" applyAlignment="1">
      <alignment horizontal="left"/>
    </xf>
    <xf numFmtId="0" fontId="42" fillId="0" borderId="45" xfId="0" applyFont="1" applyBorder="1" applyAlignment="1">
      <alignment horizontal="right"/>
    </xf>
    <xf numFmtId="0" fontId="42" fillId="0" borderId="45" xfId="0" applyFont="1" applyBorder="1" applyAlignment="1"/>
    <xf numFmtId="0" fontId="54" fillId="0" borderId="38" xfId="0" applyFont="1" applyBorder="1" applyAlignment="1">
      <alignment horizontal="right"/>
    </xf>
    <xf numFmtId="0" fontId="54" fillId="0" borderId="1" xfId="0" applyFont="1" applyBorder="1" applyAlignment="1">
      <alignment horizontal="right"/>
    </xf>
    <xf numFmtId="0" fontId="54" fillId="0" borderId="31" xfId="0" applyFont="1" applyBorder="1" applyAlignment="1">
      <alignment horizontal="right"/>
    </xf>
    <xf numFmtId="0" fontId="54" fillId="0" borderId="45" xfId="0" applyFont="1" applyBorder="1"/>
    <xf numFmtId="0" fontId="34" fillId="0" borderId="36" xfId="0" applyFont="1" applyBorder="1"/>
    <xf numFmtId="3" fontId="34" fillId="0" borderId="21" xfId="0" applyNumberFormat="1" applyFont="1" applyFill="1" applyBorder="1" applyAlignment="1" applyProtection="1">
      <alignment horizontal="right"/>
    </xf>
    <xf numFmtId="3" fontId="34" fillId="6" borderId="35" xfId="0" applyNumberFormat="1" applyFont="1" applyFill="1" applyBorder="1" applyAlignment="1" applyProtection="1">
      <alignment horizontal="right"/>
    </xf>
    <xf numFmtId="3" fontId="34" fillId="6" borderId="16" xfId="0" applyNumberFormat="1" applyFont="1" applyFill="1" applyBorder="1" applyAlignment="1" applyProtection="1">
      <alignment horizontal="right"/>
    </xf>
    <xf numFmtId="3" fontId="34" fillId="6" borderId="61" xfId="0" applyNumberFormat="1" applyFont="1" applyFill="1" applyBorder="1" applyAlignment="1" applyProtection="1">
      <alignment horizontal="right"/>
    </xf>
    <xf numFmtId="3" fontId="34" fillId="0" borderId="16" xfId="0" applyNumberFormat="1" applyFont="1" applyBorder="1" applyProtection="1"/>
    <xf numFmtId="0" fontId="42" fillId="0" borderId="51" xfId="0" applyFont="1" applyBorder="1" applyAlignment="1">
      <alignment horizontal="left"/>
    </xf>
    <xf numFmtId="0" fontId="42" fillId="0" borderId="12" xfId="0" applyFont="1" applyBorder="1" applyAlignment="1">
      <alignment horizontal="left"/>
    </xf>
    <xf numFmtId="0" fontId="0" fillId="5" borderId="51"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18" xfId="0" applyFill="1" applyBorder="1" applyAlignment="1" applyProtection="1">
      <alignment horizontal="center"/>
      <protection locked="0"/>
    </xf>
    <xf numFmtId="0" fontId="31" fillId="6" borderId="0" xfId="0" applyFont="1" applyFill="1" applyBorder="1" applyProtection="1"/>
    <xf numFmtId="3" fontId="34" fillId="7" borderId="46" xfId="0" applyNumberFormat="1" applyFont="1" applyFill="1" applyBorder="1" applyProtection="1"/>
    <xf numFmtId="3" fontId="34" fillId="7" borderId="16" xfId="0" applyNumberFormat="1" applyFont="1" applyFill="1" applyBorder="1" applyProtection="1"/>
    <xf numFmtId="3" fontId="34" fillId="12" borderId="61" xfId="0" applyNumberFormat="1" applyFont="1" applyFill="1" applyBorder="1" applyProtection="1">
      <protection locked="0"/>
    </xf>
    <xf numFmtId="3" fontId="34" fillId="7" borderId="61" xfId="0" applyNumberFormat="1" applyFont="1" applyFill="1" applyBorder="1" applyProtection="1"/>
    <xf numFmtId="3" fontId="42" fillId="0" borderId="16" xfId="0" applyNumberFormat="1" applyFont="1" applyBorder="1" applyProtection="1"/>
    <xf numFmtId="0" fontId="54" fillId="0" borderId="27" xfId="0" applyFont="1" applyBorder="1"/>
    <xf numFmtId="0" fontId="34" fillId="0" borderId="52" xfId="0" applyFont="1" applyBorder="1" applyAlignment="1">
      <alignment wrapText="1"/>
    </xf>
    <xf numFmtId="0" fontId="34" fillId="0" borderId="0" xfId="0" applyFont="1" applyBorder="1" applyAlignment="1">
      <alignment wrapText="1"/>
    </xf>
    <xf numFmtId="0" fontId="42" fillId="0" borderId="1" xfId="0" applyFont="1" applyBorder="1" applyAlignment="1">
      <alignment horizontal="right"/>
    </xf>
    <xf numFmtId="0" fontId="54" fillId="0" borderId="31" xfId="0" applyFont="1" applyBorder="1"/>
    <xf numFmtId="0" fontId="54" fillId="0" borderId="38" xfId="0" applyFont="1" applyBorder="1"/>
    <xf numFmtId="0" fontId="54" fillId="0" borderId="30" xfId="0" applyFont="1" applyBorder="1"/>
    <xf numFmtId="0" fontId="34" fillId="5" borderId="48" xfId="0" applyFont="1" applyFill="1" applyBorder="1" applyAlignment="1" applyProtection="1">
      <alignment wrapText="1"/>
      <protection locked="0"/>
    </xf>
    <xf numFmtId="0" fontId="34" fillId="0" borderId="11" xfId="0" applyFont="1" applyBorder="1" applyAlignment="1" applyProtection="1">
      <alignment horizontal="left"/>
      <protection locked="0"/>
    </xf>
    <xf numFmtId="0" fontId="42" fillId="0" borderId="31" xfId="0" applyFont="1" applyBorder="1"/>
    <xf numFmtId="0" fontId="12" fillId="0" borderId="0" xfId="0" applyFont="1" applyBorder="1" applyProtection="1"/>
    <xf numFmtId="3" fontId="34" fillId="0" borderId="36" xfId="0" applyNumberFormat="1" applyFont="1" applyBorder="1" applyProtection="1"/>
    <xf numFmtId="3" fontId="34" fillId="12" borderId="35" xfId="0" applyNumberFormat="1" applyFont="1" applyFill="1" applyBorder="1" applyProtection="1">
      <protection locked="0"/>
    </xf>
    <xf numFmtId="3" fontId="34" fillId="12" borderId="28" xfId="0" applyNumberFormat="1" applyFont="1" applyFill="1" applyBorder="1" applyProtection="1">
      <protection locked="0"/>
    </xf>
    <xf numFmtId="0" fontId="5" fillId="0" borderId="14" xfId="0" applyFont="1" applyBorder="1"/>
    <xf numFmtId="3" fontId="20" fillId="0" borderId="57" xfId="0" applyNumberFormat="1" applyFont="1" applyBorder="1" applyAlignment="1" applyProtection="1">
      <alignment horizontal="right" wrapText="1"/>
    </xf>
    <xf numFmtId="3" fontId="0" fillId="5" borderId="21" xfId="0" applyNumberFormat="1" applyFill="1" applyBorder="1" applyProtection="1">
      <protection locked="0"/>
    </xf>
    <xf numFmtId="0" fontId="0" fillId="5" borderId="45" xfId="0" applyFill="1" applyBorder="1"/>
    <xf numFmtId="3" fontId="11" fillId="0" borderId="0" xfId="0" applyNumberFormat="1" applyFont="1" applyBorder="1" applyAlignment="1" applyProtection="1">
      <alignment horizontal="right" wrapText="1"/>
    </xf>
    <xf numFmtId="0" fontId="0" fillId="0" borderId="60" xfId="0" applyBorder="1" applyAlignment="1">
      <alignment horizontal="center" wrapText="1"/>
    </xf>
    <xf numFmtId="0" fontId="48" fillId="0" borderId="35" xfId="0" applyFont="1" applyBorder="1" applyAlignment="1">
      <alignment horizontal="center" wrapText="1"/>
    </xf>
    <xf numFmtId="0" fontId="48" fillId="0" borderId="28" xfId="0" applyFont="1" applyBorder="1" applyAlignment="1">
      <alignment horizontal="center" wrapText="1"/>
    </xf>
    <xf numFmtId="0" fontId="0" fillId="0" borderId="0" xfId="0" applyFill="1" applyBorder="1"/>
    <xf numFmtId="0" fontId="0" fillId="0" borderId="4" xfId="0" applyBorder="1" applyAlignment="1">
      <alignment horizontal="left"/>
    </xf>
    <xf numFmtId="0" fontId="55" fillId="0" borderId="4" xfId="0" applyFont="1" applyBorder="1" applyAlignment="1">
      <alignment horizontal="left"/>
    </xf>
    <xf numFmtId="0" fontId="31" fillId="0" borderId="0" xfId="0" applyFont="1" applyBorder="1" applyAlignment="1" applyProtection="1">
      <alignment horizontal="left"/>
    </xf>
    <xf numFmtId="3" fontId="2" fillId="2" borderId="11" xfId="0" applyNumberFormat="1" applyFont="1" applyFill="1" applyBorder="1" applyAlignment="1" applyProtection="1">
      <alignment horizontal="left" wrapText="1"/>
    </xf>
    <xf numFmtId="3" fontId="1" fillId="2" borderId="0" xfId="0" applyNumberFormat="1" applyFont="1" applyFill="1" applyBorder="1" applyAlignment="1" applyProtection="1">
      <alignment horizontal="left" wrapText="1"/>
    </xf>
    <xf numFmtId="3" fontId="31" fillId="0" borderId="0" xfId="0" applyNumberFormat="1" applyFont="1" applyFill="1" applyBorder="1" applyAlignment="1">
      <alignment horizontal="right"/>
    </xf>
    <xf numFmtId="3" fontId="36" fillId="0" borderId="0" xfId="2" applyNumberFormat="1" applyFont="1" applyFill="1" applyBorder="1" applyAlignment="1">
      <alignment wrapText="1"/>
    </xf>
    <xf numFmtId="3" fontId="32" fillId="0" borderId="0" xfId="0" applyNumberFormat="1" applyFont="1" applyFill="1" applyBorder="1" applyAlignment="1" applyProtection="1">
      <alignment horizontal="right"/>
      <protection locked="0"/>
    </xf>
    <xf numFmtId="49" fontId="31" fillId="0" borderId="3" xfId="0" applyNumberFormat="1" applyFont="1" applyFill="1" applyBorder="1" applyAlignment="1"/>
    <xf numFmtId="0" fontId="31" fillId="0" borderId="2" xfId="0" applyFont="1" applyFill="1" applyBorder="1" applyAlignment="1"/>
    <xf numFmtId="49" fontId="31" fillId="0" borderId="2" xfId="0" applyNumberFormat="1" applyFont="1" applyFill="1" applyBorder="1" applyAlignment="1"/>
    <xf numFmtId="3" fontId="32" fillId="0" borderId="2" xfId="0" applyNumberFormat="1" applyFont="1" applyFill="1" applyBorder="1" applyAlignment="1" applyProtection="1">
      <alignment horizontal="right"/>
    </xf>
    <xf numFmtId="0" fontId="32" fillId="0" borderId="2" xfId="0" applyFont="1" applyBorder="1" applyAlignment="1" applyProtection="1"/>
    <xf numFmtId="3" fontId="32" fillId="0" borderId="2" xfId="0" applyNumberFormat="1" applyFont="1" applyBorder="1" applyAlignment="1" applyProtection="1"/>
    <xf numFmtId="3" fontId="32" fillId="0" borderId="7" xfId="0" applyNumberFormat="1" applyFont="1" applyFill="1" applyBorder="1" applyAlignment="1" applyProtection="1">
      <alignment horizontal="right"/>
    </xf>
    <xf numFmtId="0" fontId="35" fillId="0" borderId="0" xfId="0" applyFont="1" applyBorder="1" applyAlignment="1" applyProtection="1">
      <alignment wrapText="1"/>
    </xf>
    <xf numFmtId="0" fontId="0" fillId="10" borderId="21" xfId="0" applyFill="1" applyBorder="1"/>
    <xf numFmtId="0" fontId="0" fillId="0" borderId="36" xfId="0" applyFill="1" applyBorder="1"/>
    <xf numFmtId="0" fontId="54" fillId="0" borderId="27" xfId="0" applyFont="1" applyBorder="1" applyAlignment="1">
      <alignment horizontal="right"/>
    </xf>
    <xf numFmtId="0" fontId="34" fillId="0" borderId="0" xfId="0" applyFont="1" applyBorder="1" applyAlignment="1" applyProtection="1">
      <alignment wrapText="1"/>
    </xf>
    <xf numFmtId="0" fontId="0" fillId="0" borderId="1" xfId="0" applyFill="1" applyBorder="1"/>
    <xf numFmtId="0" fontId="34" fillId="0" borderId="27" xfId="0" applyFont="1" applyBorder="1" applyProtection="1">
      <protection locked="0"/>
    </xf>
    <xf numFmtId="0" fontId="52" fillId="0" borderId="57" xfId="0" applyFont="1" applyBorder="1"/>
    <xf numFmtId="0" fontId="52" fillId="0" borderId="18" xfId="0" applyFont="1" applyBorder="1"/>
    <xf numFmtId="0" fontId="52" fillId="0" borderId="32" xfId="0" applyFont="1" applyBorder="1"/>
    <xf numFmtId="0" fontId="34" fillId="0" borderId="41" xfId="0" applyFont="1" applyBorder="1" applyAlignment="1">
      <alignment wrapText="1"/>
    </xf>
    <xf numFmtId="0" fontId="42" fillId="0" borderId="21" xfId="0" applyFont="1" applyFill="1" applyBorder="1" applyAlignment="1">
      <alignment horizontal="left"/>
    </xf>
    <xf numFmtId="0" fontId="34" fillId="0" borderId="21" xfId="0" applyFont="1" applyFill="1" applyBorder="1" applyAlignment="1" applyProtection="1">
      <alignment horizontal="left"/>
      <protection locked="0"/>
    </xf>
    <xf numFmtId="0" fontId="54" fillId="0" borderId="3" xfId="0" applyFont="1" applyBorder="1" applyAlignment="1">
      <alignment horizontal="right"/>
    </xf>
    <xf numFmtId="0" fontId="34" fillId="0" borderId="49" xfId="0" applyFont="1" applyFill="1" applyBorder="1" applyAlignment="1" applyProtection="1">
      <alignment horizontal="left"/>
      <protection locked="0"/>
    </xf>
    <xf numFmtId="0" fontId="34" fillId="0" borderId="51" xfId="0" applyFont="1" applyBorder="1" applyAlignment="1">
      <alignment wrapText="1"/>
    </xf>
    <xf numFmtId="0" fontId="34" fillId="0" borderId="39" xfId="0" applyFont="1" applyFill="1" applyBorder="1" applyAlignment="1" applyProtection="1">
      <alignment wrapText="1"/>
      <protection locked="0"/>
    </xf>
    <xf numFmtId="0" fontId="35" fillId="0" borderId="52" xfId="0" applyFont="1" applyBorder="1" applyAlignment="1">
      <alignment wrapText="1"/>
    </xf>
    <xf numFmtId="0" fontId="55" fillId="0" borderId="0" xfId="0" applyFont="1"/>
    <xf numFmtId="0" fontId="42" fillId="0" borderId="0" xfId="0" applyFont="1" applyBorder="1" applyAlignment="1" applyProtection="1">
      <alignment horizontal="left"/>
    </xf>
    <xf numFmtId="0" fontId="61" fillId="0" borderId="38" xfId="0" applyFont="1" applyFill="1" applyBorder="1" applyAlignment="1" applyProtection="1">
      <alignment horizontal="right"/>
    </xf>
    <xf numFmtId="14" fontId="42" fillId="6" borderId="33" xfId="0" applyNumberFormat="1" applyFont="1" applyFill="1" applyBorder="1" applyProtection="1"/>
    <xf numFmtId="3" fontId="62" fillId="0" borderId="0" xfId="0" applyNumberFormat="1" applyFont="1" applyFill="1" applyBorder="1" applyAlignment="1" applyProtection="1">
      <alignment horizontal="center"/>
    </xf>
    <xf numFmtId="3" fontId="62" fillId="0" borderId="0" xfId="0" applyNumberFormat="1" applyFont="1" applyFill="1" applyBorder="1" applyAlignment="1" applyProtection="1">
      <alignment horizontal="left"/>
    </xf>
    <xf numFmtId="3" fontId="62" fillId="0" borderId="5" xfId="0" applyNumberFormat="1" applyFont="1" applyFill="1" applyBorder="1" applyAlignment="1" applyProtection="1"/>
    <xf numFmtId="3" fontId="63"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lignment horizontal="left" wrapText="1"/>
    </xf>
    <xf numFmtId="0" fontId="31" fillId="0" borderId="4" xfId="0" applyFont="1" applyBorder="1" applyAlignment="1" applyProtection="1">
      <alignment horizontal="left"/>
    </xf>
    <xf numFmtId="3" fontId="32" fillId="6" borderId="0" xfId="0" applyNumberFormat="1" applyFont="1" applyFill="1" applyBorder="1" applyAlignment="1">
      <alignment horizontal="right"/>
    </xf>
    <xf numFmtId="3" fontId="32" fillId="6" borderId="5" xfId="0" applyNumberFormat="1" applyFont="1" applyFill="1" applyBorder="1" applyAlignment="1">
      <alignment horizontal="right"/>
    </xf>
    <xf numFmtId="3" fontId="32" fillId="6" borderId="5" xfId="0" applyNumberFormat="1" applyFont="1" applyFill="1" applyBorder="1" applyAlignment="1" applyProtection="1">
      <alignment horizontal="right"/>
    </xf>
    <xf numFmtId="3" fontId="32" fillId="6" borderId="0" xfId="0" applyNumberFormat="1" applyFont="1" applyFill="1" applyBorder="1" applyAlignment="1" applyProtection="1">
      <alignment horizontal="right"/>
      <protection locked="0"/>
    </xf>
    <xf numFmtId="3" fontId="32" fillId="0" borderId="2" xfId="0" applyNumberFormat="1" applyFont="1" applyBorder="1" applyProtection="1"/>
    <xf numFmtId="3" fontId="31" fillId="0" borderId="5" xfId="0" applyNumberFormat="1" applyFont="1" applyBorder="1" applyAlignment="1">
      <alignment horizontal="center"/>
    </xf>
    <xf numFmtId="3" fontId="31" fillId="0" borderId="5" xfId="0" applyNumberFormat="1" applyFont="1" applyFill="1" applyBorder="1" applyAlignment="1">
      <alignment horizontal="right"/>
    </xf>
    <xf numFmtId="3" fontId="39" fillId="0" borderId="5" xfId="2" applyNumberFormat="1" applyFont="1" applyFill="1" applyBorder="1" applyAlignment="1">
      <alignment horizontal="center" wrapText="1"/>
    </xf>
    <xf numFmtId="3" fontId="36" fillId="0" borderId="5" xfId="2" applyNumberFormat="1" applyFont="1" applyFill="1" applyBorder="1" applyAlignment="1">
      <alignment wrapText="1"/>
    </xf>
    <xf numFmtId="49" fontId="2" fillId="0" borderId="2" xfId="0" applyNumberFormat="1" applyFont="1" applyFill="1" applyBorder="1" applyAlignment="1">
      <alignment horizontal="left" wrapText="1"/>
    </xf>
    <xf numFmtId="49" fontId="2" fillId="0" borderId="2" xfId="0" applyNumberFormat="1" applyFont="1" applyFill="1" applyBorder="1" applyAlignment="1">
      <alignment horizontal="right" wrapText="1"/>
    </xf>
    <xf numFmtId="3" fontId="31" fillId="0" borderId="0" xfId="0" applyNumberFormat="1" applyFont="1" applyFill="1" applyBorder="1" applyAlignment="1" applyProtection="1">
      <alignment horizontal="right"/>
      <protection locked="0"/>
    </xf>
    <xf numFmtId="3" fontId="31" fillId="0" borderId="0" xfId="0" applyNumberFormat="1" applyFont="1" applyFill="1" applyBorder="1" applyProtection="1">
      <protection locked="0"/>
    </xf>
    <xf numFmtId="0" fontId="47" fillId="0" borderId="39" xfId="0" applyFont="1" applyFill="1" applyBorder="1" applyAlignment="1" applyProtection="1">
      <alignment horizontal="left" vertical="center"/>
    </xf>
    <xf numFmtId="0" fontId="31" fillId="0" borderId="4" xfId="0" applyFont="1" applyBorder="1" applyAlignment="1" applyProtection="1">
      <alignment horizontal="center"/>
    </xf>
    <xf numFmtId="3" fontId="31" fillId="0" borderId="4" xfId="0" applyNumberFormat="1" applyFont="1" applyBorder="1" applyAlignment="1" applyProtection="1">
      <alignment horizontal="center"/>
    </xf>
    <xf numFmtId="3" fontId="2" fillId="6" borderId="10" xfId="0" applyNumberFormat="1" applyFont="1" applyFill="1" applyBorder="1" applyAlignment="1" applyProtection="1">
      <alignment horizontal="right" wrapText="1"/>
    </xf>
    <xf numFmtId="3" fontId="2" fillId="6" borderId="12" xfId="0" applyNumberFormat="1" applyFont="1" applyFill="1" applyBorder="1" applyAlignment="1" applyProtection="1">
      <alignment horizontal="right" wrapText="1"/>
    </xf>
    <xf numFmtId="0" fontId="56" fillId="0" borderId="15" xfId="0" applyFont="1" applyBorder="1" applyAlignment="1">
      <alignment horizontal="center"/>
    </xf>
    <xf numFmtId="0" fontId="45" fillId="0" borderId="70" xfId="0" applyFont="1" applyBorder="1" applyAlignment="1">
      <alignment horizontal="center"/>
    </xf>
    <xf numFmtId="0" fontId="45" fillId="0" borderId="15" xfId="0" applyFont="1" applyBorder="1" applyAlignment="1">
      <alignment horizontal="center" vertical="center"/>
    </xf>
    <xf numFmtId="0" fontId="45" fillId="0" borderId="70" xfId="0" applyFont="1" applyBorder="1" applyAlignment="1">
      <alignment horizontal="center" vertical="center"/>
    </xf>
    <xf numFmtId="0" fontId="45" fillId="0" borderId="15" xfId="0" applyFont="1" applyBorder="1" applyAlignment="1">
      <alignment horizontal="center"/>
    </xf>
    <xf numFmtId="0" fontId="34" fillId="0" borderId="15" xfId="0" applyFont="1" applyBorder="1" applyAlignment="1" applyProtection="1">
      <alignment horizontal="center" vertical="center" wrapText="1"/>
      <protection locked="0"/>
    </xf>
    <xf numFmtId="0" fontId="44" fillId="0" borderId="70" xfId="0" applyFont="1" applyBorder="1" applyAlignment="1" applyProtection="1">
      <alignment horizontal="center" vertical="center" wrapText="1"/>
      <protection locked="0"/>
    </xf>
    <xf numFmtId="0" fontId="45" fillId="0" borderId="15" xfId="0" applyFont="1" applyBorder="1" applyAlignment="1" applyProtection="1">
      <alignment horizontal="center"/>
      <protection locked="0"/>
    </xf>
    <xf numFmtId="0" fontId="45" fillId="0" borderId="70" xfId="0" applyFont="1" applyBorder="1" applyAlignment="1" applyProtection="1">
      <alignment horizontal="center"/>
      <protection locked="0"/>
    </xf>
    <xf numFmtId="0" fontId="34" fillId="0" borderId="42" xfId="0" applyFont="1" applyBorder="1" applyAlignment="1">
      <alignment horizontal="left" wrapText="1"/>
    </xf>
    <xf numFmtId="0" fontId="34" fillId="0" borderId="43" xfId="0" applyFont="1" applyBorder="1" applyAlignment="1">
      <alignment horizontal="left" wrapText="1"/>
    </xf>
    <xf numFmtId="164" fontId="34" fillId="11" borderId="51" xfId="1" applyNumberFormat="1" applyFont="1" applyFill="1" applyBorder="1" applyAlignment="1" applyProtection="1">
      <alignment horizontal="center"/>
      <protection locked="0"/>
    </xf>
    <xf numFmtId="164" fontId="34" fillId="11" borderId="18" xfId="1" applyNumberFormat="1" applyFont="1" applyFill="1" applyBorder="1" applyAlignment="1" applyProtection="1">
      <alignment horizontal="center"/>
      <protection locked="0"/>
    </xf>
    <xf numFmtId="0" fontId="34" fillId="0" borderId="51" xfId="0" applyFont="1" applyBorder="1" applyAlignment="1">
      <alignment horizontal="left" wrapText="1"/>
    </xf>
    <xf numFmtId="0" fontId="34" fillId="0" borderId="53" xfId="0" applyFont="1" applyBorder="1" applyAlignment="1">
      <alignment horizontal="left" wrapText="1"/>
    </xf>
    <xf numFmtId="164" fontId="34" fillId="11" borderId="21" xfId="1" applyNumberFormat="1" applyFont="1" applyFill="1" applyBorder="1" applyAlignment="1" applyProtection="1">
      <alignment horizontal="center"/>
      <protection locked="0"/>
    </xf>
    <xf numFmtId="164" fontId="34" fillId="11" borderId="36" xfId="1" applyNumberFormat="1" applyFont="1" applyFill="1" applyBorder="1" applyAlignment="1" applyProtection="1">
      <alignment horizontal="center"/>
      <protection locked="0"/>
    </xf>
    <xf numFmtId="14" fontId="34" fillId="5" borderId="49" xfId="0" applyNumberFormat="1" applyFont="1" applyFill="1" applyBorder="1" applyAlignment="1" applyProtection="1">
      <alignment horizontal="center"/>
      <protection locked="0"/>
    </xf>
    <xf numFmtId="14" fontId="34" fillId="5" borderId="50" xfId="0" applyNumberFormat="1" applyFont="1" applyFill="1" applyBorder="1" applyAlignment="1" applyProtection="1">
      <alignment horizontal="center"/>
      <protection locked="0"/>
    </xf>
    <xf numFmtId="164" fontId="34" fillId="5" borderId="51" xfId="1" applyNumberFormat="1" applyFont="1" applyFill="1" applyBorder="1" applyAlignment="1" applyProtection="1">
      <alignment horizontal="center"/>
      <protection locked="0"/>
    </xf>
    <xf numFmtId="164" fontId="34" fillId="5" borderId="18" xfId="1" applyNumberFormat="1" applyFont="1" applyFill="1" applyBorder="1" applyAlignment="1" applyProtection="1">
      <alignment horizontal="center"/>
      <protection locked="0"/>
    </xf>
    <xf numFmtId="165" fontId="34" fillId="5" borderId="44" xfId="0" applyNumberFormat="1" applyFont="1" applyFill="1" applyBorder="1" applyAlignment="1" applyProtection="1">
      <alignment horizontal="right"/>
      <protection locked="0"/>
    </xf>
    <xf numFmtId="165" fontId="34" fillId="5" borderId="32" xfId="0" applyNumberFormat="1" applyFont="1" applyFill="1" applyBorder="1" applyAlignment="1" applyProtection="1">
      <alignment horizontal="right"/>
      <protection locked="0"/>
    </xf>
    <xf numFmtId="164" fontId="34" fillId="5" borderId="41" xfId="1" applyNumberFormat="1" applyFont="1" applyFill="1" applyBorder="1" applyAlignment="1" applyProtection="1">
      <alignment horizontal="center"/>
      <protection locked="0"/>
    </xf>
    <xf numFmtId="164" fontId="34" fillId="5" borderId="14" xfId="1" applyNumberFormat="1" applyFont="1" applyFill="1" applyBorder="1" applyAlignment="1" applyProtection="1">
      <alignment horizontal="center"/>
      <protection locked="0"/>
    </xf>
    <xf numFmtId="164" fontId="34" fillId="0" borderId="21" xfId="1" applyNumberFormat="1" applyFont="1" applyFill="1" applyBorder="1" applyAlignment="1" applyProtection="1">
      <alignment horizontal="center"/>
    </xf>
    <xf numFmtId="164" fontId="34" fillId="0" borderId="36" xfId="1" applyNumberFormat="1" applyFont="1" applyFill="1" applyBorder="1" applyAlignment="1" applyProtection="1">
      <alignment horizontal="center"/>
    </xf>
    <xf numFmtId="164" fontId="34" fillId="4" borderId="51" xfId="1" applyNumberFormat="1" applyFont="1" applyFill="1" applyBorder="1" applyAlignment="1" applyProtection="1">
      <alignment horizontal="center"/>
    </xf>
    <xf numFmtId="164" fontId="34" fillId="4" borderId="18" xfId="1" applyNumberFormat="1" applyFont="1" applyFill="1" applyBorder="1" applyAlignment="1" applyProtection="1">
      <alignment horizontal="center"/>
    </xf>
    <xf numFmtId="0" fontId="42" fillId="0" borderId="4" xfId="0" applyFont="1" applyBorder="1" applyAlignment="1">
      <alignment horizontal="left"/>
    </xf>
    <xf numFmtId="0" fontId="42" fillId="0" borderId="51" xfId="0" applyFont="1" applyBorder="1" applyAlignment="1">
      <alignment horizontal="left"/>
    </xf>
    <xf numFmtId="0" fontId="42" fillId="0" borderId="12" xfId="0" applyFont="1" applyBorder="1" applyAlignment="1">
      <alignment horizontal="left"/>
    </xf>
    <xf numFmtId="0" fontId="34" fillId="5" borderId="56" xfId="0" applyFont="1" applyFill="1" applyBorder="1" applyAlignment="1" applyProtection="1">
      <alignment horizontal="center"/>
      <protection locked="0"/>
    </xf>
    <xf numFmtId="0" fontId="34" fillId="5" borderId="50" xfId="0" applyFont="1" applyFill="1" applyBorder="1" applyAlignment="1" applyProtection="1">
      <alignment horizontal="center"/>
      <protection locked="0"/>
    </xf>
    <xf numFmtId="0" fontId="34" fillId="5" borderId="21" xfId="0" applyFont="1" applyFill="1" applyBorder="1" applyAlignment="1" applyProtection="1">
      <alignment horizontal="center"/>
      <protection locked="0"/>
    </xf>
    <xf numFmtId="0" fontId="34" fillId="5" borderId="36" xfId="0" applyFont="1" applyFill="1" applyBorder="1" applyAlignment="1" applyProtection="1">
      <alignment horizontal="center"/>
      <protection locked="0"/>
    </xf>
    <xf numFmtId="0" fontId="34" fillId="5" borderId="53" xfId="0" applyFont="1" applyFill="1" applyBorder="1" applyAlignment="1" applyProtection="1">
      <alignment horizontal="center"/>
      <protection locked="0"/>
    </xf>
    <xf numFmtId="0" fontId="42" fillId="0" borderId="55" xfId="0" applyFont="1" applyBorder="1" applyAlignment="1">
      <alignment horizontal="left"/>
    </xf>
    <xf numFmtId="0" fontId="42" fillId="0" borderId="54" xfId="0" applyFont="1" applyBorder="1" applyAlignment="1">
      <alignment horizontal="left"/>
    </xf>
    <xf numFmtId="0" fontId="42" fillId="0" borderId="21" xfId="0" applyFont="1" applyBorder="1" applyAlignment="1">
      <alignment horizontal="left"/>
    </xf>
    <xf numFmtId="0" fontId="57" fillId="0" borderId="0" xfId="0" applyFont="1" applyBorder="1" applyAlignment="1" applyProtection="1">
      <alignment horizontal="left"/>
      <protection locked="0"/>
    </xf>
    <xf numFmtId="0" fontId="34" fillId="5" borderId="49" xfId="0" applyFont="1" applyFill="1" applyBorder="1" applyAlignment="1">
      <alignment horizontal="center"/>
    </xf>
    <xf numFmtId="0" fontId="34" fillId="5" borderId="50" xfId="0" applyFont="1" applyFill="1" applyBorder="1" applyAlignment="1">
      <alignment horizontal="center"/>
    </xf>
    <xf numFmtId="0" fontId="42" fillId="0" borderId="53" xfId="0" applyFont="1" applyBorder="1" applyAlignment="1">
      <alignment horizontal="left"/>
    </xf>
    <xf numFmtId="165" fontId="34" fillId="5" borderId="42" xfId="0" applyNumberFormat="1" applyFont="1" applyFill="1" applyBorder="1" applyAlignment="1" applyProtection="1">
      <alignment horizontal="right"/>
      <protection locked="0"/>
    </xf>
    <xf numFmtId="165" fontId="34" fillId="5" borderId="57" xfId="0" applyNumberFormat="1" applyFont="1" applyFill="1" applyBorder="1" applyAlignment="1" applyProtection="1">
      <alignment horizontal="right"/>
      <protection locked="0"/>
    </xf>
    <xf numFmtId="0" fontId="34" fillId="5" borderId="53" xfId="0" applyFont="1" applyFill="1" applyBorder="1" applyAlignment="1">
      <alignment horizontal="center"/>
    </xf>
    <xf numFmtId="0" fontId="34" fillId="5" borderId="21" xfId="0" applyFont="1" applyFill="1" applyBorder="1" applyAlignment="1">
      <alignment horizontal="center"/>
    </xf>
    <xf numFmtId="0" fontId="34" fillId="5" borderId="36" xfId="0" applyFont="1" applyFill="1" applyBorder="1" applyAlignment="1">
      <alignment horizontal="center"/>
    </xf>
    <xf numFmtId="0" fontId="34" fillId="5" borderId="52" xfId="0" applyFont="1" applyFill="1" applyBorder="1" applyAlignment="1">
      <alignment horizontal="left"/>
    </xf>
    <xf numFmtId="0" fontId="34" fillId="5" borderId="35" xfId="0" applyFont="1" applyFill="1" applyBorder="1" applyAlignment="1">
      <alignment horizontal="left"/>
    </xf>
    <xf numFmtId="0" fontId="34" fillId="5" borderId="28" xfId="0" applyFont="1" applyFill="1" applyBorder="1" applyAlignment="1">
      <alignment horizontal="left"/>
    </xf>
    <xf numFmtId="14" fontId="34" fillId="5" borderId="43" xfId="0" applyNumberFormat="1" applyFont="1" applyFill="1" applyBorder="1" applyAlignment="1" applyProtection="1">
      <alignment horizontal="center"/>
      <protection locked="0"/>
    </xf>
    <xf numFmtId="14" fontId="34" fillId="5" borderId="62" xfId="0" applyNumberFormat="1" applyFont="1" applyFill="1" applyBorder="1" applyAlignment="1" applyProtection="1">
      <alignment horizontal="center"/>
      <protection locked="0"/>
    </xf>
    <xf numFmtId="0" fontId="34" fillId="5" borderId="43" xfId="0" applyFont="1" applyFill="1" applyBorder="1" applyAlignment="1" applyProtection="1">
      <alignment horizontal="center"/>
      <protection locked="0"/>
    </xf>
    <xf numFmtId="0" fontId="34" fillId="5" borderId="62" xfId="0" applyFont="1" applyFill="1" applyBorder="1" applyAlignment="1" applyProtection="1">
      <alignment horizontal="center"/>
      <protection locked="0"/>
    </xf>
    <xf numFmtId="164" fontId="34" fillId="5" borderId="20" xfId="1" applyNumberFormat="1" applyFont="1" applyFill="1" applyBorder="1" applyAlignment="1" applyProtection="1">
      <alignment horizontal="center"/>
      <protection locked="0"/>
    </xf>
    <xf numFmtId="164" fontId="34" fillId="5" borderId="57" xfId="1" applyNumberFormat="1" applyFont="1" applyFill="1" applyBorder="1" applyAlignment="1" applyProtection="1">
      <alignment horizontal="center"/>
      <protection locked="0"/>
    </xf>
    <xf numFmtId="164" fontId="34" fillId="5" borderId="53" xfId="1" applyNumberFormat="1" applyFont="1" applyFill="1" applyBorder="1" applyAlignment="1" applyProtection="1">
      <alignment horizontal="center"/>
      <protection locked="0"/>
    </xf>
    <xf numFmtId="164" fontId="34" fillId="5" borderId="36" xfId="1" applyNumberFormat="1" applyFont="1" applyFill="1" applyBorder="1" applyAlignment="1" applyProtection="1">
      <alignment horizontal="center"/>
      <protection locked="0"/>
    </xf>
    <xf numFmtId="3" fontId="34" fillId="5" borderId="49" xfId="0" applyNumberFormat="1" applyFont="1" applyFill="1" applyBorder="1" applyAlignment="1" applyProtection="1">
      <alignment horizontal="center"/>
      <protection locked="0"/>
    </xf>
    <xf numFmtId="3" fontId="34" fillId="5" borderId="50" xfId="0" applyNumberFormat="1" applyFont="1" applyFill="1" applyBorder="1" applyAlignment="1" applyProtection="1">
      <alignment horizontal="center"/>
      <protection locked="0"/>
    </xf>
    <xf numFmtId="164" fontId="34" fillId="11" borderId="51" xfId="1" applyNumberFormat="1" applyFont="1" applyFill="1" applyBorder="1" applyAlignment="1" applyProtection="1">
      <alignment horizontal="right"/>
      <protection locked="0"/>
    </xf>
    <xf numFmtId="164" fontId="34" fillId="11" borderId="18" xfId="1" applyNumberFormat="1" applyFont="1" applyFill="1" applyBorder="1" applyAlignment="1" applyProtection="1">
      <alignment horizontal="right"/>
      <protection locked="0"/>
    </xf>
    <xf numFmtId="0" fontId="54" fillId="0" borderId="26" xfId="0" applyFont="1" applyBorder="1" applyAlignment="1">
      <alignment horizontal="center"/>
    </xf>
    <xf numFmtId="0" fontId="54" fillId="0" borderId="0" xfId="0" applyFont="1" applyBorder="1" applyAlignment="1">
      <alignment horizontal="center"/>
    </xf>
    <xf numFmtId="0" fontId="54" fillId="0" borderId="5" xfId="0" applyFont="1" applyBorder="1" applyAlignment="1">
      <alignment horizontal="center"/>
    </xf>
    <xf numFmtId="0" fontId="29" fillId="0" borderId="2" xfId="0" applyFont="1" applyBorder="1" applyAlignment="1">
      <alignment horizontal="center"/>
    </xf>
    <xf numFmtId="0" fontId="34" fillId="5" borderId="35" xfId="0" applyFont="1" applyFill="1" applyBorder="1" applyAlignment="1" applyProtection="1">
      <alignment horizontal="center"/>
      <protection locked="0"/>
    </xf>
    <xf numFmtId="0" fontId="34" fillId="5" borderId="28" xfId="0" applyFont="1" applyFill="1" applyBorder="1" applyAlignment="1" applyProtection="1">
      <alignment horizontal="center"/>
      <protection locked="0"/>
    </xf>
    <xf numFmtId="0" fontId="34" fillId="5" borderId="46" xfId="0" applyFont="1" applyFill="1" applyBorder="1" applyAlignment="1" applyProtection="1">
      <alignment horizontal="center"/>
      <protection locked="0"/>
    </xf>
    <xf numFmtId="0" fontId="34" fillId="5" borderId="47" xfId="0" applyFont="1" applyFill="1" applyBorder="1" applyAlignment="1" applyProtection="1">
      <alignment horizontal="center"/>
      <protection locked="0"/>
    </xf>
    <xf numFmtId="164" fontId="34" fillId="5" borderId="22" xfId="1" applyNumberFormat="1" applyFont="1" applyFill="1" applyBorder="1" applyAlignment="1" applyProtection="1">
      <alignment horizontal="center"/>
      <protection locked="0"/>
    </xf>
    <xf numFmtId="164" fontId="34" fillId="5" borderId="62" xfId="1" applyNumberFormat="1" applyFont="1" applyFill="1" applyBorder="1" applyAlignment="1" applyProtection="1">
      <alignment horizontal="center"/>
      <protection locked="0"/>
    </xf>
    <xf numFmtId="0" fontId="42" fillId="0" borderId="35" xfId="0" applyFont="1" applyBorder="1" applyAlignment="1">
      <alignment horizontal="left"/>
    </xf>
    <xf numFmtId="0" fontId="42" fillId="0" borderId="41" xfId="0" applyFont="1" applyBorder="1" applyAlignment="1">
      <alignment horizontal="left"/>
    </xf>
    <xf numFmtId="0" fontId="35" fillId="0" borderId="58"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5" fillId="0" borderId="63" xfId="0" applyFont="1" applyBorder="1" applyAlignment="1" applyProtection="1">
      <alignment horizontal="center"/>
      <protection locked="0"/>
    </xf>
    <xf numFmtId="0" fontId="35" fillId="0" borderId="11" xfId="0" applyFont="1" applyBorder="1" applyAlignment="1" applyProtection="1">
      <alignment horizontal="center"/>
      <protection locked="0"/>
    </xf>
    <xf numFmtId="14" fontId="34" fillId="5" borderId="22" xfId="0" applyNumberFormat="1" applyFont="1" applyFill="1" applyBorder="1" applyAlignment="1" applyProtection="1">
      <alignment horizontal="center"/>
      <protection locked="0"/>
    </xf>
    <xf numFmtId="0" fontId="42" fillId="5" borderId="43" xfId="0" applyFont="1" applyFill="1" applyBorder="1" applyAlignment="1" applyProtection="1">
      <alignment horizontal="center"/>
      <protection locked="0"/>
    </xf>
    <xf numFmtId="0" fontId="42" fillId="5" borderId="62" xfId="0" applyFont="1" applyFill="1" applyBorder="1" applyAlignment="1" applyProtection="1">
      <alignment horizontal="center"/>
      <protection locked="0"/>
    </xf>
    <xf numFmtId="0" fontId="42" fillId="5" borderId="56" xfId="0" applyFont="1" applyFill="1" applyBorder="1" applyAlignment="1" applyProtection="1">
      <alignment horizontal="center"/>
      <protection locked="0"/>
    </xf>
    <xf numFmtId="0" fontId="42" fillId="5" borderId="50" xfId="0" applyFont="1" applyFill="1" applyBorder="1" applyAlignment="1" applyProtection="1">
      <alignment horizontal="center"/>
      <protection locked="0"/>
    </xf>
    <xf numFmtId="0" fontId="42" fillId="0" borderId="20" xfId="0" applyFont="1" applyBorder="1" applyAlignment="1" applyProtection="1">
      <alignment horizontal="left"/>
      <protection locked="0"/>
    </xf>
    <xf numFmtId="0" fontId="42" fillId="0" borderId="43" xfId="0" applyFont="1" applyBorder="1" applyAlignment="1" applyProtection="1">
      <alignment horizontal="left"/>
      <protection locked="0"/>
    </xf>
    <xf numFmtId="0" fontId="34" fillId="0" borderId="44" xfId="0" applyFont="1" applyBorder="1" applyAlignment="1">
      <alignment horizontal="left" wrapText="1"/>
    </xf>
    <xf numFmtId="0" fontId="34" fillId="0" borderId="56" xfId="0" applyFont="1" applyBorder="1" applyAlignment="1">
      <alignment horizontal="left" wrapText="1"/>
    </xf>
    <xf numFmtId="0" fontId="42" fillId="0" borderId="39" xfId="0" applyFont="1" applyBorder="1" applyAlignment="1" applyProtection="1">
      <alignment horizontal="left"/>
      <protection locked="0"/>
    </xf>
    <xf numFmtId="0" fontId="42" fillId="0" borderId="56" xfId="0" applyFont="1" applyBorder="1" applyAlignment="1" applyProtection="1">
      <alignment horizontal="left"/>
      <protection locked="0"/>
    </xf>
    <xf numFmtId="0" fontId="42" fillId="6" borderId="44" xfId="0" applyFont="1" applyFill="1" applyBorder="1" applyAlignment="1" applyProtection="1">
      <alignment horizontal="center"/>
      <protection locked="0"/>
    </xf>
    <xf numFmtId="0" fontId="42" fillId="6" borderId="56" xfId="0" applyFont="1" applyFill="1" applyBorder="1" applyAlignment="1" applyProtection="1">
      <alignment horizontal="center"/>
      <protection locked="0"/>
    </xf>
    <xf numFmtId="0" fontId="42" fillId="6" borderId="44" xfId="0" applyFont="1" applyFill="1" applyBorder="1" applyAlignment="1" applyProtection="1">
      <alignment horizontal="left"/>
      <protection locked="0"/>
    </xf>
    <xf numFmtId="0" fontId="42" fillId="6" borderId="32" xfId="0" applyFont="1" applyFill="1" applyBorder="1" applyAlignment="1" applyProtection="1">
      <alignment horizontal="left"/>
      <protection locked="0"/>
    </xf>
    <xf numFmtId="49" fontId="2" fillId="0" borderId="0" xfId="0" applyNumberFormat="1" applyFont="1" applyFill="1" applyBorder="1" applyAlignment="1">
      <alignment horizontal="left" wrapText="1"/>
    </xf>
    <xf numFmtId="49" fontId="35" fillId="13" borderId="1" xfId="0" applyNumberFormat="1" applyFont="1" applyFill="1" applyBorder="1" applyAlignment="1" applyProtection="1">
      <alignment horizontal="left"/>
    </xf>
    <xf numFmtId="49" fontId="35" fillId="13" borderId="0" xfId="0" applyNumberFormat="1" applyFont="1" applyFill="1" applyBorder="1" applyAlignment="1" applyProtection="1">
      <alignment horizontal="left"/>
    </xf>
    <xf numFmtId="49" fontId="35" fillId="13" borderId="5" xfId="0" applyNumberFormat="1" applyFont="1" applyFill="1" applyBorder="1" applyAlignment="1" applyProtection="1">
      <alignment horizontal="left"/>
    </xf>
    <xf numFmtId="0" fontId="35" fillId="13" borderId="1" xfId="0" applyFont="1" applyFill="1" applyBorder="1" applyAlignment="1" applyProtection="1">
      <alignment horizontal="left"/>
    </xf>
    <xf numFmtId="0" fontId="35" fillId="13" borderId="0" xfId="0" applyFont="1" applyFill="1" applyBorder="1" applyAlignment="1" applyProtection="1">
      <alignment horizontal="left"/>
    </xf>
    <xf numFmtId="3" fontId="34" fillId="14" borderId="55" xfId="0" applyNumberFormat="1" applyFont="1" applyFill="1" applyBorder="1" applyAlignment="1" applyProtection="1">
      <alignment horizontal="left"/>
    </xf>
    <xf numFmtId="3" fontId="34" fillId="14" borderId="17" xfId="0" applyNumberFormat="1" applyFont="1" applyFill="1" applyBorder="1" applyAlignment="1" applyProtection="1">
      <alignment horizontal="left"/>
    </xf>
    <xf numFmtId="0" fontId="35" fillId="0" borderId="9" xfId="0" applyFont="1" applyBorder="1" applyAlignment="1" applyProtection="1">
      <alignment horizontal="center"/>
    </xf>
    <xf numFmtId="0" fontId="35" fillId="0" borderId="10" xfId="0" applyFont="1" applyBorder="1" applyAlignment="1" applyProtection="1">
      <alignment horizontal="center"/>
    </xf>
    <xf numFmtId="0" fontId="35" fillId="0" borderId="14" xfId="0" applyFont="1" applyBorder="1" applyAlignment="1" applyProtection="1">
      <alignment horizontal="center"/>
    </xf>
    <xf numFmtId="0" fontId="32" fillId="0" borderId="0" xfId="0" applyFont="1" applyAlignment="1" applyProtection="1">
      <alignment horizontal="center"/>
    </xf>
    <xf numFmtId="0" fontId="31" fillId="0" borderId="0" xfId="0" applyFont="1" applyAlignment="1" applyProtection="1">
      <alignment horizontal="center"/>
    </xf>
    <xf numFmtId="0" fontId="0" fillId="0" borderId="2" xfId="0" applyFill="1" applyBorder="1" applyAlignment="1" applyProtection="1">
      <alignment horizontal="left"/>
    </xf>
    <xf numFmtId="49" fontId="1" fillId="0" borderId="6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31" fillId="6" borderId="44" xfId="0" applyFont="1" applyFill="1" applyBorder="1" applyAlignment="1" applyProtection="1">
      <alignment horizontal="center"/>
    </xf>
    <xf numFmtId="0" fontId="31" fillId="6" borderId="39" xfId="0" applyFont="1" applyFill="1" applyBorder="1" applyAlignment="1" applyProtection="1">
      <alignment horizontal="center"/>
    </xf>
    <xf numFmtId="49" fontId="31" fillId="0" borderId="2" xfId="0" applyNumberFormat="1" applyFont="1" applyBorder="1" applyAlignment="1">
      <alignment horizontal="left"/>
    </xf>
    <xf numFmtId="0" fontId="31" fillId="6" borderId="39" xfId="0" applyFont="1" applyFill="1" applyBorder="1" applyAlignment="1" applyProtection="1">
      <alignment horizontal="left"/>
    </xf>
    <xf numFmtId="0" fontId="31" fillId="6" borderId="32" xfId="0" applyFont="1" applyFill="1" applyBorder="1" applyAlignment="1" applyProtection="1">
      <alignment horizontal="left"/>
    </xf>
    <xf numFmtId="49" fontId="2" fillId="0" borderId="4" xfId="0" applyNumberFormat="1" applyFont="1" applyFill="1" applyBorder="1" applyAlignment="1">
      <alignment horizontal="left" wrapText="1"/>
    </xf>
    <xf numFmtId="49" fontId="1" fillId="0" borderId="4" xfId="0" applyNumberFormat="1" applyFont="1" applyFill="1" applyBorder="1" applyAlignment="1">
      <alignment horizontal="left" wrapText="1"/>
    </xf>
    <xf numFmtId="49" fontId="1" fillId="0" borderId="1"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49" fontId="1" fillId="0" borderId="5" xfId="0" applyNumberFormat="1" applyFont="1" applyFill="1" applyBorder="1" applyAlignment="1">
      <alignment horizontal="center" wrapText="1"/>
    </xf>
    <xf numFmtId="49" fontId="1" fillId="0" borderId="3"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7" xfId="0" applyNumberFormat="1" applyFont="1" applyFill="1" applyBorder="1" applyAlignment="1">
      <alignment horizontal="center" wrapText="1"/>
    </xf>
    <xf numFmtId="49" fontId="2" fillId="0" borderId="58" xfId="0" applyNumberFormat="1" applyFont="1" applyFill="1" applyBorder="1" applyAlignment="1">
      <alignment horizontal="center" wrapText="1"/>
    </xf>
    <xf numFmtId="49" fontId="2" fillId="0" borderId="20" xfId="0" applyNumberFormat="1" applyFont="1" applyFill="1" applyBorder="1" applyAlignment="1">
      <alignment horizontal="center" wrapText="1"/>
    </xf>
    <xf numFmtId="49" fontId="2" fillId="0" borderId="4" xfId="0" applyNumberFormat="1" applyFont="1" applyFill="1" applyBorder="1" applyAlignment="1">
      <alignment horizontal="center" wrapText="1"/>
    </xf>
    <xf numFmtId="49" fontId="2" fillId="0" borderId="57" xfId="0" applyNumberFormat="1" applyFont="1" applyFill="1" applyBorder="1" applyAlignment="1">
      <alignment horizontal="center" wrapText="1"/>
    </xf>
    <xf numFmtId="49" fontId="1" fillId="0" borderId="64" xfId="0" applyNumberFormat="1" applyFont="1" applyFill="1" applyBorder="1" applyAlignment="1">
      <alignment horizontal="center" wrapText="1"/>
    </xf>
    <xf numFmtId="49" fontId="1" fillId="0" borderId="4" xfId="0" applyNumberFormat="1" applyFont="1" applyFill="1" applyBorder="1" applyAlignment="1">
      <alignment horizontal="center" wrapText="1"/>
    </xf>
    <xf numFmtId="49" fontId="1" fillId="0" borderId="65" xfId="0" applyNumberFormat="1" applyFont="1" applyFill="1" applyBorder="1" applyAlignment="1">
      <alignment horizontal="center" wrapText="1"/>
    </xf>
    <xf numFmtId="14" fontId="31" fillId="6" borderId="42" xfId="0" applyNumberFormat="1" applyFont="1" applyFill="1" applyBorder="1" applyAlignment="1" applyProtection="1">
      <alignment horizontal="center"/>
      <protection locked="0"/>
    </xf>
    <xf numFmtId="14" fontId="31" fillId="6" borderId="57" xfId="0" applyNumberFormat="1" applyFont="1" applyFill="1" applyBorder="1" applyAlignment="1" applyProtection="1">
      <alignment horizontal="center"/>
      <protection locked="0"/>
    </xf>
    <xf numFmtId="0" fontId="31" fillId="6" borderId="42" xfId="0" applyFont="1" applyFill="1" applyBorder="1" applyAlignment="1" applyProtection="1">
      <alignment horizontal="center"/>
      <protection locked="0"/>
    </xf>
    <xf numFmtId="0" fontId="31" fillId="6" borderId="43" xfId="0" applyFont="1" applyFill="1" applyBorder="1" applyAlignment="1" applyProtection="1">
      <alignment horizontal="center"/>
      <protection locked="0"/>
    </xf>
    <xf numFmtId="49" fontId="32" fillId="0" borderId="64" xfId="0" applyNumberFormat="1" applyFont="1" applyFill="1" applyBorder="1" applyAlignment="1">
      <alignment horizontal="center"/>
    </xf>
    <xf numFmtId="49" fontId="32" fillId="0" borderId="4" xfId="0" applyNumberFormat="1" applyFont="1" applyFill="1" applyBorder="1" applyAlignment="1">
      <alignment horizontal="center"/>
    </xf>
    <xf numFmtId="49" fontId="32" fillId="0" borderId="65" xfId="0" applyNumberFormat="1" applyFont="1" applyFill="1" applyBorder="1" applyAlignment="1">
      <alignment horizontal="center"/>
    </xf>
    <xf numFmtId="0" fontId="32" fillId="0" borderId="1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32" fillId="0" borderId="0" xfId="0" applyNumberFormat="1" applyFont="1" applyBorder="1" applyAlignment="1" applyProtection="1">
      <alignment horizontal="left"/>
    </xf>
    <xf numFmtId="49" fontId="31" fillId="0" borderId="0" xfId="0" applyNumberFormat="1" applyFont="1" applyBorder="1" applyAlignment="1" applyProtection="1">
      <alignment horizontal="left"/>
    </xf>
    <xf numFmtId="49" fontId="32" fillId="0" borderId="0" xfId="0" applyNumberFormat="1" applyFont="1" applyBorder="1" applyAlignment="1" applyProtection="1">
      <alignment horizontal="center"/>
    </xf>
    <xf numFmtId="49" fontId="65" fillId="0" borderId="0" xfId="0" applyNumberFormat="1" applyFont="1" applyBorder="1" applyAlignment="1" applyProtection="1">
      <alignment horizontal="center"/>
    </xf>
    <xf numFmtId="0" fontId="42" fillId="6" borderId="39" xfId="0" applyNumberFormat="1" applyFont="1" applyFill="1" applyBorder="1" applyAlignment="1" applyProtection="1">
      <alignment horizontal="left"/>
      <protection locked="0"/>
    </xf>
    <xf numFmtId="0" fontId="42" fillId="6" borderId="32" xfId="0" applyNumberFormat="1" applyFont="1" applyFill="1" applyBorder="1" applyAlignment="1" applyProtection="1">
      <alignment horizontal="left"/>
      <protection locked="0"/>
    </xf>
    <xf numFmtId="14" fontId="42" fillId="6" borderId="66" xfId="0" applyNumberFormat="1" applyFont="1" applyFill="1" applyBorder="1" applyAlignment="1" applyProtection="1">
      <alignment horizontal="left"/>
      <protection locked="0"/>
    </xf>
    <xf numFmtId="14" fontId="42" fillId="6" borderId="4" xfId="0" applyNumberFormat="1" applyFont="1" applyFill="1" applyBorder="1" applyAlignment="1" applyProtection="1">
      <alignment horizontal="left"/>
      <protection locked="0"/>
    </xf>
    <xf numFmtId="14" fontId="42" fillId="6" borderId="65" xfId="0" applyNumberFormat="1" applyFont="1" applyFill="1" applyBorder="1" applyAlignment="1" applyProtection="1">
      <alignment horizontal="left"/>
      <protection locked="0"/>
    </xf>
    <xf numFmtId="0" fontId="42" fillId="6" borderId="42" xfId="0" applyFont="1" applyFill="1" applyBorder="1" applyAlignment="1" applyProtection="1">
      <alignment horizontal="center"/>
    </xf>
    <xf numFmtId="0" fontId="42" fillId="6" borderId="20" xfId="0" applyFont="1" applyFill="1" applyBorder="1" applyAlignment="1" applyProtection="1">
      <alignment horizontal="center"/>
    </xf>
    <xf numFmtId="0" fontId="42" fillId="6" borderId="43" xfId="0" applyFont="1" applyFill="1" applyBorder="1" applyAlignment="1" applyProtection="1">
      <alignment horizontal="center"/>
    </xf>
    <xf numFmtId="14" fontId="42" fillId="6" borderId="42" xfId="0" applyNumberFormat="1" applyFont="1" applyFill="1" applyBorder="1" applyAlignment="1" applyProtection="1">
      <alignment horizontal="center"/>
    </xf>
    <xf numFmtId="14" fontId="42" fillId="6" borderId="20" xfId="0" applyNumberFormat="1" applyFont="1" applyFill="1" applyBorder="1" applyAlignment="1" applyProtection="1">
      <alignment horizontal="center"/>
    </xf>
    <xf numFmtId="14" fontId="42" fillId="6" borderId="57" xfId="0" applyNumberFormat="1" applyFont="1" applyFill="1" applyBorder="1" applyAlignment="1" applyProtection="1">
      <alignment horizontal="center"/>
    </xf>
    <xf numFmtId="0" fontId="42" fillId="0" borderId="44" xfId="0" applyFont="1" applyFill="1" applyBorder="1" applyAlignment="1" applyProtection="1"/>
    <xf numFmtId="0" fontId="42" fillId="0" borderId="56" xfId="0" applyFont="1" applyFill="1" applyBorder="1" applyAlignment="1" applyProtection="1"/>
    <xf numFmtId="0" fontId="31" fillId="0" borderId="4" xfId="0" applyFont="1" applyBorder="1" applyAlignment="1" applyProtection="1">
      <alignment horizontal="left"/>
    </xf>
    <xf numFmtId="49" fontId="9" fillId="0" borderId="4" xfId="0" applyNumberFormat="1" applyFont="1" applyBorder="1" applyAlignment="1" applyProtection="1">
      <alignment horizontal="left"/>
    </xf>
    <xf numFmtId="49" fontId="31" fillId="0" borderId="4" xfId="0" applyNumberFormat="1" applyFont="1" applyBorder="1" applyAlignment="1" applyProtection="1">
      <alignment horizontal="left"/>
    </xf>
    <xf numFmtId="3" fontId="40" fillId="0" borderId="2" xfId="0" applyNumberFormat="1" applyFont="1" applyBorder="1" applyAlignment="1" applyProtection="1"/>
    <xf numFmtId="3" fontId="40" fillId="0" borderId="7" xfId="0" applyNumberFormat="1" applyFont="1" applyBorder="1" applyAlignment="1" applyProtection="1"/>
    <xf numFmtId="0" fontId="31" fillId="0" borderId="15" xfId="0" applyFont="1" applyBorder="1" applyAlignment="1" applyProtection="1">
      <alignment horizontal="left"/>
    </xf>
    <xf numFmtId="0" fontId="31" fillId="0" borderId="6" xfId="0" applyFont="1" applyBorder="1" applyAlignment="1" applyProtection="1">
      <alignment horizontal="left"/>
    </xf>
    <xf numFmtId="0" fontId="31" fillId="0" borderId="8" xfId="0" applyFont="1" applyBorder="1" applyAlignment="1" applyProtection="1">
      <alignment horizontal="left"/>
    </xf>
    <xf numFmtId="0" fontId="32" fillId="0" borderId="3" xfId="0" applyFont="1" applyBorder="1" applyAlignment="1" applyProtection="1">
      <alignment horizontal="center"/>
    </xf>
    <xf numFmtId="0" fontId="32" fillId="0" borderId="2" xfId="0" applyFont="1" applyBorder="1" applyAlignment="1" applyProtection="1">
      <alignment horizontal="center"/>
    </xf>
    <xf numFmtId="0" fontId="32" fillId="0" borderId="7" xfId="0" applyFont="1" applyBorder="1" applyAlignment="1" applyProtection="1">
      <alignment horizontal="center"/>
    </xf>
    <xf numFmtId="0" fontId="32" fillId="0" borderId="2" xfId="0" applyFont="1" applyBorder="1" applyAlignment="1" applyProtection="1">
      <alignment horizontal="center"/>
      <protection locked="0"/>
    </xf>
    <xf numFmtId="0" fontId="32" fillId="0" borderId="7" xfId="0" applyFont="1" applyBorder="1" applyAlignment="1" applyProtection="1">
      <alignment horizontal="center"/>
      <protection locked="0"/>
    </xf>
    <xf numFmtId="49" fontId="2" fillId="2" borderId="63" xfId="0" applyNumberFormat="1" applyFont="1" applyFill="1" applyBorder="1" applyAlignment="1" applyProtection="1">
      <alignment horizontal="center" wrapText="1"/>
    </xf>
    <xf numFmtId="49" fontId="2" fillId="2" borderId="11" xfId="0" applyNumberFormat="1" applyFont="1" applyFill="1" applyBorder="1" applyAlignment="1" applyProtection="1">
      <alignment horizontal="center" wrapText="1"/>
    </xf>
    <xf numFmtId="49" fontId="2" fillId="2" borderId="17" xfId="0" applyNumberFormat="1" applyFont="1" applyFill="1" applyBorder="1" applyAlignment="1" applyProtection="1">
      <alignment horizontal="center" wrapText="1"/>
    </xf>
    <xf numFmtId="0" fontId="10" fillId="0" borderId="4" xfId="0" applyFont="1" applyBorder="1" applyAlignment="1" applyProtection="1">
      <alignment horizontal="left"/>
    </xf>
    <xf numFmtId="0" fontId="0" fillId="0" borderId="4" xfId="0" applyBorder="1" applyAlignment="1" applyProtection="1">
      <alignment horizontal="left"/>
    </xf>
    <xf numFmtId="49" fontId="1" fillId="2" borderId="15" xfId="0" applyNumberFormat="1" applyFont="1" applyFill="1" applyBorder="1" applyAlignment="1" applyProtection="1">
      <alignment horizontal="center" wrapText="1"/>
    </xf>
    <xf numFmtId="49" fontId="1" fillId="2" borderId="6" xfId="0" applyNumberFormat="1" applyFont="1" applyFill="1" applyBorder="1" applyAlignment="1" applyProtection="1">
      <alignment horizontal="center" wrapText="1"/>
    </xf>
    <xf numFmtId="49" fontId="1" fillId="2" borderId="2" xfId="0" applyNumberFormat="1" applyFont="1" applyFill="1" applyBorder="1" applyAlignment="1" applyProtection="1">
      <alignment horizontal="center" wrapText="1"/>
    </xf>
    <xf numFmtId="49" fontId="1" fillId="2" borderId="7" xfId="0" applyNumberFormat="1" applyFont="1" applyFill="1" applyBorder="1" applyAlignment="1" applyProtection="1">
      <alignment horizontal="center" wrapText="1"/>
    </xf>
    <xf numFmtId="49" fontId="17" fillId="2" borderId="15" xfId="0" applyNumberFormat="1" applyFont="1" applyFill="1" applyBorder="1" applyAlignment="1" applyProtection="1">
      <alignment horizontal="center" wrapText="1"/>
    </xf>
    <xf numFmtId="49" fontId="1" fillId="2" borderId="8" xfId="0" applyNumberFormat="1" applyFont="1" applyFill="1" applyBorder="1" applyAlignment="1" applyProtection="1">
      <alignment horizontal="center" wrapText="1"/>
    </xf>
    <xf numFmtId="49" fontId="2" fillId="2" borderId="3" xfId="0" applyNumberFormat="1" applyFont="1" applyFill="1" applyBorder="1" applyAlignment="1" applyProtection="1">
      <alignment horizontal="center" wrapText="1"/>
    </xf>
    <xf numFmtId="49" fontId="2" fillId="2" borderId="2" xfId="0" applyNumberFormat="1" applyFont="1" applyFill="1" applyBorder="1" applyAlignment="1" applyProtection="1">
      <alignment horizontal="center" wrapText="1"/>
    </xf>
    <xf numFmtId="49" fontId="2" fillId="2" borderId="7" xfId="0" applyNumberFormat="1" applyFont="1" applyFill="1" applyBorder="1" applyAlignment="1" applyProtection="1">
      <alignment horizontal="center" wrapText="1"/>
    </xf>
    <xf numFmtId="49" fontId="2" fillId="2" borderId="1" xfId="0" applyNumberFormat="1" applyFont="1" applyFill="1" applyBorder="1" applyAlignment="1" applyProtection="1">
      <alignment horizontal="center" wrapText="1"/>
    </xf>
    <xf numFmtId="49" fontId="2" fillId="2" borderId="0" xfId="0" applyNumberFormat="1" applyFont="1" applyFill="1" applyBorder="1" applyAlignment="1" applyProtection="1">
      <alignment horizontal="center" wrapText="1"/>
    </xf>
    <xf numFmtId="49" fontId="2" fillId="2" borderId="5" xfId="0" applyNumberFormat="1" applyFont="1" applyFill="1" applyBorder="1" applyAlignment="1" applyProtection="1">
      <alignment horizontal="center" wrapText="1"/>
    </xf>
    <xf numFmtId="49" fontId="2" fillId="2" borderId="9" xfId="0" applyNumberFormat="1" applyFont="1" applyFill="1" applyBorder="1" applyAlignment="1" applyProtection="1">
      <alignment horizontal="center" wrapText="1"/>
    </xf>
    <xf numFmtId="49" fontId="2" fillId="2" borderId="10" xfId="0" applyNumberFormat="1" applyFont="1" applyFill="1" applyBorder="1" applyAlignment="1" applyProtection="1">
      <alignment horizontal="center" wrapText="1"/>
    </xf>
    <xf numFmtId="49" fontId="2" fillId="2" borderId="14" xfId="0" applyNumberFormat="1" applyFont="1" applyFill="1" applyBorder="1" applyAlignment="1" applyProtection="1">
      <alignment horizontal="center" wrapText="1"/>
    </xf>
    <xf numFmtId="49" fontId="17" fillId="2" borderId="1" xfId="0" applyNumberFormat="1" applyFont="1" applyFill="1" applyBorder="1" applyAlignment="1" applyProtection="1">
      <alignment horizontal="center" wrapText="1"/>
    </xf>
    <xf numFmtId="0" fontId="42" fillId="6" borderId="55" xfId="0" applyNumberFormat="1" applyFont="1" applyFill="1" applyBorder="1" applyAlignment="1" applyProtection="1">
      <alignment horizontal="center"/>
      <protection locked="0"/>
    </xf>
    <xf numFmtId="0" fontId="42" fillId="6" borderId="11" xfId="0" applyNumberFormat="1" applyFont="1" applyFill="1" applyBorder="1" applyAlignment="1" applyProtection="1">
      <alignment horizontal="center"/>
      <protection locked="0"/>
    </xf>
    <xf numFmtId="0" fontId="42" fillId="6" borderId="54" xfId="0" applyNumberFormat="1" applyFont="1" applyFill="1" applyBorder="1" applyAlignment="1" applyProtection="1">
      <alignment horizontal="center"/>
      <protection locked="0"/>
    </xf>
    <xf numFmtId="14" fontId="42" fillId="6" borderId="55" xfId="0" applyNumberFormat="1" applyFont="1" applyFill="1" applyBorder="1" applyAlignment="1" applyProtection="1">
      <alignment horizontal="center"/>
      <protection locked="0"/>
    </xf>
    <xf numFmtId="14" fontId="42" fillId="6" borderId="11" xfId="0" applyNumberFormat="1" applyFont="1" applyFill="1" applyBorder="1" applyAlignment="1" applyProtection="1">
      <alignment horizontal="center"/>
      <protection locked="0"/>
    </xf>
    <xf numFmtId="14" fontId="42" fillId="6" borderId="54" xfId="0" applyNumberFormat="1" applyFont="1" applyFill="1" applyBorder="1" applyAlignment="1" applyProtection="1">
      <alignment horizontal="center"/>
      <protection locked="0"/>
    </xf>
    <xf numFmtId="0" fontId="42" fillId="0" borderId="2" xfId="0" applyFont="1" applyFill="1" applyBorder="1" applyAlignment="1" applyProtection="1"/>
    <xf numFmtId="0" fontId="48" fillId="0" borderId="0" xfId="0" applyFont="1" applyAlignment="1" applyProtection="1">
      <alignment horizontal="left"/>
    </xf>
    <xf numFmtId="0" fontId="0" fillId="0" borderId="0" xfId="0" applyAlignment="1" applyProtection="1">
      <alignment horizontal="left"/>
    </xf>
    <xf numFmtId="0" fontId="42" fillId="6" borderId="51" xfId="0" applyFont="1" applyFill="1" applyBorder="1" applyAlignment="1" applyProtection="1">
      <alignment horizontal="left"/>
      <protection locked="0"/>
    </xf>
    <xf numFmtId="0" fontId="42" fillId="6" borderId="12" xfId="0" applyFont="1" applyFill="1" applyBorder="1" applyAlignment="1" applyProtection="1">
      <alignment horizontal="left"/>
      <protection locked="0"/>
    </xf>
    <xf numFmtId="0" fontId="42" fillId="6" borderId="53" xfId="0" applyFont="1" applyFill="1" applyBorder="1" applyAlignment="1" applyProtection="1">
      <alignment horizontal="left"/>
      <protection locked="0"/>
    </xf>
    <xf numFmtId="49" fontId="2" fillId="0" borderId="0" xfId="0" applyNumberFormat="1" applyFont="1" applyBorder="1" applyAlignment="1" applyProtection="1">
      <alignment horizontal="left" wrapText="1"/>
    </xf>
    <xf numFmtId="49" fontId="1" fillId="15" borderId="15" xfId="0" applyNumberFormat="1" applyFont="1" applyFill="1" applyBorder="1" applyAlignment="1">
      <alignment horizontal="center" wrapText="1"/>
    </xf>
    <xf numFmtId="49" fontId="1" fillId="15" borderId="6" xfId="0" applyNumberFormat="1" applyFont="1" applyFill="1" applyBorder="1" applyAlignment="1">
      <alignment horizontal="center" wrapText="1"/>
    </xf>
    <xf numFmtId="49" fontId="1" fillId="15" borderId="8" xfId="0" applyNumberFormat="1" applyFont="1" applyFill="1" applyBorder="1" applyAlignment="1">
      <alignment horizontal="center" wrapText="1"/>
    </xf>
    <xf numFmtId="0" fontId="58" fillId="0" borderId="0" xfId="0" applyFont="1" applyAlignment="1" applyProtection="1">
      <alignment horizontal="center"/>
    </xf>
    <xf numFmtId="0" fontId="31" fillId="0" borderId="0" xfId="0" applyFont="1" applyBorder="1" applyAlignment="1" applyProtection="1">
      <alignment horizontal="left"/>
    </xf>
    <xf numFmtId="0" fontId="42" fillId="6" borderId="66" xfId="0" applyNumberFormat="1" applyFont="1" applyFill="1" applyBorder="1" applyAlignment="1" applyProtection="1">
      <alignment horizontal="center"/>
      <protection locked="0"/>
    </xf>
    <xf numFmtId="0" fontId="42" fillId="6" borderId="4" xfId="0" applyNumberFormat="1" applyFont="1" applyFill="1" applyBorder="1" applyAlignment="1" applyProtection="1">
      <alignment horizontal="center"/>
      <protection locked="0"/>
    </xf>
    <xf numFmtId="0" fontId="42" fillId="6" borderId="40" xfId="0" applyNumberFormat="1" applyFont="1" applyFill="1" applyBorder="1" applyAlignment="1" applyProtection="1">
      <alignment horizontal="center"/>
      <protection locked="0"/>
    </xf>
    <xf numFmtId="14" fontId="42" fillId="6" borderId="42" xfId="0" applyNumberFormat="1" applyFont="1" applyFill="1" applyBorder="1" applyAlignment="1" applyProtection="1">
      <alignment horizontal="left"/>
      <protection locked="0"/>
    </xf>
    <xf numFmtId="14" fontId="42" fillId="6" borderId="20" xfId="0" applyNumberFormat="1" applyFont="1" applyFill="1" applyBorder="1" applyAlignment="1" applyProtection="1">
      <alignment horizontal="left"/>
      <protection locked="0"/>
    </xf>
    <xf numFmtId="14" fontId="42" fillId="6" borderId="57" xfId="0" applyNumberFormat="1" applyFont="1" applyFill="1" applyBorder="1" applyAlignment="1" applyProtection="1">
      <alignment horizontal="left"/>
      <protection locked="0"/>
    </xf>
    <xf numFmtId="14" fontId="42" fillId="6" borderId="44" xfId="0" applyNumberFormat="1" applyFont="1" applyFill="1" applyBorder="1" applyAlignment="1" applyProtection="1">
      <alignment horizontal="left"/>
      <protection locked="0"/>
    </xf>
    <xf numFmtId="14" fontId="42" fillId="6" borderId="39" xfId="0" applyNumberFormat="1" applyFont="1" applyFill="1" applyBorder="1" applyAlignment="1" applyProtection="1">
      <alignment horizontal="left"/>
      <protection locked="0"/>
    </xf>
    <xf numFmtId="0" fontId="42" fillId="6" borderId="39" xfId="0" applyFont="1" applyFill="1" applyBorder="1" applyAlignment="1" applyProtection="1">
      <alignment horizontal="left"/>
      <protection locked="0"/>
    </xf>
    <xf numFmtId="0" fontId="48" fillId="10" borderId="45" xfId="0" applyFont="1" applyFill="1" applyBorder="1" applyAlignment="1">
      <alignment horizontal="center"/>
    </xf>
    <xf numFmtId="0" fontId="48" fillId="10" borderId="21" xfId="0" applyFont="1" applyFill="1" applyBorder="1" applyAlignment="1">
      <alignment horizontal="center"/>
    </xf>
    <xf numFmtId="0" fontId="48" fillId="10" borderId="51" xfId="0" applyFont="1" applyFill="1" applyBorder="1" applyAlignment="1">
      <alignment horizontal="center"/>
    </xf>
    <xf numFmtId="0" fontId="48" fillId="10" borderId="36" xfId="0" applyFont="1" applyFill="1" applyBorder="1" applyAlignment="1">
      <alignment horizontal="center"/>
    </xf>
    <xf numFmtId="0" fontId="0" fillId="5" borderId="21" xfId="0" applyFill="1" applyBorder="1" applyAlignment="1" applyProtection="1">
      <alignment horizontal="center"/>
      <protection locked="0"/>
    </xf>
    <xf numFmtId="0" fontId="0" fillId="5" borderId="51" xfId="0" applyFill="1" applyBorder="1" applyAlignment="1" applyProtection="1">
      <alignment horizontal="center"/>
      <protection locked="0"/>
    </xf>
    <xf numFmtId="0" fontId="0" fillId="5" borderId="36" xfId="0" applyFill="1" applyBorder="1" applyAlignment="1" applyProtection="1">
      <alignment horizontal="center"/>
      <protection locked="0"/>
    </xf>
    <xf numFmtId="0" fontId="48" fillId="0" borderId="21" xfId="0" applyFont="1" applyBorder="1" applyAlignment="1">
      <alignment horizontal="center"/>
    </xf>
    <xf numFmtId="0" fontId="48" fillId="0" borderId="51" xfId="0" applyFont="1" applyBorder="1" applyAlignment="1">
      <alignment horizontal="center"/>
    </xf>
    <xf numFmtId="0" fontId="48" fillId="0" borderId="36" xfId="0" applyFont="1" applyBorder="1" applyAlignment="1">
      <alignment horizontal="center"/>
    </xf>
    <xf numFmtId="165" fontId="42" fillId="5" borderId="42" xfId="0" applyNumberFormat="1" applyFont="1" applyFill="1" applyBorder="1" applyAlignment="1" applyProtection="1">
      <alignment horizontal="center"/>
      <protection locked="0"/>
    </xf>
    <xf numFmtId="165" fontId="42" fillId="5" borderId="57" xfId="0" applyNumberFormat="1" applyFont="1" applyFill="1" applyBorder="1" applyAlignment="1" applyProtection="1">
      <alignment horizontal="center"/>
      <protection locked="0"/>
    </xf>
    <xf numFmtId="165" fontId="42" fillId="5" borderId="12" xfId="0" applyNumberFormat="1" applyFont="1" applyFill="1" applyBorder="1" applyAlignment="1" applyProtection="1">
      <alignment horizontal="center"/>
      <protection locked="0"/>
    </xf>
    <xf numFmtId="165" fontId="42" fillId="5" borderId="18" xfId="0" applyNumberFormat="1" applyFont="1" applyFill="1" applyBorder="1" applyAlignment="1" applyProtection="1">
      <alignment horizontal="center"/>
      <protection locked="0"/>
    </xf>
    <xf numFmtId="3" fontId="0" fillId="5" borderId="51" xfId="0" applyNumberFormat="1" applyFill="1" applyBorder="1" applyAlignment="1" applyProtection="1">
      <alignment horizontal="right"/>
      <protection locked="0"/>
    </xf>
    <xf numFmtId="3" fontId="0" fillId="5" borderId="12" xfId="0" applyNumberFormat="1" applyFill="1" applyBorder="1" applyAlignment="1" applyProtection="1">
      <alignment horizontal="right"/>
      <protection locked="0"/>
    </xf>
    <xf numFmtId="3" fontId="0" fillId="5" borderId="18" xfId="0" applyNumberFormat="1" applyFill="1" applyBorder="1" applyAlignment="1" applyProtection="1">
      <alignment horizontal="right"/>
      <protection locked="0"/>
    </xf>
    <xf numFmtId="0" fontId="0" fillId="0" borderId="60" xfId="0" applyBorder="1" applyAlignment="1">
      <alignment horizontal="center" wrapText="1"/>
    </xf>
    <xf numFmtId="0" fontId="0" fillId="0" borderId="12" xfId="0" applyBorder="1" applyAlignment="1">
      <alignment horizontal="center" wrapText="1"/>
    </xf>
    <xf numFmtId="0" fontId="0" fillId="0" borderId="18" xfId="0" applyBorder="1" applyAlignment="1">
      <alignment horizontal="center" wrapText="1"/>
    </xf>
    <xf numFmtId="0" fontId="59" fillId="0" borderId="67" xfId="0" applyFont="1" applyBorder="1" applyAlignment="1">
      <alignment horizontal="center" vertical="center"/>
    </xf>
    <xf numFmtId="0" fontId="59" fillId="0" borderId="27" xfId="0" applyFont="1" applyBorder="1" applyAlignment="1">
      <alignment horizontal="center" vertical="center"/>
    </xf>
    <xf numFmtId="0" fontId="42" fillId="0" borderId="42" xfId="0" applyFont="1" applyBorder="1" applyAlignment="1">
      <alignment horizontal="right"/>
    </xf>
    <xf numFmtId="0" fontId="42" fillId="0" borderId="20" xfId="0" applyFont="1" applyBorder="1" applyAlignment="1">
      <alignment horizontal="right"/>
    </xf>
    <xf numFmtId="0" fontId="42" fillId="0" borderId="43" xfId="0" applyFont="1" applyBorder="1" applyAlignment="1">
      <alignment horizontal="right"/>
    </xf>
    <xf numFmtId="0" fontId="42" fillId="0" borderId="51" xfId="0" applyFont="1" applyBorder="1" applyAlignment="1">
      <alignment horizontal="right"/>
    </xf>
    <xf numFmtId="0" fontId="42" fillId="0" borderId="12" xfId="0" applyFont="1" applyBorder="1" applyAlignment="1">
      <alignment horizontal="right"/>
    </xf>
    <xf numFmtId="0" fontId="0" fillId="0" borderId="45" xfId="0" applyBorder="1" applyAlignment="1">
      <alignment horizontal="center" wrapText="1"/>
    </xf>
    <xf numFmtId="0" fontId="0" fillId="0" borderId="21" xfId="0" applyBorder="1" applyAlignment="1">
      <alignment horizontal="center" wrapText="1"/>
    </xf>
    <xf numFmtId="0" fontId="0" fillId="0" borderId="51" xfId="0" applyBorder="1" applyAlignment="1">
      <alignment horizontal="center" wrapText="1"/>
    </xf>
    <xf numFmtId="0" fontId="0" fillId="0" borderId="36" xfId="0" applyBorder="1" applyAlignment="1">
      <alignment horizontal="center" wrapText="1"/>
    </xf>
    <xf numFmtId="0" fontId="0" fillId="5" borderId="12" xfId="0" applyFill="1" applyBorder="1" applyAlignment="1" applyProtection="1">
      <alignment horizontal="center"/>
      <protection locked="0"/>
    </xf>
    <xf numFmtId="0" fontId="0" fillId="5" borderId="18" xfId="0" applyFill="1" applyBorder="1" applyAlignment="1" applyProtection="1">
      <alignment horizontal="center"/>
      <protection locked="0"/>
    </xf>
    <xf numFmtId="0" fontId="0" fillId="0" borderId="31" xfId="0" applyBorder="1" applyAlignment="1">
      <alignment horizontal="center"/>
    </xf>
    <xf numFmtId="0" fontId="0" fillId="0" borderId="49" xfId="0" applyBorder="1" applyAlignment="1">
      <alignment horizontal="center"/>
    </xf>
    <xf numFmtId="0" fontId="0" fillId="0" borderId="44" xfId="0" applyBorder="1" applyAlignment="1">
      <alignment horizontal="center"/>
    </xf>
    <xf numFmtId="0" fontId="0" fillId="0" borderId="50" xfId="0" applyBorder="1" applyAlignment="1">
      <alignment horizontal="center"/>
    </xf>
    <xf numFmtId="0" fontId="0" fillId="0" borderId="60"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60" fillId="0" borderId="15" xfId="0" applyFont="1" applyBorder="1" applyAlignment="1">
      <alignment horizontal="center" wrapText="1"/>
    </xf>
    <xf numFmtId="0" fontId="60" fillId="0" borderId="6" xfId="0" applyFont="1" applyBorder="1" applyAlignment="1">
      <alignment horizontal="center" wrapText="1"/>
    </xf>
    <xf numFmtId="0" fontId="60" fillId="0" borderId="8" xfId="0" applyFont="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0" borderId="51" xfId="0" applyBorder="1" applyAlignment="1">
      <alignment horizontal="center"/>
    </xf>
    <xf numFmtId="0" fontId="0" fillId="5" borderId="21" xfId="0" applyFill="1" applyBorder="1" applyAlignment="1" applyProtection="1">
      <alignment horizontal="right"/>
      <protection locked="0"/>
    </xf>
    <xf numFmtId="0" fontId="0" fillId="5" borderId="51" xfId="0" applyFill="1" applyBorder="1" applyAlignment="1" applyProtection="1">
      <alignment horizontal="right"/>
      <protection locked="0"/>
    </xf>
    <xf numFmtId="0" fontId="0" fillId="5" borderId="36" xfId="0" applyFill="1" applyBorder="1" applyAlignment="1" applyProtection="1">
      <alignment horizontal="right"/>
      <protection locked="0"/>
    </xf>
    <xf numFmtId="0" fontId="0" fillId="0" borderId="21" xfId="0" applyBorder="1" applyAlignment="1">
      <alignment horizontal="right"/>
    </xf>
    <xf numFmtId="0" fontId="0" fillId="0" borderId="51" xfId="0" applyBorder="1" applyAlignment="1">
      <alignment horizontal="right"/>
    </xf>
    <xf numFmtId="0" fontId="0" fillId="0" borderId="36" xfId="0" applyBorder="1" applyAlignment="1">
      <alignment horizontal="right"/>
    </xf>
    <xf numFmtId="0" fontId="0" fillId="5" borderId="60" xfId="0" applyFill="1" applyBorder="1" applyAlignment="1" applyProtection="1">
      <alignment horizontal="center"/>
      <protection locked="0"/>
    </xf>
    <xf numFmtId="0" fontId="48" fillId="0" borderId="15"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48" fillId="0" borderId="64" xfId="0" applyFont="1" applyBorder="1" applyAlignment="1">
      <alignment horizontal="center"/>
    </xf>
    <xf numFmtId="0" fontId="0" fillId="0" borderId="4" xfId="0" applyBorder="1" applyAlignment="1">
      <alignment horizontal="center"/>
    </xf>
    <xf numFmtId="0" fontId="0" fillId="0" borderId="65"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48" fillId="0" borderId="6" xfId="0" applyFont="1" applyBorder="1" applyAlignment="1">
      <alignment horizontal="center"/>
    </xf>
    <xf numFmtId="0" fontId="48" fillId="0" borderId="8" xfId="0" applyFont="1" applyBorder="1" applyAlignment="1">
      <alignment horizontal="center"/>
    </xf>
  </cellXfs>
  <cellStyles count="3">
    <cellStyle name="Comma" xfId="1" builtinId="3"/>
    <cellStyle name="Normal" xfId="0" builtinId="0"/>
    <cellStyle name="Output" xfId="2"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116420</xdr:rowOff>
    </xdr:from>
    <xdr:to>
      <xdr:col>1</xdr:col>
      <xdr:colOff>428625</xdr:colOff>
      <xdr:row>10</xdr:row>
      <xdr:rowOff>116420</xdr:rowOff>
    </xdr:to>
    <xdr:pic>
      <xdr:nvPicPr>
        <xdr:cNvPr id="1566" name="Picture 1" descr="C:\Documents and Settings\lisa\Local Settings\Temporary Internet Files\Content.IE5\MDJ97D22\MCj04370500000[1].png">
          <a:extLst>
            <a:ext uri="{FF2B5EF4-FFF2-40B4-BE49-F238E27FC236}">
              <a16:creationId xmlns:a16="http://schemas.microsoft.com/office/drawing/2014/main" id="{7D781FD0-BB4D-41CA-9D95-80ACE70B32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2253"/>
          <a:ext cx="724958" cy="5856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266700</xdr:rowOff>
    </xdr:from>
    <xdr:to>
      <xdr:col>1</xdr:col>
      <xdr:colOff>409575</xdr:colOff>
      <xdr:row>4</xdr:row>
      <xdr:rowOff>184150</xdr:rowOff>
    </xdr:to>
    <xdr:pic>
      <xdr:nvPicPr>
        <xdr:cNvPr id="2553" name="Picture 2" descr="C:\Documents and Settings\lisa\Local Settings\Temporary Internet Files\Content.IE5\UIU4Q94N\MCj04370510000[1].png">
          <a:extLst>
            <a:ext uri="{FF2B5EF4-FFF2-40B4-BE49-F238E27FC236}">
              <a16:creationId xmlns:a16="http://schemas.microsoft.com/office/drawing/2014/main" id="{2AAF063E-2C83-4CC0-B58A-3AE8FC12EF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0"/>
          <a:ext cx="609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581025</xdr:colOff>
      <xdr:row>6</xdr:row>
      <xdr:rowOff>123825</xdr:rowOff>
    </xdr:from>
    <xdr:to>
      <xdr:col>12</xdr:col>
      <xdr:colOff>247650</xdr:colOff>
      <xdr:row>9</xdr:row>
      <xdr:rowOff>114300</xdr:rowOff>
    </xdr:to>
    <xdr:pic>
      <xdr:nvPicPr>
        <xdr:cNvPr id="11361" name="Picture 1" descr="C:\Documents and Settings\lisa\Local Settings\Temporary Internet Files\Content.IE5\NL2WUPWF\MCj04370540000[1].png">
          <a:extLst>
            <a:ext uri="{FF2B5EF4-FFF2-40B4-BE49-F238E27FC236}">
              <a16:creationId xmlns:a16="http://schemas.microsoft.com/office/drawing/2014/main" id="{AD736A5E-C756-4246-A109-ED171F35A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9425" y="1333500"/>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6</xdr:row>
      <xdr:rowOff>104775</xdr:rowOff>
    </xdr:from>
    <xdr:to>
      <xdr:col>1</xdr:col>
      <xdr:colOff>361950</xdr:colOff>
      <xdr:row>9</xdr:row>
      <xdr:rowOff>9525</xdr:rowOff>
    </xdr:to>
    <xdr:pic>
      <xdr:nvPicPr>
        <xdr:cNvPr id="11362" name="Picture 2" descr="C:\Documents and Settings\lisa\Local Settings\Temporary Internet Files\Content.IE5\MDJ97D22\MCj04370520000[1].png">
          <a:extLst>
            <a:ext uri="{FF2B5EF4-FFF2-40B4-BE49-F238E27FC236}">
              <a16:creationId xmlns:a16="http://schemas.microsoft.com/office/drawing/2014/main" id="{12FE7115-4DF5-43AB-BAEB-914BDC1633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97164"/>
          <a:ext cx="531283" cy="525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19050</xdr:rowOff>
    </xdr:from>
    <xdr:to>
      <xdr:col>1</xdr:col>
      <xdr:colOff>495300</xdr:colOff>
      <xdr:row>7</xdr:row>
      <xdr:rowOff>66675</xdr:rowOff>
    </xdr:to>
    <xdr:pic>
      <xdr:nvPicPr>
        <xdr:cNvPr id="4590" name="Picture 1" descr="C:\Documents and Settings\lisa\Local Settings\Temporary Internet Files\Content.IE5\N4AW0NMN\MCj04370530000[1].png">
          <a:extLst>
            <a:ext uri="{FF2B5EF4-FFF2-40B4-BE49-F238E27FC236}">
              <a16:creationId xmlns:a16="http://schemas.microsoft.com/office/drawing/2014/main" id="{82597D3C-04A5-44C5-89EE-A52695776A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7725"/>
          <a:ext cx="742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3</xdr:row>
      <xdr:rowOff>38100</xdr:rowOff>
    </xdr:from>
    <xdr:to>
      <xdr:col>1</xdr:col>
      <xdr:colOff>609600</xdr:colOff>
      <xdr:row>6</xdr:row>
      <xdr:rowOff>57150</xdr:rowOff>
    </xdr:to>
    <xdr:pic>
      <xdr:nvPicPr>
        <xdr:cNvPr id="5606" name="Picture 1" descr="C:\Documents and Settings\lisa\Local Settings\Temporary Internet Files\Content.IE5\N4AW0NMN\MCj04370530000[1].png">
          <a:extLst>
            <a:ext uri="{FF2B5EF4-FFF2-40B4-BE49-F238E27FC236}">
              <a16:creationId xmlns:a16="http://schemas.microsoft.com/office/drawing/2014/main" id="{659316E0-1BC7-4BEC-9CC6-112D5B9A11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752475"/>
          <a:ext cx="7429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workbookViewId="0">
      <selection activeCell="B20" sqref="B20"/>
    </sheetView>
  </sheetViews>
  <sheetFormatPr defaultRowHeight="14.5" x14ac:dyDescent="0.35"/>
  <cols>
    <col min="2" max="2" width="116.26953125" customWidth="1"/>
  </cols>
  <sheetData>
    <row r="1" spans="1:4" ht="15.5" x14ac:dyDescent="0.35">
      <c r="A1" s="34"/>
      <c r="B1" s="213" t="s">
        <v>53</v>
      </c>
      <c r="C1" s="214"/>
      <c r="D1" s="215"/>
    </row>
    <row r="2" spans="1:4" ht="15.5" x14ac:dyDescent="0.35">
      <c r="A2" s="34"/>
      <c r="B2" s="216" t="s">
        <v>165</v>
      </c>
      <c r="C2" s="214"/>
      <c r="D2" s="215"/>
    </row>
    <row r="3" spans="1:4" ht="15.5" x14ac:dyDescent="0.35">
      <c r="A3" s="34"/>
      <c r="B3" s="216" t="s">
        <v>394</v>
      </c>
      <c r="C3" s="214"/>
      <c r="D3" s="215"/>
    </row>
    <row r="4" spans="1:4" ht="15.5" x14ac:dyDescent="0.35">
      <c r="A4" s="34"/>
      <c r="B4" s="216" t="s">
        <v>395</v>
      </c>
      <c r="C4" s="214"/>
      <c r="D4" s="215"/>
    </row>
    <row r="5" spans="1:4" ht="15.5" x14ac:dyDescent="0.35">
      <c r="A5" s="34"/>
      <c r="B5" s="216" t="s">
        <v>224</v>
      </c>
      <c r="C5" s="214"/>
      <c r="D5" s="215"/>
    </row>
    <row r="6" spans="1:4" ht="15.5" x14ac:dyDescent="0.35">
      <c r="B6" s="216" t="s">
        <v>463</v>
      </c>
      <c r="C6" s="214"/>
      <c r="D6" s="215"/>
    </row>
    <row r="7" spans="1:4" ht="15.5" x14ac:dyDescent="0.35">
      <c r="A7" s="185"/>
      <c r="B7" s="216" t="s">
        <v>54</v>
      </c>
      <c r="C7" s="214"/>
      <c r="D7" s="215"/>
    </row>
    <row r="8" spans="1:4" ht="15.5" x14ac:dyDescent="0.35">
      <c r="B8" s="216" t="s">
        <v>277</v>
      </c>
      <c r="C8" s="214"/>
      <c r="D8" s="215"/>
    </row>
    <row r="9" spans="1:4" ht="15.5" x14ac:dyDescent="0.35">
      <c r="A9" s="186"/>
      <c r="B9" s="216" t="s">
        <v>163</v>
      </c>
      <c r="C9" s="214"/>
      <c r="D9" s="215"/>
    </row>
    <row r="10" spans="1:4" ht="15.5" x14ac:dyDescent="0.35">
      <c r="A10" s="34"/>
      <c r="B10" s="216" t="s">
        <v>464</v>
      </c>
      <c r="C10" s="223"/>
      <c r="D10" s="223"/>
    </row>
    <row r="11" spans="1:4" ht="15.5" x14ac:dyDescent="0.35">
      <c r="B11" s="242" t="s">
        <v>465</v>
      </c>
      <c r="C11" s="217"/>
      <c r="D11" s="217"/>
    </row>
    <row r="12" spans="1:4" ht="15.5" x14ac:dyDescent="0.35">
      <c r="B12" s="242"/>
      <c r="C12" s="217"/>
      <c r="D12" s="217"/>
    </row>
    <row r="13" spans="1:4" ht="15.5" x14ac:dyDescent="0.35">
      <c r="B13" s="213" t="s">
        <v>169</v>
      </c>
      <c r="C13" s="217"/>
      <c r="D13" s="217"/>
    </row>
    <row r="14" spans="1:4" ht="15.5" x14ac:dyDescent="0.35">
      <c r="B14" s="216" t="s">
        <v>55</v>
      </c>
      <c r="C14" s="217"/>
      <c r="D14" s="217"/>
    </row>
    <row r="15" spans="1:4" ht="15.5" x14ac:dyDescent="0.35">
      <c r="B15" s="216" t="s">
        <v>326</v>
      </c>
      <c r="C15" s="217"/>
      <c r="D15" s="217"/>
    </row>
    <row r="16" spans="1:4" ht="15.5" x14ac:dyDescent="0.35">
      <c r="B16" s="216" t="s">
        <v>225</v>
      </c>
      <c r="C16" s="217"/>
      <c r="D16" s="217"/>
    </row>
    <row r="17" spans="2:4" ht="15.5" x14ac:dyDescent="0.35">
      <c r="B17" s="216" t="s">
        <v>467</v>
      </c>
      <c r="C17" s="217"/>
      <c r="D17" s="217"/>
    </row>
    <row r="18" spans="2:4" ht="15.5" x14ac:dyDescent="0.35">
      <c r="B18" s="216" t="s">
        <v>466</v>
      </c>
      <c r="C18" s="217"/>
      <c r="D18" s="217"/>
    </row>
    <row r="19" spans="2:4" ht="15.5" x14ac:dyDescent="0.35">
      <c r="B19" s="213" t="s">
        <v>195</v>
      </c>
    </row>
    <row r="20" spans="2:4" ht="15.5" x14ac:dyDescent="0.35">
      <c r="B20" s="216" t="s">
        <v>468</v>
      </c>
    </row>
    <row r="21" spans="2:4" ht="15.5" x14ac:dyDescent="0.35">
      <c r="B21" s="216" t="s">
        <v>226</v>
      </c>
    </row>
  </sheetData>
  <sheetProtection selectLockedCells="1"/>
  <pageMargins left="0.7" right="0.7" top="0.75" bottom="0.75" header="0.3" footer="0.3"/>
  <pageSetup orientation="portrait"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46"/>
  <sheetViews>
    <sheetView topLeftCell="A43" workbookViewId="0">
      <selection activeCell="F51" sqref="F51"/>
    </sheetView>
  </sheetViews>
  <sheetFormatPr defaultRowHeight="14.5" x14ac:dyDescent="0.35"/>
  <cols>
    <col min="1" max="1" width="27.453125" bestFit="1" customWidth="1"/>
    <col min="2" max="2" width="12.7265625" customWidth="1"/>
    <col min="3" max="3" width="15.7265625" bestFit="1" customWidth="1"/>
    <col min="4" max="5" width="12.7265625" customWidth="1"/>
  </cols>
  <sheetData>
    <row r="1" spans="1:5" ht="15" thickBot="1" x14ac:dyDescent="0.4">
      <c r="A1" s="806" t="s">
        <v>279</v>
      </c>
      <c r="B1" s="807"/>
      <c r="C1" s="807"/>
      <c r="D1" s="807"/>
      <c r="E1" s="808"/>
    </row>
    <row r="2" spans="1:5" x14ac:dyDescent="0.35">
      <c r="A2" s="809" t="s">
        <v>280</v>
      </c>
      <c r="B2" s="810"/>
      <c r="C2" s="810"/>
      <c r="D2" s="810"/>
      <c r="E2" s="811"/>
    </row>
    <row r="3" spans="1:5" x14ac:dyDescent="0.35">
      <c r="A3" s="312" t="s">
        <v>281</v>
      </c>
      <c r="B3" s="309" t="s">
        <v>261</v>
      </c>
      <c r="C3" s="309" t="s">
        <v>282</v>
      </c>
      <c r="D3" s="308" t="s">
        <v>283</v>
      </c>
      <c r="E3" s="313" t="s">
        <v>284</v>
      </c>
    </row>
    <row r="4" spans="1:5" x14ac:dyDescent="0.35">
      <c r="A4" s="314" t="s">
        <v>285</v>
      </c>
      <c r="B4" s="315"/>
      <c r="C4" s="316" t="s">
        <v>283</v>
      </c>
      <c r="D4" s="315">
        <f>B4</f>
        <v>0</v>
      </c>
      <c r="E4" s="317"/>
    </row>
    <row r="5" spans="1:5" x14ac:dyDescent="0.35">
      <c r="A5" s="314" t="s">
        <v>286</v>
      </c>
      <c r="B5" s="306"/>
      <c r="C5" s="316" t="s">
        <v>284</v>
      </c>
      <c r="D5" s="318"/>
      <c r="E5" s="319">
        <f>B5</f>
        <v>0</v>
      </c>
    </row>
    <row r="6" spans="1:5" x14ac:dyDescent="0.35">
      <c r="A6" s="314" t="s">
        <v>287</v>
      </c>
      <c r="B6" s="306"/>
      <c r="C6" s="316" t="s">
        <v>284</v>
      </c>
      <c r="D6" s="318"/>
      <c r="E6" s="319">
        <f>B6</f>
        <v>0</v>
      </c>
    </row>
    <row r="7" spans="1:5" x14ac:dyDescent="0.35">
      <c r="A7" s="314" t="s">
        <v>288</v>
      </c>
      <c r="B7" s="306"/>
      <c r="C7" s="320" t="s">
        <v>289</v>
      </c>
      <c r="D7" s="306"/>
      <c r="E7" s="319"/>
    </row>
    <row r="8" spans="1:5" x14ac:dyDescent="0.35">
      <c r="A8" s="314" t="s">
        <v>290</v>
      </c>
      <c r="B8" s="306"/>
      <c r="C8" s="316" t="s">
        <v>284</v>
      </c>
      <c r="D8" s="318"/>
      <c r="E8" s="319">
        <f>B8</f>
        <v>0</v>
      </c>
    </row>
    <row r="9" spans="1:5" x14ac:dyDescent="0.35">
      <c r="A9" s="321" t="s">
        <v>291</v>
      </c>
      <c r="B9" s="306"/>
      <c r="C9" s="316" t="s">
        <v>283</v>
      </c>
      <c r="D9" s="306">
        <f>B9</f>
        <v>0</v>
      </c>
      <c r="E9" s="322"/>
    </row>
    <row r="10" spans="1:5" x14ac:dyDescent="0.35">
      <c r="A10" s="321" t="s">
        <v>292</v>
      </c>
      <c r="B10" s="318"/>
      <c r="C10" s="320" t="s">
        <v>289</v>
      </c>
      <c r="D10" s="307" t="s">
        <v>293</v>
      </c>
      <c r="E10" s="323" t="s">
        <v>293</v>
      </c>
    </row>
    <row r="11" spans="1:5" x14ac:dyDescent="0.35">
      <c r="A11" s="314" t="s">
        <v>294</v>
      </c>
      <c r="B11" s="306"/>
      <c r="C11" s="316" t="s">
        <v>283</v>
      </c>
      <c r="D11" s="306">
        <f>B11</f>
        <v>0</v>
      </c>
      <c r="E11" s="322"/>
    </row>
    <row r="12" spans="1:5" x14ac:dyDescent="0.35">
      <c r="A12" s="314" t="s">
        <v>295</v>
      </c>
      <c r="B12" s="306"/>
      <c r="C12" s="316" t="s">
        <v>284</v>
      </c>
      <c r="D12" s="318"/>
      <c r="E12" s="319">
        <f>B12</f>
        <v>0</v>
      </c>
    </row>
    <row r="13" spans="1:5" x14ac:dyDescent="0.35">
      <c r="A13" s="314" t="s">
        <v>296</v>
      </c>
      <c r="B13" s="306"/>
      <c r="C13" s="316" t="s">
        <v>284</v>
      </c>
      <c r="D13" s="318"/>
      <c r="E13" s="319">
        <f>B13</f>
        <v>0</v>
      </c>
    </row>
    <row r="14" spans="1:5" x14ac:dyDescent="0.35">
      <c r="A14" s="314" t="s">
        <v>297</v>
      </c>
      <c r="B14" s="306"/>
      <c r="C14" s="316" t="s">
        <v>298</v>
      </c>
      <c r="D14" s="306"/>
      <c r="E14" s="319"/>
    </row>
    <row r="15" spans="1:5" x14ac:dyDescent="0.35">
      <c r="A15" s="314" t="s">
        <v>299</v>
      </c>
      <c r="B15" s="306"/>
      <c r="C15" s="316" t="s">
        <v>283</v>
      </c>
      <c r="D15" s="306">
        <f>B15</f>
        <v>0</v>
      </c>
      <c r="E15" s="322"/>
    </row>
    <row r="16" spans="1:5" x14ac:dyDescent="0.35">
      <c r="A16" s="314" t="s">
        <v>300</v>
      </c>
      <c r="B16" s="306"/>
      <c r="C16" s="316" t="s">
        <v>457</v>
      </c>
      <c r="D16" s="482">
        <f>B16</f>
        <v>0</v>
      </c>
      <c r="E16" s="483"/>
    </row>
    <row r="17" spans="1:5" x14ac:dyDescent="0.35">
      <c r="A17" s="314" t="s">
        <v>301</v>
      </c>
      <c r="B17" s="306"/>
      <c r="C17" s="316" t="s">
        <v>284</v>
      </c>
      <c r="D17" s="318"/>
      <c r="E17" s="319">
        <f>B17</f>
        <v>0</v>
      </c>
    </row>
    <row r="18" spans="1:5" ht="15" thickBot="1" x14ac:dyDescent="0.4">
      <c r="A18" s="314" t="s">
        <v>302</v>
      </c>
      <c r="B18" s="324"/>
      <c r="C18" s="320" t="s">
        <v>289</v>
      </c>
      <c r="D18" s="324"/>
      <c r="E18" s="325"/>
    </row>
    <row r="19" spans="1:5" ht="15" thickBot="1" x14ac:dyDescent="0.4">
      <c r="A19" s="326" t="s">
        <v>266</v>
      </c>
      <c r="B19" s="327">
        <f>SUM(B4:B18)</f>
        <v>0</v>
      </c>
      <c r="C19" s="316"/>
      <c r="D19" s="327">
        <f>SUM(D4:D18)</f>
        <v>0</v>
      </c>
      <c r="E19" s="327">
        <f>SUM(E4:E18)</f>
        <v>0</v>
      </c>
    </row>
    <row r="20" spans="1:5" ht="15" thickBot="1" x14ac:dyDescent="0.4">
      <c r="A20" s="806" t="s">
        <v>303</v>
      </c>
      <c r="B20" s="812"/>
      <c r="C20" s="807"/>
      <c r="D20" s="812"/>
      <c r="E20" s="813"/>
    </row>
    <row r="21" spans="1:5" x14ac:dyDescent="0.35">
      <c r="A21" s="314" t="s">
        <v>304</v>
      </c>
      <c r="B21" s="315"/>
      <c r="C21" s="316" t="s">
        <v>283</v>
      </c>
      <c r="D21" s="315">
        <f>B21</f>
        <v>0</v>
      </c>
      <c r="E21" s="317"/>
    </row>
    <row r="22" spans="1:5" x14ac:dyDescent="0.35">
      <c r="A22" s="321" t="s">
        <v>305</v>
      </c>
      <c r="B22" s="306"/>
      <c r="C22" s="316" t="s">
        <v>283</v>
      </c>
      <c r="D22" s="306">
        <f>B22</f>
        <v>0</v>
      </c>
      <c r="E22" s="322"/>
    </row>
    <row r="23" spans="1:5" x14ac:dyDescent="0.35">
      <c r="A23" s="314" t="s">
        <v>306</v>
      </c>
      <c r="B23" s="306"/>
      <c r="C23" s="316" t="s">
        <v>284</v>
      </c>
      <c r="D23" s="318"/>
      <c r="E23" s="319">
        <f>B23</f>
        <v>0</v>
      </c>
    </row>
    <row r="24" spans="1:5" x14ac:dyDescent="0.35">
      <c r="A24" s="314" t="s">
        <v>307</v>
      </c>
      <c r="B24" s="306"/>
      <c r="C24" s="316" t="s">
        <v>283</v>
      </c>
      <c r="D24" s="306">
        <f>B24</f>
        <v>0</v>
      </c>
      <c r="E24" s="322"/>
    </row>
    <row r="25" spans="1:5" x14ac:dyDescent="0.35">
      <c r="A25" s="314" t="s">
        <v>308</v>
      </c>
      <c r="B25" s="306"/>
      <c r="C25" s="316" t="s">
        <v>283</v>
      </c>
      <c r="D25" s="306">
        <f>B25</f>
        <v>0</v>
      </c>
      <c r="E25" s="322"/>
    </row>
    <row r="26" spans="1:5" x14ac:dyDescent="0.35">
      <c r="A26" s="314" t="s">
        <v>309</v>
      </c>
      <c r="B26" s="306"/>
      <c r="C26" s="316" t="s">
        <v>284</v>
      </c>
      <c r="D26" s="318"/>
      <c r="E26" s="319">
        <f>B26</f>
        <v>0</v>
      </c>
    </row>
    <row r="27" spans="1:5" x14ac:dyDescent="0.35">
      <c r="A27" s="314" t="s">
        <v>310</v>
      </c>
      <c r="B27" s="306"/>
      <c r="C27" s="316" t="s">
        <v>283</v>
      </c>
      <c r="D27" s="306">
        <f>B27</f>
        <v>0</v>
      </c>
      <c r="E27" s="322"/>
    </row>
    <row r="28" spans="1:5" x14ac:dyDescent="0.35">
      <c r="A28" s="314" t="s">
        <v>311</v>
      </c>
      <c r="B28" s="306"/>
      <c r="C28" s="316" t="s">
        <v>284</v>
      </c>
      <c r="D28" s="318"/>
      <c r="E28" s="319">
        <f>B28</f>
        <v>0</v>
      </c>
    </row>
    <row r="29" spans="1:5" x14ac:dyDescent="0.35">
      <c r="A29" s="314" t="s">
        <v>290</v>
      </c>
      <c r="B29" s="306"/>
      <c r="C29" s="316" t="s">
        <v>284</v>
      </c>
      <c r="D29" s="318"/>
      <c r="E29" s="319">
        <f>B29</f>
        <v>0</v>
      </c>
    </row>
    <row r="30" spans="1:5" x14ac:dyDescent="0.35">
      <c r="A30" s="314" t="s">
        <v>312</v>
      </c>
      <c r="B30" s="306"/>
      <c r="C30" s="316" t="s">
        <v>284</v>
      </c>
      <c r="D30" s="318"/>
      <c r="E30" s="319">
        <f>B30</f>
        <v>0</v>
      </c>
    </row>
    <row r="31" spans="1:5" x14ac:dyDescent="0.35">
      <c r="A31" s="314" t="s">
        <v>313</v>
      </c>
      <c r="B31" s="306"/>
      <c r="C31" s="316" t="s">
        <v>284</v>
      </c>
      <c r="D31" s="318"/>
      <c r="E31" s="319">
        <f>B31</f>
        <v>0</v>
      </c>
    </row>
    <row r="32" spans="1:5" x14ac:dyDescent="0.35">
      <c r="A32" s="314" t="s">
        <v>314</v>
      </c>
      <c r="B32" s="306"/>
      <c r="C32" s="316" t="s">
        <v>284</v>
      </c>
      <c r="D32" s="318"/>
      <c r="E32" s="319">
        <f>B32</f>
        <v>0</v>
      </c>
    </row>
    <row r="33" spans="1:5" x14ac:dyDescent="0.35">
      <c r="A33" s="314" t="s">
        <v>315</v>
      </c>
      <c r="B33" s="306"/>
      <c r="C33" s="316" t="s">
        <v>283</v>
      </c>
      <c r="D33" s="328">
        <f>B33</f>
        <v>0</v>
      </c>
      <c r="E33" s="322"/>
    </row>
    <row r="34" spans="1:5" x14ac:dyDescent="0.35">
      <c r="A34" s="314" t="s">
        <v>316</v>
      </c>
      <c r="B34" s="306"/>
      <c r="C34" s="316" t="s">
        <v>284</v>
      </c>
      <c r="D34" s="318"/>
      <c r="E34" s="319">
        <f>B34</f>
        <v>0</v>
      </c>
    </row>
    <row r="35" spans="1:5" x14ac:dyDescent="0.35">
      <c r="A35" s="329"/>
      <c r="B35" s="330"/>
      <c r="C35" s="330"/>
      <c r="D35" s="330"/>
      <c r="E35" s="331"/>
    </row>
    <row r="36" spans="1:5" x14ac:dyDescent="0.35">
      <c r="A36" s="314" t="s">
        <v>317</v>
      </c>
      <c r="B36" s="306"/>
      <c r="C36" s="316" t="s">
        <v>284</v>
      </c>
      <c r="D36" s="318"/>
      <c r="E36" s="319">
        <f>B36</f>
        <v>0</v>
      </c>
    </row>
    <row r="37" spans="1:5" ht="16.5" x14ac:dyDescent="0.35">
      <c r="A37" s="314" t="s">
        <v>318</v>
      </c>
      <c r="B37" s="306"/>
      <c r="C37" s="320" t="s">
        <v>319</v>
      </c>
      <c r="D37" s="315"/>
      <c r="E37" s="332"/>
    </row>
    <row r="38" spans="1:5" x14ac:dyDescent="0.35">
      <c r="A38" s="314" t="s">
        <v>320</v>
      </c>
      <c r="B38" s="306"/>
      <c r="C38" s="316" t="s">
        <v>284</v>
      </c>
      <c r="D38" s="318"/>
      <c r="E38" s="319">
        <f>B38</f>
        <v>0</v>
      </c>
    </row>
    <row r="39" spans="1:5" x14ac:dyDescent="0.35">
      <c r="A39" s="314" t="s">
        <v>321</v>
      </c>
      <c r="B39" s="306"/>
      <c r="C39" s="316" t="s">
        <v>284</v>
      </c>
      <c r="D39" s="318"/>
      <c r="E39" s="319">
        <f>B39</f>
        <v>0</v>
      </c>
    </row>
    <row r="40" spans="1:5" x14ac:dyDescent="0.35">
      <c r="A40" s="314" t="s">
        <v>322</v>
      </c>
      <c r="B40" s="306"/>
      <c r="C40" s="316" t="s">
        <v>283</v>
      </c>
      <c r="D40" s="306">
        <f>B40</f>
        <v>0</v>
      </c>
      <c r="E40" s="322"/>
    </row>
    <row r="41" spans="1:5" ht="15" thickBot="1" x14ac:dyDescent="0.4">
      <c r="A41" s="314" t="s">
        <v>323</v>
      </c>
      <c r="B41" s="324"/>
      <c r="C41" s="320" t="s">
        <v>289</v>
      </c>
      <c r="D41" s="324"/>
      <c r="E41" s="325"/>
    </row>
    <row r="42" spans="1:5" ht="15" thickBot="1" x14ac:dyDescent="0.4">
      <c r="A42" s="326" t="s">
        <v>266</v>
      </c>
      <c r="B42" s="333">
        <f>SUM(B21:B41)</f>
        <v>0</v>
      </c>
      <c r="C42" s="316"/>
      <c r="D42" s="333">
        <f>SUM(D21:D41)</f>
        <v>0</v>
      </c>
      <c r="E42" s="333">
        <f>SUM(E21:E41)</f>
        <v>0</v>
      </c>
    </row>
    <row r="43" spans="1:5" ht="15" thickBot="1" x14ac:dyDescent="0.4">
      <c r="A43" s="806" t="s">
        <v>324</v>
      </c>
      <c r="B43" s="814"/>
      <c r="C43" s="814"/>
      <c r="D43" s="814"/>
      <c r="E43" s="815"/>
    </row>
    <row r="44" spans="1:5" x14ac:dyDescent="0.35">
      <c r="A44" s="314" t="s">
        <v>325</v>
      </c>
      <c r="B44" s="315"/>
      <c r="C44" s="320" t="s">
        <v>289</v>
      </c>
      <c r="D44" s="315"/>
      <c r="E44" s="332"/>
    </row>
    <row r="45" spans="1:5" ht="15" thickBot="1" x14ac:dyDescent="0.4">
      <c r="A45" s="334" t="s">
        <v>271</v>
      </c>
      <c r="B45" s="335"/>
      <c r="C45" s="336" t="s">
        <v>289</v>
      </c>
      <c r="D45" s="335"/>
      <c r="E45" s="337"/>
    </row>
    <row r="46" spans="1:5" x14ac:dyDescent="0.35">
      <c r="A46" s="486" t="s">
        <v>481</v>
      </c>
    </row>
  </sheetData>
  <sheetProtection algorithmName="SHA-512" hashValue="asG+MaiSZj3hJcIGHcngNn8Qn1XjXBxMfnl3x2B9RHk/YguXuPqUOwduCvcp815t+iXyuDqp0941RZMFMySWgw==" saltValue="l54KS1nKvbnXUFnNlD7mlw==" spinCount="100000" sheet="1" selectLockedCells="1"/>
  <mergeCells count="4">
    <mergeCell ref="A1:E1"/>
    <mergeCell ref="A2:E2"/>
    <mergeCell ref="A20:E20"/>
    <mergeCell ref="A43:E43"/>
  </mergeCell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4"/>
  <sheetViews>
    <sheetView workbookViewId="0">
      <selection activeCell="A34" sqref="A34"/>
    </sheetView>
  </sheetViews>
  <sheetFormatPr defaultRowHeight="14.5" x14ac:dyDescent="0.35"/>
  <sheetData>
    <row r="34" spans="1:1" x14ac:dyDescent="0.35">
      <c r="A34" s="499" t="s">
        <v>481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2"/>
  <sheetViews>
    <sheetView tabSelected="1" workbookViewId="0">
      <selection activeCell="A42" sqref="A42"/>
    </sheetView>
  </sheetViews>
  <sheetFormatPr defaultRowHeight="14.5" x14ac:dyDescent="0.35"/>
  <cols>
    <col min="2" max="2" width="99.54296875" customWidth="1"/>
  </cols>
  <sheetData>
    <row r="1" spans="1:2" ht="20.5" thickBot="1" x14ac:dyDescent="0.45">
      <c r="A1" s="257" t="s">
        <v>240</v>
      </c>
      <c r="B1" s="281">
        <f>'Property Information'!D4</f>
        <v>0</v>
      </c>
    </row>
    <row r="2" spans="1:2" ht="26.25" customHeight="1" thickBot="1" x14ac:dyDescent="0.4">
      <c r="A2" s="529" t="s">
        <v>210</v>
      </c>
      <c r="B2" s="530"/>
    </row>
    <row r="3" spans="1:2" ht="18.75" customHeight="1" thickBot="1" x14ac:dyDescent="0.45">
      <c r="A3" s="531" t="s">
        <v>212</v>
      </c>
      <c r="B3" s="528"/>
    </row>
    <row r="4" spans="1:2" ht="15.5" x14ac:dyDescent="0.35">
      <c r="A4" s="243"/>
      <c r="B4" s="244" t="s">
        <v>469</v>
      </c>
    </row>
    <row r="5" spans="1:2" ht="15.5" x14ac:dyDescent="0.35">
      <c r="A5" s="243"/>
      <c r="B5" s="244" t="s">
        <v>470</v>
      </c>
    </row>
    <row r="6" spans="1:2" ht="15.5" x14ac:dyDescent="0.35">
      <c r="A6" s="243"/>
      <c r="B6" s="244" t="s">
        <v>471</v>
      </c>
    </row>
    <row r="7" spans="1:2" ht="15.5" x14ac:dyDescent="0.35">
      <c r="A7" s="243"/>
      <c r="B7" s="244" t="s">
        <v>473</v>
      </c>
    </row>
    <row r="8" spans="1:2" ht="15.5" x14ac:dyDescent="0.35">
      <c r="A8" s="243"/>
      <c r="B8" s="244" t="s">
        <v>476</v>
      </c>
    </row>
    <row r="9" spans="1:2" ht="15.5" x14ac:dyDescent="0.35">
      <c r="A9" s="243"/>
      <c r="B9" s="244" t="s">
        <v>472</v>
      </c>
    </row>
    <row r="10" spans="1:2" ht="15.5" x14ac:dyDescent="0.35">
      <c r="A10" s="243"/>
      <c r="B10" s="244" t="s">
        <v>418</v>
      </c>
    </row>
    <row r="11" spans="1:2" ht="15.5" x14ac:dyDescent="0.35">
      <c r="A11" s="243"/>
      <c r="B11" s="244" t="s">
        <v>237</v>
      </c>
    </row>
    <row r="12" spans="1:2" ht="15.5" x14ac:dyDescent="0.35">
      <c r="A12" s="243"/>
      <c r="B12" s="244" t="s">
        <v>429</v>
      </c>
    </row>
    <row r="13" spans="1:2" ht="15.5" x14ac:dyDescent="0.35">
      <c r="A13" s="243"/>
      <c r="B13" s="244" t="s">
        <v>419</v>
      </c>
    </row>
    <row r="14" spans="1:2" ht="15.5" x14ac:dyDescent="0.35">
      <c r="A14" s="243"/>
      <c r="B14" s="244" t="s">
        <v>211</v>
      </c>
    </row>
    <row r="15" spans="1:2" ht="15.5" x14ac:dyDescent="0.35">
      <c r="A15" s="243"/>
      <c r="B15" s="244" t="s">
        <v>430</v>
      </c>
    </row>
    <row r="16" spans="1:2" ht="15.5" x14ac:dyDescent="0.35">
      <c r="A16" s="243"/>
      <c r="B16" s="244" t="s">
        <v>420</v>
      </c>
    </row>
    <row r="17" spans="1:2" ht="15.5" x14ac:dyDescent="0.35">
      <c r="A17" s="245"/>
      <c r="B17" s="426" t="s">
        <v>474</v>
      </c>
    </row>
    <row r="18" spans="1:2" ht="17.25" customHeight="1" x14ac:dyDescent="0.35">
      <c r="A18" s="245"/>
      <c r="B18" s="246" t="s">
        <v>421</v>
      </c>
    </row>
    <row r="19" spans="1:2" ht="15.5" x14ac:dyDescent="0.35">
      <c r="A19" s="243"/>
      <c r="B19" s="244" t="s">
        <v>234</v>
      </c>
    </row>
    <row r="20" spans="1:2" ht="16" thickBot="1" x14ac:dyDescent="0.4">
      <c r="A20" s="247"/>
      <c r="B20" s="246" t="s">
        <v>475</v>
      </c>
    </row>
    <row r="21" spans="1:2" ht="37.5" customHeight="1" thickBot="1" x14ac:dyDescent="0.4">
      <c r="A21" s="532" t="s">
        <v>462</v>
      </c>
      <c r="B21" s="533"/>
    </row>
    <row r="22" spans="1:2" ht="20.5" thickBot="1" x14ac:dyDescent="0.45">
      <c r="A22" s="534" t="s">
        <v>366</v>
      </c>
      <c r="B22" s="535"/>
    </row>
    <row r="23" spans="1:2" ht="18" customHeight="1" thickBot="1" x14ac:dyDescent="0.45">
      <c r="A23" s="527" t="s">
        <v>367</v>
      </c>
      <c r="B23" s="528"/>
    </row>
    <row r="24" spans="1:2" ht="15.5" x14ac:dyDescent="0.35">
      <c r="A24" s="243"/>
      <c r="B24" s="244" t="s">
        <v>209</v>
      </c>
    </row>
    <row r="25" spans="1:2" ht="15.5" x14ac:dyDescent="0.35">
      <c r="A25" s="243"/>
      <c r="B25" s="244" t="s">
        <v>213</v>
      </c>
    </row>
    <row r="26" spans="1:2" ht="15.5" x14ac:dyDescent="0.35">
      <c r="A26" s="243"/>
      <c r="B26" s="244" t="s">
        <v>477</v>
      </c>
    </row>
    <row r="27" spans="1:2" ht="15.5" x14ac:dyDescent="0.35">
      <c r="A27" s="243"/>
      <c r="B27" s="244" t="s">
        <v>422</v>
      </c>
    </row>
    <row r="28" spans="1:2" s="187" customFormat="1" ht="15.5" x14ac:dyDescent="0.35">
      <c r="A28" s="487"/>
      <c r="B28" s="457" t="s">
        <v>478</v>
      </c>
    </row>
    <row r="29" spans="1:2" s="187" customFormat="1" ht="15.5" x14ac:dyDescent="0.35">
      <c r="A29" s="487"/>
      <c r="B29" s="457" t="s">
        <v>479</v>
      </c>
    </row>
    <row r="30" spans="1:2" s="187" customFormat="1" ht="15.5" x14ac:dyDescent="0.35">
      <c r="A30" s="487"/>
      <c r="B30" s="244" t="s">
        <v>227</v>
      </c>
    </row>
    <row r="31" spans="1:2" ht="15.5" x14ac:dyDescent="0.35">
      <c r="A31" s="243"/>
      <c r="B31" s="244" t="s">
        <v>431</v>
      </c>
    </row>
    <row r="32" spans="1:2" ht="15.5" x14ac:dyDescent="0.35">
      <c r="A32" s="243"/>
      <c r="B32" s="244" t="s">
        <v>235</v>
      </c>
    </row>
    <row r="33" spans="1:2" ht="15.5" x14ac:dyDescent="0.35">
      <c r="A33" s="248"/>
      <c r="B33" s="244" t="s">
        <v>432</v>
      </c>
    </row>
    <row r="34" spans="1:2" ht="15.5" x14ac:dyDescent="0.35">
      <c r="A34" s="249"/>
      <c r="B34" s="426" t="s">
        <v>228</v>
      </c>
    </row>
    <row r="35" spans="1:2" ht="15.5" x14ac:dyDescent="0.35">
      <c r="A35" s="249"/>
      <c r="B35" s="250" t="s">
        <v>433</v>
      </c>
    </row>
    <row r="36" spans="1:2" ht="15.5" x14ac:dyDescent="0.35">
      <c r="A36" s="249"/>
      <c r="B36" s="251" t="s">
        <v>434</v>
      </c>
    </row>
    <row r="37" spans="1:2" ht="15.5" x14ac:dyDescent="0.35">
      <c r="A37" s="249"/>
      <c r="B37" s="251" t="s">
        <v>229</v>
      </c>
    </row>
    <row r="38" spans="1:2" ht="15.5" x14ac:dyDescent="0.35">
      <c r="A38" s="249"/>
      <c r="B38" s="251" t="s">
        <v>423</v>
      </c>
    </row>
    <row r="39" spans="1:2" ht="15.5" x14ac:dyDescent="0.35">
      <c r="A39" s="249"/>
      <c r="B39" s="251" t="s">
        <v>230</v>
      </c>
    </row>
    <row r="40" spans="1:2" ht="15.5" x14ac:dyDescent="0.35">
      <c r="A40" s="249"/>
      <c r="B40" s="251" t="s">
        <v>435</v>
      </c>
    </row>
    <row r="41" spans="1:2" ht="16" thickBot="1" x14ac:dyDescent="0.4">
      <c r="A41" s="252"/>
      <c r="B41" s="253" t="s">
        <v>480</v>
      </c>
    </row>
    <row r="42" spans="1:2" x14ac:dyDescent="0.35">
      <c r="A42" s="467" t="s">
        <v>481</v>
      </c>
      <c r="B42" s="466"/>
    </row>
  </sheetData>
  <mergeCells count="5">
    <mergeCell ref="A23:B23"/>
    <mergeCell ref="A2:B2"/>
    <mergeCell ref="A3:B3"/>
    <mergeCell ref="A21:B21"/>
    <mergeCell ref="A22:B22"/>
  </mergeCells>
  <pageMargins left="0.7" right="0.7" top="0.75" bottom="0.75" header="0.3" footer="0.3"/>
  <pageSetup scale="91"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9"/>
  <sheetViews>
    <sheetView topLeftCell="A40" zoomScaleNormal="100" workbookViewId="0">
      <selection activeCell="G49" sqref="G49"/>
    </sheetView>
  </sheetViews>
  <sheetFormatPr defaultColWidth="9.1796875" defaultRowHeight="15.5" x14ac:dyDescent="0.35"/>
  <cols>
    <col min="1" max="1" width="3.81640625" style="187" bestFit="1" customWidth="1"/>
    <col min="2" max="2" width="35" style="187" customWidth="1"/>
    <col min="3" max="3" width="5.54296875" style="187" customWidth="1"/>
    <col min="4" max="4" width="42.453125" style="212" customWidth="1"/>
    <col min="5" max="5" width="14.81640625" style="187" customWidth="1"/>
    <col min="6" max="6" width="12.453125" style="187" customWidth="1"/>
    <col min="7" max="7" width="11" style="187" customWidth="1"/>
    <col min="8" max="8" width="14.54296875" style="187" customWidth="1"/>
    <col min="9" max="9" width="12.1796875" style="187" customWidth="1"/>
    <col min="10" max="10" width="13.7265625" style="187" customWidth="1"/>
    <col min="11" max="11" width="11.26953125" style="187" customWidth="1"/>
    <col min="12" max="12" width="13.81640625" style="187" customWidth="1"/>
    <col min="13" max="13" width="14.7265625" style="187" customWidth="1"/>
    <col min="14" max="16384" width="9.1796875" style="187"/>
  </cols>
  <sheetData>
    <row r="1" spans="1:13" ht="15.75" customHeight="1" thickBot="1" x14ac:dyDescent="0.4">
      <c r="A1" s="594" t="s">
        <v>340</v>
      </c>
      <c r="B1" s="594"/>
      <c r="C1" s="594"/>
      <c r="D1" s="594"/>
      <c r="E1" s="594"/>
    </row>
    <row r="2" spans="1:13" x14ac:dyDescent="0.35">
      <c r="A2" s="603" t="s">
        <v>236</v>
      </c>
      <c r="B2" s="604"/>
      <c r="C2" s="604"/>
      <c r="D2" s="604"/>
      <c r="E2" s="367"/>
    </row>
    <row r="3" spans="1:13" ht="16" thickBot="1" x14ac:dyDescent="0.4">
      <c r="A3" s="605" t="s">
        <v>191</v>
      </c>
      <c r="B3" s="606"/>
      <c r="C3" s="606"/>
      <c r="D3" s="606"/>
      <c r="E3" s="369"/>
    </row>
    <row r="4" spans="1:13" ht="15.75" customHeight="1" x14ac:dyDescent="0.35">
      <c r="A4" s="370"/>
      <c r="B4" s="612" t="s">
        <v>243</v>
      </c>
      <c r="C4" s="613"/>
      <c r="D4" s="608"/>
      <c r="E4" s="609"/>
    </row>
    <row r="5" spans="1:13" ht="16.5" customHeight="1" thickBot="1" x14ac:dyDescent="0.4">
      <c r="A5" s="371"/>
      <c r="B5" s="616" t="s">
        <v>171</v>
      </c>
      <c r="C5" s="617"/>
      <c r="D5" s="610"/>
      <c r="E5" s="611"/>
    </row>
    <row r="6" spans="1:13" x14ac:dyDescent="0.35">
      <c r="A6" s="354">
        <v>1</v>
      </c>
      <c r="B6" s="284" t="s">
        <v>173</v>
      </c>
      <c r="C6" s="346"/>
      <c r="D6" s="595"/>
      <c r="E6" s="596"/>
      <c r="F6" s="189"/>
      <c r="G6" s="189"/>
      <c r="H6" s="189"/>
      <c r="I6" s="189"/>
      <c r="J6" s="189"/>
      <c r="K6" s="189"/>
      <c r="L6" s="189"/>
      <c r="M6" s="189"/>
    </row>
    <row r="7" spans="1:13" x14ac:dyDescent="0.35">
      <c r="A7" s="350">
        <f>SUM(A6,1)</f>
        <v>2</v>
      </c>
      <c r="B7" s="353" t="s">
        <v>174</v>
      </c>
      <c r="C7" s="353"/>
      <c r="D7" s="561"/>
      <c r="E7" s="562"/>
      <c r="F7" s="189"/>
      <c r="G7" s="189"/>
      <c r="H7" s="189"/>
      <c r="I7" s="189"/>
      <c r="J7" s="189"/>
      <c r="K7" s="189"/>
      <c r="L7" s="189"/>
      <c r="M7" s="189"/>
    </row>
    <row r="8" spans="1:13" ht="16" thickBot="1" x14ac:dyDescent="0.4">
      <c r="A8" s="358">
        <f>SUM(A7,1)</f>
        <v>3</v>
      </c>
      <c r="B8" s="359" t="s">
        <v>182</v>
      </c>
      <c r="C8" s="356"/>
      <c r="D8" s="597"/>
      <c r="E8" s="598"/>
      <c r="F8" s="189"/>
      <c r="G8" s="189"/>
      <c r="H8" s="189"/>
      <c r="I8" s="189"/>
      <c r="J8" s="189"/>
      <c r="K8" s="189"/>
      <c r="L8" s="189"/>
      <c r="M8" s="189"/>
    </row>
    <row r="9" spans="1:13" ht="16" thickBot="1" x14ac:dyDescent="0.4">
      <c r="A9" s="422" t="s">
        <v>370</v>
      </c>
      <c r="B9" s="352" t="s">
        <v>482</v>
      </c>
      <c r="C9" s="285"/>
      <c r="D9" s="372"/>
      <c r="E9" s="367"/>
      <c r="F9" s="189"/>
      <c r="G9" s="189"/>
      <c r="H9" s="189"/>
      <c r="I9" s="189"/>
      <c r="J9" s="189"/>
      <c r="K9" s="189"/>
      <c r="L9" s="189"/>
      <c r="M9" s="189"/>
    </row>
    <row r="10" spans="1:13" ht="15.75" customHeight="1" x14ac:dyDescent="0.35">
      <c r="A10" s="423"/>
      <c r="B10" s="492" t="s">
        <v>361</v>
      </c>
      <c r="C10" s="488">
        <v>1</v>
      </c>
      <c r="D10" s="391" t="s">
        <v>336</v>
      </c>
      <c r="E10" s="416"/>
      <c r="F10" s="189"/>
      <c r="G10" s="189"/>
      <c r="H10" s="189"/>
      <c r="I10" s="189"/>
      <c r="J10" s="189"/>
      <c r="K10" s="189"/>
      <c r="L10" s="189"/>
      <c r="M10" s="189"/>
    </row>
    <row r="11" spans="1:13" ht="15.75" customHeight="1" x14ac:dyDescent="0.35">
      <c r="A11" s="423"/>
      <c r="B11" s="493" t="s">
        <v>362</v>
      </c>
      <c r="C11" s="489">
        <v>2</v>
      </c>
      <c r="D11" s="392" t="s">
        <v>344</v>
      </c>
      <c r="E11" s="417"/>
      <c r="F11" s="189"/>
      <c r="G11" s="189"/>
      <c r="H11" s="189"/>
      <c r="I11" s="189"/>
      <c r="J11" s="189"/>
      <c r="K11" s="189"/>
      <c r="L11" s="189"/>
      <c r="M11" s="189"/>
    </row>
    <row r="12" spans="1:13" ht="15.75" customHeight="1" x14ac:dyDescent="0.35">
      <c r="A12" s="423"/>
      <c r="B12" s="493" t="s">
        <v>363</v>
      </c>
      <c r="C12" s="489">
        <v>3</v>
      </c>
      <c r="D12" s="393" t="s">
        <v>342</v>
      </c>
      <c r="E12" s="417"/>
      <c r="F12" s="189"/>
      <c r="G12" s="189"/>
      <c r="H12" s="189"/>
      <c r="I12" s="189"/>
      <c r="J12" s="189"/>
      <c r="K12" s="189"/>
      <c r="L12" s="189"/>
      <c r="M12" s="189"/>
    </row>
    <row r="13" spans="1:13" ht="15.75" customHeight="1" x14ac:dyDescent="0.35">
      <c r="A13" s="423"/>
      <c r="B13" s="493" t="s">
        <v>364</v>
      </c>
      <c r="C13" s="489">
        <v>4</v>
      </c>
      <c r="D13" s="393" t="s">
        <v>341</v>
      </c>
      <c r="E13" s="417"/>
      <c r="F13" s="189"/>
      <c r="G13" s="189"/>
      <c r="H13" s="189"/>
      <c r="I13" s="189"/>
      <c r="J13" s="189"/>
      <c r="K13" s="189"/>
      <c r="L13" s="189"/>
      <c r="M13" s="189"/>
    </row>
    <row r="14" spans="1:13" ht="15.75" customHeight="1" thickBot="1" x14ac:dyDescent="0.4">
      <c r="A14" s="494"/>
      <c r="B14" s="495" t="s">
        <v>365</v>
      </c>
      <c r="C14" s="490">
        <v>5</v>
      </c>
      <c r="D14" s="394" t="s">
        <v>371</v>
      </c>
      <c r="E14" s="418"/>
      <c r="F14" s="189"/>
      <c r="G14" s="189"/>
      <c r="H14" s="189"/>
      <c r="I14" s="189"/>
      <c r="J14" s="189"/>
      <c r="K14" s="189"/>
      <c r="L14" s="189"/>
      <c r="M14" s="189"/>
    </row>
    <row r="15" spans="1:13" ht="15.75" customHeight="1" x14ac:dyDescent="0.35">
      <c r="A15" s="354">
        <v>5</v>
      </c>
      <c r="B15" s="491" t="s">
        <v>483</v>
      </c>
      <c r="C15" s="444"/>
      <c r="D15" s="607"/>
      <c r="E15" s="580"/>
      <c r="F15" s="189"/>
      <c r="G15" s="189"/>
      <c r="H15" s="189"/>
      <c r="I15" s="189"/>
      <c r="J15" s="189"/>
      <c r="K15" s="189"/>
      <c r="L15" s="189"/>
      <c r="M15" s="189"/>
    </row>
    <row r="16" spans="1:13" ht="16.5" customHeight="1" thickBot="1" x14ac:dyDescent="0.4">
      <c r="A16" s="424" t="s">
        <v>368</v>
      </c>
      <c r="B16" s="614" t="s">
        <v>396</v>
      </c>
      <c r="C16" s="615"/>
      <c r="D16" s="544"/>
      <c r="E16" s="545"/>
      <c r="F16" s="189"/>
      <c r="G16" s="189"/>
      <c r="H16" s="189"/>
      <c r="I16" s="189"/>
      <c r="J16" s="189"/>
      <c r="K16" s="189"/>
      <c r="L16" s="189"/>
      <c r="M16" s="189"/>
    </row>
    <row r="17" spans="1:13" ht="25.9" customHeight="1" x14ac:dyDescent="0.35">
      <c r="A17" s="422" t="s">
        <v>369</v>
      </c>
      <c r="B17" s="536" t="s">
        <v>486</v>
      </c>
      <c r="C17" s="537"/>
      <c r="D17" s="599"/>
      <c r="E17" s="600"/>
      <c r="F17" s="189"/>
      <c r="G17" s="189"/>
      <c r="H17" s="189"/>
      <c r="I17" s="189"/>
      <c r="J17" s="189"/>
      <c r="K17" s="189"/>
      <c r="L17" s="189"/>
      <c r="M17" s="189"/>
    </row>
    <row r="18" spans="1:13" ht="15.75" customHeight="1" x14ac:dyDescent="0.35">
      <c r="A18" s="484" t="s">
        <v>458</v>
      </c>
      <c r="B18" s="540" t="s">
        <v>487</v>
      </c>
      <c r="C18" s="541"/>
      <c r="D18" s="546"/>
      <c r="E18" s="547"/>
      <c r="F18" s="189"/>
      <c r="G18" s="189"/>
      <c r="H18" s="189"/>
      <c r="I18" s="189"/>
      <c r="J18" s="189"/>
      <c r="K18" s="189"/>
      <c r="L18" s="189"/>
      <c r="M18" s="189"/>
    </row>
    <row r="19" spans="1:13" x14ac:dyDescent="0.35">
      <c r="A19" s="420">
        <v>8</v>
      </c>
      <c r="B19" s="601" t="s">
        <v>397</v>
      </c>
      <c r="C19" s="602"/>
      <c r="D19" s="542"/>
      <c r="E19" s="543"/>
      <c r="F19" s="189"/>
      <c r="G19" s="189"/>
      <c r="H19" s="189"/>
      <c r="I19" s="189"/>
      <c r="J19" s="189"/>
      <c r="K19" s="189"/>
      <c r="L19" s="189"/>
      <c r="M19" s="189"/>
    </row>
    <row r="20" spans="1:13" x14ac:dyDescent="0.35">
      <c r="A20" s="420" t="s">
        <v>390</v>
      </c>
      <c r="B20" s="557" t="s">
        <v>392</v>
      </c>
      <c r="C20" s="570"/>
      <c r="D20" s="538"/>
      <c r="E20" s="539"/>
      <c r="F20" s="189"/>
      <c r="G20" s="189"/>
      <c r="H20" s="189"/>
      <c r="I20" s="189"/>
      <c r="J20" s="189"/>
      <c r="K20" s="189"/>
      <c r="L20" s="189"/>
      <c r="M20" s="189"/>
    </row>
    <row r="21" spans="1:13" x14ac:dyDescent="0.35">
      <c r="A21" s="446"/>
      <c r="B21" s="432" t="s">
        <v>398</v>
      </c>
      <c r="C21" s="433"/>
      <c r="D21" s="554"/>
      <c r="E21" s="555"/>
      <c r="F21" s="189"/>
      <c r="G21" s="189"/>
      <c r="H21" s="189"/>
      <c r="I21" s="189"/>
      <c r="J21" s="189"/>
      <c r="K21" s="189"/>
      <c r="L21" s="189"/>
      <c r="M21" s="189"/>
    </row>
    <row r="22" spans="1:13" x14ac:dyDescent="0.35">
      <c r="A22" s="446" t="s">
        <v>391</v>
      </c>
      <c r="B22" s="566" t="s">
        <v>399</v>
      </c>
      <c r="C22" s="557"/>
      <c r="D22" s="542"/>
      <c r="E22" s="543"/>
      <c r="F22" s="189"/>
      <c r="G22" s="189"/>
      <c r="H22" s="189"/>
      <c r="I22" s="189"/>
      <c r="J22" s="189"/>
      <c r="K22" s="189"/>
      <c r="L22" s="189"/>
      <c r="M22" s="189"/>
    </row>
    <row r="23" spans="1:13" x14ac:dyDescent="0.35">
      <c r="A23" s="421">
        <v>10</v>
      </c>
      <c r="B23" s="557" t="s">
        <v>337</v>
      </c>
      <c r="C23" s="558"/>
      <c r="D23" s="542"/>
      <c r="E23" s="543"/>
      <c r="F23" s="189"/>
      <c r="G23" s="189"/>
      <c r="H23" s="189"/>
      <c r="I23" s="189"/>
      <c r="J23" s="189"/>
      <c r="K23" s="189"/>
      <c r="L23" s="189"/>
      <c r="M23" s="189"/>
    </row>
    <row r="24" spans="1:13" x14ac:dyDescent="0.35">
      <c r="A24" s="421">
        <f t="shared" ref="A24:A47" si="0">SUM(A23,1)</f>
        <v>11</v>
      </c>
      <c r="B24" s="566" t="s">
        <v>345</v>
      </c>
      <c r="C24" s="557"/>
      <c r="D24" s="552">
        <f>IF(D23=0,0,SUM(D23,-D17,-D18,-D19,-D20,-D22))</f>
        <v>0</v>
      </c>
      <c r="E24" s="553"/>
      <c r="F24" s="189"/>
      <c r="G24" s="189"/>
      <c r="H24" s="189"/>
      <c r="I24" s="189"/>
      <c r="J24" s="189"/>
      <c r="K24" s="189"/>
      <c r="L24" s="189"/>
      <c r="M24" s="189"/>
    </row>
    <row r="25" spans="1:13" x14ac:dyDescent="0.35">
      <c r="A25" s="421">
        <f t="shared" si="0"/>
        <v>12</v>
      </c>
      <c r="B25" s="211" t="s">
        <v>338</v>
      </c>
      <c r="C25" s="211"/>
      <c r="D25" s="542"/>
      <c r="E25" s="543"/>
      <c r="F25" s="189"/>
      <c r="G25" s="189"/>
      <c r="H25" s="189"/>
      <c r="I25" s="189"/>
      <c r="J25" s="189"/>
      <c r="K25" s="189"/>
      <c r="L25" s="189"/>
      <c r="M25" s="189"/>
    </row>
    <row r="26" spans="1:13" x14ac:dyDescent="0.35">
      <c r="A26" s="421">
        <f t="shared" si="0"/>
        <v>13</v>
      </c>
      <c r="B26" s="564" t="s">
        <v>343</v>
      </c>
      <c r="C26" s="565"/>
      <c r="D26" s="542"/>
      <c r="E26" s="543"/>
      <c r="F26" s="189"/>
      <c r="G26" s="189"/>
      <c r="H26" s="189"/>
      <c r="I26" s="189"/>
      <c r="J26" s="189"/>
      <c r="K26" s="189"/>
      <c r="L26" s="189"/>
      <c r="M26" s="189"/>
    </row>
    <row r="27" spans="1:13" x14ac:dyDescent="0.35">
      <c r="A27" s="420">
        <f t="shared" si="0"/>
        <v>14</v>
      </c>
      <c r="B27" s="557" t="s">
        <v>346</v>
      </c>
      <c r="C27" s="570"/>
      <c r="D27" s="589"/>
      <c r="E27" s="590"/>
      <c r="F27" s="189"/>
      <c r="G27" s="189"/>
      <c r="H27" s="189"/>
      <c r="I27" s="189"/>
      <c r="J27" s="189"/>
      <c r="K27" s="189"/>
      <c r="L27" s="189"/>
      <c r="M27" s="189"/>
    </row>
    <row r="28" spans="1:13" x14ac:dyDescent="0.35">
      <c r="A28" s="420"/>
      <c r="B28" s="591" t="s">
        <v>456</v>
      </c>
      <c r="C28" s="592"/>
      <c r="D28" s="592"/>
      <c r="E28" s="593"/>
      <c r="F28" s="189"/>
      <c r="G28" s="189"/>
      <c r="H28" s="189"/>
      <c r="I28" s="189"/>
      <c r="J28" s="189"/>
      <c r="K28" s="189"/>
      <c r="L28" s="189"/>
      <c r="M28" s="189"/>
    </row>
    <row r="29" spans="1:13" ht="15.75" customHeight="1" thickBot="1" x14ac:dyDescent="0.4">
      <c r="A29" s="425"/>
      <c r="B29" s="496"/>
      <c r="C29" s="497"/>
      <c r="D29" s="373"/>
      <c r="E29" s="366"/>
      <c r="F29" s="189"/>
      <c r="G29" s="189"/>
      <c r="H29" s="189"/>
      <c r="I29" s="189"/>
      <c r="J29" s="189"/>
      <c r="K29" s="189"/>
      <c r="L29" s="189"/>
      <c r="M29" s="189"/>
    </row>
    <row r="30" spans="1:13" ht="16" thickBot="1" x14ac:dyDescent="0.4">
      <c r="A30" s="447" t="s">
        <v>372</v>
      </c>
      <c r="B30" s="351" t="s">
        <v>485</v>
      </c>
      <c r="C30" s="286"/>
      <c r="D30" s="360" t="s">
        <v>242</v>
      </c>
      <c r="E30" s="345"/>
      <c r="F30" s="189"/>
      <c r="G30" s="189"/>
      <c r="H30" s="189"/>
      <c r="I30" s="189"/>
      <c r="J30" s="189"/>
      <c r="K30" s="189"/>
      <c r="L30" s="189"/>
      <c r="M30" s="189"/>
    </row>
    <row r="31" spans="1:13" ht="16" thickBot="1" x14ac:dyDescent="0.4">
      <c r="A31" s="448" t="s">
        <v>373</v>
      </c>
      <c r="B31" s="352" t="s">
        <v>488</v>
      </c>
      <c r="C31" s="445"/>
      <c r="D31" s="583"/>
      <c r="E31" s="584"/>
      <c r="F31" s="189"/>
      <c r="G31" s="189"/>
      <c r="H31" s="189"/>
      <c r="I31" s="189"/>
      <c r="J31" s="189"/>
      <c r="K31" s="189"/>
      <c r="L31" s="189"/>
      <c r="M31" s="189"/>
    </row>
    <row r="32" spans="1:13" ht="16" thickBot="1" x14ac:dyDescent="0.4">
      <c r="A32" s="425" t="s">
        <v>374</v>
      </c>
      <c r="B32" s="283" t="s">
        <v>484</v>
      </c>
      <c r="C32" s="285"/>
      <c r="D32" s="373" t="s">
        <v>339</v>
      </c>
      <c r="E32" s="366"/>
      <c r="F32" s="189"/>
      <c r="G32" s="189"/>
      <c r="H32" s="189"/>
      <c r="I32" s="189"/>
      <c r="J32" s="189"/>
      <c r="K32" s="189"/>
      <c r="L32" s="189"/>
      <c r="M32" s="189"/>
    </row>
    <row r="33" spans="1:13" ht="16" thickBot="1" x14ac:dyDescent="0.4">
      <c r="A33" s="447" t="s">
        <v>375</v>
      </c>
      <c r="B33" s="351" t="s">
        <v>485</v>
      </c>
      <c r="C33" s="286"/>
      <c r="D33" s="360" t="s">
        <v>242</v>
      </c>
      <c r="E33" s="345"/>
      <c r="F33" s="189"/>
      <c r="G33" s="189"/>
      <c r="H33" s="189"/>
      <c r="I33" s="189"/>
      <c r="J33" s="189"/>
      <c r="K33" s="189"/>
      <c r="L33" s="189"/>
      <c r="M33" s="189"/>
    </row>
    <row r="34" spans="1:13" ht="16" thickBot="1" x14ac:dyDescent="0.4">
      <c r="A34" s="443" t="s">
        <v>376</v>
      </c>
      <c r="B34" s="498" t="s">
        <v>489</v>
      </c>
      <c r="C34" s="445"/>
      <c r="D34" s="550"/>
      <c r="E34" s="551"/>
      <c r="F34" s="189"/>
      <c r="G34" s="189"/>
      <c r="H34" s="189"/>
      <c r="I34" s="189"/>
      <c r="J34" s="189"/>
      <c r="K34" s="189"/>
      <c r="L34" s="189"/>
      <c r="M34" s="189"/>
    </row>
    <row r="35" spans="1:13" ht="16" thickBot="1" x14ac:dyDescent="0.4">
      <c r="A35" s="425" t="s">
        <v>377</v>
      </c>
      <c r="B35" s="282" t="s">
        <v>484</v>
      </c>
      <c r="C35" s="285"/>
      <c r="D35" s="357" t="s">
        <v>339</v>
      </c>
      <c r="E35" s="344"/>
      <c r="F35" s="189"/>
      <c r="G35" s="189"/>
      <c r="H35" s="189"/>
      <c r="I35" s="189"/>
      <c r="J35" s="189"/>
      <c r="K35" s="189"/>
      <c r="L35" s="189"/>
      <c r="M35" s="189"/>
    </row>
    <row r="36" spans="1:13" ht="17.25" customHeight="1" thickBot="1" x14ac:dyDescent="0.4">
      <c r="A36" s="449" t="s">
        <v>378</v>
      </c>
      <c r="B36" s="445" t="s">
        <v>485</v>
      </c>
      <c r="C36" s="450"/>
      <c r="D36" s="451" t="s">
        <v>242</v>
      </c>
      <c r="E36" s="369"/>
      <c r="F36" s="189"/>
      <c r="G36" s="189"/>
      <c r="H36" s="189"/>
      <c r="I36" s="189"/>
      <c r="J36" s="189"/>
      <c r="K36" s="189"/>
      <c r="L36" s="189"/>
      <c r="M36" s="189"/>
    </row>
    <row r="37" spans="1:13" x14ac:dyDescent="0.35">
      <c r="A37" s="448" t="s">
        <v>379</v>
      </c>
      <c r="B37" s="349" t="s">
        <v>231</v>
      </c>
      <c r="C37" s="348"/>
      <c r="D37" s="579"/>
      <c r="E37" s="580"/>
      <c r="F37" s="189"/>
      <c r="G37" s="189"/>
      <c r="H37" s="189"/>
      <c r="I37" s="189"/>
      <c r="J37" s="189"/>
      <c r="K37" s="189"/>
      <c r="L37" s="189"/>
      <c r="M37" s="189"/>
    </row>
    <row r="38" spans="1:13" x14ac:dyDescent="0.35">
      <c r="A38" s="425" t="s">
        <v>380</v>
      </c>
      <c r="B38" s="363" t="s">
        <v>490</v>
      </c>
      <c r="C38" s="361"/>
      <c r="D38" s="585"/>
      <c r="E38" s="586"/>
      <c r="F38" s="189"/>
      <c r="G38" s="189"/>
      <c r="H38" s="189"/>
      <c r="I38" s="189"/>
      <c r="J38" s="189"/>
      <c r="K38" s="189"/>
      <c r="L38" s="189"/>
      <c r="M38" s="189"/>
    </row>
    <row r="39" spans="1:13" ht="16" thickBot="1" x14ac:dyDescent="0.4">
      <c r="A39" s="452">
        <v>25</v>
      </c>
      <c r="B39" s="351" t="s">
        <v>193</v>
      </c>
      <c r="C39" s="351"/>
      <c r="D39" s="587"/>
      <c r="E39" s="588"/>
      <c r="F39" s="189"/>
      <c r="G39" s="189"/>
      <c r="H39" s="189"/>
      <c r="I39" s="189"/>
      <c r="J39" s="189"/>
      <c r="K39" s="189"/>
      <c r="L39" s="189"/>
      <c r="M39" s="189"/>
    </row>
    <row r="40" spans="1:13" x14ac:dyDescent="0.35">
      <c r="A40" s="347">
        <f t="shared" si="0"/>
        <v>26</v>
      </c>
      <c r="B40" s="349" t="s">
        <v>189</v>
      </c>
      <c r="C40" s="348"/>
      <c r="D40" s="571"/>
      <c r="E40" s="572"/>
      <c r="F40" s="189"/>
      <c r="G40" s="189"/>
      <c r="H40" s="189"/>
      <c r="I40" s="189"/>
      <c r="J40" s="189"/>
      <c r="K40" s="189"/>
      <c r="L40" s="189"/>
      <c r="M40" s="189"/>
    </row>
    <row r="41" spans="1:13" ht="16" thickBot="1" x14ac:dyDescent="0.4">
      <c r="A41" s="452">
        <f t="shared" si="0"/>
        <v>27</v>
      </c>
      <c r="B41" s="351" t="s">
        <v>190</v>
      </c>
      <c r="C41" s="351"/>
      <c r="D41" s="548"/>
      <c r="E41" s="549"/>
      <c r="F41" s="189"/>
      <c r="G41" s="189"/>
      <c r="H41" s="189"/>
      <c r="I41" s="189"/>
      <c r="J41" s="189"/>
      <c r="K41" s="189"/>
      <c r="L41" s="189"/>
      <c r="M41" s="189"/>
    </row>
    <row r="42" spans="1:13" x14ac:dyDescent="0.35">
      <c r="A42" s="347">
        <f t="shared" si="0"/>
        <v>28</v>
      </c>
      <c r="B42" s="349" t="s">
        <v>188</v>
      </c>
      <c r="C42" s="348"/>
      <c r="D42" s="581"/>
      <c r="E42" s="582"/>
      <c r="F42" s="189"/>
      <c r="G42" s="189"/>
      <c r="H42" s="189"/>
      <c r="I42" s="189"/>
      <c r="J42" s="189"/>
      <c r="K42" s="189"/>
      <c r="L42" s="189"/>
      <c r="M42" s="189"/>
    </row>
    <row r="43" spans="1:13" x14ac:dyDescent="0.35">
      <c r="A43" s="350">
        <f t="shared" si="0"/>
        <v>29</v>
      </c>
      <c r="B43" s="353" t="s">
        <v>241</v>
      </c>
      <c r="C43" s="353"/>
      <c r="D43" s="561"/>
      <c r="E43" s="562"/>
      <c r="F43" s="189"/>
      <c r="G43" s="189"/>
      <c r="H43" s="189"/>
      <c r="I43" s="189"/>
      <c r="J43" s="189"/>
      <c r="K43" s="189"/>
      <c r="L43" s="189"/>
      <c r="M43" s="189"/>
    </row>
    <row r="44" spans="1:13" x14ac:dyDescent="0.35">
      <c r="A44" s="350">
        <f t="shared" si="0"/>
        <v>30</v>
      </c>
      <c r="B44" s="362" t="s">
        <v>491</v>
      </c>
      <c r="C44" s="355"/>
      <c r="D44" s="563"/>
      <c r="E44" s="562"/>
      <c r="F44" s="189"/>
      <c r="G44" s="189"/>
      <c r="H44" s="189"/>
      <c r="I44" s="189"/>
      <c r="J44" s="189"/>
      <c r="K44" s="189"/>
      <c r="L44" s="189"/>
      <c r="M44" s="189"/>
    </row>
    <row r="45" spans="1:13" x14ac:dyDescent="0.35">
      <c r="A45" s="350">
        <f t="shared" si="0"/>
        <v>31</v>
      </c>
      <c r="B45" s="353" t="s">
        <v>187</v>
      </c>
      <c r="C45" s="353"/>
      <c r="D45" s="561"/>
      <c r="E45" s="562"/>
      <c r="F45" s="189"/>
      <c r="G45" s="189"/>
      <c r="H45" s="189"/>
      <c r="I45" s="189"/>
      <c r="J45" s="189"/>
      <c r="K45" s="189"/>
      <c r="L45" s="189"/>
      <c r="M45" s="189"/>
    </row>
    <row r="46" spans="1:13" ht="16" thickBot="1" x14ac:dyDescent="0.4">
      <c r="A46" s="452">
        <f t="shared" si="0"/>
        <v>32</v>
      </c>
      <c r="B46" s="364" t="s">
        <v>186</v>
      </c>
      <c r="C46" s="365"/>
      <c r="D46" s="559"/>
      <c r="E46" s="560"/>
      <c r="F46" s="189"/>
      <c r="G46" s="189"/>
      <c r="H46" s="189"/>
      <c r="I46" s="189"/>
      <c r="J46" s="189"/>
      <c r="K46" s="189"/>
      <c r="L46" s="189"/>
      <c r="M46" s="189"/>
    </row>
    <row r="47" spans="1:13" x14ac:dyDescent="0.35">
      <c r="A47" s="354">
        <f t="shared" si="0"/>
        <v>33</v>
      </c>
      <c r="B47" s="576" t="s">
        <v>196</v>
      </c>
      <c r="C47" s="577"/>
      <c r="D47" s="577"/>
      <c r="E47" s="578"/>
      <c r="F47" s="189"/>
      <c r="G47" s="189"/>
      <c r="H47" s="189"/>
      <c r="I47" s="189"/>
      <c r="J47" s="189"/>
      <c r="K47" s="189"/>
      <c r="L47" s="189"/>
      <c r="M47" s="189"/>
    </row>
    <row r="48" spans="1:13" x14ac:dyDescent="0.35">
      <c r="A48" s="350"/>
      <c r="B48" s="573"/>
      <c r="C48" s="574"/>
      <c r="D48" s="574"/>
      <c r="E48" s="575"/>
      <c r="F48" s="189"/>
      <c r="G48" s="189"/>
      <c r="H48" s="189"/>
      <c r="I48" s="189"/>
      <c r="J48" s="189"/>
      <c r="K48" s="189"/>
      <c r="L48" s="189"/>
      <c r="M48" s="189"/>
    </row>
    <row r="49" spans="1:13" ht="16.5" customHeight="1" thickBot="1" x14ac:dyDescent="0.4">
      <c r="A49" s="368"/>
      <c r="B49" s="568"/>
      <c r="C49" s="568"/>
      <c r="D49" s="568"/>
      <c r="E49" s="569"/>
      <c r="F49" s="189"/>
      <c r="G49" s="189"/>
      <c r="H49" s="189"/>
      <c r="I49" s="189"/>
      <c r="J49" s="189"/>
      <c r="K49" s="189"/>
      <c r="L49" s="189"/>
      <c r="M49" s="189"/>
    </row>
    <row r="50" spans="1:13" x14ac:dyDescent="0.35">
      <c r="A50" s="407"/>
      <c r="B50" s="556" t="s">
        <v>381</v>
      </c>
      <c r="C50" s="556"/>
      <c r="D50" s="556"/>
      <c r="E50" s="556"/>
      <c r="F50" s="189"/>
      <c r="G50" s="189"/>
      <c r="H50" s="189"/>
      <c r="I50" s="189"/>
      <c r="J50" s="189"/>
      <c r="K50" s="189"/>
      <c r="L50" s="189"/>
      <c r="M50" s="189"/>
    </row>
    <row r="51" spans="1:13" x14ac:dyDescent="0.35">
      <c r="A51" s="408" t="s">
        <v>121</v>
      </c>
      <c r="B51" s="419" t="s">
        <v>393</v>
      </c>
      <c r="C51" s="419"/>
      <c r="D51" s="419"/>
      <c r="E51" s="211"/>
      <c r="F51" s="189"/>
      <c r="G51" s="189"/>
      <c r="H51" s="189"/>
      <c r="I51" s="189"/>
      <c r="J51" s="189"/>
      <c r="K51" s="189"/>
      <c r="L51" s="189"/>
      <c r="M51" s="189"/>
    </row>
    <row r="52" spans="1:13" x14ac:dyDescent="0.35">
      <c r="B52" s="567" t="s">
        <v>492</v>
      </c>
      <c r="C52" s="567"/>
      <c r="D52" s="567"/>
      <c r="E52" s="189"/>
      <c r="F52" s="189"/>
      <c r="G52" s="189"/>
      <c r="H52" s="189"/>
      <c r="I52" s="189"/>
      <c r="J52" s="189"/>
      <c r="K52" s="189"/>
      <c r="L52" s="189"/>
      <c r="M52" s="189"/>
    </row>
    <row r="53" spans="1:13" x14ac:dyDescent="0.35">
      <c r="B53" s="189"/>
      <c r="C53" s="189"/>
      <c r="D53" s="211"/>
      <c r="E53" s="189"/>
      <c r="F53" s="189"/>
      <c r="G53" s="189"/>
      <c r="H53" s="189"/>
      <c r="I53" s="189"/>
      <c r="J53" s="189"/>
      <c r="K53" s="189"/>
      <c r="L53" s="189"/>
      <c r="M53" s="189"/>
    </row>
    <row r="54" spans="1:13" x14ac:dyDescent="0.35">
      <c r="B54" s="189"/>
      <c r="C54" s="189"/>
      <c r="D54" s="211"/>
      <c r="E54" s="189"/>
      <c r="F54" s="189"/>
      <c r="G54" s="189"/>
      <c r="H54" s="189"/>
      <c r="I54" s="189"/>
      <c r="J54" s="189"/>
      <c r="K54" s="189"/>
      <c r="L54" s="189"/>
      <c r="M54" s="189"/>
    </row>
    <row r="55" spans="1:13" x14ac:dyDescent="0.35">
      <c r="B55" s="189"/>
      <c r="C55" s="189"/>
      <c r="D55" s="211"/>
      <c r="E55" s="189"/>
      <c r="F55" s="189"/>
      <c r="G55" s="189"/>
      <c r="H55" s="189"/>
      <c r="I55" s="189"/>
      <c r="J55" s="189"/>
      <c r="K55" s="189"/>
      <c r="L55" s="189"/>
      <c r="M55" s="189"/>
    </row>
    <row r="56" spans="1:13" x14ac:dyDescent="0.35">
      <c r="B56" s="189"/>
      <c r="C56" s="189"/>
      <c r="D56" s="211"/>
      <c r="E56" s="189"/>
      <c r="F56" s="189"/>
      <c r="G56" s="189"/>
      <c r="H56" s="189"/>
      <c r="I56" s="189"/>
      <c r="J56" s="189"/>
      <c r="K56" s="189"/>
      <c r="L56" s="189"/>
      <c r="M56" s="189"/>
    </row>
    <row r="57" spans="1:13" x14ac:dyDescent="0.35">
      <c r="B57" s="189"/>
      <c r="C57" s="189"/>
      <c r="D57" s="211"/>
      <c r="E57" s="189"/>
      <c r="F57" s="189"/>
      <c r="G57" s="189"/>
      <c r="H57" s="189"/>
      <c r="I57" s="189"/>
      <c r="J57" s="189"/>
      <c r="K57" s="189"/>
      <c r="L57" s="189"/>
      <c r="M57" s="189"/>
    </row>
    <row r="58" spans="1:13" x14ac:dyDescent="0.35">
      <c r="B58" s="189"/>
      <c r="C58" s="189"/>
      <c r="D58" s="211"/>
    </row>
    <row r="59" spans="1:13" x14ac:dyDescent="0.35">
      <c r="B59" s="189"/>
      <c r="C59" s="189"/>
      <c r="D59" s="211"/>
    </row>
  </sheetData>
  <sheetProtection selectLockedCells="1"/>
  <mergeCells count="51">
    <mergeCell ref="A1:E1"/>
    <mergeCell ref="D6:E6"/>
    <mergeCell ref="D23:E23"/>
    <mergeCell ref="D8:E8"/>
    <mergeCell ref="D17:E17"/>
    <mergeCell ref="B20:C20"/>
    <mergeCell ref="B19:C19"/>
    <mergeCell ref="A2:D2"/>
    <mergeCell ref="A3:D3"/>
    <mergeCell ref="D15:E15"/>
    <mergeCell ref="D4:E4"/>
    <mergeCell ref="D5:E5"/>
    <mergeCell ref="B4:C4"/>
    <mergeCell ref="B16:C16"/>
    <mergeCell ref="B5:C5"/>
    <mergeCell ref="D7:E7"/>
    <mergeCell ref="B52:D52"/>
    <mergeCell ref="B49:E49"/>
    <mergeCell ref="B27:C27"/>
    <mergeCell ref="D26:E26"/>
    <mergeCell ref="B22:C22"/>
    <mergeCell ref="D40:E40"/>
    <mergeCell ref="B48:E48"/>
    <mergeCell ref="B47:E47"/>
    <mergeCell ref="D37:E37"/>
    <mergeCell ref="D42:E42"/>
    <mergeCell ref="D31:E31"/>
    <mergeCell ref="D38:E38"/>
    <mergeCell ref="D45:E45"/>
    <mergeCell ref="D39:E39"/>
    <mergeCell ref="D27:E27"/>
    <mergeCell ref="B28:E28"/>
    <mergeCell ref="D41:E41"/>
    <mergeCell ref="D34:E34"/>
    <mergeCell ref="D24:E24"/>
    <mergeCell ref="D21:E21"/>
    <mergeCell ref="B50:E50"/>
    <mergeCell ref="B23:C23"/>
    <mergeCell ref="D46:E46"/>
    <mergeCell ref="D43:E43"/>
    <mergeCell ref="D44:E44"/>
    <mergeCell ref="B26:C26"/>
    <mergeCell ref="B24:C24"/>
    <mergeCell ref="D25:E25"/>
    <mergeCell ref="D22:E22"/>
    <mergeCell ref="B17:C17"/>
    <mergeCell ref="D20:E20"/>
    <mergeCell ref="B18:C18"/>
    <mergeCell ref="D19:E19"/>
    <mergeCell ref="D16:E16"/>
    <mergeCell ref="D18:E18"/>
  </mergeCells>
  <pageMargins left="0.45" right="0.45" top="0.5" bottom="0.5" header="0.3" footer="0.3"/>
  <pageSetup scale="92"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8"/>
  <sheetViews>
    <sheetView view="pageLayout" topLeftCell="A16" zoomScaleNormal="100" workbookViewId="0">
      <selection activeCell="G5" sqref="G5"/>
    </sheetView>
  </sheetViews>
  <sheetFormatPr defaultColWidth="9.1796875" defaultRowHeight="14.5" x14ac:dyDescent="0.35"/>
  <cols>
    <col min="1" max="1" width="4.26953125" style="382" customWidth="1"/>
    <col min="2" max="2" width="47" style="34" customWidth="1"/>
    <col min="3" max="3" width="9.08984375" style="382" customWidth="1"/>
    <col min="4" max="4" width="14" style="35" customWidth="1"/>
    <col min="5" max="6" width="14" style="34" customWidth="1"/>
    <col min="7" max="16384" width="9.1796875" style="34"/>
  </cols>
  <sheetData>
    <row r="1" spans="1:6" ht="15.5" x14ac:dyDescent="0.35">
      <c r="A1" s="633" t="s">
        <v>496</v>
      </c>
      <c r="B1" s="633"/>
      <c r="C1" s="633"/>
      <c r="D1" s="633"/>
      <c r="E1" s="633"/>
      <c r="F1" s="633"/>
    </row>
    <row r="2" spans="1:6" ht="15.5" x14ac:dyDescent="0.35">
      <c r="A2" s="634" t="s">
        <v>497</v>
      </c>
      <c r="B2" s="634"/>
      <c r="C2" s="634"/>
      <c r="D2" s="634"/>
      <c r="E2" s="634"/>
      <c r="F2" s="634"/>
    </row>
    <row r="3" spans="1:6" ht="15.5" x14ac:dyDescent="0.35">
      <c r="A3" s="634" t="s">
        <v>500</v>
      </c>
      <c r="B3" s="634"/>
      <c r="C3" s="634"/>
      <c r="D3" s="634"/>
      <c r="E3" s="634"/>
      <c r="F3" s="634"/>
    </row>
    <row r="4" spans="1:6" ht="15.5" x14ac:dyDescent="0.35">
      <c r="A4" s="634" t="s">
        <v>498</v>
      </c>
      <c r="B4" s="634"/>
      <c r="C4" s="634"/>
      <c r="D4" s="634"/>
      <c r="E4" s="634"/>
      <c r="F4" s="634"/>
    </row>
    <row r="5" spans="1:6" ht="15.5" x14ac:dyDescent="0.35">
      <c r="A5" s="375"/>
      <c r="B5" s="206" t="s">
        <v>244</v>
      </c>
    </row>
    <row r="6" spans="1:6" ht="15.5" x14ac:dyDescent="0.35">
      <c r="A6" s="376"/>
      <c r="B6" s="500" t="s">
        <v>499</v>
      </c>
      <c r="C6" s="383"/>
      <c r="D6" s="287"/>
      <c r="E6" s="266"/>
    </row>
    <row r="7" spans="1:6" ht="15" thickBot="1" x14ac:dyDescent="0.4">
      <c r="A7" s="635" t="s">
        <v>245</v>
      </c>
      <c r="B7" s="635"/>
      <c r="C7" s="635"/>
      <c r="D7" s="635"/>
      <c r="E7" s="635"/>
      <c r="F7" s="635"/>
    </row>
    <row r="8" spans="1:6" ht="14.25" customHeight="1" x14ac:dyDescent="0.35">
      <c r="A8" s="501" t="s">
        <v>177</v>
      </c>
      <c r="B8" s="254">
        <f>'Property Information'!D4</f>
        <v>0</v>
      </c>
      <c r="C8" s="280" t="s">
        <v>171</v>
      </c>
      <c r="D8" s="267">
        <f>'Property Information'!D5</f>
        <v>0</v>
      </c>
      <c r="E8" s="270" t="s">
        <v>194</v>
      </c>
      <c r="F8" s="502">
        <f>'Property Information'!D16</f>
        <v>0</v>
      </c>
    </row>
    <row r="9" spans="1:6" ht="16.5" customHeight="1" thickBot="1" x14ac:dyDescent="0.45">
      <c r="A9" s="377"/>
      <c r="B9" s="271" t="s">
        <v>178</v>
      </c>
      <c r="C9" s="618">
        <f>IF('Property Information'!C9=1,'Property Information'!B10,IF('Property Information'!C9=2,'Property Information'!B11,IF('Property Information'!C9=3,'Property Information'!B12,IF('Property Information'!C9=4,'Property Information'!B13,IF('Property Information'!C9=5,'Property Information'!B14,0)))))</f>
        <v>0</v>
      </c>
      <c r="D9" s="619"/>
      <c r="E9" s="620">
        <f>'Property Information'!D6</f>
        <v>0</v>
      </c>
      <c r="F9" s="621"/>
    </row>
    <row r="10" spans="1:6" ht="15.5" x14ac:dyDescent="0.35">
      <c r="A10" s="630" t="s">
        <v>49</v>
      </c>
      <c r="B10" s="631"/>
      <c r="C10" s="631"/>
      <c r="D10" s="631"/>
      <c r="E10" s="631"/>
      <c r="F10" s="632"/>
    </row>
    <row r="11" spans="1:6" ht="15.5" x14ac:dyDescent="0.35">
      <c r="A11" s="626" t="s">
        <v>50</v>
      </c>
      <c r="B11" s="627"/>
      <c r="C11" s="627"/>
      <c r="D11" s="195" t="s">
        <v>179</v>
      </c>
      <c r="E11" s="195" t="s">
        <v>180</v>
      </c>
      <c r="F11" s="224" t="s">
        <v>507</v>
      </c>
    </row>
    <row r="12" spans="1:6" ht="16" thickBot="1" x14ac:dyDescent="0.4">
      <c r="A12" s="374" t="s">
        <v>331</v>
      </c>
      <c r="B12" s="343" t="s">
        <v>333</v>
      </c>
      <c r="C12" s="384"/>
      <c r="D12" s="195"/>
      <c r="E12" s="195"/>
      <c r="F12" s="224"/>
    </row>
    <row r="13" spans="1:6" ht="16" thickBot="1" x14ac:dyDescent="0.4">
      <c r="A13" s="374"/>
      <c r="B13" s="397" t="s">
        <v>502</v>
      </c>
      <c r="C13" s="504" t="s">
        <v>501</v>
      </c>
      <c r="D13" s="429">
        <f>IF('Property Information'!D17&gt;0,IF('Property Information'!C9=5,SUM('Property Information'!D19:E19),0),0)</f>
        <v>0</v>
      </c>
      <c r="F13" s="224"/>
    </row>
    <row r="14" spans="1:6" ht="16" thickBot="1" x14ac:dyDescent="0.4">
      <c r="A14" s="374"/>
      <c r="B14" s="397" t="s">
        <v>503</v>
      </c>
      <c r="C14" s="504" t="s">
        <v>501</v>
      </c>
      <c r="D14" s="429">
        <f>IF('Property Information'!D17&gt;0,IF('Property Information'!C9=5,SUM('Property Information'!D20:E20),0),0)</f>
        <v>0</v>
      </c>
      <c r="F14" s="224"/>
    </row>
    <row r="15" spans="1:6" ht="15.5" x14ac:dyDescent="0.35">
      <c r="A15" s="374"/>
      <c r="B15" s="397" t="s">
        <v>407</v>
      </c>
      <c r="C15" s="34"/>
      <c r="D15" s="428">
        <f>IF('Property Information'!D17&gt;0,IF('Property Information'!C9=5,SUM('Property Information'!D24:E24),0),0)</f>
        <v>0</v>
      </c>
      <c r="E15" s="195"/>
      <c r="F15" s="224"/>
    </row>
    <row r="16" spans="1:6" ht="15.5" x14ac:dyDescent="0.35">
      <c r="A16" s="374"/>
      <c r="B16" s="397" t="s">
        <v>405</v>
      </c>
      <c r="C16" s="385" t="s">
        <v>331</v>
      </c>
      <c r="D16" s="427">
        <f>SUM(D13:D15)</f>
        <v>0</v>
      </c>
      <c r="E16" s="195"/>
      <c r="F16" s="224"/>
    </row>
    <row r="17" spans="1:6" ht="16" thickBot="1" x14ac:dyDescent="0.4">
      <c r="A17" s="374" t="s">
        <v>332</v>
      </c>
      <c r="B17" s="343" t="s">
        <v>334</v>
      </c>
      <c r="C17" s="384"/>
      <c r="D17" s="195"/>
      <c r="E17" s="195"/>
      <c r="F17" s="224"/>
    </row>
    <row r="18" spans="1:6" ht="16" thickBot="1" x14ac:dyDescent="0.4">
      <c r="A18" s="374"/>
      <c r="B18" s="397" t="s">
        <v>502</v>
      </c>
      <c r="C18" s="503" t="s">
        <v>501</v>
      </c>
      <c r="D18" s="429">
        <f>IF('Property Information'!D17&gt;0,IF('Property Information'!C9=1,SUM('Property Information'!D19:E19,),0),0)</f>
        <v>0</v>
      </c>
      <c r="F18" s="224"/>
    </row>
    <row r="19" spans="1:6" ht="16" thickBot="1" x14ac:dyDescent="0.4">
      <c r="A19" s="374"/>
      <c r="B19" s="398" t="s">
        <v>504</v>
      </c>
      <c r="C19" s="503" t="s">
        <v>501</v>
      </c>
      <c r="D19" s="429">
        <f>IF('Property Information'!D17&gt;0,IF('Property Information'!C9=1,SUM('Property Information'!D20:E20,),0),0)</f>
        <v>0</v>
      </c>
      <c r="F19" s="224"/>
    </row>
    <row r="20" spans="1:6" ht="16" thickBot="1" x14ac:dyDescent="0.4">
      <c r="A20" s="374"/>
      <c r="B20" s="398" t="s">
        <v>406</v>
      </c>
      <c r="C20" s="385"/>
      <c r="D20" s="430">
        <f>IF('Property Information'!D17&gt;0,IF('Property Information'!C9=1,SUM('Property Information'!D25:E25),0),0)</f>
        <v>0</v>
      </c>
      <c r="E20" s="195"/>
      <c r="F20" s="224"/>
    </row>
    <row r="21" spans="1:6" ht="23.5" thickBot="1" x14ac:dyDescent="0.4">
      <c r="A21" s="374"/>
      <c r="B21" s="398" t="s">
        <v>505</v>
      </c>
      <c r="C21" s="506" t="s">
        <v>506</v>
      </c>
      <c r="D21" s="429">
        <f>IF('Property Information'!D17&gt;0,IF('Property Information'!C9=1,SUM('Property Information'!D26:E26),0),0)</f>
        <v>0</v>
      </c>
      <c r="F21" s="505"/>
    </row>
    <row r="22" spans="1:6" ht="15.5" x14ac:dyDescent="0.35">
      <c r="A22" s="374"/>
      <c r="B22" s="398" t="s">
        <v>409</v>
      </c>
      <c r="C22" s="385"/>
      <c r="D22" s="428">
        <f>IF('Property Information'!D17&gt;0,IF('Property Information'!C9=1,SUM('Property Information'!D27:E27),0),0)</f>
        <v>0</v>
      </c>
      <c r="E22" s="195"/>
      <c r="F22" s="224"/>
    </row>
    <row r="23" spans="1:6" ht="15.5" x14ac:dyDescent="0.35">
      <c r="A23" s="374"/>
      <c r="B23" s="398" t="s">
        <v>405</v>
      </c>
      <c r="C23" s="385" t="s">
        <v>332</v>
      </c>
      <c r="D23" s="427">
        <f>SUM(D18:D22)</f>
        <v>0</v>
      </c>
      <c r="E23" s="195"/>
      <c r="F23" s="224"/>
    </row>
    <row r="24" spans="1:6" ht="15.5" x14ac:dyDescent="0.35">
      <c r="A24" s="378" t="s">
        <v>348</v>
      </c>
      <c r="B24" s="37" t="s">
        <v>335</v>
      </c>
      <c r="C24" s="386">
        <v>2</v>
      </c>
      <c r="D24" s="260">
        <f>'Property Information'!D17:E17</f>
        <v>0</v>
      </c>
      <c r="E24" s="260">
        <f>IF('Property Information'!C32=1,'Property Information'!D31,0)</f>
        <v>0</v>
      </c>
      <c r="F24" s="395">
        <f>IF('Property Information'!C35=1,'Property Information'!D34,0)</f>
        <v>0</v>
      </c>
    </row>
    <row r="25" spans="1:6" ht="15.5" x14ac:dyDescent="0.35">
      <c r="A25" s="378" t="s">
        <v>349</v>
      </c>
      <c r="B25" s="37" t="s">
        <v>460</v>
      </c>
      <c r="C25" s="386"/>
      <c r="D25" s="261">
        <f>IF(D24=0,0,IF(D56=0,0,D56))</f>
        <v>0</v>
      </c>
      <c r="E25" s="261"/>
      <c r="F25" s="396"/>
    </row>
    <row r="26" spans="1:6" ht="15.5" x14ac:dyDescent="0.35">
      <c r="A26" s="378" t="s">
        <v>459</v>
      </c>
      <c r="B26" s="37" t="s">
        <v>175</v>
      </c>
      <c r="C26" s="386">
        <v>3</v>
      </c>
      <c r="D26" s="261">
        <f>IF(D24=0,0,IF('Property Information'!C30=1,0,IF(SUM(D16,D23,D24,-D28)&lt;0,0,SUM(D16,D23,D24,-D28))))</f>
        <v>0</v>
      </c>
      <c r="E26" s="261">
        <f>IF(E24=0,0,IF('Property Information'!C33=1,0,'Property Information'!D31))</f>
        <v>0</v>
      </c>
      <c r="F26" s="396">
        <f>IF(F24=0,0,IF('Property Information'!C36=1,0,'Property Information'!D34))</f>
        <v>0</v>
      </c>
    </row>
    <row r="27" spans="1:6" ht="15.5" x14ac:dyDescent="0.35">
      <c r="A27" s="378" t="s">
        <v>350</v>
      </c>
      <c r="B27" s="37" t="s">
        <v>352</v>
      </c>
      <c r="C27" s="386">
        <v>4</v>
      </c>
      <c r="D27" s="193">
        <f>SUM(D16,D23,D24,-D25,-D26)</f>
        <v>0</v>
      </c>
      <c r="E27" s="193">
        <f>SUM(E24-E26)</f>
        <v>0</v>
      </c>
      <c r="F27" s="454">
        <f>SUM(F24-F26)</f>
        <v>0</v>
      </c>
    </row>
    <row r="28" spans="1:6" ht="15.5" x14ac:dyDescent="0.35">
      <c r="A28" s="378" t="s">
        <v>351</v>
      </c>
      <c r="B28" s="37" t="s">
        <v>347</v>
      </c>
      <c r="C28" s="386">
        <v>5</v>
      </c>
      <c r="D28" s="260">
        <f>IF(D53&gt;0,0,SUM('Property Information'!E10,'Property Information'!E11,'Property Information'!E14))</f>
        <v>0</v>
      </c>
      <c r="E28" s="628" t="s">
        <v>181</v>
      </c>
      <c r="F28" s="629"/>
    </row>
    <row r="29" spans="1:6" ht="16" thickBot="1" x14ac:dyDescent="0.4">
      <c r="A29" s="378" t="s">
        <v>140</v>
      </c>
      <c r="B29" s="37" t="s">
        <v>424</v>
      </c>
      <c r="C29" s="386"/>
      <c r="D29" s="190"/>
      <c r="E29" s="190"/>
      <c r="F29" s="225"/>
    </row>
    <row r="30" spans="1:6" ht="42.75" customHeight="1" thickBot="1" x14ac:dyDescent="0.4">
      <c r="A30" s="378"/>
      <c r="B30" s="481" t="s">
        <v>454</v>
      </c>
      <c r="C30" s="386">
        <v>6</v>
      </c>
      <c r="D30" s="196">
        <f>IF(D27-D28&gt;0,D27-D28,0)</f>
        <v>0</v>
      </c>
      <c r="E30" s="196">
        <f>E27</f>
        <v>0</v>
      </c>
      <c r="F30" s="196">
        <f>F27</f>
        <v>0</v>
      </c>
    </row>
    <row r="31" spans="1:6" ht="16" thickBot="1" x14ac:dyDescent="0.4">
      <c r="A31" s="378" t="s">
        <v>73</v>
      </c>
      <c r="B31" s="37" t="s">
        <v>353</v>
      </c>
      <c r="C31" s="386">
        <v>7</v>
      </c>
      <c r="D31" s="197">
        <f>IF(D27&lt;D28,D27,D28)</f>
        <v>0</v>
      </c>
      <c r="E31" s="190"/>
      <c r="F31" s="225"/>
    </row>
    <row r="32" spans="1:6" ht="16" thickBot="1" x14ac:dyDescent="0.4">
      <c r="A32" s="378" t="s">
        <v>75</v>
      </c>
      <c r="B32" s="37" t="s">
        <v>425</v>
      </c>
      <c r="C32" s="386">
        <v>8</v>
      </c>
      <c r="D32" s="431">
        <f>IF(D28&gt;D27,SUM(D28,-D27,-D33),0)</f>
        <v>0</v>
      </c>
      <c r="E32" s="190"/>
      <c r="F32" s="225"/>
    </row>
    <row r="33" spans="1:6" ht="16" thickBot="1" x14ac:dyDescent="0.4">
      <c r="A33" s="379" t="s">
        <v>77</v>
      </c>
      <c r="B33" s="353" t="s">
        <v>354</v>
      </c>
      <c r="C33" s="386">
        <v>9</v>
      </c>
      <c r="D33" s="440"/>
      <c r="E33" s="340"/>
      <c r="F33" s="341"/>
    </row>
    <row r="34" spans="1:6" ht="16" thickBot="1" x14ac:dyDescent="0.4">
      <c r="A34" s="378" t="s">
        <v>9</v>
      </c>
      <c r="B34" s="37" t="s">
        <v>355</v>
      </c>
      <c r="C34" s="386">
        <v>10</v>
      </c>
      <c r="D34" s="431">
        <f>SUM(D31,D32,D33)</f>
        <v>0</v>
      </c>
      <c r="E34" s="190"/>
      <c r="F34" s="225"/>
    </row>
    <row r="35" spans="1:6" ht="15.5" x14ac:dyDescent="0.35">
      <c r="A35" s="378" t="s">
        <v>147</v>
      </c>
      <c r="B35" s="37" t="s">
        <v>52</v>
      </c>
      <c r="C35" s="386"/>
      <c r="D35" s="198"/>
      <c r="E35" s="190"/>
      <c r="F35" s="225"/>
    </row>
    <row r="36" spans="1:6" ht="16" thickBot="1" x14ac:dyDescent="0.4">
      <c r="A36" s="378"/>
      <c r="B36" s="389" t="s">
        <v>426</v>
      </c>
      <c r="C36" s="386">
        <v>11</v>
      </c>
      <c r="D36" s="438">
        <f>IF(D28=0,0,'Property Information'!D38)</f>
        <v>0</v>
      </c>
      <c r="E36" s="190"/>
      <c r="F36" s="225"/>
    </row>
    <row r="37" spans="1:6" ht="16" thickBot="1" x14ac:dyDescent="0.4">
      <c r="A37" s="378" t="s">
        <v>30</v>
      </c>
      <c r="B37" s="37" t="s">
        <v>385</v>
      </c>
      <c r="C37" s="386">
        <v>12</v>
      </c>
      <c r="D37" s="439">
        <f>IF('Property Information'!D17&gt;0,IF('Property Information'!C9=2,0,SUM(D15,D20)),0)</f>
        <v>0</v>
      </c>
      <c r="E37" s="194"/>
      <c r="F37" s="226"/>
    </row>
    <row r="38" spans="1:6" ht="16" thickBot="1" x14ac:dyDescent="0.4">
      <c r="A38" s="378" t="s">
        <v>31</v>
      </c>
      <c r="B38" s="37" t="s">
        <v>427</v>
      </c>
      <c r="C38" s="386"/>
      <c r="D38" s="198"/>
      <c r="E38" s="190"/>
      <c r="F38" s="225"/>
    </row>
    <row r="39" spans="1:6" ht="16" thickBot="1" x14ac:dyDescent="0.4">
      <c r="A39" s="378"/>
      <c r="B39" s="453" t="s">
        <v>428</v>
      </c>
      <c r="C39" s="386">
        <v>13</v>
      </c>
      <c r="D39" s="199">
        <f>SUM(D34,-D36,-D37)</f>
        <v>0</v>
      </c>
      <c r="E39" s="190"/>
      <c r="F39" s="225"/>
    </row>
    <row r="40" spans="1:6" ht="15.5" x14ac:dyDescent="0.35">
      <c r="A40" s="623" t="s">
        <v>51</v>
      </c>
      <c r="B40" s="624"/>
      <c r="C40" s="624"/>
      <c r="D40" s="624"/>
      <c r="E40" s="624"/>
      <c r="F40" s="625"/>
    </row>
    <row r="41" spans="1:6" ht="16" thickBot="1" x14ac:dyDescent="0.4">
      <c r="A41" s="374" t="s">
        <v>356</v>
      </c>
      <c r="B41" s="343" t="s">
        <v>333</v>
      </c>
      <c r="C41" s="384"/>
      <c r="D41" s="195"/>
      <c r="E41" s="195"/>
      <c r="F41" s="224"/>
    </row>
    <row r="42" spans="1:6" ht="16" thickBot="1" x14ac:dyDescent="0.4">
      <c r="A42" s="374"/>
      <c r="B42" s="397" t="s">
        <v>410</v>
      </c>
      <c r="C42" s="34"/>
      <c r="D42" s="429">
        <f>IF('Property Information'!D18&gt;0,IF('Property Information'!C9=5,SUM('Property Information'!D19:E19),0),0)</f>
        <v>0</v>
      </c>
      <c r="E42" s="195"/>
      <c r="F42" s="224"/>
    </row>
    <row r="43" spans="1:6" ht="16" thickBot="1" x14ac:dyDescent="0.4">
      <c r="A43" s="374"/>
      <c r="B43" s="397" t="s">
        <v>404</v>
      </c>
      <c r="C43" s="385"/>
      <c r="D43" s="429">
        <f>IF('Property Information'!D18&gt;0,IF('Property Information'!C9=5,SUM('Property Information'!D20:E20),0),0)</f>
        <v>0</v>
      </c>
      <c r="E43" s="195"/>
      <c r="F43" s="224"/>
    </row>
    <row r="44" spans="1:6" ht="15.5" x14ac:dyDescent="0.35">
      <c r="A44" s="374"/>
      <c r="B44" s="397" t="s">
        <v>411</v>
      </c>
      <c r="C44" s="385"/>
      <c r="D44" s="428">
        <f>IF('Property Information'!D18&gt;0,IF('Property Information'!C9=5,SUM('Property Information'!D24:E24),0),0)</f>
        <v>0</v>
      </c>
      <c r="E44" s="195"/>
      <c r="F44" s="224"/>
    </row>
    <row r="45" spans="1:6" ht="15.5" x14ac:dyDescent="0.35">
      <c r="A45" s="374"/>
      <c r="B45" s="397" t="s">
        <v>405</v>
      </c>
      <c r="C45" s="385" t="s">
        <v>356</v>
      </c>
      <c r="D45" s="427">
        <f>SUM(D42:D44)</f>
        <v>0</v>
      </c>
      <c r="E45" s="195"/>
      <c r="F45" s="224"/>
    </row>
    <row r="46" spans="1:6" ht="16" thickBot="1" x14ac:dyDescent="0.4">
      <c r="A46" s="374" t="s">
        <v>357</v>
      </c>
      <c r="B46" s="343" t="s">
        <v>334</v>
      </c>
      <c r="C46" s="384"/>
      <c r="D46" s="195"/>
      <c r="E46" s="195"/>
      <c r="F46" s="224"/>
    </row>
    <row r="47" spans="1:6" ht="16" thickBot="1" x14ac:dyDescent="0.4">
      <c r="A47" s="374"/>
      <c r="B47" s="397" t="s">
        <v>412</v>
      </c>
      <c r="C47" s="384"/>
      <c r="D47" s="429">
        <f>IF('Property Information'!D18&gt;0,IF('Property Information'!C9=1,SUM('Property Information'!D19:E19,),0),0)</f>
        <v>0</v>
      </c>
      <c r="E47" s="195"/>
      <c r="F47" s="224"/>
    </row>
    <row r="48" spans="1:6" ht="16" thickBot="1" x14ac:dyDescent="0.4">
      <c r="A48" s="374"/>
      <c r="B48" s="398" t="s">
        <v>413</v>
      </c>
      <c r="C48" s="34"/>
      <c r="D48" s="429">
        <f>IF('Property Information'!D18&gt;0,IF('Property Information'!C9=1,SUM('Property Information'!D20:E20,),0),0)</f>
        <v>0</v>
      </c>
      <c r="E48" s="195"/>
      <c r="F48" s="224"/>
    </row>
    <row r="49" spans="1:8" ht="16" thickBot="1" x14ac:dyDescent="0.4">
      <c r="A49" s="374"/>
      <c r="B49" s="398" t="s">
        <v>414</v>
      </c>
      <c r="C49" s="385"/>
      <c r="D49" s="430">
        <f>IF('Property Information'!D18&gt;0,IF('Property Information'!C9=1,SUM('Property Information'!D25:E25),0),0)</f>
        <v>0</v>
      </c>
      <c r="E49" s="195"/>
      <c r="F49" s="224"/>
    </row>
    <row r="50" spans="1:8" ht="16" thickBot="1" x14ac:dyDescent="0.4">
      <c r="A50" s="374"/>
      <c r="B50" s="398" t="s">
        <v>408</v>
      </c>
      <c r="C50" s="385"/>
      <c r="D50" s="429">
        <f>IF('Property Information'!D18&gt;0,IF('Property Information'!C9=1,SUM('Property Information'!D26:E26),0),0)</f>
        <v>0</v>
      </c>
      <c r="E50" s="195"/>
      <c r="F50" s="224"/>
    </row>
    <row r="51" spans="1:8" ht="15.5" x14ac:dyDescent="0.35">
      <c r="A51" s="374"/>
      <c r="B51" s="398" t="s">
        <v>409</v>
      </c>
      <c r="C51" s="385"/>
      <c r="D51" s="428">
        <f>IF('Property Information'!D18&gt;0,IF('Property Information'!C9=1,SUM('Property Information'!D27:E27),0),0)</f>
        <v>0</v>
      </c>
      <c r="E51" s="195"/>
      <c r="F51" s="224"/>
    </row>
    <row r="52" spans="1:8" ht="15.5" x14ac:dyDescent="0.35">
      <c r="A52" s="374"/>
      <c r="B52" s="398" t="s">
        <v>405</v>
      </c>
      <c r="C52" s="385" t="s">
        <v>357</v>
      </c>
      <c r="D52" s="427">
        <f>SUM(D47:D51)</f>
        <v>0</v>
      </c>
      <c r="E52" s="195"/>
      <c r="F52" s="224"/>
    </row>
    <row r="53" spans="1:8" ht="15.5" x14ac:dyDescent="0.35">
      <c r="A53" s="378" t="s">
        <v>33</v>
      </c>
      <c r="B53" s="37" t="s">
        <v>335</v>
      </c>
      <c r="C53" s="386">
        <v>15</v>
      </c>
      <c r="D53" s="260">
        <f>'Property Information'!D18</f>
        <v>0</v>
      </c>
      <c r="E53" s="260">
        <f>IF('Property Information'!C32=2,'Property Information'!D31,0)</f>
        <v>0</v>
      </c>
      <c r="F53" s="395">
        <f>IF('Property Information'!C35=2,'Property Information'!D34,0)</f>
        <v>0</v>
      </c>
    </row>
    <row r="54" spans="1:8" ht="15.5" x14ac:dyDescent="0.35">
      <c r="A54" s="378" t="s">
        <v>34</v>
      </c>
      <c r="B54" s="37" t="s">
        <v>176</v>
      </c>
      <c r="C54" s="386">
        <v>16</v>
      </c>
      <c r="D54" s="455"/>
      <c r="E54" s="455"/>
      <c r="F54" s="456"/>
    </row>
    <row r="55" spans="1:8" ht="16" thickBot="1" x14ac:dyDescent="0.4">
      <c r="A55" s="378" t="s">
        <v>36</v>
      </c>
      <c r="B55" s="37" t="s">
        <v>386</v>
      </c>
      <c r="C55" s="386">
        <v>17</v>
      </c>
      <c r="D55" s="342">
        <f>SUM(D45,D52,D53,-D54)</f>
        <v>0</v>
      </c>
      <c r="E55" s="263">
        <f>SUM(E53-E54)</f>
        <v>0</v>
      </c>
      <c r="F55" s="262">
        <f>SUM(F53-F54)</f>
        <v>0</v>
      </c>
    </row>
    <row r="56" spans="1:8" ht="28.9" customHeight="1" thickBot="1" x14ac:dyDescent="0.4">
      <c r="A56" s="378" t="s">
        <v>35</v>
      </c>
      <c r="B56" s="485" t="s">
        <v>461</v>
      </c>
      <c r="C56" s="386">
        <v>18</v>
      </c>
      <c r="D56" s="431">
        <f>IF(D53=0,0,IF('Property Information'!E14&gt;'1 COD &amp; Sale'!D55,SUM('Property Information'!E14-'1 COD &amp; Sale'!D55-D57),0))</f>
        <v>0</v>
      </c>
      <c r="E56" s="190"/>
      <c r="F56" s="225"/>
    </row>
    <row r="57" spans="1:8" ht="16" thickBot="1" x14ac:dyDescent="0.4">
      <c r="A57" s="379" t="s">
        <v>37</v>
      </c>
      <c r="B57" s="353" t="s">
        <v>358</v>
      </c>
      <c r="C57" s="386">
        <v>19</v>
      </c>
      <c r="D57" s="440"/>
      <c r="E57" s="194"/>
      <c r="F57" s="226"/>
    </row>
    <row r="58" spans="1:8" ht="16" thickBot="1" x14ac:dyDescent="0.4">
      <c r="A58" s="378" t="s">
        <v>38</v>
      </c>
      <c r="B58" s="390" t="s">
        <v>359</v>
      </c>
      <c r="C58" s="386">
        <v>20</v>
      </c>
      <c r="D58" s="442">
        <f>D55+E55+F55+D56+D57</f>
        <v>0</v>
      </c>
      <c r="E58" s="192"/>
      <c r="F58" s="228"/>
    </row>
    <row r="59" spans="1:8" ht="16" thickBot="1" x14ac:dyDescent="0.4">
      <c r="A59" s="378" t="s">
        <v>39</v>
      </c>
      <c r="B59" s="37" t="s">
        <v>52</v>
      </c>
      <c r="C59" s="386">
        <v>21</v>
      </c>
      <c r="D59" s="441">
        <f>IF(D53=0,0,'Property Information'!D38)</f>
        <v>0</v>
      </c>
      <c r="E59" s="194"/>
      <c r="F59" s="226"/>
    </row>
    <row r="60" spans="1:8" ht="16" thickBot="1" x14ac:dyDescent="0.4">
      <c r="A60" s="378" t="s">
        <v>40</v>
      </c>
      <c r="B60" s="37" t="s">
        <v>387</v>
      </c>
      <c r="C60" s="386">
        <v>22</v>
      </c>
      <c r="D60" s="439">
        <f>SUM(D44,D49)</f>
        <v>0</v>
      </c>
      <c r="E60" s="194"/>
      <c r="F60" s="226"/>
    </row>
    <row r="61" spans="1:8" ht="16" thickBot="1" x14ac:dyDescent="0.4">
      <c r="A61" s="378" t="s">
        <v>41</v>
      </c>
      <c r="B61" s="37" t="s">
        <v>360</v>
      </c>
      <c r="C61" s="386"/>
      <c r="D61" s="190"/>
      <c r="E61" s="190"/>
      <c r="F61" s="225"/>
    </row>
    <row r="62" spans="1:8" ht="16" thickBot="1" x14ac:dyDescent="0.4">
      <c r="A62" s="378"/>
      <c r="B62" s="38" t="s">
        <v>442</v>
      </c>
      <c r="C62" s="386">
        <v>23</v>
      </c>
      <c r="D62" s="264">
        <f>D58-D59-D60</f>
        <v>0</v>
      </c>
      <c r="E62" s="191"/>
      <c r="F62" s="227"/>
    </row>
    <row r="63" spans="1:8" ht="7.5" customHeight="1" thickBot="1" x14ac:dyDescent="0.4">
      <c r="A63" s="380"/>
      <c r="B63" s="39"/>
      <c r="C63" s="387"/>
      <c r="D63" s="265"/>
      <c r="E63" s="229"/>
      <c r="F63" s="230"/>
    </row>
    <row r="64" spans="1:8" ht="15.75" customHeight="1" x14ac:dyDescent="0.35">
      <c r="A64" s="622" t="s">
        <v>493</v>
      </c>
      <c r="B64" s="622"/>
      <c r="C64" s="622"/>
      <c r="D64" s="622"/>
      <c r="E64" s="6"/>
      <c r="F64" s="6"/>
      <c r="G64" s="6"/>
      <c r="H64" s="6"/>
    </row>
    <row r="65" spans="1:4" x14ac:dyDescent="0.35">
      <c r="A65" s="381"/>
      <c r="C65" s="388"/>
      <c r="D65" s="36"/>
    </row>
    <row r="66" spans="1:4" x14ac:dyDescent="0.35">
      <c r="A66" s="381"/>
      <c r="C66" s="388"/>
      <c r="D66" s="36"/>
    </row>
    <row r="67" spans="1:4" x14ac:dyDescent="0.35">
      <c r="A67" s="381"/>
      <c r="C67" s="388"/>
      <c r="D67" s="36"/>
    </row>
    <row r="68" spans="1:4" x14ac:dyDescent="0.35">
      <c r="A68" s="381"/>
      <c r="C68" s="388"/>
      <c r="D68" s="36"/>
    </row>
  </sheetData>
  <sheetProtection selectLockedCells="1"/>
  <mergeCells count="12">
    <mergeCell ref="A1:F1"/>
    <mergeCell ref="A2:F2"/>
    <mergeCell ref="A3:F3"/>
    <mergeCell ref="A4:F4"/>
    <mergeCell ref="A7:F7"/>
    <mergeCell ref="C9:D9"/>
    <mergeCell ref="E9:F9"/>
    <mergeCell ref="A64:D64"/>
    <mergeCell ref="A40:F40"/>
    <mergeCell ref="A11:C11"/>
    <mergeCell ref="E28:F28"/>
    <mergeCell ref="A10:F10"/>
  </mergeCells>
  <pageMargins left="0.45" right="0.45" top="0.5" bottom="0.5" header="0.3" footer="0.3"/>
  <pageSetup scale="77"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2"/>
  <sheetViews>
    <sheetView topLeftCell="A12" zoomScaleNormal="100" workbookViewId="0">
      <selection activeCell="A49" sqref="A49:H50"/>
    </sheetView>
  </sheetViews>
  <sheetFormatPr defaultColWidth="9.1796875" defaultRowHeight="15.5" x14ac:dyDescent="0.35"/>
  <cols>
    <col min="1" max="1" width="3" style="29" customWidth="1"/>
    <col min="2" max="2" width="66" style="24" customWidth="1"/>
    <col min="3" max="3" width="4.1796875" style="29" customWidth="1"/>
    <col min="4" max="4" width="10.81640625" style="26" bestFit="1" customWidth="1"/>
    <col min="5" max="5" width="1" style="15" customWidth="1"/>
    <col min="6" max="6" width="10.81640625" style="26" bestFit="1" customWidth="1"/>
    <col min="7" max="7" width="1.26953125" style="26" customWidth="1"/>
    <col min="8" max="8" width="10.81640625" style="26" bestFit="1" customWidth="1"/>
    <col min="9" max="16384" width="9.1796875" style="24"/>
  </cols>
  <sheetData>
    <row r="1" spans="1:8" ht="16" thickBot="1" x14ac:dyDescent="0.4">
      <c r="A1" s="644" t="s">
        <v>246</v>
      </c>
      <c r="B1" s="644"/>
      <c r="C1" s="644"/>
      <c r="D1" s="644"/>
      <c r="E1" s="644"/>
      <c r="F1" s="644"/>
      <c r="G1" s="644"/>
      <c r="H1" s="644"/>
    </row>
    <row r="2" spans="1:8" s="34" customFormat="1" ht="23.25" customHeight="1" x14ac:dyDescent="0.35">
      <c r="A2" s="268" t="s">
        <v>183</v>
      </c>
      <c r="B2" s="254">
        <f>'1 COD &amp; Sale'!B8</f>
        <v>0</v>
      </c>
      <c r="C2" s="269" t="s">
        <v>171</v>
      </c>
      <c r="D2" s="664">
        <f>'1 COD &amp; Sale'!D8</f>
        <v>0</v>
      </c>
      <c r="E2" s="665"/>
      <c r="F2" s="273" t="s">
        <v>172</v>
      </c>
      <c r="G2" s="662">
        <f>'1 COD &amp; Sale'!F8</f>
        <v>0</v>
      </c>
      <c r="H2" s="663"/>
    </row>
    <row r="3" spans="1:8" s="34" customFormat="1" ht="15.5" customHeight="1" thickBot="1" x14ac:dyDescent="0.4">
      <c r="A3" s="272" t="s">
        <v>128</v>
      </c>
      <c r="B3" s="522" t="s">
        <v>178</v>
      </c>
      <c r="C3" s="642">
        <f>'1 COD &amp; Sale'!C9:D9</f>
        <v>0</v>
      </c>
      <c r="D3" s="643"/>
      <c r="E3" s="645">
        <f>'1 COD &amp; Sale'!E9:F9</f>
        <v>0</v>
      </c>
      <c r="F3" s="645"/>
      <c r="G3" s="645"/>
      <c r="H3" s="646"/>
    </row>
    <row r="4" spans="1:8" ht="16" thickBot="1" x14ac:dyDescent="0.4">
      <c r="A4" s="204"/>
      <c r="B4" s="200" t="s">
        <v>513</v>
      </c>
      <c r="C4" s="205"/>
      <c r="D4" s="50" t="s">
        <v>27</v>
      </c>
      <c r="E4" s="201"/>
      <c r="F4" s="202"/>
      <c r="G4" s="203"/>
      <c r="H4" s="60" t="s">
        <v>508</v>
      </c>
    </row>
    <row r="5" spans="1:8" s="28" customFormat="1" x14ac:dyDescent="0.35">
      <c r="A5" s="12" t="s">
        <v>57</v>
      </c>
      <c r="B5" s="210" t="s">
        <v>56</v>
      </c>
      <c r="C5" s="13"/>
      <c r="D5" s="509">
        <f>'1 COD &amp; Sale'!D30+'1 COD &amp; Sale'!E30+'1 COD &amp; Sale'!F30</f>
        <v>0</v>
      </c>
      <c r="E5" s="27"/>
      <c r="F5" s="48"/>
      <c r="G5" s="49"/>
      <c r="H5" s="510">
        <f>D5</f>
        <v>0</v>
      </c>
    </row>
    <row r="6" spans="1:8" s="28" customFormat="1" ht="16" thickBot="1" x14ac:dyDescent="0.4">
      <c r="A6" s="12" t="s">
        <v>58</v>
      </c>
      <c r="B6" s="210" t="s">
        <v>330</v>
      </c>
      <c r="C6" s="13"/>
      <c r="D6" s="512">
        <f>SUM('Property Information'!E12,'Property Information'!E13)</f>
        <v>0</v>
      </c>
      <c r="E6" s="157"/>
      <c r="F6" s="161"/>
      <c r="G6" s="158"/>
      <c r="H6" s="511">
        <f>D6</f>
        <v>0</v>
      </c>
    </row>
    <row r="7" spans="1:8" s="28" customFormat="1" ht="2.5" customHeight="1" x14ac:dyDescent="0.35">
      <c r="A7" s="666"/>
      <c r="B7" s="667"/>
      <c r="C7" s="667"/>
      <c r="D7" s="667"/>
      <c r="E7" s="667"/>
      <c r="F7" s="667"/>
      <c r="G7" s="667"/>
      <c r="H7" s="668"/>
    </row>
    <row r="8" spans="1:8" s="28" customFormat="1" ht="1.9" customHeight="1" x14ac:dyDescent="0.35">
      <c r="A8" s="12"/>
      <c r="B8" s="218"/>
      <c r="C8" s="13"/>
      <c r="D8" s="473"/>
      <c r="E8" s="157"/>
      <c r="F8" s="161"/>
      <c r="G8" s="158"/>
      <c r="H8" s="182"/>
    </row>
    <row r="9" spans="1:8" s="28" customFormat="1" ht="1.1499999999999999" customHeight="1" thickBot="1" x14ac:dyDescent="0.4">
      <c r="A9" s="474"/>
      <c r="B9" s="475"/>
      <c r="C9" s="476"/>
      <c r="D9" s="477"/>
      <c r="E9" s="478"/>
      <c r="F9" s="477"/>
      <c r="G9" s="479"/>
      <c r="H9" s="480"/>
    </row>
    <row r="10" spans="1:8" ht="20" customHeight="1" thickBot="1" x14ac:dyDescent="0.4">
      <c r="A10" s="669" t="s">
        <v>520</v>
      </c>
      <c r="B10" s="670"/>
      <c r="C10" s="670"/>
      <c r="D10" s="670"/>
      <c r="E10" s="670"/>
      <c r="F10" s="670"/>
      <c r="G10" s="670"/>
      <c r="H10" s="671"/>
    </row>
    <row r="11" spans="1:8" x14ac:dyDescent="0.35">
      <c r="A11" s="8" t="s">
        <v>0</v>
      </c>
      <c r="B11" s="11" t="s">
        <v>197</v>
      </c>
      <c r="C11" s="59"/>
      <c r="D11" s="22"/>
      <c r="F11" s="22"/>
      <c r="G11" s="22"/>
      <c r="H11" s="52"/>
    </row>
    <row r="12" spans="1:8" ht="19.5" customHeight="1" thickBot="1" x14ac:dyDescent="0.4">
      <c r="A12" s="8"/>
      <c r="B12" s="2" t="s">
        <v>207</v>
      </c>
      <c r="C12" s="7" t="s">
        <v>0</v>
      </c>
      <c r="D12" s="154"/>
      <c r="E12" s="30"/>
      <c r="F12" s="40"/>
      <c r="G12" s="22"/>
      <c r="H12" s="60">
        <f>D12</f>
        <v>0</v>
      </c>
    </row>
    <row r="13" spans="1:8" ht="15.75" customHeight="1" thickBot="1" x14ac:dyDescent="0.4">
      <c r="A13" s="8" t="s">
        <v>1</v>
      </c>
      <c r="B13" s="4" t="s">
        <v>208</v>
      </c>
      <c r="C13" s="7" t="s">
        <v>1</v>
      </c>
      <c r="D13" s="513">
        <f>D5+D6-D12</f>
        <v>0</v>
      </c>
      <c r="E13" s="25"/>
      <c r="F13" s="51"/>
      <c r="G13" s="51"/>
      <c r="H13" s="55">
        <f>H5+H6-H12</f>
        <v>0</v>
      </c>
    </row>
    <row r="14" spans="1:8" ht="3.75" customHeight="1" thickBot="1" x14ac:dyDescent="0.4">
      <c r="A14" s="8"/>
      <c r="B14" s="2"/>
      <c r="C14" s="7"/>
      <c r="D14" s="32"/>
      <c r="F14" s="22"/>
      <c r="G14" s="22"/>
      <c r="H14" s="52"/>
    </row>
    <row r="15" spans="1:8" ht="20" customHeight="1" thickBot="1" x14ac:dyDescent="0.4">
      <c r="A15" s="672" t="s">
        <v>524</v>
      </c>
      <c r="B15" s="673"/>
      <c r="C15" s="673"/>
      <c r="D15" s="673"/>
      <c r="E15" s="673"/>
      <c r="F15" s="673"/>
      <c r="G15" s="673"/>
      <c r="H15" s="674"/>
    </row>
    <row r="16" spans="1:8" ht="16.5" customHeight="1" thickBot="1" x14ac:dyDescent="0.4">
      <c r="A16" s="1" t="s">
        <v>2</v>
      </c>
      <c r="B16" s="507" t="s">
        <v>61</v>
      </c>
      <c r="C16" s="7" t="s">
        <v>2</v>
      </c>
      <c r="D16" s="42">
        <f>D13</f>
        <v>0</v>
      </c>
      <c r="F16" s="22"/>
      <c r="G16" s="22"/>
      <c r="H16" s="52"/>
    </row>
    <row r="17" spans="1:10" ht="16" thickBot="1" x14ac:dyDescent="0.4">
      <c r="A17" s="1" t="s">
        <v>3</v>
      </c>
      <c r="B17" s="507" t="s">
        <v>47</v>
      </c>
      <c r="C17" s="7" t="s">
        <v>3</v>
      </c>
      <c r="D17" s="165">
        <f>'1 COD &amp; Sale'!D24+'1 COD &amp; Sale'!E24+'1 COD &amp; Sale'!F24</f>
        <v>0</v>
      </c>
      <c r="F17" s="471"/>
      <c r="G17" s="22"/>
      <c r="H17" s="515"/>
    </row>
    <row r="18" spans="1:10" ht="18" customHeight="1" thickBot="1" x14ac:dyDescent="0.4">
      <c r="A18" s="1" t="s">
        <v>158</v>
      </c>
      <c r="B18" s="507" t="s">
        <v>522</v>
      </c>
      <c r="C18" s="5" t="s">
        <v>59</v>
      </c>
      <c r="D18" s="152"/>
      <c r="F18" s="471"/>
      <c r="G18" s="22"/>
      <c r="H18" s="515"/>
    </row>
    <row r="19" spans="1:10" ht="18" customHeight="1" thickBot="1" x14ac:dyDescent="0.4">
      <c r="A19" s="1" t="s">
        <v>132</v>
      </c>
      <c r="B19" s="507" t="s">
        <v>60</v>
      </c>
      <c r="C19" s="153"/>
      <c r="D19" s="23"/>
      <c r="F19" s="32"/>
      <c r="G19" s="22"/>
      <c r="H19" s="514" t="s">
        <v>509</v>
      </c>
    </row>
    <row r="20" spans="1:10" ht="18" customHeight="1" thickBot="1" x14ac:dyDescent="0.4">
      <c r="A20" s="1" t="s">
        <v>156</v>
      </c>
      <c r="B20" s="14" t="s">
        <v>512</v>
      </c>
      <c r="C20" s="7" t="s">
        <v>156</v>
      </c>
      <c r="D20" s="47">
        <f>IF(C19=1,(IF(D18-375000 &gt;0,375000,D18)),(IF(D18-750000 &gt;0,750000,D18)))</f>
        <v>0</v>
      </c>
      <c r="F20" s="22"/>
      <c r="G20" s="22"/>
      <c r="H20" s="514" t="s">
        <v>510</v>
      </c>
    </row>
    <row r="21" spans="1:10" ht="16" thickBot="1" x14ac:dyDescent="0.4">
      <c r="A21" s="1" t="s">
        <v>5</v>
      </c>
      <c r="B21" s="507" t="s">
        <v>157</v>
      </c>
      <c r="C21" s="7" t="s">
        <v>5</v>
      </c>
      <c r="D21" s="42">
        <f>D17-D20</f>
        <v>0</v>
      </c>
      <c r="F21" s="22"/>
      <c r="G21" s="22"/>
      <c r="H21" s="514" t="s">
        <v>511</v>
      </c>
    </row>
    <row r="22" spans="1:10" ht="15.75" customHeight="1" thickBot="1" x14ac:dyDescent="0.4">
      <c r="A22" s="1" t="s">
        <v>133</v>
      </c>
      <c r="B22" s="507" t="s">
        <v>127</v>
      </c>
      <c r="C22" s="7" t="s">
        <v>83</v>
      </c>
      <c r="D22" s="54">
        <f>IF(D17=0,0,(IF(D16-D21&gt;0,D16-D21,0)))</f>
        <v>0</v>
      </c>
      <c r="F22" s="472"/>
      <c r="G22" s="22"/>
      <c r="H22" s="516"/>
    </row>
    <row r="23" spans="1:10" ht="16.5" customHeight="1" x14ac:dyDescent="0.35">
      <c r="A23" s="8" t="s">
        <v>134</v>
      </c>
      <c r="B23" s="507" t="s">
        <v>514</v>
      </c>
      <c r="C23" s="33"/>
      <c r="D23" s="22"/>
      <c r="F23" s="22"/>
      <c r="G23" s="22"/>
      <c r="H23" s="52"/>
    </row>
    <row r="24" spans="1:10" ht="16.5" customHeight="1" thickBot="1" x14ac:dyDescent="0.4">
      <c r="A24" s="8"/>
      <c r="B24" s="2" t="s">
        <v>198</v>
      </c>
      <c r="C24" s="7" t="s">
        <v>84</v>
      </c>
      <c r="D24" s="58">
        <f>D22</f>
        <v>0</v>
      </c>
      <c r="F24" s="472"/>
      <c r="G24" s="22"/>
      <c r="H24" s="517"/>
    </row>
    <row r="25" spans="1:10" ht="16" thickBot="1" x14ac:dyDescent="0.4">
      <c r="A25" s="10" t="s">
        <v>7</v>
      </c>
      <c r="B25" s="518" t="s">
        <v>199</v>
      </c>
      <c r="C25" s="519" t="s">
        <v>7</v>
      </c>
      <c r="D25" s="41">
        <f>IF(D18=0,D16,D16-D24)</f>
        <v>0</v>
      </c>
      <c r="E25" s="31"/>
      <c r="F25" s="41"/>
      <c r="G25" s="42"/>
      <c r="H25" s="55"/>
      <c r="J25" s="19"/>
    </row>
    <row r="26" spans="1:10" ht="3" customHeight="1" thickBot="1" x14ac:dyDescent="0.4">
      <c r="A26" s="297"/>
      <c r="B26" s="3"/>
      <c r="C26" s="298"/>
      <c r="D26" s="58"/>
      <c r="E26" s="31"/>
      <c r="F26" s="42"/>
      <c r="G26" s="42"/>
      <c r="H26" s="53"/>
    </row>
    <row r="27" spans="1:10" ht="10" customHeight="1" x14ac:dyDescent="0.35">
      <c r="A27" s="636" t="s">
        <v>521</v>
      </c>
      <c r="B27" s="637"/>
      <c r="C27" s="637"/>
      <c r="D27" s="637"/>
      <c r="E27" s="637"/>
      <c r="F27" s="637"/>
      <c r="G27" s="637"/>
      <c r="H27" s="638"/>
    </row>
    <row r="28" spans="1:10" ht="10" customHeight="1" thickBot="1" x14ac:dyDescent="0.4">
      <c r="A28" s="639"/>
      <c r="B28" s="640"/>
      <c r="C28" s="640"/>
      <c r="D28" s="640"/>
      <c r="E28" s="640"/>
      <c r="F28" s="640"/>
      <c r="G28" s="640"/>
      <c r="H28" s="641"/>
    </row>
    <row r="29" spans="1:10" ht="16" thickBot="1" x14ac:dyDescent="0.4">
      <c r="A29" s="8" t="s">
        <v>8</v>
      </c>
      <c r="B29" s="4" t="s">
        <v>48</v>
      </c>
      <c r="C29" s="7" t="s">
        <v>8</v>
      </c>
      <c r="D29" s="42">
        <f>D25</f>
        <v>0</v>
      </c>
      <c r="F29" s="22"/>
      <c r="G29" s="22"/>
      <c r="H29" s="53">
        <f>H13</f>
        <v>0</v>
      </c>
    </row>
    <row r="30" spans="1:10" ht="15.75" customHeight="1" thickBot="1" x14ac:dyDescent="0.4">
      <c r="A30" s="1" t="s">
        <v>9</v>
      </c>
      <c r="B30" s="4" t="s">
        <v>238</v>
      </c>
      <c r="C30" s="5" t="s">
        <v>10</v>
      </c>
      <c r="D30" s="44">
        <f>IF(('3 Insolvency &amp; 5 Basis'!E57*-1)&lt;0,0,('3 Insolvency &amp; 5 Basis'!E57*-1))</f>
        <v>0</v>
      </c>
      <c r="F30" s="471"/>
      <c r="G30" s="22"/>
      <c r="H30" s="61">
        <f>D30</f>
        <v>0</v>
      </c>
    </row>
    <row r="31" spans="1:10" x14ac:dyDescent="0.35">
      <c r="A31" s="1" t="s">
        <v>147</v>
      </c>
      <c r="B31" s="4" t="s">
        <v>200</v>
      </c>
      <c r="C31" s="5"/>
      <c r="D31" s="43"/>
      <c r="F31" s="22"/>
      <c r="G31" s="22"/>
      <c r="H31" s="52"/>
    </row>
    <row r="32" spans="1:10" ht="16" thickBot="1" x14ac:dyDescent="0.4">
      <c r="A32" s="8"/>
      <c r="B32" s="219" t="s">
        <v>129</v>
      </c>
      <c r="C32" s="7" t="s">
        <v>11</v>
      </c>
      <c r="D32" s="41">
        <f>IF(D29&gt;D30,D30,D29)</f>
        <v>0</v>
      </c>
      <c r="E32" s="25"/>
      <c r="F32" s="51"/>
      <c r="G32" s="51"/>
      <c r="H32" s="55">
        <f>IF(H29&gt;H30,H30,H29)</f>
        <v>0</v>
      </c>
    </row>
    <row r="33" spans="1:8" ht="15" customHeight="1" thickBot="1" x14ac:dyDescent="0.4">
      <c r="A33" s="8" t="s">
        <v>30</v>
      </c>
      <c r="B33" s="4" t="s">
        <v>515</v>
      </c>
      <c r="C33" s="5" t="s">
        <v>12</v>
      </c>
      <c r="D33" s="41">
        <f>SUM(D29,-D32)</f>
        <v>0</v>
      </c>
      <c r="E33" s="25"/>
      <c r="F33" s="51"/>
      <c r="G33" s="51"/>
      <c r="H33" s="55">
        <f>IF(H29-H30&gt;0,H29-H30,0)</f>
        <v>0</v>
      </c>
    </row>
    <row r="34" spans="1:8" ht="2" customHeight="1" thickBot="1" x14ac:dyDescent="0.4">
      <c r="A34" s="9"/>
      <c r="B34" s="2"/>
      <c r="C34" s="6"/>
      <c r="D34" s="43"/>
      <c r="F34" s="22"/>
      <c r="G34" s="22"/>
      <c r="H34" s="52"/>
    </row>
    <row r="35" spans="1:8" ht="10" customHeight="1" x14ac:dyDescent="0.35">
      <c r="A35" s="636" t="s">
        <v>523</v>
      </c>
      <c r="B35" s="637"/>
      <c r="C35" s="637"/>
      <c r="D35" s="637"/>
      <c r="E35" s="637"/>
      <c r="F35" s="637"/>
      <c r="G35" s="637"/>
      <c r="H35" s="638"/>
    </row>
    <row r="36" spans="1:8" ht="10" customHeight="1" thickBot="1" x14ac:dyDescent="0.4">
      <c r="A36" s="639"/>
      <c r="B36" s="640"/>
      <c r="C36" s="640"/>
      <c r="D36" s="640"/>
      <c r="E36" s="640"/>
      <c r="F36" s="640"/>
      <c r="G36" s="640"/>
      <c r="H36" s="641"/>
    </row>
    <row r="37" spans="1:8" s="28" customFormat="1" ht="32.5" customHeight="1" thickBot="1" x14ac:dyDescent="0.4">
      <c r="A37" s="17"/>
      <c r="B37" s="4" t="s">
        <v>518</v>
      </c>
      <c r="C37" s="208"/>
      <c r="D37" s="56"/>
      <c r="E37" s="18"/>
      <c r="F37" s="56"/>
      <c r="G37" s="56"/>
      <c r="H37" s="209"/>
    </row>
    <row r="38" spans="1:8" s="28" customFormat="1" ht="16" thickBot="1" x14ac:dyDescent="0.4">
      <c r="A38" s="1" t="s">
        <v>31</v>
      </c>
      <c r="B38" s="4" t="s">
        <v>159</v>
      </c>
      <c r="C38" s="5" t="s">
        <v>13</v>
      </c>
      <c r="D38" s="231">
        <f>IF($C$37=1,D33,0)</f>
        <v>0</v>
      </c>
      <c r="E38" s="232"/>
      <c r="F38" s="233"/>
      <c r="G38" s="233"/>
      <c r="H38" s="234">
        <f>IF($C$37=1,H33,0)</f>
        <v>0</v>
      </c>
    </row>
    <row r="39" spans="1:8" s="28" customFormat="1" ht="14.25" customHeight="1" thickBot="1" x14ac:dyDescent="0.4">
      <c r="A39" s="1" t="s">
        <v>32</v>
      </c>
      <c r="B39" s="4" t="s">
        <v>46</v>
      </c>
      <c r="C39" s="5" t="s">
        <v>14</v>
      </c>
      <c r="D39" s="152"/>
      <c r="E39" s="232"/>
      <c r="F39" s="471"/>
      <c r="G39" s="233"/>
      <c r="H39" s="61">
        <f>D39</f>
        <v>0</v>
      </c>
    </row>
    <row r="40" spans="1:8" s="28" customFormat="1" ht="16" thickBot="1" x14ac:dyDescent="0.4">
      <c r="A40" s="1" t="s">
        <v>33</v>
      </c>
      <c r="B40" s="4" t="s">
        <v>453</v>
      </c>
      <c r="C40" s="5" t="s">
        <v>15</v>
      </c>
      <c r="D40" s="152"/>
      <c r="E40" s="232"/>
      <c r="F40" s="471"/>
      <c r="G40" s="233"/>
      <c r="H40" s="61">
        <f>D40</f>
        <v>0</v>
      </c>
    </row>
    <row r="41" spans="1:8" s="28" customFormat="1" ht="16" thickBot="1" x14ac:dyDescent="0.4">
      <c r="A41" s="1" t="s">
        <v>34</v>
      </c>
      <c r="B41" s="4" t="s">
        <v>6</v>
      </c>
      <c r="C41" s="5" t="s">
        <v>16</v>
      </c>
      <c r="D41" s="152"/>
      <c r="E41" s="232"/>
      <c r="F41" s="471"/>
      <c r="G41" s="233"/>
      <c r="H41" s="61">
        <f>D41</f>
        <v>0</v>
      </c>
    </row>
    <row r="42" spans="1:8" s="28" customFormat="1" ht="16" thickBot="1" x14ac:dyDescent="0.4">
      <c r="A42" s="1" t="s">
        <v>36</v>
      </c>
      <c r="B42" s="4" t="s">
        <v>28</v>
      </c>
      <c r="C42" s="5" t="s">
        <v>17</v>
      </c>
      <c r="D42" s="235">
        <f>IF(D40-D41&gt;0,D40-D41,0)</f>
        <v>0</v>
      </c>
      <c r="E42" s="232"/>
      <c r="F42" s="233"/>
      <c r="G42" s="233"/>
      <c r="H42" s="236">
        <f>IF(H40-H41&gt;0,H40-H41,0)</f>
        <v>0</v>
      </c>
    </row>
    <row r="43" spans="1:8" s="28" customFormat="1" ht="16" thickBot="1" x14ac:dyDescent="0.4">
      <c r="A43" s="1" t="s">
        <v>35</v>
      </c>
      <c r="B43" s="4" t="s">
        <v>45</v>
      </c>
      <c r="C43" s="5" t="s">
        <v>18</v>
      </c>
      <c r="D43" s="235">
        <f>IF(H39-H42&lt;0,0,H39-H42)</f>
        <v>0</v>
      </c>
      <c r="E43" s="232"/>
      <c r="F43" s="233"/>
      <c r="G43" s="233"/>
      <c r="H43" s="236">
        <f>H39-H42</f>
        <v>0</v>
      </c>
    </row>
    <row r="44" spans="1:8" s="28" customFormat="1" ht="16" thickBot="1" x14ac:dyDescent="0.4">
      <c r="A44" s="1" t="s">
        <v>37</v>
      </c>
      <c r="B44" s="4" t="s">
        <v>29</v>
      </c>
      <c r="C44" s="5" t="s">
        <v>19</v>
      </c>
      <c r="D44" s="235">
        <f>IF(D38&lt;D43,D38,D43)</f>
        <v>0</v>
      </c>
      <c r="E44" s="232"/>
      <c r="F44" s="233"/>
      <c r="G44" s="233"/>
      <c r="H44" s="236">
        <f>IF(H38&lt;H43,H38,H43)</f>
        <v>0</v>
      </c>
    </row>
    <row r="45" spans="1:8" s="28" customFormat="1" ht="16.5" customHeight="1" thickBot="1" x14ac:dyDescent="0.4">
      <c r="A45" s="1" t="s">
        <v>38</v>
      </c>
      <c r="B45" s="4" t="s">
        <v>221</v>
      </c>
      <c r="C45" s="5" t="s">
        <v>20</v>
      </c>
      <c r="D45" s="152"/>
      <c r="E45" s="72"/>
      <c r="F45" s="520"/>
      <c r="G45" s="237"/>
      <c r="H45" s="155"/>
    </row>
    <row r="46" spans="1:8" s="28" customFormat="1" x14ac:dyDescent="0.35">
      <c r="A46" s="1" t="s">
        <v>39</v>
      </c>
      <c r="B46" s="4" t="s">
        <v>201</v>
      </c>
      <c r="C46" s="5"/>
      <c r="D46" s="233"/>
      <c r="E46" s="232"/>
      <c r="F46" s="233"/>
      <c r="G46" s="233"/>
      <c r="H46" s="238"/>
    </row>
    <row r="47" spans="1:8" s="28" customFormat="1" ht="16.5" customHeight="1" thickBot="1" x14ac:dyDescent="0.4">
      <c r="A47" s="1"/>
      <c r="B47" s="2" t="s">
        <v>202</v>
      </c>
      <c r="C47" s="5" t="s">
        <v>21</v>
      </c>
      <c r="D47" s="203">
        <f>IF(D44&lt;D45,D44,D45)</f>
        <v>0</v>
      </c>
      <c r="E47" s="27"/>
      <c r="F47" s="49"/>
      <c r="G47" s="49"/>
      <c r="H47" s="239">
        <f>IF(H44&lt;H45,H44,H45)</f>
        <v>0</v>
      </c>
    </row>
    <row r="48" spans="1:8" s="28" customFormat="1" ht="16" thickBot="1" x14ac:dyDescent="0.4">
      <c r="A48" s="1" t="s">
        <v>40</v>
      </c>
      <c r="B48" s="4" t="s">
        <v>203</v>
      </c>
      <c r="C48" s="5" t="s">
        <v>22</v>
      </c>
      <c r="D48" s="203">
        <f>IF($C$37=1,D38-D47,D33)</f>
        <v>0</v>
      </c>
      <c r="E48" s="27"/>
      <c r="F48" s="203"/>
      <c r="G48" s="49"/>
      <c r="H48" s="239">
        <f>IF($C$37=1,H38-H47,H33)</f>
        <v>0</v>
      </c>
    </row>
    <row r="49" spans="1:11" ht="10" customHeight="1" x14ac:dyDescent="0.35">
      <c r="A49" s="636" t="s">
        <v>525</v>
      </c>
      <c r="B49" s="637"/>
      <c r="C49" s="637"/>
      <c r="D49" s="637"/>
      <c r="E49" s="637"/>
      <c r="F49" s="637"/>
      <c r="G49" s="637"/>
      <c r="H49" s="638"/>
    </row>
    <row r="50" spans="1:11" ht="10" customHeight="1" thickBot="1" x14ac:dyDescent="0.4">
      <c r="A50" s="639"/>
      <c r="B50" s="640"/>
      <c r="C50" s="640"/>
      <c r="D50" s="640"/>
      <c r="E50" s="640"/>
      <c r="F50" s="640"/>
      <c r="G50" s="640"/>
      <c r="H50" s="641"/>
      <c r="I50" s="20"/>
    </row>
    <row r="51" spans="1:11" ht="16" thickBot="1" x14ac:dyDescent="0.4">
      <c r="A51" s="655" t="s">
        <v>130</v>
      </c>
      <c r="B51" s="656"/>
      <c r="C51" s="657"/>
      <c r="D51" s="656"/>
      <c r="E51" s="656"/>
      <c r="F51" s="656"/>
      <c r="G51" s="656"/>
      <c r="H51" s="658"/>
    </row>
    <row r="52" spans="1:11" ht="31.5" thickBot="1" x14ac:dyDescent="0.4">
      <c r="A52" s="21"/>
      <c r="B52" s="4" t="s">
        <v>519</v>
      </c>
      <c r="C52" s="156"/>
      <c r="D52" s="45"/>
      <c r="E52" s="20"/>
      <c r="F52" s="45"/>
      <c r="G52" s="45"/>
      <c r="H52" s="57"/>
    </row>
    <row r="53" spans="1:11" ht="17.25" customHeight="1" thickBot="1" x14ac:dyDescent="0.4">
      <c r="A53" s="1" t="s">
        <v>41</v>
      </c>
      <c r="B53" s="4" t="s">
        <v>160</v>
      </c>
      <c r="C53" s="5" t="s">
        <v>23</v>
      </c>
      <c r="D53" s="42">
        <f>IF($C$52=1,D48,0)</f>
        <v>0</v>
      </c>
      <c r="F53" s="22"/>
      <c r="G53" s="22"/>
      <c r="H53" s="53">
        <f>IF($C$52=1,H48,0)</f>
        <v>0</v>
      </c>
    </row>
    <row r="54" spans="1:11" ht="18.75" customHeight="1" thickBot="1" x14ac:dyDescent="0.4">
      <c r="A54" s="1" t="s">
        <v>42</v>
      </c>
      <c r="B54" s="14" t="s">
        <v>239</v>
      </c>
      <c r="C54" s="5" t="s">
        <v>24</v>
      </c>
      <c r="D54" s="188">
        <f>'4 Attributes - Fed'!$E$25+'4 Attributes - Fed'!$E$26+'4 Attributes - Fed'!$E$27+'4 Attributes - Fed'!$E$28+'4 Attributes - Fed'!$C$32+'4 Attributes - Fed'!$E$41+'4 Attributes - Fed'!$E$42+'4 Attributes - Fed'!$E$43</f>
        <v>0</v>
      </c>
      <c r="E54" s="22">
        <f>+'4 Attributes - Fed'!E26</f>
        <v>0</v>
      </c>
      <c r="F54" s="521"/>
      <c r="G54" s="22"/>
      <c r="H54" s="207">
        <f>'4 Attributes - CA'!$E$23+'4 Attributes - CA'!$E$24+'4 Attributes - CA'!$E$25+'4 Attributes - CA'!$E$26+'4 Attributes - CA'!$C$29+'4 Attributes - CA'!$E$38+'4 Attributes - CA'!$E$39+'4 Attributes - CA'!$E$40</f>
        <v>0</v>
      </c>
      <c r="I54" s="26"/>
      <c r="J54" s="26"/>
      <c r="K54" s="26"/>
    </row>
    <row r="55" spans="1:11" x14ac:dyDescent="0.35">
      <c r="A55" s="1" t="s">
        <v>43</v>
      </c>
      <c r="B55" s="4" t="s">
        <v>204</v>
      </c>
      <c r="C55" s="6"/>
      <c r="D55" s="22"/>
      <c r="F55" s="22"/>
      <c r="G55" s="22"/>
      <c r="H55" s="52"/>
    </row>
    <row r="56" spans="1:11" ht="18" customHeight="1" thickBot="1" x14ac:dyDescent="0.4">
      <c r="A56" s="1"/>
      <c r="B56" s="2" t="s">
        <v>222</v>
      </c>
      <c r="C56" s="5" t="s">
        <v>25</v>
      </c>
      <c r="D56" s="22">
        <f>IF(D53&lt;D54,D53,D54)</f>
        <v>0</v>
      </c>
      <c r="F56" s="22"/>
      <c r="G56" s="22"/>
      <c r="H56" s="52">
        <f>IF(H53&lt;H54,H53,H54)</f>
        <v>0</v>
      </c>
    </row>
    <row r="57" spans="1:11" ht="16" thickBot="1" x14ac:dyDescent="0.4">
      <c r="A57" s="1" t="s">
        <v>44</v>
      </c>
      <c r="B57" s="4" t="s">
        <v>206</v>
      </c>
      <c r="C57" s="7" t="s">
        <v>26</v>
      </c>
      <c r="D57" s="46">
        <f>IF($C$52=1,D53-D56,D48)</f>
        <v>0</v>
      </c>
      <c r="E57" s="25"/>
      <c r="F57" s="51"/>
      <c r="G57" s="51">
        <f>IF($C$52=1,G53-G56,G48)</f>
        <v>0</v>
      </c>
      <c r="H57" s="62">
        <f>IF($C$52=1,H53-H56,H48)</f>
        <v>0</v>
      </c>
    </row>
    <row r="58" spans="1:11" ht="4.5" customHeight="1" thickBot="1" x14ac:dyDescent="0.4">
      <c r="A58" s="10"/>
      <c r="B58" s="3"/>
      <c r="C58" s="16"/>
      <c r="D58" s="47"/>
      <c r="E58" s="31"/>
      <c r="F58" s="42"/>
      <c r="G58" s="42"/>
      <c r="H58" s="53"/>
    </row>
    <row r="59" spans="1:11" x14ac:dyDescent="0.35">
      <c r="A59" s="659" t="s">
        <v>205</v>
      </c>
      <c r="B59" s="660"/>
      <c r="C59" s="660"/>
      <c r="D59" s="660"/>
      <c r="E59" s="660"/>
      <c r="F59" s="660"/>
      <c r="G59" s="660"/>
      <c r="H59" s="661"/>
    </row>
    <row r="60" spans="1:11" x14ac:dyDescent="0.35">
      <c r="A60" s="649" t="s">
        <v>516</v>
      </c>
      <c r="B60" s="650"/>
      <c r="C60" s="650"/>
      <c r="D60" s="650"/>
      <c r="E60" s="650"/>
      <c r="F60" s="650"/>
      <c r="G60" s="650"/>
      <c r="H60" s="651"/>
    </row>
    <row r="61" spans="1:11" ht="16" thickBot="1" x14ac:dyDescent="0.4">
      <c r="A61" s="652" t="s">
        <v>517</v>
      </c>
      <c r="B61" s="653"/>
      <c r="C61" s="653"/>
      <c r="D61" s="653"/>
      <c r="E61" s="653"/>
      <c r="F61" s="653"/>
      <c r="G61" s="653"/>
      <c r="H61" s="654"/>
    </row>
    <row r="62" spans="1:11" x14ac:dyDescent="0.35">
      <c r="A62" s="647" t="s">
        <v>493</v>
      </c>
      <c r="B62" s="648"/>
      <c r="C62" s="648"/>
      <c r="D62" s="648"/>
      <c r="E62" s="648"/>
      <c r="F62" s="648"/>
      <c r="G62" s="648"/>
      <c r="H62" s="648"/>
    </row>
  </sheetData>
  <sheetProtection selectLockedCells="1"/>
  <mergeCells count="16">
    <mergeCell ref="A62:H62"/>
    <mergeCell ref="A60:H60"/>
    <mergeCell ref="A61:H61"/>
    <mergeCell ref="A51:H51"/>
    <mergeCell ref="A59:H59"/>
    <mergeCell ref="A49:H50"/>
    <mergeCell ref="C3:D3"/>
    <mergeCell ref="A27:H28"/>
    <mergeCell ref="A35:H36"/>
    <mergeCell ref="A1:H1"/>
    <mergeCell ref="E3:H3"/>
    <mergeCell ref="G2:H2"/>
    <mergeCell ref="D2:E2"/>
    <mergeCell ref="A7:H7"/>
    <mergeCell ref="A10:H10"/>
    <mergeCell ref="A15:H15"/>
  </mergeCells>
  <printOptions horizontalCentered="1" gridLines="1"/>
  <pageMargins left="0.5" right="0.5" top="0.25" bottom="0.25" header="0.3" footer="0.3"/>
  <pageSetup scale="82" orientation="portrait" r:id="rId1"/>
  <ignoredErrors>
    <ignoredError sqref="C5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1"/>
  <sheetViews>
    <sheetView zoomScale="110" zoomScaleNormal="110" workbookViewId="0">
      <pane ySplit="10" topLeftCell="A11" activePane="bottomLeft" state="frozen"/>
      <selection pane="bottomLeft" activeCell="B10" sqref="B10"/>
    </sheetView>
  </sheetViews>
  <sheetFormatPr defaultColWidth="9.1796875" defaultRowHeight="15.5" x14ac:dyDescent="0.35"/>
  <cols>
    <col min="1" max="1" width="2.453125" style="109" customWidth="1"/>
    <col min="2" max="2" width="37.453125" style="63" customWidth="1"/>
    <col min="3" max="3" width="11.81640625" style="113" customWidth="1"/>
    <col min="4" max="4" width="1.54296875" style="63" customWidth="1"/>
    <col min="5" max="5" width="11.81640625" style="114" customWidth="1"/>
    <col min="6" max="6" width="1.54296875" style="159" customWidth="1"/>
    <col min="7" max="7" width="11.81640625" style="71" customWidth="1"/>
    <col min="8" max="8" width="1.26953125" style="80" customWidth="1"/>
    <col min="9" max="9" width="13.1796875" style="93" customWidth="1"/>
    <col min="10" max="10" width="0.7265625" style="159" customWidth="1"/>
    <col min="11" max="11" width="11.81640625" style="93" customWidth="1"/>
    <col min="12" max="12" width="2.453125" style="109" customWidth="1"/>
    <col min="13" max="13" width="37.453125" style="109" customWidth="1"/>
    <col min="14" max="14" width="10" style="93" customWidth="1"/>
    <col min="15" max="15" width="0.54296875" style="80" customWidth="1"/>
    <col min="16" max="16" width="11.26953125" style="93" customWidth="1"/>
    <col min="17" max="17" width="0.54296875" style="80" customWidth="1"/>
    <col min="18" max="18" width="10.54296875" style="113" customWidth="1"/>
    <col min="19" max="19" width="0.54296875" style="113" customWidth="1"/>
    <col min="20" max="20" width="10.54296875" style="113" customWidth="1"/>
    <col min="21" max="21" width="0.54296875" style="63" customWidth="1"/>
    <col min="22" max="22" width="10" style="113" customWidth="1"/>
    <col min="23" max="23" width="0.81640625" style="113" customWidth="1"/>
    <col min="24" max="24" width="10" style="113" customWidth="1"/>
    <col min="25" max="16384" width="9.1796875" style="63"/>
  </cols>
  <sheetData>
    <row r="1" spans="1:24" x14ac:dyDescent="0.35">
      <c r="A1" s="675" t="s">
        <v>162</v>
      </c>
      <c r="B1" s="675"/>
      <c r="C1" s="675"/>
      <c r="D1" s="675"/>
      <c r="E1" s="675"/>
      <c r="F1" s="675"/>
      <c r="G1" s="675"/>
      <c r="H1" s="675"/>
      <c r="I1" s="675"/>
      <c r="J1" s="675"/>
      <c r="K1" s="675"/>
      <c r="L1" s="675" t="s">
        <v>540</v>
      </c>
      <c r="M1" s="675"/>
      <c r="N1" s="675"/>
      <c r="O1" s="675"/>
      <c r="P1" s="675"/>
      <c r="Q1" s="675"/>
      <c r="R1" s="675"/>
      <c r="S1" s="675"/>
      <c r="T1" s="675"/>
      <c r="U1" s="675"/>
      <c r="V1" s="675"/>
      <c r="W1" s="675"/>
      <c r="X1" s="675"/>
    </row>
    <row r="2" spans="1:24" x14ac:dyDescent="0.35">
      <c r="A2" s="676" t="s">
        <v>170</v>
      </c>
      <c r="B2" s="675"/>
      <c r="C2" s="675"/>
      <c r="D2" s="675"/>
      <c r="E2" s="675"/>
      <c r="F2" s="675"/>
      <c r="G2" s="675"/>
      <c r="H2" s="675"/>
      <c r="I2" s="675"/>
      <c r="J2" s="675"/>
      <c r="K2" s="675"/>
      <c r="L2" s="676" t="s">
        <v>538</v>
      </c>
      <c r="M2" s="676"/>
      <c r="N2" s="676"/>
      <c r="O2" s="676"/>
      <c r="P2" s="676"/>
      <c r="Q2" s="676"/>
      <c r="R2" s="676"/>
      <c r="S2" s="676"/>
      <c r="T2" s="676"/>
      <c r="U2" s="676"/>
      <c r="V2" s="676"/>
      <c r="W2" s="676"/>
      <c r="X2" s="676"/>
    </row>
    <row r="3" spans="1:24" x14ac:dyDescent="0.35">
      <c r="A3" s="678" t="s">
        <v>527</v>
      </c>
      <c r="B3" s="678"/>
      <c r="C3" s="678"/>
      <c r="D3" s="678"/>
      <c r="E3" s="678"/>
      <c r="F3" s="678"/>
      <c r="G3" s="678"/>
      <c r="H3" s="678"/>
      <c r="I3" s="678"/>
      <c r="J3" s="678"/>
      <c r="K3" s="678"/>
    </row>
    <row r="4" spans="1:24" x14ac:dyDescent="0.35">
      <c r="A4" s="677" t="s">
        <v>529</v>
      </c>
      <c r="B4" s="677"/>
      <c r="C4" s="677"/>
      <c r="D4" s="677"/>
      <c r="E4" s="677"/>
      <c r="F4" s="677"/>
      <c r="G4" s="677"/>
      <c r="H4" s="677"/>
      <c r="I4" s="677"/>
      <c r="J4" s="677"/>
      <c r="K4" s="677"/>
      <c r="L4" s="677" t="s">
        <v>539</v>
      </c>
      <c r="M4" s="677"/>
      <c r="N4" s="677"/>
      <c r="O4" s="677"/>
      <c r="P4" s="677"/>
      <c r="Q4" s="677"/>
      <c r="R4" s="677"/>
      <c r="S4" s="677"/>
      <c r="T4" s="677"/>
      <c r="U4" s="677"/>
      <c r="V4" s="677"/>
      <c r="W4" s="677"/>
      <c r="X4" s="677"/>
    </row>
    <row r="5" spans="1:24" x14ac:dyDescent="0.35">
      <c r="A5" s="677" t="s">
        <v>528</v>
      </c>
      <c r="B5" s="677"/>
      <c r="C5" s="677"/>
      <c r="D5" s="677"/>
      <c r="E5" s="677"/>
      <c r="F5" s="677"/>
      <c r="G5" s="677"/>
      <c r="H5" s="677"/>
      <c r="I5" s="677"/>
      <c r="J5" s="677"/>
      <c r="K5" s="677"/>
    </row>
    <row r="6" spans="1:24" ht="16" thickBot="1" x14ac:dyDescent="0.4">
      <c r="A6" s="676" t="s">
        <v>247</v>
      </c>
      <c r="B6" s="676"/>
      <c r="C6" s="676"/>
      <c r="D6" s="676"/>
      <c r="E6" s="676"/>
      <c r="F6" s="676"/>
      <c r="G6" s="676"/>
      <c r="H6" s="676"/>
      <c r="I6" s="676"/>
      <c r="J6" s="676"/>
      <c r="K6" s="676"/>
      <c r="L6" s="676" t="s">
        <v>247</v>
      </c>
      <c r="M6" s="675"/>
      <c r="N6" s="675"/>
      <c r="O6" s="675"/>
      <c r="P6" s="675"/>
      <c r="Q6" s="675"/>
      <c r="R6" s="675"/>
      <c r="S6" s="675"/>
      <c r="T6" s="675"/>
      <c r="U6" s="675"/>
      <c r="V6" s="675"/>
      <c r="W6" s="675"/>
      <c r="X6" s="675"/>
    </row>
    <row r="7" spans="1:24" s="206" customFormat="1" ht="16" thickBot="1" x14ac:dyDescent="0.4">
      <c r="A7" s="294" t="s">
        <v>183</v>
      </c>
      <c r="B7" s="256">
        <f>'1 COD &amp; Sale'!B8</f>
        <v>0</v>
      </c>
      <c r="C7" s="290" t="s">
        <v>171</v>
      </c>
      <c r="D7" s="292"/>
      <c r="E7" s="289">
        <f>'1 COD &amp; Sale'!D8</f>
        <v>0</v>
      </c>
      <c r="F7" s="278"/>
      <c r="G7" s="277" t="s">
        <v>172</v>
      </c>
      <c r="H7" s="277"/>
      <c r="I7" s="681">
        <f>'1 COD &amp; Sale'!F8</f>
        <v>0</v>
      </c>
      <c r="J7" s="682"/>
      <c r="K7" s="683"/>
      <c r="L7" s="279"/>
      <c r="M7" s="256">
        <f>'1 COD &amp; Sale'!B8</f>
        <v>0</v>
      </c>
      <c r="N7" s="295" t="s">
        <v>171</v>
      </c>
      <c r="O7" s="684">
        <f>'1 COD &amp; Sale'!D8</f>
        <v>0</v>
      </c>
      <c r="P7" s="685"/>
      <c r="Q7" s="685"/>
      <c r="R7" s="685"/>
      <c r="S7" s="686"/>
      <c r="T7" s="296" t="s">
        <v>172</v>
      </c>
      <c r="U7" s="687">
        <f>'1 COD &amp; Sale'!F8</f>
        <v>0</v>
      </c>
      <c r="V7" s="688"/>
      <c r="W7" s="688"/>
      <c r="X7" s="689"/>
    </row>
    <row r="8" spans="1:24" s="206" customFormat="1" ht="16.5" customHeight="1" thickBot="1" x14ac:dyDescent="0.4">
      <c r="A8" s="293" t="s">
        <v>148</v>
      </c>
      <c r="B8" s="311" t="s">
        <v>526</v>
      </c>
      <c r="C8" s="276"/>
      <c r="D8" s="291"/>
      <c r="E8" s="310">
        <f>'1 COD &amp; Sale'!C9</f>
        <v>0</v>
      </c>
      <c r="F8" s="645">
        <f>'1 COD &amp; Sale'!E9</f>
        <v>0</v>
      </c>
      <c r="G8" s="645"/>
      <c r="H8" s="645"/>
      <c r="I8" s="645"/>
      <c r="J8" s="645"/>
      <c r="K8" s="646"/>
      <c r="L8" s="274" t="s">
        <v>136</v>
      </c>
      <c r="M8" s="690" t="s">
        <v>184</v>
      </c>
      <c r="N8" s="691"/>
      <c r="O8" s="258">
        <f>'1 COD &amp; Sale'!C9</f>
        <v>0</v>
      </c>
      <c r="P8" s="679">
        <f>'1 COD &amp; Sale'!C9</f>
        <v>0</v>
      </c>
      <c r="Q8" s="679"/>
      <c r="R8" s="679"/>
      <c r="S8" s="259"/>
      <c r="T8" s="679">
        <f>'1 COD &amp; Sale'!E9</f>
        <v>0</v>
      </c>
      <c r="U8" s="679"/>
      <c r="V8" s="679"/>
      <c r="W8" s="679"/>
      <c r="X8" s="680"/>
    </row>
    <row r="9" spans="1:24" ht="16" thickBot="1" x14ac:dyDescent="0.4">
      <c r="A9" s="288"/>
      <c r="B9" s="703" t="s">
        <v>215</v>
      </c>
      <c r="C9" s="703"/>
      <c r="D9" s="703"/>
      <c r="E9" s="703"/>
      <c r="F9" s="703"/>
      <c r="G9" s="703"/>
      <c r="H9" s="703"/>
      <c r="I9" s="703"/>
      <c r="J9" s="703"/>
      <c r="K9" s="704"/>
      <c r="L9" s="700" t="s">
        <v>214</v>
      </c>
      <c r="M9" s="701"/>
      <c r="N9" s="701"/>
      <c r="O9" s="701"/>
      <c r="P9" s="701"/>
      <c r="Q9" s="701"/>
      <c r="R9" s="701"/>
      <c r="S9" s="701"/>
      <c r="T9" s="701"/>
      <c r="U9" s="701"/>
      <c r="V9" s="701"/>
      <c r="W9" s="701"/>
      <c r="X9" s="702"/>
    </row>
    <row r="10" spans="1:24" s="74" customFormat="1" ht="42.75" customHeight="1" x14ac:dyDescent="0.35">
      <c r="A10" s="64"/>
      <c r="B10" s="65" t="s">
        <v>87</v>
      </c>
      <c r="C10" s="300" t="s">
        <v>248</v>
      </c>
      <c r="D10" s="67"/>
      <c r="E10" s="299" t="s">
        <v>249</v>
      </c>
      <c r="F10" s="105"/>
      <c r="G10" s="300" t="s">
        <v>256</v>
      </c>
      <c r="H10" s="69"/>
      <c r="I10" s="301" t="s">
        <v>250</v>
      </c>
      <c r="J10" s="177"/>
      <c r="K10" s="458" t="s">
        <v>436</v>
      </c>
      <c r="L10" s="64"/>
      <c r="M10" s="65" t="s">
        <v>87</v>
      </c>
      <c r="N10" s="70" t="s">
        <v>252</v>
      </c>
      <c r="O10" s="72"/>
      <c r="P10" s="461" t="s">
        <v>253</v>
      </c>
      <c r="Q10" s="72"/>
      <c r="R10" s="303" t="s">
        <v>251</v>
      </c>
      <c r="S10" s="73"/>
      <c r="T10" s="176" t="s">
        <v>254</v>
      </c>
      <c r="U10" s="72"/>
      <c r="V10" s="304" t="s">
        <v>149</v>
      </c>
      <c r="W10" s="73"/>
      <c r="X10" s="302" t="s">
        <v>255</v>
      </c>
    </row>
    <row r="11" spans="1:24" ht="15" customHeight="1" x14ac:dyDescent="0.35">
      <c r="A11" s="75"/>
      <c r="B11" s="76"/>
      <c r="C11" s="68"/>
      <c r="D11" s="78"/>
      <c r="E11" s="123"/>
      <c r="F11" s="105"/>
      <c r="G11" s="123"/>
      <c r="K11" s="104"/>
      <c r="L11" s="75"/>
      <c r="M11" s="90" t="s">
        <v>161</v>
      </c>
      <c r="R11" s="92">
        <f>'4 Attributes - Fed'!$G$40</f>
        <v>0</v>
      </c>
      <c r="S11" s="92"/>
      <c r="T11" s="92">
        <f>'4 Attributes - CA'!$G$38</f>
        <v>0</v>
      </c>
      <c r="U11" s="80"/>
      <c r="V11" s="92"/>
      <c r="W11" s="92"/>
      <c r="X11" s="169"/>
    </row>
    <row r="12" spans="1:24" x14ac:dyDescent="0.35">
      <c r="A12" s="75" t="s">
        <v>0</v>
      </c>
      <c r="B12" s="100" t="s">
        <v>257</v>
      </c>
      <c r="C12" s="399"/>
      <c r="D12" s="80"/>
      <c r="E12" s="400"/>
      <c r="G12" s="402">
        <f>G13</f>
        <v>0</v>
      </c>
      <c r="I12" s="400"/>
      <c r="K12" s="401">
        <f>I12</f>
        <v>0</v>
      </c>
      <c r="L12" s="75" t="s">
        <v>0</v>
      </c>
      <c r="M12" s="100" t="s">
        <v>257</v>
      </c>
      <c r="N12" s="305"/>
      <c r="P12" s="339">
        <f>N12</f>
        <v>0</v>
      </c>
      <c r="R12" s="86"/>
      <c r="S12" s="92"/>
      <c r="T12" s="86"/>
      <c r="U12" s="80"/>
      <c r="V12" s="86"/>
      <c r="W12" s="92"/>
      <c r="X12" s="167"/>
    </row>
    <row r="13" spans="1:24" x14ac:dyDescent="0.35">
      <c r="A13" s="75" t="s">
        <v>1</v>
      </c>
      <c r="B13" s="100" t="s">
        <v>258</v>
      </c>
      <c r="C13" s="403"/>
      <c r="D13" s="80"/>
      <c r="E13" s="404"/>
      <c r="G13" s="405">
        <f>E13</f>
        <v>0</v>
      </c>
      <c r="I13" s="404"/>
      <c r="K13" s="406">
        <f>I15</f>
        <v>0</v>
      </c>
      <c r="L13" s="75" t="s">
        <v>1</v>
      </c>
      <c r="M13" s="100" t="s">
        <v>258</v>
      </c>
      <c r="N13" s="338"/>
      <c r="P13" s="339">
        <f>N13</f>
        <v>0</v>
      </c>
      <c r="R13" s="92"/>
      <c r="S13" s="92"/>
      <c r="T13" s="92"/>
      <c r="U13" s="80"/>
      <c r="V13" s="92"/>
      <c r="W13" s="92"/>
      <c r="X13" s="169"/>
    </row>
    <row r="14" spans="1:24" ht="15" customHeight="1" x14ac:dyDescent="0.35">
      <c r="A14" s="75" t="s">
        <v>2</v>
      </c>
      <c r="B14" s="76" t="s">
        <v>530</v>
      </c>
      <c r="C14" s="77"/>
      <c r="D14" s="78"/>
      <c r="E14" s="79"/>
      <c r="F14" s="105"/>
      <c r="G14" s="79"/>
      <c r="I14" s="81"/>
      <c r="K14" s="104"/>
      <c r="L14" s="75" t="s">
        <v>2</v>
      </c>
      <c r="M14" s="76" t="s">
        <v>88</v>
      </c>
      <c r="R14" s="82"/>
      <c r="S14" s="92"/>
      <c r="T14" s="82"/>
      <c r="U14" s="80"/>
      <c r="V14" s="82"/>
      <c r="W14" s="92"/>
      <c r="X14" s="166"/>
    </row>
    <row r="15" spans="1:24" ht="17.25" customHeight="1" x14ac:dyDescent="0.35">
      <c r="A15" s="75"/>
      <c r="B15" s="84" t="s">
        <v>449</v>
      </c>
      <c r="C15" s="115"/>
      <c r="D15" s="240" t="s">
        <v>121</v>
      </c>
      <c r="E15" s="115"/>
      <c r="F15" s="105" t="s">
        <v>121</v>
      </c>
      <c r="G15" s="183">
        <v>0</v>
      </c>
      <c r="I15" s="115"/>
      <c r="J15" s="105"/>
      <c r="K15" s="184">
        <f t="shared" ref="K15:K22" si="0">I15</f>
        <v>0</v>
      </c>
      <c r="L15" s="75"/>
      <c r="M15" s="84" t="s">
        <v>89</v>
      </c>
      <c r="N15" s="115"/>
      <c r="P15" s="115"/>
      <c r="R15" s="85">
        <f t="shared" ref="R15:R22" si="1">IF(SUM($N$15:$N$28)=0,0,IF($R$11*N15/SUM($N$15:$N$28)&gt;N15,N15,($R$11*N15/SUM($N$15:$N$28))))</f>
        <v>0</v>
      </c>
      <c r="S15" s="105"/>
      <c r="T15" s="85">
        <f t="shared" ref="T15:T22" si="2">IF(SUM($P$15:$P$28)=0,0,IF($T$11*P15/SUM($P$15:$P$28)&gt;P15,P15,($T$11*P15/SUM($P$15:$P$28))))</f>
        <v>0</v>
      </c>
      <c r="U15" s="80"/>
      <c r="V15" s="86">
        <f t="shared" ref="V15:V22" si="3">SUM(N15-R15)</f>
        <v>0</v>
      </c>
      <c r="W15" s="92"/>
      <c r="X15" s="167">
        <f t="shared" ref="X15:X22" si="4">SUM(P15-T15)</f>
        <v>0</v>
      </c>
    </row>
    <row r="16" spans="1:24" x14ac:dyDescent="0.35">
      <c r="A16" s="75"/>
      <c r="B16" s="84" t="s">
        <v>448</v>
      </c>
      <c r="C16" s="115"/>
      <c r="D16" s="78"/>
      <c r="E16" s="115"/>
      <c r="F16" s="105"/>
      <c r="G16" s="183"/>
      <c r="I16" s="115"/>
      <c r="J16" s="105"/>
      <c r="K16" s="184">
        <f t="shared" si="0"/>
        <v>0</v>
      </c>
      <c r="L16" s="75"/>
      <c r="M16" s="84" t="s">
        <v>90</v>
      </c>
      <c r="N16" s="183"/>
      <c r="O16" s="437"/>
      <c r="P16" s="183"/>
      <c r="R16" s="85">
        <f t="shared" si="1"/>
        <v>0</v>
      </c>
      <c r="S16" s="105"/>
      <c r="T16" s="85">
        <f t="shared" si="2"/>
        <v>0</v>
      </c>
      <c r="U16" s="80"/>
      <c r="V16" s="82">
        <f t="shared" si="3"/>
        <v>0</v>
      </c>
      <c r="W16" s="92"/>
      <c r="X16" s="166">
        <f t="shared" si="4"/>
        <v>0</v>
      </c>
    </row>
    <row r="17" spans="1:24" ht="16.5" customHeight="1" x14ac:dyDescent="0.35">
      <c r="A17" s="75"/>
      <c r="B17" s="84" t="s">
        <v>449</v>
      </c>
      <c r="C17" s="115"/>
      <c r="D17" s="78" t="s">
        <v>121</v>
      </c>
      <c r="E17" s="115"/>
      <c r="F17" s="105" t="s">
        <v>121</v>
      </c>
      <c r="G17" s="183"/>
      <c r="I17" s="115"/>
      <c r="J17" s="105"/>
      <c r="K17" s="184">
        <f t="shared" si="0"/>
        <v>0</v>
      </c>
      <c r="L17" s="75"/>
      <c r="M17" s="84" t="s">
        <v>89</v>
      </c>
      <c r="N17" s="115"/>
      <c r="P17" s="115"/>
      <c r="R17" s="85">
        <f t="shared" si="1"/>
        <v>0</v>
      </c>
      <c r="S17" s="105"/>
      <c r="T17" s="85">
        <f t="shared" si="2"/>
        <v>0</v>
      </c>
      <c r="U17" s="80"/>
      <c r="V17" s="82">
        <f t="shared" si="3"/>
        <v>0</v>
      </c>
      <c r="W17" s="92"/>
      <c r="X17" s="166">
        <f t="shared" si="4"/>
        <v>0</v>
      </c>
    </row>
    <row r="18" spans="1:24" x14ac:dyDescent="0.35">
      <c r="A18" s="75"/>
      <c r="B18" s="84" t="s">
        <v>417</v>
      </c>
      <c r="C18" s="115"/>
      <c r="D18" s="78"/>
      <c r="E18" s="115"/>
      <c r="F18" s="105"/>
      <c r="G18" s="183">
        <f t="shared" ref="G18:G28" si="5">E18</f>
        <v>0</v>
      </c>
      <c r="I18" s="115"/>
      <c r="J18" s="105"/>
      <c r="K18" s="184">
        <f t="shared" si="0"/>
        <v>0</v>
      </c>
      <c r="L18" s="75"/>
      <c r="M18" s="84" t="s">
        <v>90</v>
      </c>
      <c r="N18" s="183"/>
      <c r="P18" s="183"/>
      <c r="R18" s="85">
        <f t="shared" si="1"/>
        <v>0</v>
      </c>
      <c r="S18" s="105"/>
      <c r="T18" s="85">
        <f t="shared" si="2"/>
        <v>0</v>
      </c>
      <c r="U18" s="80">
        <v>0</v>
      </c>
      <c r="V18" s="82">
        <f t="shared" si="3"/>
        <v>0</v>
      </c>
      <c r="W18" s="92"/>
      <c r="X18" s="166">
        <f t="shared" si="4"/>
        <v>0</v>
      </c>
    </row>
    <row r="19" spans="1:24" ht="16.5" customHeight="1" x14ac:dyDescent="0.35">
      <c r="A19" s="75"/>
      <c r="B19" s="84" t="s">
        <v>449</v>
      </c>
      <c r="C19" s="115"/>
      <c r="D19" s="240" t="s">
        <v>121</v>
      </c>
      <c r="E19" s="115"/>
      <c r="F19" s="105" t="s">
        <v>121</v>
      </c>
      <c r="G19" s="183">
        <v>0</v>
      </c>
      <c r="I19" s="115"/>
      <c r="J19" s="105"/>
      <c r="K19" s="184">
        <f t="shared" si="0"/>
        <v>0</v>
      </c>
      <c r="L19" s="75"/>
      <c r="M19" s="84" t="s">
        <v>89</v>
      </c>
      <c r="N19" s="115"/>
      <c r="P19" s="115"/>
      <c r="R19" s="85">
        <f t="shared" si="1"/>
        <v>0</v>
      </c>
      <c r="S19" s="105"/>
      <c r="T19" s="85">
        <f t="shared" si="2"/>
        <v>0</v>
      </c>
      <c r="U19" s="80"/>
      <c r="V19" s="86">
        <f t="shared" si="3"/>
        <v>0</v>
      </c>
      <c r="W19" s="92"/>
      <c r="X19" s="167">
        <f t="shared" si="4"/>
        <v>0</v>
      </c>
    </row>
    <row r="20" spans="1:24" x14ac:dyDescent="0.35">
      <c r="A20" s="75"/>
      <c r="B20" s="84" t="s">
        <v>417</v>
      </c>
      <c r="C20" s="115"/>
      <c r="D20" s="78"/>
      <c r="E20" s="115"/>
      <c r="F20" s="105"/>
      <c r="G20" s="183">
        <f>E20</f>
        <v>0</v>
      </c>
      <c r="I20" s="115"/>
      <c r="J20" s="105"/>
      <c r="K20" s="184">
        <f t="shared" si="0"/>
        <v>0</v>
      </c>
      <c r="L20" s="75"/>
      <c r="M20" s="84" t="s">
        <v>90</v>
      </c>
      <c r="N20" s="183">
        <f>I20</f>
        <v>0</v>
      </c>
      <c r="P20" s="183">
        <f>K20</f>
        <v>0</v>
      </c>
      <c r="R20" s="85">
        <f t="shared" si="1"/>
        <v>0</v>
      </c>
      <c r="S20" s="105"/>
      <c r="T20" s="85">
        <f t="shared" si="2"/>
        <v>0</v>
      </c>
      <c r="U20" s="80"/>
      <c r="V20" s="82">
        <f t="shared" si="3"/>
        <v>0</v>
      </c>
      <c r="W20" s="92"/>
      <c r="X20" s="166">
        <f t="shared" si="4"/>
        <v>0</v>
      </c>
    </row>
    <row r="21" spans="1:24" ht="16.5" customHeight="1" x14ac:dyDescent="0.35">
      <c r="A21" s="75"/>
      <c r="B21" s="84" t="s">
        <v>449</v>
      </c>
      <c r="C21" s="115"/>
      <c r="D21" s="240" t="s">
        <v>121</v>
      </c>
      <c r="E21" s="115"/>
      <c r="F21" s="105" t="s">
        <v>121</v>
      </c>
      <c r="G21" s="183">
        <v>0</v>
      </c>
      <c r="I21" s="115"/>
      <c r="J21" s="105"/>
      <c r="K21" s="184">
        <f t="shared" si="0"/>
        <v>0</v>
      </c>
      <c r="L21" s="75"/>
      <c r="M21" s="84" t="s">
        <v>89</v>
      </c>
      <c r="N21" s="115"/>
      <c r="P21" s="115"/>
      <c r="R21" s="85">
        <f t="shared" si="1"/>
        <v>0</v>
      </c>
      <c r="S21" s="105"/>
      <c r="T21" s="85">
        <f t="shared" si="2"/>
        <v>0</v>
      </c>
      <c r="U21" s="80"/>
      <c r="V21" s="86">
        <f t="shared" si="3"/>
        <v>0</v>
      </c>
      <c r="W21" s="92"/>
      <c r="X21" s="167">
        <f t="shared" si="4"/>
        <v>0</v>
      </c>
    </row>
    <row r="22" spans="1:24" x14ac:dyDescent="0.35">
      <c r="A22" s="75"/>
      <c r="B22" s="84" t="s">
        <v>417</v>
      </c>
      <c r="C22" s="115"/>
      <c r="D22" s="78"/>
      <c r="E22" s="115"/>
      <c r="F22" s="105"/>
      <c r="G22" s="183">
        <f>E22</f>
        <v>0</v>
      </c>
      <c r="I22" s="115"/>
      <c r="J22" s="105"/>
      <c r="K22" s="184">
        <f t="shared" si="0"/>
        <v>0</v>
      </c>
      <c r="L22" s="75"/>
      <c r="M22" s="84" t="s">
        <v>90</v>
      </c>
      <c r="N22" s="183">
        <f>I22</f>
        <v>0</v>
      </c>
      <c r="P22" s="183">
        <f>K22</f>
        <v>0</v>
      </c>
      <c r="R22" s="85">
        <f t="shared" si="1"/>
        <v>0</v>
      </c>
      <c r="S22" s="105"/>
      <c r="T22" s="85">
        <f t="shared" si="2"/>
        <v>0</v>
      </c>
      <c r="U22" s="80"/>
      <c r="V22" s="82">
        <f t="shared" si="3"/>
        <v>0</v>
      </c>
      <c r="W22" s="92"/>
      <c r="X22" s="166">
        <f t="shared" si="4"/>
        <v>0</v>
      </c>
    </row>
    <row r="23" spans="1:24" ht="15.75" customHeight="1" x14ac:dyDescent="0.35">
      <c r="A23" s="75"/>
      <c r="B23" s="84" t="s">
        <v>415</v>
      </c>
      <c r="C23" s="68"/>
      <c r="D23" s="78"/>
      <c r="E23" s="115"/>
      <c r="F23" s="105"/>
      <c r="G23" s="183"/>
      <c r="K23" s="104"/>
      <c r="L23" s="75"/>
      <c r="M23" s="84" t="s">
        <v>415</v>
      </c>
      <c r="R23" s="94"/>
      <c r="S23" s="94"/>
      <c r="T23" s="94"/>
      <c r="U23" s="80"/>
      <c r="V23" s="92"/>
      <c r="W23" s="92"/>
      <c r="X23" s="169"/>
    </row>
    <row r="24" spans="1:24" x14ac:dyDescent="0.35">
      <c r="A24" s="75"/>
      <c r="B24" s="84" t="s">
        <v>91</v>
      </c>
      <c r="C24" s="115"/>
      <c r="D24" s="78"/>
      <c r="E24" s="115"/>
      <c r="F24" s="105"/>
      <c r="G24" s="183">
        <f t="shared" si="5"/>
        <v>0</v>
      </c>
      <c r="I24" s="115"/>
      <c r="J24" s="105"/>
      <c r="K24" s="184">
        <f>I24</f>
        <v>0</v>
      </c>
      <c r="L24" s="75"/>
      <c r="M24" s="84" t="s">
        <v>91</v>
      </c>
      <c r="N24" s="115"/>
      <c r="P24" s="115"/>
      <c r="R24" s="85">
        <f>IF(SUM($N$15:$N$28)=0,0,IF($R$11*N24/SUM($N$15:$N$28)&gt;N24,N24,($R$11*N24/SUM($N$15:$N$28))))</f>
        <v>0</v>
      </c>
      <c r="S24" s="105"/>
      <c r="T24" s="85">
        <f>IF(SUM($P$15:$P$28)=0,0,IF($T$11*P24/SUM($P$15:$P$28)&gt;P24,P24,($T$11*P24/SUM($P$15:$P$28))))</f>
        <v>0</v>
      </c>
      <c r="U24" s="80"/>
      <c r="V24" s="86">
        <f>SUM(N24-R24)</f>
        <v>0</v>
      </c>
      <c r="W24" s="92"/>
      <c r="X24" s="167">
        <f>SUM(P24-T24)</f>
        <v>0</v>
      </c>
    </row>
    <row r="25" spans="1:24" x14ac:dyDescent="0.35">
      <c r="A25" s="75" t="s">
        <v>328</v>
      </c>
      <c r="B25" s="84" t="s">
        <v>92</v>
      </c>
      <c r="C25" s="115"/>
      <c r="D25" s="78"/>
      <c r="E25" s="115"/>
      <c r="F25" s="105"/>
      <c r="G25" s="183">
        <f t="shared" si="5"/>
        <v>0</v>
      </c>
      <c r="I25" s="115"/>
      <c r="J25" s="105"/>
      <c r="K25" s="184">
        <f>I25</f>
        <v>0</v>
      </c>
      <c r="L25" s="75"/>
      <c r="M25" s="84" t="s">
        <v>92</v>
      </c>
      <c r="N25" s="115"/>
      <c r="P25" s="115"/>
      <c r="R25" s="85">
        <f>IF(SUM($N$15:$N$28)=0,0,IF($R$11*N25/SUM($N$15:$N$28)&gt;N25,N25,($R$11*N25/SUM($N$15:$N$28))))</f>
        <v>0</v>
      </c>
      <c r="S25" s="105"/>
      <c r="T25" s="85">
        <f>IF(SUM($P$15:$P$28)=0,0,IF($T$11*P25/SUM($P$15:$P$28)&gt;P25,P25,($T$11*P25/SUM($P$15:$P$28))))</f>
        <v>0</v>
      </c>
      <c r="U25" s="80"/>
      <c r="V25" s="82">
        <f>SUM(N25-R25)</f>
        <v>0</v>
      </c>
      <c r="W25" s="92"/>
      <c r="X25" s="166">
        <f>SUM(P25-T25)</f>
        <v>0</v>
      </c>
    </row>
    <row r="26" spans="1:24" x14ac:dyDescent="0.35">
      <c r="A26" s="75"/>
      <c r="B26" s="84" t="s">
        <v>531</v>
      </c>
      <c r="C26" s="88"/>
      <c r="D26" s="78"/>
      <c r="E26" s="115"/>
      <c r="F26" s="105"/>
      <c r="G26" s="183">
        <f t="shared" si="5"/>
        <v>0</v>
      </c>
      <c r="I26" s="81"/>
      <c r="K26" s="104"/>
      <c r="L26" s="75"/>
      <c r="M26" s="84" t="s">
        <v>93</v>
      </c>
      <c r="N26" s="81"/>
      <c r="P26" s="81"/>
      <c r="R26" s="87"/>
      <c r="S26" s="94"/>
      <c r="T26" s="87"/>
      <c r="U26" s="80"/>
      <c r="V26" s="82"/>
      <c r="W26" s="92"/>
      <c r="X26" s="166"/>
    </row>
    <row r="27" spans="1:24" x14ac:dyDescent="0.35">
      <c r="A27" s="75"/>
      <c r="B27" s="84" t="s">
        <v>94</v>
      </c>
      <c r="C27" s="115"/>
      <c r="D27" s="78"/>
      <c r="E27" s="115"/>
      <c r="F27" s="105"/>
      <c r="G27" s="183">
        <f t="shared" si="5"/>
        <v>0</v>
      </c>
      <c r="I27" s="115"/>
      <c r="J27" s="105"/>
      <c r="K27" s="184">
        <f>I27</f>
        <v>0</v>
      </c>
      <c r="L27" s="75"/>
      <c r="M27" s="84" t="s">
        <v>94</v>
      </c>
      <c r="N27" s="115"/>
      <c r="P27" s="115"/>
      <c r="R27" s="85">
        <f>IF(SUM($N$15:$N$28)=0,0,IF($R$11*N27/SUM($N$15:$N$28)&gt;N27,N27,($R$11*N27/SUM($N$15:$N$28))))</f>
        <v>0</v>
      </c>
      <c r="S27" s="105"/>
      <c r="T27" s="85">
        <f>IF(SUM($P$15:$P$28)=0,0,IF($T$11*P27/SUM($P$15:$P$28)&gt;P27,P27,($T$11*P27/SUM($P$15:$P$28))))</f>
        <v>0</v>
      </c>
      <c r="U27" s="80"/>
      <c r="V27" s="86">
        <f>SUM(N27-R27)</f>
        <v>0</v>
      </c>
      <c r="W27" s="92"/>
      <c r="X27" s="167">
        <f>SUM(P27-T27)</f>
        <v>0</v>
      </c>
    </row>
    <row r="28" spans="1:24" ht="15.75" customHeight="1" x14ac:dyDescent="0.35">
      <c r="A28" s="75"/>
      <c r="B28" s="84" t="s">
        <v>95</v>
      </c>
      <c r="C28" s="116"/>
      <c r="D28" s="78"/>
      <c r="E28" s="116"/>
      <c r="F28" s="105"/>
      <c r="G28" s="183">
        <f t="shared" si="5"/>
        <v>0</v>
      </c>
      <c r="I28" s="116"/>
      <c r="J28" s="105"/>
      <c r="K28" s="184">
        <f>I28</f>
        <v>0</v>
      </c>
      <c r="L28" s="75"/>
      <c r="M28" s="84" t="s">
        <v>95</v>
      </c>
      <c r="N28" s="183">
        <f>I28</f>
        <v>0</v>
      </c>
      <c r="P28" s="183">
        <f>K28</f>
        <v>0</v>
      </c>
      <c r="R28" s="85">
        <f>IF(SUM($N$15:$N$28)=0,0,IF($R$11*N28/SUM($N$15:$N$28)&gt;N28,N28,($R$11*N28/SUM($N$15:$N$28))))</f>
        <v>0</v>
      </c>
      <c r="S28" s="105"/>
      <c r="T28" s="85">
        <f>IF(SUM($P$15:$P$28)=0,0,IF($T$11*P28/SUM($P$15:$P$28)&gt;P28,P28,($T$11*P28/SUM($P$15:$P$28))))</f>
        <v>0</v>
      </c>
      <c r="U28" s="80"/>
      <c r="V28" s="89">
        <f>SUM(N28-R28)</f>
        <v>0</v>
      </c>
      <c r="W28" s="92"/>
      <c r="X28" s="168">
        <f>SUM(P28-T28)</f>
        <v>0</v>
      </c>
    </row>
    <row r="29" spans="1:24" ht="15.75" customHeight="1" thickBot="1" x14ac:dyDescent="0.4">
      <c r="A29" s="75"/>
      <c r="B29" s="90" t="s">
        <v>135</v>
      </c>
      <c r="C29" s="91"/>
      <c r="D29" s="78"/>
      <c r="E29" s="91"/>
      <c r="F29" s="160"/>
      <c r="G29" s="91"/>
      <c r="I29" s="91"/>
      <c r="J29" s="160"/>
      <c r="K29" s="174"/>
      <c r="L29" s="75"/>
      <c r="M29" s="90" t="s">
        <v>135</v>
      </c>
      <c r="N29" s="91"/>
      <c r="P29" s="91"/>
      <c r="R29" s="171">
        <f>R11-R12-R13-R15-R16-R17-R18-R19-R20-R21-R22-R24-R25-R27-R28</f>
        <v>0</v>
      </c>
      <c r="S29" s="92"/>
      <c r="T29" s="171">
        <f>T11-T15-T16-T17-T18--T19-T20-T21-T22-T24-T25-T27-T28</f>
        <v>0</v>
      </c>
      <c r="U29" s="80"/>
      <c r="V29" s="92"/>
      <c r="W29" s="92"/>
      <c r="X29" s="169"/>
    </row>
    <row r="30" spans="1:24" ht="16" thickTop="1" x14ac:dyDescent="0.35">
      <c r="A30" s="75" t="s">
        <v>3</v>
      </c>
      <c r="B30" s="76" t="s">
        <v>532</v>
      </c>
      <c r="C30" s="68"/>
      <c r="D30" s="78"/>
      <c r="E30" s="93"/>
      <c r="G30" s="93"/>
      <c r="K30" s="104"/>
      <c r="L30" s="75" t="s">
        <v>3</v>
      </c>
      <c r="M30" s="76" t="s">
        <v>96</v>
      </c>
      <c r="R30" s="94"/>
      <c r="S30" s="94"/>
      <c r="T30" s="94"/>
      <c r="U30" s="80"/>
      <c r="V30" s="92"/>
      <c r="W30" s="92"/>
      <c r="X30" s="169"/>
    </row>
    <row r="31" spans="1:24" x14ac:dyDescent="0.35">
      <c r="A31" s="75"/>
      <c r="B31" s="84" t="s">
        <v>97</v>
      </c>
      <c r="C31" s="115"/>
      <c r="D31" s="78"/>
      <c r="E31" s="115"/>
      <c r="F31" s="105"/>
      <c r="G31" s="183">
        <f>E31</f>
        <v>0</v>
      </c>
      <c r="I31" s="115"/>
      <c r="J31" s="105"/>
      <c r="K31" s="184">
        <f>I31</f>
        <v>0</v>
      </c>
      <c r="L31" s="75"/>
      <c r="M31" s="84" t="s">
        <v>97</v>
      </c>
      <c r="N31" s="115"/>
      <c r="P31" s="115"/>
      <c r="R31" s="85">
        <f>IF(SUM($N$31:$N$32)=0,0,IF($R$29*N31/SUM($N$31:$N$32)&gt;N31,N31,($R$29*N31/SUM($N$31:$N$32))))</f>
        <v>0</v>
      </c>
      <c r="S31" s="105"/>
      <c r="T31" s="85">
        <f>IF(SUM($P$31:$P$32)=0,0,IF($T$29*P31/SUM($P$31:$P$32)&gt;P31,P31,($T$29*P31/SUM($P$31:$P$32))))</f>
        <v>0</v>
      </c>
      <c r="U31" s="80"/>
      <c r="V31" s="86">
        <f>SUM(N31-R31)</f>
        <v>0</v>
      </c>
      <c r="W31" s="92"/>
      <c r="X31" s="167">
        <f>SUM(P31-T31)</f>
        <v>0</v>
      </c>
    </row>
    <row r="32" spans="1:24" x14ac:dyDescent="0.35">
      <c r="A32" s="75"/>
      <c r="B32" s="84" t="s">
        <v>327</v>
      </c>
      <c r="C32" s="115"/>
      <c r="D32" s="78"/>
      <c r="E32" s="115"/>
      <c r="F32" s="105"/>
      <c r="G32" s="183">
        <f>E32</f>
        <v>0</v>
      </c>
      <c r="I32" s="116"/>
      <c r="J32" s="105"/>
      <c r="K32" s="184">
        <f>I32</f>
        <v>0</v>
      </c>
      <c r="L32" s="75"/>
      <c r="M32" s="84" t="s">
        <v>98</v>
      </c>
      <c r="N32" s="115"/>
      <c r="P32" s="115"/>
      <c r="R32" s="85">
        <f>IF(SUM($N$31:$N$32)=0,0,IF($R$29*N32/SUM($N$31:$N$32)&gt;N32,N32,($R$29*N32/SUM($N$31:$N$32))))</f>
        <v>0</v>
      </c>
      <c r="S32" s="105"/>
      <c r="T32" s="85">
        <f>IF(SUM($P$31:$P$32)=0,0,IF($T$29*P32/SUM($P$31:$P$32)&gt;P32,P32,($T$29*P32/SUM($P$31:$P$32))))</f>
        <v>0</v>
      </c>
      <c r="U32" s="80"/>
      <c r="V32" s="89">
        <f>SUM(N32-R32)</f>
        <v>0</v>
      </c>
      <c r="W32" s="92"/>
      <c r="X32" s="168">
        <f>SUM(P32-T32)</f>
        <v>0</v>
      </c>
    </row>
    <row r="33" spans="1:24" ht="15.75" hidden="1" customHeight="1" x14ac:dyDescent="0.35">
      <c r="A33" s="75"/>
      <c r="B33" s="80"/>
      <c r="C33" s="92"/>
      <c r="D33" s="80"/>
      <c r="E33" s="93"/>
      <c r="G33" s="93"/>
      <c r="K33" s="104"/>
      <c r="L33" s="75"/>
      <c r="M33" s="80"/>
      <c r="R33" s="94"/>
      <c r="S33" s="94"/>
      <c r="T33" s="94"/>
      <c r="U33" s="80"/>
      <c r="V33" s="92"/>
      <c r="W33" s="92"/>
      <c r="X33" s="169"/>
    </row>
    <row r="34" spans="1:24" ht="16" thickBot="1" x14ac:dyDescent="0.4">
      <c r="A34" s="75"/>
      <c r="B34" s="95" t="s">
        <v>135</v>
      </c>
      <c r="C34" s="92"/>
      <c r="D34" s="80"/>
      <c r="E34" s="93"/>
      <c r="G34" s="93"/>
      <c r="K34" s="104"/>
      <c r="L34" s="75"/>
      <c r="M34" s="95" t="s">
        <v>135</v>
      </c>
      <c r="R34" s="171">
        <f>R29-R31-R32</f>
        <v>0</v>
      </c>
      <c r="S34" s="92"/>
      <c r="T34" s="171">
        <f>T29-T31-T32</f>
        <v>0</v>
      </c>
      <c r="U34" s="80"/>
      <c r="V34" s="92"/>
      <c r="W34" s="92"/>
      <c r="X34" s="169"/>
    </row>
    <row r="35" spans="1:24" s="102" customFormat="1" ht="15.75" customHeight="1" thickTop="1" x14ac:dyDescent="0.35">
      <c r="A35" s="96" t="s">
        <v>4</v>
      </c>
      <c r="B35" s="97" t="s">
        <v>99</v>
      </c>
      <c r="C35" s="98"/>
      <c r="D35" s="99"/>
      <c r="E35" s="91"/>
      <c r="F35" s="160"/>
      <c r="G35" s="91"/>
      <c r="H35" s="100"/>
      <c r="I35" s="91"/>
      <c r="J35" s="160"/>
      <c r="K35" s="174"/>
      <c r="L35" s="96" t="s">
        <v>4</v>
      </c>
      <c r="M35" s="97" t="s">
        <v>99</v>
      </c>
      <c r="N35" s="91"/>
      <c r="O35" s="100"/>
      <c r="P35" s="91"/>
      <c r="Q35" s="100"/>
      <c r="R35" s="162"/>
      <c r="S35" s="162"/>
      <c r="T35" s="162"/>
      <c r="U35" s="100"/>
      <c r="V35" s="101"/>
      <c r="W35" s="101"/>
      <c r="X35" s="170"/>
    </row>
    <row r="36" spans="1:24" ht="15.75" customHeight="1" x14ac:dyDescent="0.35">
      <c r="A36" s="75"/>
      <c r="B36" s="84" t="s">
        <v>100</v>
      </c>
      <c r="C36" s="115"/>
      <c r="D36" s="78"/>
      <c r="E36" s="68"/>
      <c r="F36" s="105"/>
      <c r="G36" s="68"/>
      <c r="K36" s="104"/>
      <c r="L36" s="75"/>
      <c r="M36" s="84" t="s">
        <v>100</v>
      </c>
      <c r="R36" s="94"/>
      <c r="S36" s="94"/>
      <c r="T36" s="94"/>
      <c r="U36" s="80"/>
      <c r="V36" s="92"/>
      <c r="W36" s="92"/>
      <c r="X36" s="169"/>
    </row>
    <row r="37" spans="1:24" ht="15.75" customHeight="1" x14ac:dyDescent="0.35">
      <c r="A37" s="75"/>
      <c r="B37" s="84" t="s">
        <v>533</v>
      </c>
      <c r="C37" s="115"/>
      <c r="D37" s="78"/>
      <c r="E37" s="115"/>
      <c r="F37" s="105"/>
      <c r="G37" s="183">
        <f>E37</f>
        <v>0</v>
      </c>
      <c r="I37" s="115"/>
      <c r="J37" s="105"/>
      <c r="K37" s="184">
        <f t="shared" ref="K37:K43" si="6">I37</f>
        <v>0</v>
      </c>
      <c r="L37" s="75"/>
      <c r="M37" s="84" t="s">
        <v>101</v>
      </c>
      <c r="N37" s="183">
        <f t="shared" ref="N37:N43" si="7">I37</f>
        <v>0</v>
      </c>
      <c r="P37" s="183">
        <f t="shared" ref="P37:P43" si="8">K37</f>
        <v>0</v>
      </c>
      <c r="R37" s="85">
        <f t="shared" ref="R37:R43" si="9">IF(SUM($N$37:$N$52)=0,0,IF($R$34*N37/SUM($N$37:$N$52)&gt;N37,N37,($R$34*N37/SUM($N$37:$N$52))))</f>
        <v>0</v>
      </c>
      <c r="S37" s="105"/>
      <c r="T37" s="85">
        <f t="shared" ref="T37:T43" si="10">IF(SUM($P$37:$P$52)=0,0,IF($T$34*P37/SUM($P$37:$P$52)&gt;P37,P37,($T$34*P37/SUM($P$37:$P$52))))</f>
        <v>0</v>
      </c>
      <c r="U37" s="80"/>
      <c r="V37" s="86">
        <f t="shared" ref="V37:X43" si="11">SUM(N37-R37)</f>
        <v>0</v>
      </c>
      <c r="W37" s="92"/>
      <c r="X37" s="167">
        <f t="shared" si="11"/>
        <v>0</v>
      </c>
    </row>
    <row r="38" spans="1:24" ht="15.75" customHeight="1" x14ac:dyDescent="0.35">
      <c r="A38" s="75"/>
      <c r="B38" s="103" t="s">
        <v>536</v>
      </c>
      <c r="C38" s="115"/>
      <c r="D38" s="78"/>
      <c r="E38" s="117"/>
      <c r="G38" s="183">
        <f>E38</f>
        <v>0</v>
      </c>
      <c r="I38" s="115"/>
      <c r="J38" s="105"/>
      <c r="K38" s="184">
        <f t="shared" si="6"/>
        <v>0</v>
      </c>
      <c r="L38" s="75"/>
      <c r="M38" s="103" t="s">
        <v>102</v>
      </c>
      <c r="N38" s="183">
        <f t="shared" si="7"/>
        <v>0</v>
      </c>
      <c r="P38" s="183">
        <f t="shared" si="8"/>
        <v>0</v>
      </c>
      <c r="R38" s="85">
        <f t="shared" si="9"/>
        <v>0</v>
      </c>
      <c r="S38" s="105"/>
      <c r="T38" s="85">
        <f t="shared" si="10"/>
        <v>0</v>
      </c>
      <c r="U38" s="80"/>
      <c r="V38" s="89">
        <f t="shared" si="11"/>
        <v>0</v>
      </c>
      <c r="W38" s="92"/>
      <c r="X38" s="168">
        <f t="shared" si="11"/>
        <v>0</v>
      </c>
    </row>
    <row r="39" spans="1:24" ht="15.75" customHeight="1" x14ac:dyDescent="0.35">
      <c r="A39" s="75"/>
      <c r="B39" s="103" t="s">
        <v>103</v>
      </c>
      <c r="C39" s="115"/>
      <c r="D39" s="78"/>
      <c r="E39" s="93"/>
      <c r="G39" s="93"/>
      <c r="I39" s="115"/>
      <c r="J39" s="105"/>
      <c r="K39" s="184">
        <f t="shared" si="6"/>
        <v>0</v>
      </c>
      <c r="L39" s="75"/>
      <c r="M39" s="103" t="s">
        <v>103</v>
      </c>
      <c r="N39" s="183">
        <f t="shared" si="7"/>
        <v>0</v>
      </c>
      <c r="P39" s="183">
        <f t="shared" si="8"/>
        <v>0</v>
      </c>
      <c r="R39" s="85">
        <f t="shared" si="9"/>
        <v>0</v>
      </c>
      <c r="S39" s="105"/>
      <c r="T39" s="85">
        <f t="shared" si="10"/>
        <v>0</v>
      </c>
      <c r="U39" s="80"/>
      <c r="V39" s="89">
        <f t="shared" si="11"/>
        <v>0</v>
      </c>
      <c r="W39" s="92"/>
      <c r="X39" s="168">
        <f t="shared" si="11"/>
        <v>0</v>
      </c>
    </row>
    <row r="40" spans="1:24" ht="15.75" customHeight="1" x14ac:dyDescent="0.35">
      <c r="A40" s="75"/>
      <c r="B40" s="103" t="s">
        <v>104</v>
      </c>
      <c r="C40" s="115"/>
      <c r="D40" s="78"/>
      <c r="E40" s="93"/>
      <c r="G40" s="93"/>
      <c r="I40" s="115"/>
      <c r="J40" s="105"/>
      <c r="K40" s="184">
        <f t="shared" si="6"/>
        <v>0</v>
      </c>
      <c r="L40" s="75"/>
      <c r="M40" s="103" t="s">
        <v>104</v>
      </c>
      <c r="N40" s="183">
        <f t="shared" si="7"/>
        <v>0</v>
      </c>
      <c r="P40" s="183">
        <f t="shared" si="8"/>
        <v>0</v>
      </c>
      <c r="R40" s="85">
        <f t="shared" si="9"/>
        <v>0</v>
      </c>
      <c r="S40" s="105"/>
      <c r="T40" s="85">
        <f t="shared" si="10"/>
        <v>0</v>
      </c>
      <c r="U40" s="80"/>
      <c r="V40" s="89">
        <f t="shared" si="11"/>
        <v>0</v>
      </c>
      <c r="W40" s="92"/>
      <c r="X40" s="168">
        <f t="shared" si="11"/>
        <v>0</v>
      </c>
    </row>
    <row r="41" spans="1:24" ht="15.75" customHeight="1" x14ac:dyDescent="0.35">
      <c r="A41" s="75"/>
      <c r="B41" s="84" t="s">
        <v>105</v>
      </c>
      <c r="C41" s="115"/>
      <c r="D41" s="78"/>
      <c r="E41" s="115"/>
      <c r="F41" s="105"/>
      <c r="G41" s="183">
        <f t="shared" ref="G41:G55" si="12">E41</f>
        <v>0</v>
      </c>
      <c r="I41" s="115"/>
      <c r="J41" s="105"/>
      <c r="K41" s="184">
        <f t="shared" si="6"/>
        <v>0</v>
      </c>
      <c r="L41" s="75"/>
      <c r="M41" s="84" t="s">
        <v>105</v>
      </c>
      <c r="N41" s="183">
        <f t="shared" si="7"/>
        <v>0</v>
      </c>
      <c r="P41" s="183">
        <f t="shared" si="8"/>
        <v>0</v>
      </c>
      <c r="R41" s="85">
        <f t="shared" si="9"/>
        <v>0</v>
      </c>
      <c r="S41" s="105"/>
      <c r="T41" s="85">
        <f t="shared" si="10"/>
        <v>0</v>
      </c>
      <c r="U41" s="80"/>
      <c r="V41" s="89">
        <f t="shared" si="11"/>
        <v>0</v>
      </c>
      <c r="W41" s="92"/>
      <c r="X41" s="168">
        <f t="shared" si="11"/>
        <v>0</v>
      </c>
    </row>
    <row r="42" spans="1:24" ht="15.75" customHeight="1" x14ac:dyDescent="0.35">
      <c r="A42" s="75"/>
      <c r="B42" s="84" t="s">
        <v>106</v>
      </c>
      <c r="C42" s="115"/>
      <c r="D42" s="78"/>
      <c r="E42" s="115"/>
      <c r="F42" s="105"/>
      <c r="G42" s="183">
        <f t="shared" si="12"/>
        <v>0</v>
      </c>
      <c r="I42" s="115"/>
      <c r="J42" s="105"/>
      <c r="K42" s="184">
        <f t="shared" si="6"/>
        <v>0</v>
      </c>
      <c r="L42" s="75"/>
      <c r="M42" s="84" t="s">
        <v>106</v>
      </c>
      <c r="N42" s="183">
        <f t="shared" si="7"/>
        <v>0</v>
      </c>
      <c r="P42" s="183">
        <f t="shared" si="8"/>
        <v>0</v>
      </c>
      <c r="R42" s="85">
        <f t="shared" si="9"/>
        <v>0</v>
      </c>
      <c r="S42" s="105"/>
      <c r="T42" s="85">
        <f t="shared" si="10"/>
        <v>0</v>
      </c>
      <c r="U42" s="80"/>
      <c r="V42" s="89">
        <f t="shared" si="11"/>
        <v>0</v>
      </c>
      <c r="W42" s="92"/>
      <c r="X42" s="168">
        <f t="shared" si="11"/>
        <v>0</v>
      </c>
    </row>
    <row r="43" spans="1:24" ht="15.75" customHeight="1" x14ac:dyDescent="0.35">
      <c r="A43" s="75"/>
      <c r="B43" s="84" t="s">
        <v>107</v>
      </c>
      <c r="C43" s="115"/>
      <c r="D43" s="221" t="s">
        <v>121</v>
      </c>
      <c r="E43" s="115"/>
      <c r="F43" s="220" t="s">
        <v>121</v>
      </c>
      <c r="G43" s="183">
        <f t="shared" si="12"/>
        <v>0</v>
      </c>
      <c r="H43" s="95" t="s">
        <v>121</v>
      </c>
      <c r="I43" s="115"/>
      <c r="J43" s="105"/>
      <c r="K43" s="184">
        <f t="shared" si="6"/>
        <v>0</v>
      </c>
      <c r="L43" s="75"/>
      <c r="M43" s="84" t="s">
        <v>107</v>
      </c>
      <c r="N43" s="183">
        <f t="shared" si="7"/>
        <v>0</v>
      </c>
      <c r="P43" s="183">
        <f t="shared" si="8"/>
        <v>0</v>
      </c>
      <c r="R43" s="85">
        <f t="shared" si="9"/>
        <v>0</v>
      </c>
      <c r="S43" s="105"/>
      <c r="T43" s="85">
        <f t="shared" si="10"/>
        <v>0</v>
      </c>
      <c r="U43" s="80"/>
      <c r="V43" s="89">
        <f t="shared" si="11"/>
        <v>0</v>
      </c>
      <c r="W43" s="92"/>
      <c r="X43" s="168">
        <f t="shared" si="11"/>
        <v>0</v>
      </c>
    </row>
    <row r="44" spans="1:24" ht="15.75" customHeight="1" x14ac:dyDescent="0.35">
      <c r="A44" s="75"/>
      <c r="B44" s="84" t="s">
        <v>111</v>
      </c>
      <c r="C44" s="68"/>
      <c r="D44" s="78"/>
      <c r="E44" s="115"/>
      <c r="F44" s="105"/>
      <c r="G44" s="183">
        <f t="shared" si="12"/>
        <v>0</v>
      </c>
      <c r="I44" s="81"/>
      <c r="K44" s="104"/>
      <c r="L44" s="75"/>
      <c r="M44" s="84" t="s">
        <v>108</v>
      </c>
      <c r="N44" s="81"/>
      <c r="P44" s="81"/>
      <c r="R44" s="87"/>
      <c r="S44" s="94"/>
      <c r="T44" s="87"/>
      <c r="U44" s="80"/>
      <c r="V44" s="82"/>
      <c r="W44" s="92"/>
      <c r="X44" s="166"/>
    </row>
    <row r="45" spans="1:24" ht="15.75" customHeight="1" x14ac:dyDescent="0.35">
      <c r="A45" s="75"/>
      <c r="B45" s="84" t="s">
        <v>534</v>
      </c>
      <c r="C45" s="68"/>
      <c r="D45" s="78"/>
      <c r="E45" s="115"/>
      <c r="F45" s="105"/>
      <c r="G45" s="183">
        <f t="shared" si="12"/>
        <v>0</v>
      </c>
      <c r="K45" s="104"/>
      <c r="L45" s="75"/>
      <c r="M45" s="84" t="s">
        <v>109</v>
      </c>
      <c r="R45" s="94"/>
      <c r="S45" s="94"/>
      <c r="T45" s="105"/>
      <c r="U45" s="80"/>
      <c r="V45" s="92"/>
      <c r="W45" s="92"/>
      <c r="X45" s="169"/>
    </row>
    <row r="46" spans="1:24" ht="15.75" customHeight="1" x14ac:dyDescent="0.35">
      <c r="A46" s="75"/>
      <c r="B46" s="84" t="s">
        <v>535</v>
      </c>
      <c r="C46" s="68"/>
      <c r="D46" s="78"/>
      <c r="E46" s="115"/>
      <c r="F46" s="105"/>
      <c r="G46" s="183">
        <f>E46</f>
        <v>0</v>
      </c>
      <c r="K46" s="104"/>
      <c r="L46" s="75"/>
      <c r="M46" s="84" t="s">
        <v>329</v>
      </c>
      <c r="R46" s="94"/>
      <c r="S46" s="94"/>
      <c r="T46" s="105"/>
      <c r="U46" s="80"/>
      <c r="V46" s="92"/>
      <c r="W46" s="92"/>
      <c r="X46" s="169"/>
    </row>
    <row r="47" spans="1:24" ht="15.75" customHeight="1" x14ac:dyDescent="0.35">
      <c r="A47" s="75"/>
      <c r="B47" s="84" t="s">
        <v>110</v>
      </c>
      <c r="C47" s="115"/>
      <c r="D47" s="78"/>
      <c r="E47" s="115"/>
      <c r="F47" s="105"/>
      <c r="G47" s="183">
        <f t="shared" si="12"/>
        <v>0</v>
      </c>
      <c r="I47" s="115"/>
      <c r="J47" s="105"/>
      <c r="K47" s="184">
        <f>I47</f>
        <v>0</v>
      </c>
      <c r="L47" s="75"/>
      <c r="M47" s="84" t="s">
        <v>110</v>
      </c>
      <c r="N47" s="183">
        <f>I47</f>
        <v>0</v>
      </c>
      <c r="P47" s="183">
        <f>K47</f>
        <v>0</v>
      </c>
      <c r="R47" s="85">
        <f>IF(SUM($N$37:$N$52)=0,0,IF($R$34*N47/SUM($N$37:$N$52)&gt;N47,N47,($R$34*N47/SUM($N$37:$N$52))))</f>
        <v>0</v>
      </c>
      <c r="S47" s="105"/>
      <c r="T47" s="85">
        <f>IF(SUM($P$37:$P$52)=0,0,IF($T$34*P47/SUM($P$37:$P$52)&gt;P47,P47,($T$34*P47/SUM($P$37:$P$52))))</f>
        <v>0</v>
      </c>
      <c r="U47" s="80"/>
      <c r="V47" s="92">
        <f>SUM(N47-R47)</f>
        <v>0</v>
      </c>
      <c r="W47" s="92"/>
      <c r="X47" s="169">
        <f>SUM(P47-T47)</f>
        <v>0</v>
      </c>
    </row>
    <row r="48" spans="1:24" ht="15.75" customHeight="1" x14ac:dyDescent="0.35">
      <c r="A48" s="75"/>
      <c r="B48" s="84" t="s">
        <v>111</v>
      </c>
      <c r="C48" s="77"/>
      <c r="D48" s="78"/>
      <c r="E48" s="115"/>
      <c r="F48" s="105"/>
      <c r="G48" s="183">
        <f t="shared" si="12"/>
        <v>0</v>
      </c>
      <c r="K48" s="104"/>
      <c r="L48" s="75"/>
      <c r="M48" s="84" t="s">
        <v>111</v>
      </c>
      <c r="R48" s="94"/>
      <c r="S48" s="94"/>
      <c r="T48" s="94"/>
      <c r="U48" s="80"/>
      <c r="V48" s="82"/>
      <c r="W48" s="92"/>
      <c r="X48" s="166"/>
    </row>
    <row r="49" spans="1:24" ht="15.75" customHeight="1" x14ac:dyDescent="0.35">
      <c r="A49" s="75"/>
      <c r="B49" s="84" t="s">
        <v>112</v>
      </c>
      <c r="C49" s="115"/>
      <c r="D49" s="78"/>
      <c r="E49" s="115"/>
      <c r="F49" s="105"/>
      <c r="G49" s="183">
        <f t="shared" si="12"/>
        <v>0</v>
      </c>
      <c r="I49" s="115"/>
      <c r="J49" s="105"/>
      <c r="K49" s="184">
        <f>I49</f>
        <v>0</v>
      </c>
      <c r="L49" s="75"/>
      <c r="M49" s="84" t="s">
        <v>112</v>
      </c>
      <c r="N49" s="183">
        <f>I49</f>
        <v>0</v>
      </c>
      <c r="P49" s="183">
        <f>K49</f>
        <v>0</v>
      </c>
      <c r="R49" s="85">
        <f>IF(SUM($N$37:$N$52)=0,0,IF($R$34*N49/SUM($N$37:$N$52)&gt;N49,N49,($R$34*N49/SUM($N$37:$N$52))))</f>
        <v>0</v>
      </c>
      <c r="S49" s="105"/>
      <c r="T49" s="85">
        <f>IF(SUM($P$37:$P$52)=0,0,IF($T$34*P49/SUM($P$37:$P$52)&gt;P49,P49,($T$34*P49/SUM($P$37:$P$52))))</f>
        <v>0</v>
      </c>
      <c r="U49" s="80"/>
      <c r="V49" s="86">
        <f>SUM(N49-R49)</f>
        <v>0</v>
      </c>
      <c r="W49" s="92"/>
      <c r="X49" s="167">
        <f>SUM(P49-T49)</f>
        <v>0</v>
      </c>
    </row>
    <row r="50" spans="1:24" ht="15.75" customHeight="1" x14ac:dyDescent="0.35">
      <c r="A50" s="75"/>
      <c r="B50" s="84" t="s">
        <v>113</v>
      </c>
      <c r="C50" s="115"/>
      <c r="D50" s="78"/>
      <c r="E50" s="115"/>
      <c r="F50" s="105"/>
      <c r="G50" s="183">
        <f t="shared" si="12"/>
        <v>0</v>
      </c>
      <c r="I50" s="115"/>
      <c r="J50" s="105"/>
      <c r="K50" s="184">
        <f>I50</f>
        <v>0</v>
      </c>
      <c r="L50" s="75"/>
      <c r="M50" s="84" t="s">
        <v>113</v>
      </c>
      <c r="N50" s="183">
        <f>I50</f>
        <v>0</v>
      </c>
      <c r="P50" s="183">
        <f>K50</f>
        <v>0</v>
      </c>
      <c r="R50" s="85">
        <f>IF(SUM($N$37:$N$52)=0,0,IF($R$34*N50/SUM($N$37:$N$52)&gt;N50,N50,($R$34*N50/SUM($N$37:$N$52))))</f>
        <v>0</v>
      </c>
      <c r="S50" s="105"/>
      <c r="T50" s="85">
        <f>IF(SUM($P$37:$P$52)=0,0,IF($T$34*P50/SUM($P$37:$P$52)&gt;P50,P50,($T$34*P50/SUM($P$37:$P$52))))</f>
        <v>0</v>
      </c>
      <c r="U50" s="80"/>
      <c r="V50" s="89">
        <f>SUM(N50-R50)</f>
        <v>0</v>
      </c>
      <c r="W50" s="92"/>
      <c r="X50" s="168">
        <f>SUM(P50-T50)</f>
        <v>0</v>
      </c>
    </row>
    <row r="51" spans="1:24" x14ac:dyDescent="0.35">
      <c r="A51" s="75"/>
      <c r="B51" s="84" t="s">
        <v>114</v>
      </c>
      <c r="C51" s="115"/>
      <c r="D51" s="78"/>
      <c r="E51" s="115"/>
      <c r="F51" s="105"/>
      <c r="G51" s="183">
        <f t="shared" si="12"/>
        <v>0</v>
      </c>
      <c r="I51" s="115"/>
      <c r="J51" s="105"/>
      <c r="K51" s="184">
        <f>I51</f>
        <v>0</v>
      </c>
      <c r="L51" s="75"/>
      <c r="M51" s="84" t="s">
        <v>114</v>
      </c>
      <c r="N51" s="183">
        <f>I51</f>
        <v>0</v>
      </c>
      <c r="P51" s="183">
        <f>K51</f>
        <v>0</v>
      </c>
      <c r="R51" s="85">
        <f>IF(SUM($N$37:$N$52)=0,0,IF($R$34*N51/SUM($N$37:$N$52)&gt;N51,N51,($R$34*N51/SUM($N$37:$N$52))))</f>
        <v>0</v>
      </c>
      <c r="S51" s="105"/>
      <c r="T51" s="85">
        <f>IF(SUM($P$37:$P$52)=0,0,IF($T$34*P51/SUM($P$37:$P$52)&gt;P51,P51,($T$34*P51/SUM($P$37:$P$52))))</f>
        <v>0</v>
      </c>
      <c r="U51" s="80"/>
      <c r="V51" s="89">
        <f>SUM(N51-R51)</f>
        <v>0</v>
      </c>
      <c r="W51" s="92"/>
      <c r="X51" s="168">
        <f>SUM(P51-T51)</f>
        <v>0</v>
      </c>
    </row>
    <row r="52" spans="1:24" ht="15.75" customHeight="1" x14ac:dyDescent="0.35">
      <c r="A52" s="75"/>
      <c r="B52" s="84" t="s">
        <v>115</v>
      </c>
      <c r="C52" s="115"/>
      <c r="D52" s="78"/>
      <c r="E52" s="115"/>
      <c r="F52" s="105"/>
      <c r="G52" s="183">
        <f t="shared" si="12"/>
        <v>0</v>
      </c>
      <c r="I52" s="115"/>
      <c r="J52" s="105"/>
      <c r="K52" s="184">
        <f>I52</f>
        <v>0</v>
      </c>
      <c r="L52" s="75"/>
      <c r="M52" s="84" t="s">
        <v>115</v>
      </c>
      <c r="N52" s="183">
        <f>I52</f>
        <v>0</v>
      </c>
      <c r="P52" s="183">
        <f>K52</f>
        <v>0</v>
      </c>
      <c r="R52" s="85">
        <f>IF(SUM($N$37:$N$52)=0,0,IF($R$34*N52/SUM($N$37:$N$52)&gt;N52,N52,($R$34*N52/SUM($N$37:$N$52))))</f>
        <v>0</v>
      </c>
      <c r="S52" s="105"/>
      <c r="T52" s="85">
        <f>IF(SUM($P$37:$P$52)=0,0,IF($T$34*P52/SUM($P$37:$P$52)&gt;P52,P52,($T$34*P52/SUM($P$37:$P$52))))</f>
        <v>0</v>
      </c>
      <c r="U52" s="80"/>
      <c r="V52" s="89">
        <f>SUM(N52-R52)</f>
        <v>0</v>
      </c>
      <c r="W52" s="92"/>
      <c r="X52" s="168">
        <f>SUM(P52-T52)</f>
        <v>0</v>
      </c>
    </row>
    <row r="53" spans="1:24" ht="15.75" customHeight="1" x14ac:dyDescent="0.35">
      <c r="A53" s="75"/>
      <c r="B53" s="84" t="s">
        <v>116</v>
      </c>
      <c r="C53" s="77"/>
      <c r="D53" s="78"/>
      <c r="E53" s="115"/>
      <c r="F53" s="105"/>
      <c r="G53" s="183">
        <f t="shared" si="12"/>
        <v>0</v>
      </c>
      <c r="K53" s="104"/>
      <c r="L53" s="75"/>
      <c r="M53" s="84" t="s">
        <v>116</v>
      </c>
      <c r="R53" s="94"/>
      <c r="S53" s="94"/>
      <c r="T53" s="94"/>
      <c r="U53" s="80"/>
      <c r="V53" s="92"/>
      <c r="W53" s="92"/>
      <c r="X53" s="169"/>
    </row>
    <row r="54" spans="1:24" x14ac:dyDescent="0.35">
      <c r="A54" s="75"/>
      <c r="B54" s="84" t="s">
        <v>117</v>
      </c>
      <c r="C54" s="68"/>
      <c r="D54" s="78"/>
      <c r="E54" s="115"/>
      <c r="F54" s="105"/>
      <c r="G54" s="183">
        <f t="shared" si="12"/>
        <v>0</v>
      </c>
      <c r="K54" s="104"/>
      <c r="L54" s="75"/>
      <c r="M54" s="84" t="s">
        <v>117</v>
      </c>
      <c r="R54" s="94"/>
      <c r="S54" s="94"/>
      <c r="T54" s="94"/>
      <c r="U54" s="80"/>
      <c r="V54" s="92"/>
      <c r="W54" s="92"/>
      <c r="X54" s="169"/>
    </row>
    <row r="55" spans="1:24" ht="15.75" customHeight="1" x14ac:dyDescent="0.35">
      <c r="A55" s="75"/>
      <c r="B55" s="84" t="s">
        <v>416</v>
      </c>
      <c r="C55" s="68"/>
      <c r="D55" s="78"/>
      <c r="E55" s="115"/>
      <c r="F55" s="105"/>
      <c r="G55" s="183">
        <f t="shared" si="12"/>
        <v>0</v>
      </c>
      <c r="K55" s="104"/>
      <c r="L55" s="75"/>
      <c r="M55" s="84" t="s">
        <v>118</v>
      </c>
      <c r="R55" s="94"/>
      <c r="S55" s="94"/>
      <c r="T55" s="94"/>
      <c r="U55" s="80"/>
      <c r="V55" s="92"/>
      <c r="W55" s="92"/>
      <c r="X55" s="169"/>
    </row>
    <row r="56" spans="1:24" ht="16" thickBot="1" x14ac:dyDescent="0.4">
      <c r="A56" s="75"/>
      <c r="B56" s="95" t="s">
        <v>119</v>
      </c>
      <c r="C56" s="107">
        <f>SUM(C11:C55)</f>
        <v>0</v>
      </c>
      <c r="D56" s="80"/>
      <c r="E56" s="106">
        <f>SUM(E11:E55)</f>
        <v>0</v>
      </c>
      <c r="F56" s="161"/>
      <c r="G56" s="107">
        <f>SUM(G11:G55)</f>
        <v>0</v>
      </c>
      <c r="H56" s="95"/>
      <c r="I56" s="107">
        <f>SUM(I11:I55)</f>
        <v>0</v>
      </c>
      <c r="J56" s="161"/>
      <c r="K56" s="175">
        <f>SUM(K11:K55)</f>
        <v>0</v>
      </c>
      <c r="L56" s="75"/>
      <c r="M56" s="95" t="s">
        <v>119</v>
      </c>
      <c r="N56" s="107">
        <f>SUM(N11:N55)</f>
        <v>0</v>
      </c>
      <c r="P56" s="107">
        <f>SUM(P11:P55)</f>
        <v>0</v>
      </c>
      <c r="R56" s="107">
        <f>R52+R51+R50+R49+R47+R43+R42+R41+R40+R39+R38+R37+R32+R31+R28+R27+R25+R24+R22+R21+R20+R19+R18+R17+R16+R15+R13+R12</f>
        <v>0</v>
      </c>
      <c r="S56" s="107"/>
      <c r="T56" s="107">
        <f>T52+T51+T50+T49+T47+T43+T42+T41+T40+T39+T38+T37+T32+T31+T28+T27+T25+T24+T18+T17+T16+T15+T13+T12</f>
        <v>0</v>
      </c>
      <c r="U56" s="80"/>
      <c r="V56" s="80"/>
      <c r="W56" s="80"/>
      <c r="X56" s="83"/>
    </row>
    <row r="57" spans="1:24" ht="16.5" thickTop="1" thickBot="1" x14ac:dyDescent="0.4">
      <c r="A57" s="75"/>
      <c r="B57" s="95" t="s">
        <v>120</v>
      </c>
      <c r="C57" s="93"/>
      <c r="D57" s="80"/>
      <c r="E57" s="108">
        <f>SUM(C56-E56)</f>
        <v>0</v>
      </c>
      <c r="F57" s="163"/>
      <c r="G57" s="93"/>
      <c r="H57" s="92"/>
      <c r="K57" s="104"/>
      <c r="L57" s="75"/>
      <c r="N57" s="178"/>
      <c r="O57" s="178"/>
      <c r="P57" s="178"/>
      <c r="Q57" s="178"/>
      <c r="R57" s="178"/>
      <c r="S57" s="178"/>
      <c r="T57" s="178"/>
      <c r="U57" s="178"/>
      <c r="V57" s="178"/>
      <c r="W57" s="178"/>
      <c r="X57" s="179"/>
    </row>
    <row r="58" spans="1:24" ht="5.25" customHeight="1" thickTop="1" thickBot="1" x14ac:dyDescent="0.4">
      <c r="A58" s="75"/>
      <c r="B58" s="95"/>
      <c r="C58" s="93"/>
      <c r="D58" s="80"/>
      <c r="E58" s="93"/>
      <c r="F58" s="165"/>
      <c r="G58" s="164"/>
      <c r="H58" s="92"/>
      <c r="K58" s="104"/>
      <c r="L58" s="172"/>
      <c r="M58" s="173"/>
      <c r="N58" s="695"/>
      <c r="O58" s="695"/>
      <c r="P58" s="695"/>
      <c r="Q58" s="695"/>
      <c r="R58" s="695"/>
      <c r="S58" s="695"/>
      <c r="T58" s="695"/>
      <c r="U58" s="695"/>
      <c r="V58" s="695"/>
      <c r="W58" s="695"/>
      <c r="X58" s="696"/>
    </row>
    <row r="59" spans="1:24" ht="16" thickBot="1" x14ac:dyDescent="0.4">
      <c r="A59" s="697" t="s">
        <v>216</v>
      </c>
      <c r="B59" s="698"/>
      <c r="C59" s="698"/>
      <c r="D59" s="698"/>
      <c r="E59" s="698"/>
      <c r="F59" s="698"/>
      <c r="G59" s="698"/>
      <c r="H59" s="698"/>
      <c r="I59" s="698"/>
      <c r="J59" s="698"/>
      <c r="K59" s="699"/>
      <c r="L59" s="151"/>
      <c r="M59" s="110"/>
      <c r="N59" s="110"/>
      <c r="O59" s="110"/>
      <c r="P59" s="110"/>
      <c r="Q59" s="110"/>
      <c r="R59" s="111"/>
      <c r="S59" s="111"/>
      <c r="T59" s="111"/>
      <c r="U59" s="110"/>
      <c r="V59" s="110"/>
      <c r="W59" s="110"/>
      <c r="X59" s="112"/>
    </row>
    <row r="60" spans="1:24" ht="16" thickBot="1" x14ac:dyDescent="0.4">
      <c r="A60" s="508" t="s">
        <v>537</v>
      </c>
      <c r="B60" s="508"/>
      <c r="C60" s="508"/>
      <c r="D60" s="508"/>
      <c r="E60" s="508"/>
      <c r="F60" s="508"/>
      <c r="G60" s="508"/>
      <c r="H60" s="508"/>
      <c r="I60" s="508"/>
      <c r="J60" s="508"/>
      <c r="K60" s="508"/>
      <c r="L60" s="508"/>
      <c r="M60" s="523"/>
      <c r="N60" s="523"/>
      <c r="O60" s="523"/>
      <c r="P60" s="523"/>
      <c r="Q60" s="523"/>
      <c r="R60" s="524"/>
      <c r="S60" s="524"/>
      <c r="T60" s="524"/>
      <c r="U60" s="523"/>
      <c r="V60" s="523"/>
      <c r="W60" s="523"/>
      <c r="X60" s="523"/>
    </row>
    <row r="61" spans="1:24" x14ac:dyDescent="0.35">
      <c r="A61" s="693" t="s">
        <v>494</v>
      </c>
      <c r="B61" s="694"/>
      <c r="C61" s="694"/>
      <c r="D61" s="694"/>
      <c r="E61" s="694"/>
      <c r="F61" s="694"/>
      <c r="G61" s="694"/>
      <c r="H61" s="694"/>
      <c r="I61" s="694"/>
      <c r="J61" s="694"/>
      <c r="K61" s="694"/>
      <c r="L61" s="692" t="s">
        <v>481</v>
      </c>
      <c r="M61" s="692"/>
      <c r="N61" s="692"/>
      <c r="O61" s="692"/>
      <c r="P61" s="692"/>
      <c r="Q61" s="692"/>
      <c r="R61" s="692"/>
      <c r="S61" s="692"/>
      <c r="T61" s="692"/>
      <c r="U61" s="692"/>
      <c r="V61" s="692"/>
      <c r="W61" s="692"/>
      <c r="X61" s="692"/>
    </row>
  </sheetData>
  <sheetProtection insertRows="0" deleteRows="0" selectLockedCells="1"/>
  <mergeCells count="23">
    <mergeCell ref="L61:X61"/>
    <mergeCell ref="A61:K61"/>
    <mergeCell ref="N58:X58"/>
    <mergeCell ref="A59:K59"/>
    <mergeCell ref="L9:X9"/>
    <mergeCell ref="B9:K9"/>
    <mergeCell ref="A6:K6"/>
    <mergeCell ref="L6:X6"/>
    <mergeCell ref="A3:K3"/>
    <mergeCell ref="A4:K4"/>
    <mergeCell ref="P8:R8"/>
    <mergeCell ref="T8:X8"/>
    <mergeCell ref="I7:K7"/>
    <mergeCell ref="A5:K5"/>
    <mergeCell ref="O7:S7"/>
    <mergeCell ref="U7:X7"/>
    <mergeCell ref="M8:N8"/>
    <mergeCell ref="F8:K8"/>
    <mergeCell ref="A1:K1"/>
    <mergeCell ref="A2:K2"/>
    <mergeCell ref="L1:X1"/>
    <mergeCell ref="L2:X2"/>
    <mergeCell ref="L4:X4"/>
  </mergeCells>
  <pageMargins left="0.5" right="0.5" top="0.25" bottom="0.25" header="0.3" footer="0.3"/>
  <pageSetup scale="87" fitToWidth="2" orientation="portrait" horizontalDpi="4294967294" r:id="rId1"/>
  <colBreaks count="1" manualBreakCount="1">
    <brk id="11" min="6" max="59" man="1"/>
  </colBreaks>
  <ignoredErrors>
    <ignoredError sqref="K5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7"/>
  <sheetViews>
    <sheetView topLeftCell="A31" zoomScaleNormal="100" workbookViewId="0">
      <selection activeCell="G41" sqref="G41"/>
    </sheetView>
  </sheetViews>
  <sheetFormatPr defaultColWidth="9.1796875" defaultRowHeight="16.5" customHeight="1" x14ac:dyDescent="0.35"/>
  <cols>
    <col min="1" max="1" width="3.7265625" style="34" bestFit="1" customWidth="1"/>
    <col min="2" max="2" width="36.81640625" style="34" bestFit="1" customWidth="1"/>
    <col min="3" max="3" width="11.7265625" style="34" customWidth="1"/>
    <col min="4" max="4" width="4.1796875" style="34" bestFit="1" customWidth="1"/>
    <col min="5" max="5" width="12.26953125" style="34" customWidth="1"/>
    <col min="6" max="6" width="1.26953125" style="34" customWidth="1"/>
    <col min="7" max="7" width="11.54296875" style="34" customWidth="1"/>
    <col min="8" max="8" width="1" style="34" customWidth="1"/>
    <col min="9" max="9" width="6.81640625" style="34" customWidth="1"/>
    <col min="10" max="10" width="12.54296875" style="34" customWidth="1"/>
    <col min="11" max="16384" width="9.1796875" style="34"/>
  </cols>
  <sheetData>
    <row r="1" spans="1:10" ht="16.5" customHeight="1" x14ac:dyDescent="0.35">
      <c r="A1" s="733" t="s">
        <v>167</v>
      </c>
      <c r="B1" s="734"/>
      <c r="C1" s="734"/>
      <c r="D1" s="734"/>
      <c r="E1" s="734"/>
      <c r="F1" s="734"/>
      <c r="G1" s="734"/>
      <c r="H1" s="734"/>
      <c r="I1" s="734"/>
      <c r="J1" s="734"/>
    </row>
    <row r="2" spans="1:10" ht="16.5" customHeight="1" x14ac:dyDescent="0.35">
      <c r="A2" s="734" t="s">
        <v>168</v>
      </c>
      <c r="B2" s="734"/>
      <c r="C2" s="734"/>
      <c r="D2" s="734"/>
      <c r="E2" s="734"/>
      <c r="F2" s="734"/>
      <c r="G2" s="734"/>
      <c r="H2" s="734"/>
      <c r="I2" s="734"/>
      <c r="J2" s="734"/>
    </row>
    <row r="3" spans="1:10" ht="16.5" customHeight="1" thickBot="1" x14ac:dyDescent="0.4"/>
    <row r="4" spans="1:10" s="206" customFormat="1" ht="16" thickBot="1" x14ac:dyDescent="0.4">
      <c r="A4" s="279"/>
      <c r="B4" s="255">
        <f>'1 COD &amp; Sale'!B8</f>
        <v>0</v>
      </c>
      <c r="C4" s="275" t="s">
        <v>171</v>
      </c>
      <c r="D4" s="726">
        <f>'1 COD &amp; Sale'!D8</f>
        <v>0</v>
      </c>
      <c r="E4" s="727"/>
      <c r="F4" s="728"/>
      <c r="G4" s="280" t="s">
        <v>172</v>
      </c>
      <c r="H4" s="729">
        <f>'1 COD &amp; Sale'!F8</f>
        <v>0</v>
      </c>
      <c r="I4" s="730"/>
      <c r="J4" s="731"/>
    </row>
    <row r="5" spans="1:10" s="206" customFormat="1" ht="16" thickBot="1" x14ac:dyDescent="0.4">
      <c r="A5" s="274" t="s">
        <v>131</v>
      </c>
      <c r="B5" s="732"/>
      <c r="C5" s="732"/>
      <c r="D5" s="735">
        <f>'1 COD &amp; Sale'!C9</f>
        <v>0</v>
      </c>
      <c r="E5" s="736"/>
      <c r="F5" s="736">
        <f>'1 COD &amp; Sale'!E9</f>
        <v>0</v>
      </c>
      <c r="G5" s="736"/>
      <c r="H5" s="736"/>
      <c r="I5" s="736"/>
      <c r="J5" s="737"/>
    </row>
    <row r="6" spans="1:10" ht="16.5" customHeight="1" thickBot="1" x14ac:dyDescent="0.4">
      <c r="A6" s="710" t="s">
        <v>154</v>
      </c>
      <c r="B6" s="711"/>
      <c r="C6" s="711"/>
      <c r="D6" s="712"/>
      <c r="E6" s="712"/>
      <c r="F6" s="712"/>
      <c r="G6" s="712"/>
      <c r="H6" s="712"/>
      <c r="I6" s="712"/>
      <c r="J6" s="713"/>
    </row>
    <row r="7" spans="1:10" ht="22.5" customHeight="1" thickBot="1" x14ac:dyDescent="0.45">
      <c r="A7" s="714" t="s">
        <v>217</v>
      </c>
      <c r="B7" s="711"/>
      <c r="C7" s="711"/>
      <c r="D7" s="711"/>
      <c r="E7" s="711"/>
      <c r="F7" s="711"/>
      <c r="G7" s="711"/>
      <c r="H7" s="711"/>
      <c r="I7" s="711"/>
      <c r="J7" s="715"/>
    </row>
    <row r="8" spans="1:10" s="241" customFormat="1" ht="17.25" customHeight="1" thickBot="1" x14ac:dyDescent="0.4">
      <c r="A8" s="710" t="s">
        <v>223</v>
      </c>
      <c r="B8" s="711"/>
      <c r="C8" s="711"/>
      <c r="D8" s="711"/>
      <c r="E8" s="711"/>
      <c r="F8" s="711"/>
      <c r="G8" s="711"/>
      <c r="H8" s="711"/>
      <c r="I8" s="711"/>
      <c r="J8" s="715"/>
    </row>
    <row r="9" spans="1:10" ht="16.5" customHeight="1" x14ac:dyDescent="0.35">
      <c r="A9" s="722" t="s">
        <v>63</v>
      </c>
      <c r="B9" s="723"/>
      <c r="C9" s="723"/>
      <c r="D9" s="723"/>
      <c r="E9" s="723"/>
      <c r="F9" s="723"/>
      <c r="G9" s="723"/>
      <c r="H9" s="723"/>
      <c r="I9" s="723"/>
      <c r="J9" s="724"/>
    </row>
    <row r="10" spans="1:10" ht="16.5" customHeight="1" x14ac:dyDescent="0.35">
      <c r="A10" s="705" t="s">
        <v>451</v>
      </c>
      <c r="B10" s="706"/>
      <c r="C10" s="706"/>
      <c r="D10" s="706"/>
      <c r="E10" s="706"/>
      <c r="F10" s="706"/>
      <c r="G10" s="706"/>
      <c r="H10" s="706"/>
      <c r="I10" s="706"/>
      <c r="J10" s="707"/>
    </row>
    <row r="11" spans="1:10" ht="16.5" customHeight="1" x14ac:dyDescent="0.35">
      <c r="A11" s="719" t="s">
        <v>62</v>
      </c>
      <c r="B11" s="720"/>
      <c r="C11" s="720"/>
      <c r="D11" s="720"/>
      <c r="E11" s="720"/>
      <c r="F11" s="720"/>
      <c r="G11" s="720"/>
      <c r="H11" s="720"/>
      <c r="I11" s="720"/>
      <c r="J11" s="721"/>
    </row>
    <row r="12" spans="1:10" ht="16.5" customHeight="1" x14ac:dyDescent="0.35">
      <c r="A12" s="719" t="s">
        <v>452</v>
      </c>
      <c r="B12" s="720"/>
      <c r="C12" s="720"/>
      <c r="D12" s="720"/>
      <c r="E12" s="720"/>
      <c r="F12" s="720"/>
      <c r="G12" s="720"/>
      <c r="H12" s="720"/>
      <c r="I12" s="720"/>
      <c r="J12" s="721"/>
    </row>
    <row r="13" spans="1:10" ht="16.5" customHeight="1" thickBot="1" x14ac:dyDescent="0.4">
      <c r="A13" s="716" t="s">
        <v>139</v>
      </c>
      <c r="B13" s="717"/>
      <c r="C13" s="717"/>
      <c r="D13" s="717"/>
      <c r="E13" s="717"/>
      <c r="F13" s="717"/>
      <c r="G13" s="717"/>
      <c r="H13" s="717"/>
      <c r="I13" s="717"/>
      <c r="J13" s="718"/>
    </row>
    <row r="14" spans="1:10" ht="16.5" customHeight="1" x14ac:dyDescent="0.35">
      <c r="A14" s="118"/>
      <c r="B14" s="119"/>
      <c r="C14" s="119" t="s">
        <v>64</v>
      </c>
      <c r="D14" s="119"/>
      <c r="E14" s="119" t="s">
        <v>65</v>
      </c>
      <c r="F14" s="119"/>
      <c r="G14" s="119" t="s">
        <v>66</v>
      </c>
      <c r="H14" s="119"/>
      <c r="I14" s="119"/>
      <c r="J14" s="120" t="s">
        <v>67</v>
      </c>
    </row>
    <row r="15" spans="1:10" ht="60.75" customHeight="1" x14ac:dyDescent="0.35">
      <c r="A15" s="121"/>
      <c r="B15" s="122"/>
      <c r="C15" s="123" t="s">
        <v>68</v>
      </c>
      <c r="D15" s="123"/>
      <c r="E15" s="66" t="s">
        <v>145</v>
      </c>
      <c r="F15" s="68"/>
      <c r="G15" s="66" t="s">
        <v>141</v>
      </c>
      <c r="H15" s="68"/>
      <c r="I15" s="221" t="s">
        <v>278</v>
      </c>
      <c r="J15" s="124" t="s">
        <v>69</v>
      </c>
    </row>
    <row r="16" spans="1:10" ht="16.5" customHeight="1" x14ac:dyDescent="0.35">
      <c r="A16" s="125" t="s">
        <v>0</v>
      </c>
      <c r="B16" s="84" t="s">
        <v>164</v>
      </c>
      <c r="C16" s="68"/>
      <c r="D16" s="68"/>
      <c r="E16" s="126"/>
      <c r="F16" s="127"/>
      <c r="G16" s="68"/>
      <c r="H16" s="68"/>
      <c r="I16" s="119"/>
      <c r="J16" s="128">
        <f>'2 Exclusions'!D12+'2 Exclusions'!D32+'2 Exclusions'!D56</f>
        <v>0</v>
      </c>
    </row>
    <row r="17" spans="1:10" ht="16.5" customHeight="1" x14ac:dyDescent="0.35">
      <c r="A17" s="125"/>
      <c r="B17" s="84" t="s">
        <v>151</v>
      </c>
      <c r="C17" s="68"/>
      <c r="D17" s="68"/>
      <c r="E17" s="126"/>
      <c r="F17" s="127"/>
      <c r="G17" s="68"/>
      <c r="H17" s="68"/>
      <c r="I17" s="119"/>
      <c r="J17" s="180"/>
    </row>
    <row r="18" spans="1:10" ht="16.5" customHeight="1" x14ac:dyDescent="0.35">
      <c r="A18" s="125"/>
      <c r="B18" s="84" t="s">
        <v>151</v>
      </c>
      <c r="C18" s="68"/>
      <c r="D18" s="68"/>
      <c r="E18" s="126"/>
      <c r="F18" s="127"/>
      <c r="G18" s="68"/>
      <c r="H18" s="68"/>
      <c r="I18" s="119"/>
      <c r="J18" s="180"/>
    </row>
    <row r="19" spans="1:10" ht="16.5" customHeight="1" x14ac:dyDescent="0.35">
      <c r="A19" s="125"/>
      <c r="B19" s="84" t="s">
        <v>151</v>
      </c>
      <c r="C19" s="68"/>
      <c r="D19" s="68"/>
      <c r="E19" s="126"/>
      <c r="F19" s="127"/>
      <c r="G19" s="68"/>
      <c r="H19" s="68"/>
      <c r="I19" s="119"/>
      <c r="J19" s="180"/>
    </row>
    <row r="20" spans="1:10" ht="16.5" customHeight="1" x14ac:dyDescent="0.35">
      <c r="A20" s="125"/>
      <c r="B20" s="84" t="s">
        <v>151</v>
      </c>
      <c r="C20" s="68"/>
      <c r="D20" s="68"/>
      <c r="E20" s="126"/>
      <c r="F20" s="127"/>
      <c r="G20" s="68"/>
      <c r="H20" s="68"/>
      <c r="I20" s="119"/>
      <c r="J20" s="180"/>
    </row>
    <row r="21" spans="1:10" ht="16.5" customHeight="1" x14ac:dyDescent="0.35">
      <c r="A21" s="125"/>
      <c r="B21" s="84" t="s">
        <v>151</v>
      </c>
      <c r="C21" s="68"/>
      <c r="D21" s="68"/>
      <c r="E21" s="126"/>
      <c r="F21" s="127"/>
      <c r="G21" s="68"/>
      <c r="H21" s="68"/>
      <c r="I21" s="119"/>
      <c r="J21" s="180"/>
    </row>
    <row r="22" spans="1:10" ht="16.5" customHeight="1" x14ac:dyDescent="0.35">
      <c r="A22" s="125"/>
      <c r="B22" s="84" t="s">
        <v>151</v>
      </c>
      <c r="C22" s="68"/>
      <c r="D22" s="68"/>
      <c r="E22" s="126"/>
      <c r="F22" s="127"/>
      <c r="G22" s="68"/>
      <c r="H22" s="68"/>
      <c r="I22" s="119"/>
      <c r="J22" s="180"/>
    </row>
    <row r="23" spans="1:10" ht="16.5" customHeight="1" x14ac:dyDescent="0.35">
      <c r="A23" s="125"/>
      <c r="B23" s="84" t="s">
        <v>151</v>
      </c>
      <c r="C23" s="68"/>
      <c r="D23" s="68"/>
      <c r="E23" s="126"/>
      <c r="F23" s="127"/>
      <c r="G23" s="68"/>
      <c r="H23" s="68"/>
      <c r="I23" s="119"/>
      <c r="J23" s="180"/>
    </row>
    <row r="24" spans="1:10" ht="16.5" customHeight="1" x14ac:dyDescent="0.35">
      <c r="A24" s="125"/>
      <c r="B24" s="84" t="s">
        <v>153</v>
      </c>
      <c r="C24" s="68"/>
      <c r="D24" s="68"/>
      <c r="E24" s="126"/>
      <c r="F24" s="127"/>
      <c r="G24" s="68"/>
      <c r="H24" s="68"/>
      <c r="I24" s="119"/>
      <c r="J24" s="128">
        <f>SUM(J16:J23)</f>
        <v>0</v>
      </c>
    </row>
    <row r="25" spans="1:10" ht="16.5" customHeight="1" x14ac:dyDescent="0.35">
      <c r="A25" s="125" t="s">
        <v>1</v>
      </c>
      <c r="B25" s="84" t="s">
        <v>70</v>
      </c>
      <c r="C25" s="68"/>
      <c r="D25" s="68"/>
      <c r="E25" s="150"/>
      <c r="F25" s="129"/>
      <c r="G25" s="130">
        <f>IF(J24&lt;E25,J24,E25)</f>
        <v>0</v>
      </c>
      <c r="H25" s="131"/>
      <c r="I25" s="132" t="s">
        <v>140</v>
      </c>
      <c r="J25" s="128">
        <f>J24-G25</f>
        <v>0</v>
      </c>
    </row>
    <row r="26" spans="1:10" ht="16.5" customHeight="1" x14ac:dyDescent="0.35">
      <c r="A26" s="125" t="s">
        <v>2</v>
      </c>
      <c r="B26" s="84" t="s">
        <v>71</v>
      </c>
      <c r="C26" s="115"/>
      <c r="D26" s="68" t="s">
        <v>72</v>
      </c>
      <c r="E26" s="133">
        <f>C26*3</f>
        <v>0</v>
      </c>
      <c r="F26" s="134"/>
      <c r="G26" s="130">
        <f>IF(J25&lt;E26,J25,E26)</f>
        <v>0</v>
      </c>
      <c r="H26" s="131"/>
      <c r="I26" s="132" t="s">
        <v>73</v>
      </c>
      <c r="J26" s="128">
        <f>J25-G26</f>
        <v>0</v>
      </c>
    </row>
    <row r="27" spans="1:10" ht="16.5" customHeight="1" x14ac:dyDescent="0.35">
      <c r="A27" s="125" t="s">
        <v>3</v>
      </c>
      <c r="B27" s="84" t="s">
        <v>74</v>
      </c>
      <c r="C27" s="116"/>
      <c r="D27" s="68" t="s">
        <v>72</v>
      </c>
      <c r="E27" s="133">
        <f>C27*3</f>
        <v>0</v>
      </c>
      <c r="F27" s="134"/>
      <c r="G27" s="130">
        <f>IF(J26&lt;E27,J26,E27)</f>
        <v>0</v>
      </c>
      <c r="H27" s="131"/>
      <c r="I27" s="132" t="s">
        <v>75</v>
      </c>
      <c r="J27" s="128">
        <f>J26-G27</f>
        <v>0</v>
      </c>
    </row>
    <row r="28" spans="1:10" ht="16.5" customHeight="1" x14ac:dyDescent="0.35">
      <c r="A28" s="125" t="s">
        <v>4</v>
      </c>
      <c r="B28" s="84" t="s">
        <v>76</v>
      </c>
      <c r="C28" s="68"/>
      <c r="D28" s="68"/>
      <c r="E28" s="115"/>
      <c r="F28" s="134"/>
      <c r="G28" s="130">
        <f>IF(J27&lt;E28,J27,E28)</f>
        <v>0</v>
      </c>
      <c r="H28" s="131"/>
      <c r="I28" s="132" t="s">
        <v>77</v>
      </c>
      <c r="J28" s="128">
        <f>J27-G28</f>
        <v>0</v>
      </c>
    </row>
    <row r="29" spans="1:10" ht="16.5" customHeight="1" x14ac:dyDescent="0.35">
      <c r="A29" s="135" t="s">
        <v>5</v>
      </c>
      <c r="B29" s="468" t="s">
        <v>446</v>
      </c>
      <c r="C29" s="468"/>
      <c r="D29" s="88"/>
      <c r="E29" s="469"/>
      <c r="F29" s="470"/>
      <c r="G29" s="88"/>
      <c r="H29" s="68"/>
      <c r="I29" s="136"/>
      <c r="J29" s="137"/>
    </row>
    <row r="30" spans="1:10" ht="16.5" customHeight="1" x14ac:dyDescent="0.35">
      <c r="A30" s="135"/>
      <c r="B30" s="84" t="s">
        <v>447</v>
      </c>
      <c r="C30" s="68"/>
      <c r="D30" s="68"/>
      <c r="E30" s="68"/>
      <c r="F30" s="127"/>
      <c r="G30" s="68"/>
      <c r="H30" s="68"/>
      <c r="I30" s="136"/>
      <c r="J30" s="137"/>
    </row>
    <row r="31" spans="1:10" ht="16.5" customHeight="1" x14ac:dyDescent="0.35">
      <c r="A31" s="135"/>
      <c r="B31" s="63" t="s">
        <v>541</v>
      </c>
      <c r="D31" s="68"/>
      <c r="E31" s="68"/>
      <c r="F31" s="127"/>
      <c r="G31" s="68"/>
      <c r="H31" s="68"/>
      <c r="I31" s="136"/>
      <c r="J31" s="137"/>
    </row>
    <row r="32" spans="1:10" ht="16.5" customHeight="1" x14ac:dyDescent="0.35">
      <c r="A32" s="135"/>
      <c r="B32" s="84" t="s">
        <v>78</v>
      </c>
      <c r="C32" s="525">
        <f>'3 Insolvency &amp; 5 Basis'!I56</f>
        <v>0</v>
      </c>
      <c r="D32" s="68"/>
      <c r="E32" s="68"/>
      <c r="F32" s="127"/>
      <c r="G32" s="68"/>
      <c r="H32" s="68"/>
      <c r="I32" s="136"/>
      <c r="J32" s="137"/>
    </row>
    <row r="33" spans="1:10" ht="16.5" customHeight="1" x14ac:dyDescent="0.35">
      <c r="A33" s="125"/>
      <c r="B33" s="140" t="s">
        <v>79</v>
      </c>
      <c r="C33" s="525">
        <f>'3 Insolvency &amp; 5 Basis'!C36</f>
        <v>0</v>
      </c>
      <c r="D33" s="68"/>
      <c r="E33" s="68"/>
      <c r="F33" s="127"/>
      <c r="G33" s="68"/>
      <c r="H33" s="68"/>
      <c r="I33" s="119"/>
      <c r="J33" s="137"/>
    </row>
    <row r="34" spans="1:10" ht="16.5" customHeight="1" x14ac:dyDescent="0.35">
      <c r="A34" s="125"/>
      <c r="B34" s="140" t="s">
        <v>125</v>
      </c>
      <c r="C34" s="526">
        <f>IF((('3 Insolvency &amp; 5 Basis'!C37-'3 Insolvency &amp; 5 Basis'!I37)+('3 Insolvency &amp; 5 Basis'!C38-'3 Insolvency &amp; 5 Basis'!I38))&lt;0, 0,(('3 Insolvency &amp; 5 Basis'!C37-'3 Insolvency &amp; 5 Basis'!I37)+('3 Insolvency &amp; 5 Basis'!C38-'3 Insolvency &amp; 5 Basis'!I38)))</f>
        <v>0</v>
      </c>
      <c r="D34" s="68"/>
      <c r="E34" s="68"/>
      <c r="F34" s="127"/>
      <c r="G34" s="68"/>
      <c r="H34" s="68"/>
      <c r="I34" s="119"/>
      <c r="J34" s="137"/>
    </row>
    <row r="35" spans="1:10" ht="16.5" customHeight="1" x14ac:dyDescent="0.35">
      <c r="A35" s="125"/>
      <c r="B35" s="84" t="s">
        <v>80</v>
      </c>
      <c r="C35" s="141">
        <f>SUM(C32:C34)</f>
        <v>0</v>
      </c>
      <c r="D35" s="68"/>
      <c r="E35" s="92"/>
      <c r="F35" s="127"/>
      <c r="G35" s="68"/>
      <c r="H35" s="68"/>
      <c r="I35" s="119"/>
      <c r="J35" s="137"/>
    </row>
    <row r="36" spans="1:10" ht="16.5" customHeight="1" x14ac:dyDescent="0.35">
      <c r="A36" s="125"/>
      <c r="B36" s="84" t="s">
        <v>142</v>
      </c>
      <c r="C36" s="142"/>
      <c r="D36" s="68"/>
      <c r="E36" s="68"/>
      <c r="F36" s="127"/>
      <c r="G36" s="68"/>
      <c r="H36" s="68"/>
      <c r="I36" s="119"/>
      <c r="J36" s="137"/>
    </row>
    <row r="37" spans="1:10" ht="16.5" customHeight="1" x14ac:dyDescent="0.35">
      <c r="A37" s="125"/>
      <c r="B37" s="84" t="s">
        <v>232</v>
      </c>
      <c r="C37" s="525">
        <f>'3 Insolvency &amp; 5 Basis'!G56</f>
        <v>0</v>
      </c>
      <c r="D37" s="68"/>
      <c r="E37" s="68"/>
      <c r="F37" s="127"/>
      <c r="G37" s="68"/>
      <c r="H37" s="68"/>
      <c r="I37" s="119"/>
      <c r="J37" s="137"/>
    </row>
    <row r="38" spans="1:10" ht="16.5" customHeight="1" x14ac:dyDescent="0.35">
      <c r="A38" s="125"/>
      <c r="B38" s="84" t="s">
        <v>542</v>
      </c>
      <c r="C38" s="141">
        <f>IF(C35-C37&gt;0,C35-C37,0)</f>
        <v>0</v>
      </c>
      <c r="D38" s="68"/>
      <c r="E38" s="105"/>
      <c r="F38" s="134"/>
      <c r="G38" s="126"/>
      <c r="H38" s="126"/>
      <c r="I38" s="119"/>
      <c r="J38" s="143"/>
    </row>
    <row r="39" spans="1:10" ht="16.5" customHeight="1" x14ac:dyDescent="0.35">
      <c r="A39" s="125"/>
      <c r="B39" s="84" t="s">
        <v>166</v>
      </c>
      <c r="C39" s="68"/>
      <c r="D39" s="68"/>
      <c r="E39" s="105"/>
      <c r="F39" s="134"/>
      <c r="G39" s="126"/>
      <c r="H39" s="126"/>
      <c r="I39" s="119"/>
      <c r="J39" s="143"/>
    </row>
    <row r="40" spans="1:10" ht="16.5" customHeight="1" x14ac:dyDescent="0.35">
      <c r="A40" s="125"/>
      <c r="B40" s="90" t="s">
        <v>220</v>
      </c>
      <c r="C40" s="68"/>
      <c r="D40" s="68"/>
      <c r="E40" s="85">
        <f>IF(C32&lt;C38,C32,C38)</f>
        <v>0</v>
      </c>
      <c r="F40" s="134"/>
      <c r="G40" s="130">
        <f>IF(J28&lt;E40,J28,E40)</f>
        <v>0</v>
      </c>
      <c r="H40" s="131"/>
      <c r="I40" s="119" t="s">
        <v>81</v>
      </c>
      <c r="J40" s="128">
        <f>J28-G40</f>
        <v>0</v>
      </c>
    </row>
    <row r="41" spans="1:10" ht="16.5" customHeight="1" x14ac:dyDescent="0.35">
      <c r="A41" s="125" t="s">
        <v>83</v>
      </c>
      <c r="B41" s="84" t="s">
        <v>85</v>
      </c>
      <c r="C41" s="105"/>
      <c r="E41" s="115"/>
      <c r="F41" s="127"/>
      <c r="G41" s="130">
        <f>IF(J40&lt;E41,J40,E41)</f>
        <v>0</v>
      </c>
      <c r="H41" s="68"/>
      <c r="I41" s="119" t="s">
        <v>30</v>
      </c>
      <c r="J41" s="128">
        <f>J40-G41</f>
        <v>0</v>
      </c>
    </row>
    <row r="42" spans="1:10" ht="16.5" customHeight="1" x14ac:dyDescent="0.35">
      <c r="A42" s="125" t="s">
        <v>84</v>
      </c>
      <c r="B42" s="84" t="s">
        <v>86</v>
      </c>
      <c r="C42" s="115"/>
      <c r="D42" s="68" t="s">
        <v>72</v>
      </c>
      <c r="E42" s="133">
        <f>C42*3</f>
        <v>0</v>
      </c>
      <c r="F42" s="127"/>
      <c r="G42" s="130">
        <f>IF(J41&lt;E42,J41,E42)</f>
        <v>0</v>
      </c>
      <c r="H42" s="68"/>
      <c r="I42" s="119" t="s">
        <v>30</v>
      </c>
      <c r="J42" s="128">
        <f>J41-G42</f>
        <v>0</v>
      </c>
    </row>
    <row r="43" spans="1:10" ht="16.5" customHeight="1" x14ac:dyDescent="0.35">
      <c r="A43" s="125" t="s">
        <v>7</v>
      </c>
      <c r="B43" s="84" t="s">
        <v>82</v>
      </c>
      <c r="C43" s="116"/>
      <c r="D43" s="68" t="s">
        <v>72</v>
      </c>
      <c r="E43" s="133">
        <f>C43*3</f>
        <v>0</v>
      </c>
      <c r="F43" s="127"/>
      <c r="G43" s="130">
        <f>IF(J42&lt;E43,J42,E43)</f>
        <v>0</v>
      </c>
      <c r="H43" s="68"/>
      <c r="I43" s="119" t="s">
        <v>31</v>
      </c>
      <c r="J43" s="128">
        <f>J42-G43</f>
        <v>0</v>
      </c>
    </row>
    <row r="44" spans="1:10" ht="16.5" customHeight="1" x14ac:dyDescent="0.35">
      <c r="A44" s="125"/>
      <c r="B44" s="84"/>
      <c r="C44" s="222"/>
      <c r="D44" s="68"/>
      <c r="E44" s="105"/>
      <c r="F44" s="127"/>
      <c r="G44" s="131"/>
      <c r="H44" s="68"/>
      <c r="I44" s="119"/>
      <c r="J44" s="143"/>
    </row>
    <row r="45" spans="1:10" ht="22.5" customHeight="1" x14ac:dyDescent="0.4">
      <c r="A45" s="725" t="s">
        <v>219</v>
      </c>
      <c r="B45" s="720"/>
      <c r="C45" s="720"/>
      <c r="D45" s="720"/>
      <c r="E45" s="720"/>
      <c r="F45" s="720"/>
      <c r="G45" s="720"/>
      <c r="H45" s="720"/>
      <c r="I45" s="720"/>
      <c r="J45" s="721"/>
    </row>
    <row r="46" spans="1:10" ht="16.5" customHeight="1" thickBot="1" x14ac:dyDescent="0.4">
      <c r="A46" s="144"/>
      <c r="B46" s="145"/>
      <c r="C46" s="146"/>
      <c r="D46" s="146"/>
      <c r="E46" s="146"/>
      <c r="F46" s="147"/>
      <c r="G46" s="146"/>
      <c r="H46" s="146"/>
      <c r="I46" s="148"/>
      <c r="J46" s="149"/>
    </row>
    <row r="47" spans="1:10" ht="16.5" customHeight="1" x14ac:dyDescent="0.35">
      <c r="A47" s="708" t="s">
        <v>495</v>
      </c>
      <c r="B47" s="709"/>
      <c r="C47" s="709"/>
      <c r="D47" s="709"/>
      <c r="E47" s="709"/>
      <c r="F47" s="709"/>
      <c r="G47" s="709"/>
      <c r="H47" s="709"/>
      <c r="I47" s="709"/>
      <c r="J47" s="709"/>
    </row>
  </sheetData>
  <sheetProtection selectLockedCells="1"/>
  <mergeCells count="17">
    <mergeCell ref="D4:F4"/>
    <mergeCell ref="H4:J4"/>
    <mergeCell ref="B5:C5"/>
    <mergeCell ref="A1:J1"/>
    <mergeCell ref="A2:J2"/>
    <mergeCell ref="D5:E5"/>
    <mergeCell ref="F5:J5"/>
    <mergeCell ref="A10:J10"/>
    <mergeCell ref="A47:J47"/>
    <mergeCell ref="A6:J6"/>
    <mergeCell ref="A7:J7"/>
    <mergeCell ref="A13:J13"/>
    <mergeCell ref="A11:J11"/>
    <mergeCell ref="A12:J12"/>
    <mergeCell ref="A9:J9"/>
    <mergeCell ref="A45:J45"/>
    <mergeCell ref="A8:J8"/>
  </mergeCells>
  <printOptions gridLines="1"/>
  <pageMargins left="0.5" right="0.5" top="0.5" bottom="0.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3"/>
  <sheetViews>
    <sheetView topLeftCell="A41" workbookViewId="0">
      <selection activeCell="E24" sqref="E24"/>
    </sheetView>
  </sheetViews>
  <sheetFormatPr defaultColWidth="9.1796875" defaultRowHeight="16.5" customHeight="1" x14ac:dyDescent="0.35"/>
  <cols>
    <col min="1" max="1" width="3.7265625" style="34" bestFit="1" customWidth="1"/>
    <col min="2" max="2" width="36.81640625" style="34" bestFit="1" customWidth="1"/>
    <col min="3" max="3" width="11.7265625" style="34" customWidth="1"/>
    <col min="4" max="4" width="4.1796875" style="34" bestFit="1" customWidth="1"/>
    <col min="5" max="5" width="12.26953125" style="34" customWidth="1"/>
    <col min="6" max="6" width="1.26953125" style="34" customWidth="1"/>
    <col min="7" max="7" width="11.54296875" style="34" customWidth="1"/>
    <col min="8" max="8" width="1" style="34" customWidth="1"/>
    <col min="9" max="9" width="5.1796875" style="34" customWidth="1"/>
    <col min="10" max="10" width="12.54296875" style="34" customWidth="1"/>
    <col min="11" max="16384" width="9.1796875" style="34"/>
  </cols>
  <sheetData>
    <row r="1" spans="1:10" ht="23.25" customHeight="1" thickBot="1" x14ac:dyDescent="0.45">
      <c r="A1" s="742" t="s">
        <v>192</v>
      </c>
      <c r="B1" s="742"/>
      <c r="C1" s="742"/>
      <c r="D1" s="742"/>
      <c r="E1" s="742"/>
      <c r="F1" s="742"/>
      <c r="G1" s="742"/>
      <c r="H1" s="742"/>
      <c r="I1" s="742"/>
      <c r="J1" s="742"/>
    </row>
    <row r="2" spans="1:10" s="206" customFormat="1" ht="16.5" customHeight="1" thickBot="1" x14ac:dyDescent="0.4">
      <c r="A2" s="279"/>
      <c r="B2" s="256">
        <f>'1 COD &amp; Sale'!B8</f>
        <v>0</v>
      </c>
      <c r="C2" s="275" t="s">
        <v>171</v>
      </c>
      <c r="D2" s="744">
        <f>'1 COD &amp; Sale'!D8</f>
        <v>0</v>
      </c>
      <c r="E2" s="745"/>
      <c r="F2" s="746"/>
      <c r="G2" s="280" t="s">
        <v>172</v>
      </c>
      <c r="H2" s="747">
        <f>'1 COD &amp; Sale'!F8</f>
        <v>0</v>
      </c>
      <c r="I2" s="748"/>
      <c r="J2" s="749"/>
    </row>
    <row r="3" spans="1:10" s="206" customFormat="1" ht="16.5" customHeight="1" thickBot="1" x14ac:dyDescent="0.4">
      <c r="A3" s="274" t="s">
        <v>131</v>
      </c>
      <c r="B3" s="732" t="s">
        <v>185</v>
      </c>
      <c r="C3" s="732"/>
      <c r="D3" s="750">
        <f>'1 COD &amp; Sale'!C9</f>
        <v>0</v>
      </c>
      <c r="E3" s="751"/>
      <c r="F3" s="752">
        <f>'1 COD &amp; Sale'!E9</f>
        <v>0</v>
      </c>
      <c r="G3" s="752"/>
      <c r="H3" s="752"/>
      <c r="I3" s="752"/>
      <c r="J3" s="621"/>
    </row>
    <row r="4" spans="1:10" ht="16.5" customHeight="1" thickBot="1" x14ac:dyDescent="0.4">
      <c r="A4" s="710" t="s">
        <v>146</v>
      </c>
      <c r="B4" s="711"/>
      <c r="C4" s="711"/>
      <c r="D4" s="711"/>
      <c r="E4" s="711"/>
      <c r="F4" s="711"/>
      <c r="G4" s="711"/>
      <c r="H4" s="711"/>
      <c r="I4" s="711"/>
      <c r="J4" s="715"/>
    </row>
    <row r="5" spans="1:10" ht="21.75" customHeight="1" thickBot="1" x14ac:dyDescent="0.45">
      <c r="A5" s="714" t="s">
        <v>218</v>
      </c>
      <c r="B5" s="711"/>
      <c r="C5" s="711"/>
      <c r="D5" s="711"/>
      <c r="E5" s="711"/>
      <c r="F5" s="711"/>
      <c r="G5" s="711"/>
      <c r="H5" s="711"/>
      <c r="I5" s="711"/>
      <c r="J5" s="715"/>
    </row>
    <row r="6" spans="1:10" ht="17.25" customHeight="1" thickBot="1" x14ac:dyDescent="0.4">
      <c r="A6" s="739" t="s">
        <v>223</v>
      </c>
      <c r="B6" s="740"/>
      <c r="C6" s="740"/>
      <c r="D6" s="740"/>
      <c r="E6" s="740"/>
      <c r="F6" s="740"/>
      <c r="G6" s="740"/>
      <c r="H6" s="740"/>
      <c r="I6" s="740"/>
      <c r="J6" s="741"/>
    </row>
    <row r="7" spans="1:10" ht="17.25" customHeight="1" x14ac:dyDescent="0.35">
      <c r="A7" s="722" t="s">
        <v>63</v>
      </c>
      <c r="B7" s="723"/>
      <c r="C7" s="723"/>
      <c r="D7" s="723"/>
      <c r="E7" s="723"/>
      <c r="F7" s="723"/>
      <c r="G7" s="723"/>
      <c r="H7" s="723"/>
      <c r="I7" s="723"/>
      <c r="J7" s="724"/>
    </row>
    <row r="8" spans="1:10" ht="16.5" customHeight="1" x14ac:dyDescent="0.35">
      <c r="A8" s="719" t="s">
        <v>62</v>
      </c>
      <c r="B8" s="720"/>
      <c r="C8" s="720"/>
      <c r="D8" s="720"/>
      <c r="E8" s="720"/>
      <c r="F8" s="720"/>
      <c r="G8" s="720"/>
      <c r="H8" s="720"/>
      <c r="I8" s="720"/>
      <c r="J8" s="721"/>
    </row>
    <row r="9" spans="1:10" ht="16.5" customHeight="1" x14ac:dyDescent="0.35">
      <c r="A9" s="719" t="s">
        <v>138</v>
      </c>
      <c r="B9" s="720"/>
      <c r="C9" s="720"/>
      <c r="D9" s="720"/>
      <c r="E9" s="720"/>
      <c r="F9" s="720"/>
      <c r="G9" s="720"/>
      <c r="H9" s="720"/>
      <c r="I9" s="720"/>
      <c r="J9" s="721"/>
    </row>
    <row r="10" spans="1:10" ht="16.5" customHeight="1" x14ac:dyDescent="0.35">
      <c r="A10" s="719" t="s">
        <v>155</v>
      </c>
      <c r="B10" s="720"/>
      <c r="C10" s="720"/>
      <c r="D10" s="720"/>
      <c r="E10" s="720"/>
      <c r="F10" s="720"/>
      <c r="G10" s="720"/>
      <c r="H10" s="720"/>
      <c r="I10" s="720"/>
      <c r="J10" s="721"/>
    </row>
    <row r="11" spans="1:10" ht="16.5" customHeight="1" thickBot="1" x14ac:dyDescent="0.4">
      <c r="A11" s="716" t="s">
        <v>139</v>
      </c>
      <c r="B11" s="717"/>
      <c r="C11" s="717"/>
      <c r="D11" s="717"/>
      <c r="E11" s="717"/>
      <c r="F11" s="717"/>
      <c r="G11" s="717"/>
      <c r="H11" s="717"/>
      <c r="I11" s="717"/>
      <c r="J11" s="718"/>
    </row>
    <row r="12" spans="1:10" ht="16.5" customHeight="1" x14ac:dyDescent="0.35">
      <c r="A12" s="118"/>
      <c r="B12" s="119"/>
      <c r="C12" s="119" t="s">
        <v>64</v>
      </c>
      <c r="D12" s="119"/>
      <c r="E12" s="119" t="s">
        <v>65</v>
      </c>
      <c r="F12" s="119"/>
      <c r="G12" s="119" t="s">
        <v>66</v>
      </c>
      <c r="H12" s="119"/>
      <c r="I12" s="119"/>
      <c r="J12" s="120" t="s">
        <v>67</v>
      </c>
    </row>
    <row r="13" spans="1:10" ht="60.75" customHeight="1" thickBot="1" x14ac:dyDescent="0.4">
      <c r="A13" s="121"/>
      <c r="B13" s="122"/>
      <c r="C13" s="123" t="s">
        <v>68</v>
      </c>
      <c r="D13" s="123"/>
      <c r="E13" s="66" t="s">
        <v>145</v>
      </c>
      <c r="F13" s="68"/>
      <c r="G13" s="66" t="s">
        <v>141</v>
      </c>
      <c r="H13" s="68"/>
      <c r="I13" s="119" t="s">
        <v>137</v>
      </c>
      <c r="J13" s="124" t="s">
        <v>69</v>
      </c>
    </row>
    <row r="14" spans="1:10" ht="18" customHeight="1" thickBot="1" x14ac:dyDescent="0.4">
      <c r="A14" s="121"/>
      <c r="B14" s="738" t="s">
        <v>150</v>
      </c>
      <c r="C14" s="738"/>
      <c r="D14" s="181"/>
      <c r="E14" s="66"/>
      <c r="F14" s="68"/>
      <c r="G14" s="66"/>
      <c r="H14" s="68"/>
      <c r="I14" s="119"/>
      <c r="J14" s="124"/>
    </row>
    <row r="15" spans="1:10" ht="16.5" customHeight="1" x14ac:dyDescent="0.35">
      <c r="A15" s="125" t="s">
        <v>0</v>
      </c>
      <c r="B15" s="84" t="s">
        <v>152</v>
      </c>
      <c r="C15" s="68"/>
      <c r="D15" s="68"/>
      <c r="E15" s="126"/>
      <c r="F15" s="127"/>
      <c r="G15" s="68"/>
      <c r="H15" s="68"/>
      <c r="I15" s="119"/>
      <c r="J15" s="128">
        <f>IF(D14=1,'2 Exclusions'!F12+'2 Exclusions'!F32+'2 Exclusions'!F56,'2 Exclusions'!H12+'2 Exclusions'!H32+'2 Exclusions'!H56)</f>
        <v>0</v>
      </c>
    </row>
    <row r="16" spans="1:10" ht="16.5" customHeight="1" x14ac:dyDescent="0.35">
      <c r="A16" s="125"/>
      <c r="B16" s="84" t="s">
        <v>151</v>
      </c>
      <c r="C16" s="68"/>
      <c r="D16" s="68"/>
      <c r="E16" s="126"/>
      <c r="F16" s="127"/>
      <c r="G16" s="68"/>
      <c r="H16" s="68"/>
      <c r="I16" s="119"/>
      <c r="J16" s="180"/>
    </row>
    <row r="17" spans="1:10" ht="16.5" customHeight="1" x14ac:dyDescent="0.35">
      <c r="A17" s="125"/>
      <c r="B17" s="84" t="s">
        <v>151</v>
      </c>
      <c r="C17" s="68"/>
      <c r="D17" s="68"/>
      <c r="E17" s="126"/>
      <c r="F17" s="127"/>
      <c r="G17" s="68"/>
      <c r="H17" s="68"/>
      <c r="I17" s="119"/>
      <c r="J17" s="180"/>
    </row>
    <row r="18" spans="1:10" ht="16.5" customHeight="1" x14ac:dyDescent="0.35">
      <c r="A18" s="125"/>
      <c r="B18" s="84" t="s">
        <v>151</v>
      </c>
      <c r="C18" s="68"/>
      <c r="D18" s="68"/>
      <c r="E18" s="126"/>
      <c r="F18" s="127"/>
      <c r="G18" s="68"/>
      <c r="H18" s="68"/>
      <c r="I18" s="119"/>
      <c r="J18" s="180"/>
    </row>
    <row r="19" spans="1:10" ht="16.5" customHeight="1" x14ac:dyDescent="0.35">
      <c r="A19" s="125"/>
      <c r="B19" s="84" t="s">
        <v>151</v>
      </c>
      <c r="C19" s="68"/>
      <c r="D19" s="68"/>
      <c r="E19" s="126"/>
      <c r="F19" s="127"/>
      <c r="G19" s="68"/>
      <c r="H19" s="68"/>
      <c r="I19" s="119"/>
      <c r="J19" s="180"/>
    </row>
    <row r="20" spans="1:10" ht="16.5" customHeight="1" x14ac:dyDescent="0.35">
      <c r="A20" s="125"/>
      <c r="B20" s="84" t="s">
        <v>151</v>
      </c>
      <c r="C20" s="68"/>
      <c r="D20" s="68"/>
      <c r="E20" s="126"/>
      <c r="F20" s="127"/>
      <c r="G20" s="68"/>
      <c r="H20" s="68"/>
      <c r="I20" s="119"/>
      <c r="J20" s="180"/>
    </row>
    <row r="21" spans="1:10" ht="16.5" customHeight="1" x14ac:dyDescent="0.35">
      <c r="A21" s="125"/>
      <c r="B21" s="84" t="s">
        <v>151</v>
      </c>
      <c r="C21" s="68"/>
      <c r="D21" s="68"/>
      <c r="E21" s="126"/>
      <c r="F21" s="127"/>
      <c r="G21" s="68"/>
      <c r="H21" s="68"/>
      <c r="I21" s="119"/>
      <c r="J21" s="180"/>
    </row>
    <row r="22" spans="1:10" ht="16.5" customHeight="1" x14ac:dyDescent="0.35">
      <c r="A22" s="125"/>
      <c r="B22" s="84" t="s">
        <v>151</v>
      </c>
      <c r="C22" s="68"/>
      <c r="D22" s="68"/>
      <c r="E22" s="126"/>
      <c r="F22" s="127"/>
      <c r="G22" s="68"/>
      <c r="H22" s="68"/>
      <c r="I22" s="119"/>
      <c r="J22" s="180"/>
    </row>
    <row r="23" spans="1:10" ht="16.5" customHeight="1" x14ac:dyDescent="0.35">
      <c r="A23" s="125"/>
      <c r="B23" s="84" t="s">
        <v>153</v>
      </c>
      <c r="C23" s="68"/>
      <c r="D23" s="68"/>
      <c r="E23" s="126"/>
      <c r="F23" s="127"/>
      <c r="G23" s="68"/>
      <c r="H23" s="68"/>
      <c r="I23" s="119"/>
      <c r="J23" s="128">
        <f>SUM(J15:J22)</f>
        <v>0</v>
      </c>
    </row>
    <row r="24" spans="1:10" ht="16.5" customHeight="1" x14ac:dyDescent="0.35">
      <c r="A24" s="125" t="s">
        <v>1</v>
      </c>
      <c r="B24" s="84" t="s">
        <v>70</v>
      </c>
      <c r="C24" s="68"/>
      <c r="D24" s="68"/>
      <c r="E24" s="150"/>
      <c r="F24" s="129"/>
      <c r="G24" s="130">
        <f>IF(J23&lt;E24,J23,E24)</f>
        <v>0</v>
      </c>
      <c r="H24" s="131"/>
      <c r="I24" s="132" t="s">
        <v>140</v>
      </c>
      <c r="J24" s="128">
        <f>J23-G24</f>
        <v>0</v>
      </c>
    </row>
    <row r="25" spans="1:10" ht="16.5" customHeight="1" x14ac:dyDescent="0.35">
      <c r="A25" s="125" t="s">
        <v>2</v>
      </c>
      <c r="B25" s="84" t="s">
        <v>71</v>
      </c>
      <c r="C25" s="115"/>
      <c r="D25" s="68" t="s">
        <v>126</v>
      </c>
      <c r="E25" s="133">
        <f>C25*9</f>
        <v>0</v>
      </c>
      <c r="F25" s="134"/>
      <c r="G25" s="130">
        <f>IF(J24&lt;E25,J24,E25)</f>
        <v>0</v>
      </c>
      <c r="H25" s="131"/>
      <c r="I25" s="132" t="s">
        <v>73</v>
      </c>
      <c r="J25" s="128">
        <f>J24-G25</f>
        <v>0</v>
      </c>
    </row>
    <row r="26" spans="1:10" ht="16.5" customHeight="1" x14ac:dyDescent="0.35">
      <c r="A26" s="125" t="s">
        <v>3</v>
      </c>
      <c r="B26" s="84" t="s">
        <v>74</v>
      </c>
      <c r="C26" s="116"/>
      <c r="D26" s="68" t="s">
        <v>126</v>
      </c>
      <c r="E26" s="133">
        <f>C26*9</f>
        <v>0</v>
      </c>
      <c r="F26" s="134"/>
      <c r="G26" s="130">
        <f>IF(J25&lt;E26,J25,E26)</f>
        <v>0</v>
      </c>
      <c r="H26" s="131"/>
      <c r="I26" s="132" t="s">
        <v>75</v>
      </c>
      <c r="J26" s="128">
        <f>J25-G26</f>
        <v>0</v>
      </c>
    </row>
    <row r="27" spans="1:10" ht="16.5" customHeight="1" x14ac:dyDescent="0.35">
      <c r="A27" s="125" t="s">
        <v>4</v>
      </c>
      <c r="B27" s="84" t="s">
        <v>76</v>
      </c>
      <c r="C27" s="68"/>
      <c r="D27" s="68"/>
      <c r="E27" s="115"/>
      <c r="F27" s="134"/>
      <c r="G27" s="130">
        <f>IF(J26&lt;E27,J26,E27)</f>
        <v>0</v>
      </c>
      <c r="H27" s="131"/>
      <c r="I27" s="132" t="s">
        <v>77</v>
      </c>
      <c r="J27" s="128">
        <f>J26-G27</f>
        <v>0</v>
      </c>
    </row>
    <row r="28" spans="1:10" ht="16.5" customHeight="1" x14ac:dyDescent="0.35">
      <c r="A28" s="135" t="s">
        <v>5</v>
      </c>
      <c r="B28" s="743" t="s">
        <v>122</v>
      </c>
      <c r="C28" s="743"/>
      <c r="D28" s="68"/>
      <c r="E28" s="77"/>
      <c r="F28" s="127"/>
      <c r="G28" s="68"/>
      <c r="H28" s="68"/>
      <c r="I28" s="136"/>
      <c r="J28" s="137"/>
    </row>
    <row r="29" spans="1:10" ht="16.5" customHeight="1" x14ac:dyDescent="0.35">
      <c r="A29" s="135"/>
      <c r="B29" s="84" t="s">
        <v>123</v>
      </c>
      <c r="C29" s="68"/>
      <c r="D29" s="68"/>
      <c r="E29" s="68"/>
      <c r="F29" s="127"/>
      <c r="G29" s="68"/>
      <c r="H29" s="68"/>
      <c r="I29" s="136"/>
      <c r="J29" s="137"/>
    </row>
    <row r="30" spans="1:10" ht="16.5" customHeight="1" x14ac:dyDescent="0.35">
      <c r="A30" s="135"/>
      <c r="B30" s="84" t="s">
        <v>78</v>
      </c>
      <c r="C30" s="138">
        <f>'3 Insolvency &amp; 5 Basis'!K56</f>
        <v>0</v>
      </c>
      <c r="D30" s="68"/>
      <c r="E30" s="68"/>
      <c r="F30" s="127"/>
      <c r="G30" s="68"/>
      <c r="H30" s="68"/>
      <c r="I30" s="136"/>
      <c r="J30" s="137"/>
    </row>
    <row r="31" spans="1:10" ht="16.5" customHeight="1" x14ac:dyDescent="0.35">
      <c r="A31" s="135"/>
      <c r="B31" s="139" t="s">
        <v>124</v>
      </c>
      <c r="C31" s="68"/>
      <c r="D31" s="68"/>
      <c r="E31" s="68"/>
      <c r="F31" s="127"/>
      <c r="G31" s="68"/>
      <c r="H31" s="68"/>
      <c r="I31" s="136"/>
      <c r="J31" s="137"/>
    </row>
    <row r="32" spans="1:10" ht="16.5" customHeight="1" x14ac:dyDescent="0.35">
      <c r="A32" s="125"/>
      <c r="B32" s="140" t="s">
        <v>79</v>
      </c>
      <c r="C32" s="138">
        <f>'3 Insolvency &amp; 5 Basis'!C36</f>
        <v>0</v>
      </c>
      <c r="D32" s="68"/>
      <c r="E32" s="68"/>
      <c r="F32" s="127"/>
      <c r="G32" s="68"/>
      <c r="H32" s="68"/>
      <c r="I32" s="119"/>
      <c r="J32" s="137"/>
    </row>
    <row r="33" spans="1:10" ht="16.5" customHeight="1" x14ac:dyDescent="0.35">
      <c r="A33" s="125"/>
      <c r="B33" s="140" t="s">
        <v>125</v>
      </c>
      <c r="C33" s="141">
        <f>IF((('3 Insolvency &amp; 5 Basis'!C37-'3 Insolvency &amp; 5 Basis'!K37)+('3 Insolvency &amp; 5 Basis'!C38-'3 Insolvency &amp; 5 Basis'!K38))&lt;0,0,(('3 Insolvency &amp; 5 Basis'!C37-'3 Insolvency &amp; 5 Basis'!K37)+('3 Insolvency &amp; 5 Basis'!C38-'3 Insolvency &amp; 5 Basis'!K38)))</f>
        <v>0</v>
      </c>
      <c r="D33" s="68"/>
      <c r="E33" s="68"/>
      <c r="F33" s="127"/>
      <c r="G33" s="68"/>
      <c r="H33" s="68"/>
      <c r="I33" s="119"/>
      <c r="J33" s="137"/>
    </row>
    <row r="34" spans="1:10" ht="16.5" customHeight="1" x14ac:dyDescent="0.35">
      <c r="A34" s="125"/>
      <c r="B34" s="84" t="s">
        <v>80</v>
      </c>
      <c r="C34" s="141">
        <f>SUM(C30:C33)</f>
        <v>0</v>
      </c>
      <c r="D34" s="68"/>
      <c r="E34" s="92"/>
      <c r="F34" s="127"/>
      <c r="G34" s="68"/>
      <c r="H34" s="68"/>
      <c r="I34" s="119"/>
      <c r="J34" s="137"/>
    </row>
    <row r="35" spans="1:10" ht="16.5" customHeight="1" x14ac:dyDescent="0.35">
      <c r="A35" s="125"/>
      <c r="B35" s="84" t="s">
        <v>142</v>
      </c>
      <c r="C35" s="142"/>
      <c r="D35" s="68"/>
      <c r="E35" s="68"/>
      <c r="F35" s="127"/>
      <c r="G35" s="68"/>
      <c r="H35" s="68"/>
      <c r="I35" s="119"/>
      <c r="J35" s="137"/>
    </row>
    <row r="36" spans="1:10" ht="16.5" customHeight="1" x14ac:dyDescent="0.35">
      <c r="A36" s="125"/>
      <c r="B36" s="84" t="s">
        <v>233</v>
      </c>
      <c r="C36" s="85">
        <f>'3 Insolvency &amp; 5 Basis'!G56</f>
        <v>0</v>
      </c>
      <c r="D36" s="68"/>
      <c r="E36" s="68"/>
      <c r="F36" s="127"/>
      <c r="G36" s="68"/>
      <c r="H36" s="68"/>
      <c r="I36" s="119"/>
      <c r="J36" s="137"/>
    </row>
    <row r="37" spans="1:10" ht="16.5" customHeight="1" x14ac:dyDescent="0.35">
      <c r="A37" s="125"/>
      <c r="B37" s="84" t="s">
        <v>143</v>
      </c>
      <c r="C37" s="141">
        <f>IF(C34-C36&gt;0,C34-C36,0)</f>
        <v>0</v>
      </c>
      <c r="D37" s="68"/>
      <c r="E37" s="105"/>
      <c r="F37" s="134"/>
      <c r="G37" s="126"/>
      <c r="H37" s="126"/>
      <c r="I37" s="119"/>
      <c r="J37" s="143"/>
    </row>
    <row r="38" spans="1:10" ht="16.5" customHeight="1" x14ac:dyDescent="0.35">
      <c r="A38" s="125"/>
      <c r="B38" s="84" t="s">
        <v>144</v>
      </c>
      <c r="C38" s="68"/>
      <c r="D38" s="68"/>
      <c r="E38" s="85">
        <f>IF(C30&lt;C37,C30,C37)</f>
        <v>0</v>
      </c>
      <c r="F38" s="134"/>
      <c r="G38" s="130">
        <f>IF(J27&lt;E38,J27,E38)</f>
        <v>0</v>
      </c>
      <c r="H38" s="131"/>
      <c r="I38" s="119" t="s">
        <v>81</v>
      </c>
      <c r="J38" s="128">
        <f>J27-G38</f>
        <v>0</v>
      </c>
    </row>
    <row r="39" spans="1:10" ht="16.5" customHeight="1" x14ac:dyDescent="0.35">
      <c r="A39" s="125" t="s">
        <v>83</v>
      </c>
      <c r="B39" s="84" t="s">
        <v>85</v>
      </c>
      <c r="C39" s="105"/>
      <c r="E39" s="115"/>
      <c r="F39" s="127"/>
      <c r="G39" s="130">
        <f>IF(J38&lt;E39,J38,E39)</f>
        <v>0</v>
      </c>
      <c r="H39" s="68"/>
      <c r="I39" s="119" t="s">
        <v>30</v>
      </c>
      <c r="J39" s="128">
        <f>J38-G39</f>
        <v>0</v>
      </c>
    </row>
    <row r="40" spans="1:10" ht="16.5" customHeight="1" x14ac:dyDescent="0.35">
      <c r="A40" s="125" t="s">
        <v>84</v>
      </c>
      <c r="B40" s="84" t="s">
        <v>86</v>
      </c>
      <c r="C40" s="115"/>
      <c r="D40" s="68" t="s">
        <v>126</v>
      </c>
      <c r="E40" s="133">
        <f>C40*9</f>
        <v>0</v>
      </c>
      <c r="F40" s="127"/>
      <c r="G40" s="130">
        <f>IF(J39&lt;E40,J39,E40)</f>
        <v>0</v>
      </c>
      <c r="H40" s="68"/>
      <c r="I40" s="119" t="s">
        <v>30</v>
      </c>
      <c r="J40" s="128">
        <f>J39-G40</f>
        <v>0</v>
      </c>
    </row>
    <row r="41" spans="1:10" ht="16.5" customHeight="1" x14ac:dyDescent="0.35">
      <c r="A41" s="125" t="s">
        <v>7</v>
      </c>
      <c r="B41" s="84" t="s">
        <v>82</v>
      </c>
      <c r="C41" s="116"/>
      <c r="D41" s="68" t="s">
        <v>126</v>
      </c>
      <c r="E41" s="133">
        <f>C41*9</f>
        <v>0</v>
      </c>
      <c r="F41" s="127"/>
      <c r="G41" s="130">
        <f>IF(J40&lt;E41,J40,E41)</f>
        <v>0</v>
      </c>
      <c r="H41" s="68"/>
      <c r="I41" s="119" t="s">
        <v>31</v>
      </c>
      <c r="J41" s="128">
        <f>J40-G41</f>
        <v>0</v>
      </c>
    </row>
    <row r="42" spans="1:10" ht="16.5" customHeight="1" thickBot="1" x14ac:dyDescent="0.4">
      <c r="A42" s="144"/>
      <c r="B42" s="145"/>
      <c r="C42" s="146"/>
      <c r="D42" s="146"/>
      <c r="E42" s="146"/>
      <c r="F42" s="147"/>
      <c r="G42" s="146"/>
      <c r="H42" s="146"/>
      <c r="I42" s="148"/>
      <c r="J42" s="149"/>
    </row>
    <row r="43" spans="1:10" ht="16.5" customHeight="1" x14ac:dyDescent="0.35">
      <c r="A43" s="708" t="s">
        <v>481</v>
      </c>
      <c r="B43" s="709"/>
      <c r="C43" s="709"/>
      <c r="D43" s="709"/>
      <c r="E43" s="709"/>
      <c r="F43" s="709"/>
      <c r="G43" s="709"/>
      <c r="H43" s="709"/>
      <c r="I43" s="709"/>
      <c r="J43" s="709"/>
    </row>
  </sheetData>
  <sheetProtection algorithmName="SHA-512" hashValue="gMiwuqYfuL+UGWOTUi7+wAId6PH+KFGWF4ikPKf2/957hU6dlxVLJfnoMUGhT6cjbZqlIwdME3LRfGt7jSpo4A==" saltValue="OAJJaxDRrH4THJGo65F4dw==" spinCount="100000" sheet="1" selectLockedCells="1"/>
  <mergeCells count="17">
    <mergeCell ref="A1:J1"/>
    <mergeCell ref="A4:J4"/>
    <mergeCell ref="B28:C28"/>
    <mergeCell ref="D2:F2"/>
    <mergeCell ref="H2:J2"/>
    <mergeCell ref="B3:C3"/>
    <mergeCell ref="D3:E3"/>
    <mergeCell ref="F3:J3"/>
    <mergeCell ref="A43:J43"/>
    <mergeCell ref="A5:J5"/>
    <mergeCell ref="A7:J7"/>
    <mergeCell ref="A8:J8"/>
    <mergeCell ref="A9:J9"/>
    <mergeCell ref="A10:J10"/>
    <mergeCell ref="B14:C14"/>
    <mergeCell ref="A11:J11"/>
    <mergeCell ref="A6:J6"/>
  </mergeCells>
  <pageMargins left="0.7" right="0.7" top="0.75" bottom="0.75" header="0.3" footer="0.3"/>
  <pageSetup scale="92"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3"/>
  <sheetViews>
    <sheetView topLeftCell="A2" workbookViewId="0">
      <selection activeCell="F2" sqref="F2:G2"/>
    </sheetView>
  </sheetViews>
  <sheetFormatPr defaultRowHeight="14.5" x14ac:dyDescent="0.35"/>
  <cols>
    <col min="1" max="1" width="34.7265625" customWidth="1"/>
    <col min="2" max="7" width="11.453125" customWidth="1"/>
  </cols>
  <sheetData>
    <row r="1" spans="1:8" ht="15" thickBot="1" x14ac:dyDescent="0.4">
      <c r="A1" s="410" t="s">
        <v>384</v>
      </c>
      <c r="B1" s="410"/>
      <c r="C1" s="410"/>
      <c r="D1" s="410"/>
      <c r="E1" s="410"/>
      <c r="F1" s="410"/>
      <c r="G1" s="410"/>
      <c r="H1" s="410"/>
    </row>
    <row r="2" spans="1:8" ht="15.5" x14ac:dyDescent="0.35">
      <c r="A2" s="773" t="s">
        <v>259</v>
      </c>
      <c r="B2" s="775" t="s">
        <v>382</v>
      </c>
      <c r="C2" s="776"/>
      <c r="D2" s="776"/>
      <c r="E2" s="777"/>
      <c r="F2" s="763"/>
      <c r="G2" s="764"/>
    </row>
    <row r="3" spans="1:8" ht="15.75" customHeight="1" x14ac:dyDescent="0.35">
      <c r="A3" s="774"/>
      <c r="B3" s="778" t="s">
        <v>383</v>
      </c>
      <c r="C3" s="779"/>
      <c r="D3" s="779"/>
      <c r="E3" s="779"/>
      <c r="F3" s="765"/>
      <c r="G3" s="766"/>
    </row>
    <row r="4" spans="1:8" x14ac:dyDescent="0.35">
      <c r="A4" s="753" t="s">
        <v>400</v>
      </c>
      <c r="B4" s="754"/>
      <c r="C4" s="754"/>
      <c r="D4" s="755"/>
      <c r="E4" s="755"/>
      <c r="F4" s="755"/>
      <c r="G4" s="756"/>
    </row>
    <row r="5" spans="1:8" x14ac:dyDescent="0.35">
      <c r="A5" s="411"/>
      <c r="B5" s="757"/>
      <c r="C5" s="757"/>
      <c r="D5" s="758"/>
      <c r="E5" s="758"/>
      <c r="F5" s="758"/>
      <c r="G5" s="759"/>
    </row>
    <row r="6" spans="1:8" x14ac:dyDescent="0.35">
      <c r="A6" s="411"/>
      <c r="B6" s="757"/>
      <c r="C6" s="757"/>
      <c r="D6" s="758"/>
      <c r="E6" s="758"/>
      <c r="F6" s="758"/>
      <c r="G6" s="759"/>
    </row>
    <row r="7" spans="1:8" x14ac:dyDescent="0.35">
      <c r="A7" s="411"/>
      <c r="B7" s="757"/>
      <c r="C7" s="757"/>
      <c r="D7" s="758"/>
      <c r="E7" s="758"/>
      <c r="F7" s="758"/>
      <c r="G7" s="759"/>
    </row>
    <row r="8" spans="1:8" ht="15" customHeight="1" x14ac:dyDescent="0.35">
      <c r="A8" s="770" t="s">
        <v>440</v>
      </c>
      <c r="B8" s="771"/>
      <c r="C8" s="771"/>
      <c r="D8" s="771"/>
      <c r="E8" s="771"/>
      <c r="F8" s="771"/>
      <c r="G8" s="772"/>
    </row>
    <row r="9" spans="1:8" x14ac:dyDescent="0.35">
      <c r="A9" s="753" t="s">
        <v>443</v>
      </c>
      <c r="B9" s="754"/>
      <c r="C9" s="754"/>
      <c r="D9" s="755"/>
      <c r="E9" s="755"/>
      <c r="F9" s="755"/>
      <c r="G9" s="756"/>
    </row>
    <row r="10" spans="1:8" x14ac:dyDescent="0.35">
      <c r="A10" s="312" t="s">
        <v>276</v>
      </c>
      <c r="B10" s="760" t="s">
        <v>401</v>
      </c>
      <c r="C10" s="760"/>
      <c r="D10" s="761"/>
      <c r="E10" s="761"/>
      <c r="F10" s="761"/>
      <c r="G10" s="762"/>
    </row>
    <row r="11" spans="1:8" x14ac:dyDescent="0.35">
      <c r="A11" s="411"/>
      <c r="B11" s="758"/>
      <c r="C11" s="784"/>
      <c r="D11" s="784"/>
      <c r="E11" s="784"/>
      <c r="F11" s="784"/>
      <c r="G11" s="785"/>
    </row>
    <row r="12" spans="1:8" x14ac:dyDescent="0.35">
      <c r="A12" s="411"/>
      <c r="B12" s="434"/>
      <c r="C12" s="435"/>
      <c r="D12" s="435"/>
      <c r="E12" s="435"/>
      <c r="F12" s="435"/>
      <c r="G12" s="436"/>
    </row>
    <row r="13" spans="1:8" x14ac:dyDescent="0.35">
      <c r="A13" s="411"/>
      <c r="B13" s="434"/>
      <c r="C13" s="435"/>
      <c r="D13" s="435"/>
      <c r="E13" s="435"/>
      <c r="F13" s="435"/>
      <c r="G13" s="436"/>
    </row>
    <row r="14" spans="1:8" x14ac:dyDescent="0.35">
      <c r="A14" s="753" t="s">
        <v>444</v>
      </c>
      <c r="B14" s="754"/>
      <c r="C14" s="754"/>
      <c r="D14" s="755"/>
      <c r="E14" s="755"/>
      <c r="F14" s="755"/>
      <c r="G14" s="756"/>
    </row>
    <row r="15" spans="1:8" x14ac:dyDescent="0.35">
      <c r="A15" s="411"/>
      <c r="B15" s="758"/>
      <c r="C15" s="784"/>
      <c r="D15" s="784"/>
      <c r="E15" s="784"/>
      <c r="F15" s="784"/>
      <c r="G15" s="785"/>
    </row>
    <row r="16" spans="1:8" x14ac:dyDescent="0.35">
      <c r="A16" s="411"/>
      <c r="B16" s="758"/>
      <c r="C16" s="784"/>
      <c r="D16" s="784"/>
      <c r="E16" s="784"/>
      <c r="F16" s="784"/>
      <c r="G16" s="785"/>
    </row>
    <row r="17" spans="1:7" x14ac:dyDescent="0.35">
      <c r="A17" s="411"/>
      <c r="B17" s="758"/>
      <c r="C17" s="784"/>
      <c r="D17" s="784"/>
      <c r="E17" s="784"/>
      <c r="F17" s="784"/>
      <c r="G17" s="785"/>
    </row>
    <row r="18" spans="1:7" x14ac:dyDescent="0.35">
      <c r="A18" s="411"/>
      <c r="B18" s="757"/>
      <c r="C18" s="757"/>
      <c r="D18" s="758"/>
      <c r="E18" s="758"/>
      <c r="F18" s="758"/>
      <c r="G18" s="759"/>
    </row>
    <row r="19" spans="1:7" x14ac:dyDescent="0.35">
      <c r="A19" s="411"/>
      <c r="B19" s="757"/>
      <c r="C19" s="757"/>
      <c r="D19" s="758"/>
      <c r="E19" s="758"/>
      <c r="F19" s="758"/>
      <c r="G19" s="759"/>
    </row>
    <row r="20" spans="1:7" ht="45.75" customHeight="1" x14ac:dyDescent="0.35">
      <c r="A20" s="780" t="s">
        <v>450</v>
      </c>
      <c r="B20" s="781"/>
      <c r="C20" s="781"/>
      <c r="D20" s="782"/>
      <c r="E20" s="782"/>
      <c r="F20" s="782"/>
      <c r="G20" s="783"/>
    </row>
    <row r="21" spans="1:7" ht="30" customHeight="1" x14ac:dyDescent="0.35">
      <c r="A21" s="780" t="s">
        <v>441</v>
      </c>
      <c r="B21" s="781"/>
      <c r="C21" s="781"/>
      <c r="D21" s="782"/>
      <c r="E21" s="782"/>
      <c r="F21" s="782"/>
      <c r="G21" s="783"/>
    </row>
    <row r="22" spans="1:7" x14ac:dyDescent="0.35">
      <c r="A22" s="753" t="s">
        <v>437</v>
      </c>
      <c r="B22" s="754"/>
      <c r="C22" s="754"/>
      <c r="D22" s="755"/>
      <c r="E22" s="755"/>
      <c r="F22" s="755"/>
      <c r="G22" s="756"/>
    </row>
    <row r="23" spans="1:7" x14ac:dyDescent="0.35">
      <c r="A23" s="412" t="s">
        <v>260</v>
      </c>
      <c r="B23" s="760" t="s">
        <v>261</v>
      </c>
      <c r="C23" s="760"/>
      <c r="D23" s="761"/>
      <c r="E23" s="761"/>
      <c r="F23" s="761"/>
      <c r="G23" s="762"/>
    </row>
    <row r="24" spans="1:7" x14ac:dyDescent="0.35">
      <c r="A24" s="413" t="s">
        <v>262</v>
      </c>
      <c r="B24" s="767"/>
      <c r="C24" s="768"/>
      <c r="D24" s="768"/>
      <c r="E24" s="768"/>
      <c r="F24" s="768"/>
      <c r="G24" s="769"/>
    </row>
    <row r="25" spans="1:7" x14ac:dyDescent="0.35">
      <c r="A25" s="460" t="s">
        <v>402</v>
      </c>
      <c r="B25" s="799"/>
      <c r="C25" s="799"/>
      <c r="D25" s="800"/>
      <c r="E25" s="800"/>
      <c r="F25" s="800"/>
      <c r="G25" s="801"/>
    </row>
    <row r="26" spans="1:7" x14ac:dyDescent="0.35">
      <c r="A26" s="411" t="s">
        <v>402</v>
      </c>
      <c r="B26" s="799"/>
      <c r="C26" s="799"/>
      <c r="D26" s="800"/>
      <c r="E26" s="800"/>
      <c r="F26" s="800"/>
      <c r="G26" s="801"/>
    </row>
    <row r="27" spans="1:7" x14ac:dyDescent="0.35">
      <c r="A27" s="411" t="s">
        <v>402</v>
      </c>
      <c r="B27" s="799"/>
      <c r="C27" s="799"/>
      <c r="D27" s="800"/>
      <c r="E27" s="800"/>
      <c r="F27" s="800"/>
      <c r="G27" s="801"/>
    </row>
    <row r="28" spans="1:7" x14ac:dyDescent="0.35">
      <c r="A28" s="805" t="s">
        <v>445</v>
      </c>
      <c r="B28" s="784"/>
      <c r="C28" s="784"/>
      <c r="D28" s="784"/>
      <c r="E28" s="784"/>
      <c r="F28" s="784"/>
      <c r="G28" s="785"/>
    </row>
    <row r="29" spans="1:7" x14ac:dyDescent="0.35">
      <c r="A29" s="412" t="s">
        <v>388</v>
      </c>
      <c r="B29" s="802">
        <f>SUM(B24:G28)</f>
        <v>0</v>
      </c>
      <c r="C29" s="802"/>
      <c r="D29" s="803"/>
      <c r="E29" s="803"/>
      <c r="F29" s="803"/>
      <c r="G29" s="804"/>
    </row>
    <row r="30" spans="1:7" x14ac:dyDescent="0.35">
      <c r="A30" s="753" t="s">
        <v>455</v>
      </c>
      <c r="B30" s="754"/>
      <c r="C30" s="754"/>
      <c r="D30" s="755"/>
      <c r="E30" s="755"/>
      <c r="F30" s="755"/>
      <c r="G30" s="756"/>
    </row>
    <row r="31" spans="1:7" x14ac:dyDescent="0.35">
      <c r="A31" s="790" t="s">
        <v>263</v>
      </c>
      <c r="B31" s="791"/>
      <c r="C31" s="791"/>
      <c r="D31" s="791"/>
      <c r="E31" s="791"/>
      <c r="F31" s="791"/>
      <c r="G31" s="792"/>
    </row>
    <row r="32" spans="1:7" ht="15" customHeight="1" thickBot="1" x14ac:dyDescent="0.4">
      <c r="A32" s="770" t="s">
        <v>264</v>
      </c>
      <c r="B32" s="771"/>
      <c r="C32" s="771"/>
      <c r="D32" s="771"/>
      <c r="E32" s="771"/>
      <c r="F32" s="771"/>
      <c r="G32" s="772"/>
    </row>
    <row r="33" spans="1:7" ht="17.25" customHeight="1" thickBot="1" x14ac:dyDescent="0.4">
      <c r="A33" s="462"/>
      <c r="B33" s="793" t="s">
        <v>438</v>
      </c>
      <c r="C33" s="794"/>
      <c r="D33" s="795"/>
      <c r="E33" s="793" t="s">
        <v>439</v>
      </c>
      <c r="F33" s="796"/>
      <c r="G33" s="797"/>
    </row>
    <row r="34" spans="1:7" ht="15" customHeight="1" x14ac:dyDescent="0.35">
      <c r="A34" s="414"/>
      <c r="B34" s="463" t="s">
        <v>389</v>
      </c>
      <c r="C34" s="463" t="s">
        <v>267</v>
      </c>
      <c r="D34" s="464" t="s">
        <v>268</v>
      </c>
      <c r="E34" s="463" t="s">
        <v>389</v>
      </c>
      <c r="F34" s="463" t="s">
        <v>267</v>
      </c>
      <c r="G34" s="464" t="s">
        <v>268</v>
      </c>
    </row>
    <row r="35" spans="1:7" ht="30.75" customHeight="1" x14ac:dyDescent="0.35">
      <c r="A35" s="415" t="s">
        <v>265</v>
      </c>
      <c r="B35" s="459"/>
      <c r="C35" s="306">
        <f>IF(B29&gt;B35,B35,B29)</f>
        <v>0</v>
      </c>
      <c r="D35" s="319">
        <f t="shared" ref="D35:D41" si="0">SUM(B35-C35)</f>
        <v>0</v>
      </c>
      <c r="E35" s="409"/>
      <c r="F35" s="306">
        <f>IF(B29&gt;E35,E35,B29)</f>
        <v>0</v>
      </c>
      <c r="G35" s="319">
        <f t="shared" ref="G35:G41" si="1">SUM(E35-F35)</f>
        <v>0</v>
      </c>
    </row>
    <row r="36" spans="1:7" x14ac:dyDescent="0.35">
      <c r="A36" s="412" t="s">
        <v>269</v>
      </c>
      <c r="B36" s="409"/>
      <c r="C36" s="306">
        <f>IF(SUM(B29-C35)&gt;B36,B36,SUM(B29-C35))</f>
        <v>0</v>
      </c>
      <c r="D36" s="319">
        <f t="shared" si="0"/>
        <v>0</v>
      </c>
      <c r="E36" s="409"/>
      <c r="F36" s="306">
        <f>IF(SUM(B29-F35)&gt;E36,E36,SUM(B29-F35))</f>
        <v>0</v>
      </c>
      <c r="G36" s="319">
        <f t="shared" si="1"/>
        <v>0</v>
      </c>
    </row>
    <row r="37" spans="1:7" x14ac:dyDescent="0.35">
      <c r="A37" s="412" t="s">
        <v>270</v>
      </c>
      <c r="B37" s="409"/>
      <c r="C37" s="306">
        <f>IF(SUM(B29-C35-C36)&gt;B37,B37,SUM(B29-C35-C36))</f>
        <v>0</v>
      </c>
      <c r="D37" s="319">
        <f t="shared" si="0"/>
        <v>0</v>
      </c>
      <c r="E37" s="409"/>
      <c r="F37" s="306">
        <f>IF(SUM(B29-F35-F36)&gt;E37,E37,SUM(B29-F35-F36))</f>
        <v>0</v>
      </c>
      <c r="G37" s="319">
        <f t="shared" si="1"/>
        <v>0</v>
      </c>
    </row>
    <row r="38" spans="1:7" x14ac:dyDescent="0.35">
      <c r="A38" s="412" t="s">
        <v>271</v>
      </c>
      <c r="B38" s="409"/>
      <c r="C38" s="306">
        <f>IF(SUM(B29-C35-C36-C37)&gt;B38,B38,SUM(B29-C35-C36-C37))</f>
        <v>0</v>
      </c>
      <c r="D38" s="319">
        <f t="shared" si="0"/>
        <v>0</v>
      </c>
      <c r="E38" s="409"/>
      <c r="F38" s="306">
        <f>IF(SUM(B29-F35-F36-F37)&gt;E38,E38,SUM(B29-F35-F36-F37))</f>
        <v>0</v>
      </c>
      <c r="G38" s="319">
        <f t="shared" si="1"/>
        <v>0</v>
      </c>
    </row>
    <row r="39" spans="1:7" x14ac:dyDescent="0.35">
      <c r="A39" s="412" t="s">
        <v>272</v>
      </c>
      <c r="B39" s="409"/>
      <c r="C39" s="306">
        <f>IF(SUM(B29-C35-C36-C37-C38)&gt;B39,B39,SUM(B29-C35-C36-C37-C38))</f>
        <v>0</v>
      </c>
      <c r="D39" s="319">
        <f t="shared" si="0"/>
        <v>0</v>
      </c>
      <c r="E39" s="409"/>
      <c r="F39" s="306">
        <f>IF(SUM(B29-F35-F36-F37-F38)&gt;E39,E39,SUM(B29-F35-F36-F37-F38))</f>
        <v>0</v>
      </c>
      <c r="G39" s="319">
        <f t="shared" si="1"/>
        <v>0</v>
      </c>
    </row>
    <row r="40" spans="1:7" x14ac:dyDescent="0.35">
      <c r="A40" s="412" t="s">
        <v>273</v>
      </c>
      <c r="B40" s="798" t="s">
        <v>403</v>
      </c>
      <c r="C40" s="791"/>
      <c r="D40" s="791"/>
      <c r="E40" s="791"/>
      <c r="F40" s="791"/>
      <c r="G40" s="792"/>
    </row>
    <row r="41" spans="1:7" x14ac:dyDescent="0.35">
      <c r="A41" s="412" t="s">
        <v>274</v>
      </c>
      <c r="B41" s="409"/>
      <c r="C41" s="306">
        <f>IF(SUM(B29-C35-C36-C37-C38-C39)&gt;B41,B41,SUM(B29-C35-C36-C37-C38-C39))</f>
        <v>0</v>
      </c>
      <c r="D41" s="319">
        <f t="shared" si="0"/>
        <v>0</v>
      </c>
      <c r="E41" s="409"/>
      <c r="F41" s="306">
        <f>IF(SUM(B29-F35-F36-F37-F38-F39)&gt;E41,E41,SUM(B29-F35-F36-F37-F38-F39))</f>
        <v>0</v>
      </c>
      <c r="G41" s="319">
        <f t="shared" si="1"/>
        <v>0</v>
      </c>
    </row>
    <row r="42" spans="1:7" ht="15" thickBot="1" x14ac:dyDescent="0.4">
      <c r="A42" s="786" t="s">
        <v>275</v>
      </c>
      <c r="B42" s="787"/>
      <c r="C42" s="787"/>
      <c r="D42" s="788"/>
      <c r="E42" s="788"/>
      <c r="F42" s="788"/>
      <c r="G42" s="789"/>
    </row>
    <row r="43" spans="1:7" x14ac:dyDescent="0.35">
      <c r="A43" s="465" t="s">
        <v>481</v>
      </c>
    </row>
  </sheetData>
  <sheetProtection algorithmName="SHA-512" hashValue="leOlk9PdVZMl97LoB2cBknql+I51saF4DCMOrPtmHbqoDpi5vMn8tBUVhwsggiXM+TqXxlHHotMhkDIqijZ+Ww==" saltValue="MzIG5TSrxECy0/DqmYSpCQ==" spinCount="100000" sheet="1" insertRows="0" deleteRows="0" selectLockedCells="1"/>
  <mergeCells count="36">
    <mergeCell ref="A42:G42"/>
    <mergeCell ref="B17:G17"/>
    <mergeCell ref="B11:G11"/>
    <mergeCell ref="A31:G31"/>
    <mergeCell ref="A32:G32"/>
    <mergeCell ref="B33:D33"/>
    <mergeCell ref="E33:G33"/>
    <mergeCell ref="B40:G40"/>
    <mergeCell ref="B19:G19"/>
    <mergeCell ref="A30:G30"/>
    <mergeCell ref="B25:G25"/>
    <mergeCell ref="B26:G26"/>
    <mergeCell ref="B27:G27"/>
    <mergeCell ref="B29:G29"/>
    <mergeCell ref="A28:G28"/>
    <mergeCell ref="F2:G2"/>
    <mergeCell ref="F3:G3"/>
    <mergeCell ref="B24:G24"/>
    <mergeCell ref="B7:G7"/>
    <mergeCell ref="A8:G8"/>
    <mergeCell ref="A9:G9"/>
    <mergeCell ref="B10:G10"/>
    <mergeCell ref="B18:G18"/>
    <mergeCell ref="A14:G14"/>
    <mergeCell ref="A2:A3"/>
    <mergeCell ref="B2:E2"/>
    <mergeCell ref="B3:E3"/>
    <mergeCell ref="A20:G20"/>
    <mergeCell ref="A21:G21"/>
    <mergeCell ref="B15:G15"/>
    <mergeCell ref="B16:G16"/>
    <mergeCell ref="A4:G4"/>
    <mergeCell ref="B5:G5"/>
    <mergeCell ref="B6:G6"/>
    <mergeCell ref="A22:G22"/>
    <mergeCell ref="B23:G23"/>
  </mergeCells>
  <pageMargins left="0.7" right="0.7" top="0.75" bottom="0.75" header="0.3" footer="0.3"/>
  <pageSetup scale="8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Return Preparation Checklist</vt:lpstr>
      <vt:lpstr>Property Information</vt:lpstr>
      <vt:lpstr>1 COD &amp; Sale</vt:lpstr>
      <vt:lpstr>2 Exclusions</vt:lpstr>
      <vt:lpstr>3 Insolvency &amp; 5 Basis</vt:lpstr>
      <vt:lpstr>4 Attributes - Fed</vt:lpstr>
      <vt:lpstr>4 Attributes - CA</vt:lpstr>
      <vt:lpstr>Bankruptcy Worksheet</vt:lpstr>
      <vt:lpstr>NOL Worksheet</vt:lpstr>
      <vt:lpstr>Identifiable Event Flowchart</vt:lpstr>
      <vt:lpstr>'1 COD &amp; Sale'!Print_Area</vt:lpstr>
      <vt:lpstr>'2 Exclusions'!Print_Area</vt:lpstr>
      <vt:lpstr>'3 Insolvency &amp; 5 Basis'!Print_Area</vt:lpstr>
      <vt:lpstr>'4 Attributes - Fed'!Print_Area</vt:lpstr>
      <vt:lpstr>'Bankruptcy Worksheet'!Print_Area</vt:lpstr>
      <vt:lpstr>'Property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Maria Ihm</dc:creator>
  <cp:lastModifiedBy>Lisa Ihm</cp:lastModifiedBy>
  <cp:lastPrinted>2021-08-31T20:40:34Z</cp:lastPrinted>
  <dcterms:created xsi:type="dcterms:W3CDTF">2009-05-21T22:57:38Z</dcterms:created>
  <dcterms:modified xsi:type="dcterms:W3CDTF">2021-09-27T17:09:54Z</dcterms:modified>
</cp:coreProperties>
</file>