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IR 3 años" sheetId="1" r:id="rId4"/>
    <sheet state="visible" name="TIR 2 años" sheetId="2" r:id="rId5"/>
  </sheets>
  <definedNames/>
  <calcPr/>
</workbook>
</file>

<file path=xl/sharedStrings.xml><?xml version="1.0" encoding="utf-8"?>
<sst xmlns="http://schemas.openxmlformats.org/spreadsheetml/2006/main" count="98" uniqueCount="56">
  <si>
    <t>Supuestos</t>
  </si>
  <si>
    <t>Flujos mensuales</t>
  </si>
  <si>
    <t>mes 1</t>
  </si>
  <si>
    <t>mes 2</t>
  </si>
  <si>
    <t>mes 3</t>
  </si>
  <si>
    <t>mes 4</t>
  </si>
  <si>
    <t>mes 5</t>
  </si>
  <si>
    <t>mes 6</t>
  </si>
  <si>
    <t>mes 7</t>
  </si>
  <si>
    <t>mes 8</t>
  </si>
  <si>
    <t>mes 9</t>
  </si>
  <si>
    <t>mes 10</t>
  </si>
  <si>
    <t>mes 11</t>
  </si>
  <si>
    <t>mes 12</t>
  </si>
  <si>
    <t>mes 13</t>
  </si>
  <si>
    <t>mes 14</t>
  </si>
  <si>
    <t>mes 15</t>
  </si>
  <si>
    <t>mes 16</t>
  </si>
  <si>
    <t>mes 17</t>
  </si>
  <si>
    <t>mes 18</t>
  </si>
  <si>
    <t>mes 19</t>
  </si>
  <si>
    <t>mes 20</t>
  </si>
  <si>
    <t>mes 21</t>
  </si>
  <si>
    <t>mes 22</t>
  </si>
  <si>
    <t>mes 23</t>
  </si>
  <si>
    <t>mes 24</t>
  </si>
  <si>
    <t>mes 25</t>
  </si>
  <si>
    <t>mes 26</t>
  </si>
  <si>
    <t>mes 27</t>
  </si>
  <si>
    <t>mes 28</t>
  </si>
  <si>
    <t>mes 29</t>
  </si>
  <si>
    <t>mes 30</t>
  </si>
  <si>
    <t>mes 31</t>
  </si>
  <si>
    <t>mes 32</t>
  </si>
  <si>
    <t>mes 33</t>
  </si>
  <si>
    <t>mes 34</t>
  </si>
  <si>
    <t>mes 35</t>
  </si>
  <si>
    <t>mes 36</t>
  </si>
  <si>
    <t>Alquiler mensual</t>
  </si>
  <si>
    <t>Rentas recibidas</t>
  </si>
  <si>
    <t>Número de meses adelantados</t>
  </si>
  <si>
    <t>Adelanto para el propietario</t>
  </si>
  <si>
    <t>Descuento aplicado</t>
  </si>
  <si>
    <t>Coste de seguros y gestión</t>
  </si>
  <si>
    <t>Costes del seguro y gestión</t>
  </si>
  <si>
    <t>Flujos de caja</t>
  </si>
  <si>
    <t>Alquiler actualizado anualmente por IPC</t>
  </si>
  <si>
    <t>Flujos de caja acumulados</t>
  </si>
  <si>
    <t>Retorno</t>
  </si>
  <si>
    <t>Inversión total</t>
  </si>
  <si>
    <t>Ingresos durante el periodo</t>
  </si>
  <si>
    <t>Retorno neto</t>
  </si>
  <si>
    <t>TIR Neta</t>
  </si>
  <si>
    <t>Disclaimer</t>
  </si>
  <si>
    <r>
      <rPr>
        <rFont val="Source Sans 3"/>
        <i/>
        <color theme="1"/>
        <sz val="6.0"/>
      </rPr>
      <t xml:space="preserve">Me renta actúa como intermediario en la identificación de oportunidades: propietarios que desean ceder sus derechos de cobro de alquiler a cambio de liquidez inmediata. No prestamos servicios de asesoramiento financiero, fiscal ni jurídico, ni ofrecemos recomendaciones personalizadas de inversión. Nuestro papel se limita a presentar estas oportunidades a inversores interesados. La inversión en derechos de crédito implica riesgos que deben ser evaluados por cada inversor. No garantizamos rentabilidades ni resultados futuros. Las cifras mostradas se basan en operaciones anteriores y tienen carácter informativo. Cada inversor participa en una operación individual, decide por su cuenta y firma un contrato privado con el propietario. No agrupamos capital, no gestionamos fondos y no estructuramos productos financieros colectivos. Las operaciones se formalizan mediante un contrato privado de cesión de derechos de crédito, regulado por el Código Civil español (artículos 1526 a 1537). Esta figura legal permite al inversor adquirir el derecho a cobrar rentas futuras de un contrato de arrendamiento bajo las condiciones pactadas. Antes de invertir, recomendamos analizar cada operación en detalle y valorar si se ajusta a tu perfil y objetivos.
</t>
    </r>
    <r>
      <rPr>
        <rFont val="Arial"/>
        <color theme="1"/>
      </rPr>
      <t xml:space="preserve">
</t>
    </r>
  </si>
  <si>
    <r>
      <rPr>
        <rFont val="Source Sans 3"/>
        <i/>
        <color theme="1"/>
        <sz val="6.0"/>
      </rPr>
      <t xml:space="preserve">Me renta actúa como intermediario en la identificación de oportunidades: propietarios que desean ceder sus derechos de cobro de alquiler a cambio de liquidez inmediata. No prestamos servicios de asesoramiento financiero, fiscal ni jurídico, ni ofrecemos recomendaciones personalizadas de inversión. Nuestro papel se limita a presentar estas oportunidades a inversores interesados. La inversión en derechos de crédito implica riesgos que deben ser evaluados por cada inversor. No garantizamos rentabilidades ni resultados futuros. Las cifras mostradas se basan en operaciones anteriores y tienen carácter informativo. Cada inversor participa en una operación individual, decide por su cuenta y firma un contrato privado con el propietario. No agrupamos capital, no gestionamos fondos y no estructuramos productos financieros colectivos. Las operaciones se formalizan mediante un contrato privado de cesión de derechos de crédito, regulado por el Código Civil español (artículos 1526 a 1537). Esta figura legal permite al inversor adquirir el derecho a cobrar rentas futuras de un contrato de arrendamiento bajo las condiciones pactadas. Antes de invertir, recomendamos analizar cada operación en detalle y valorar si se ajusta a tu perfil y objetivos.
</t>
    </r>
    <r>
      <rPr>
        <rFont val="Arial"/>
        <color theme="1"/>
      </rPr>
      <t xml:space="preserve">
</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</si>
</sst>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 [$€-1]"/>
  </numFmts>
  <fonts count="9">
    <font>
      <sz val="10.0"/>
      <color rgb="FF000000"/>
      <name val="Arial"/>
      <scheme val="minor"/>
    </font>
    <font>
      <b/>
      <sz val="12.0"/>
      <color theme="1"/>
      <name val="DM Serif Display"/>
    </font>
    <font>
      <color theme="1"/>
      <name val="Source Sans 3"/>
    </font>
    <font>
      <b/>
      <color theme="1"/>
      <name val="Source Sans 3"/>
    </font>
    <font>
      <color theme="1"/>
      <name val="Arial"/>
      <scheme val="minor"/>
    </font>
    <font>
      <b/>
      <u/>
      <sz val="12.0"/>
      <color theme="1"/>
      <name val="DM Serif Display"/>
    </font>
    <font>
      <b/>
      <u/>
      <sz val="12.0"/>
      <color theme="1"/>
      <name val="DM Serif Display"/>
    </font>
    <font>
      <sz val="6.0"/>
      <color theme="1"/>
      <name val="Arial"/>
      <scheme val="minor"/>
    </font>
    <font>
      <color theme="1"/>
      <name val="Arial"/>
    </font>
  </fonts>
  <fills count="2">
    <fill>
      <patternFill patternType="none"/>
    </fill>
    <fill>
      <patternFill patternType="lightGray"/>
    </fill>
  </fills>
  <borders count="1">
    <border/>
  </borders>
  <cellStyleXfs count="1">
    <xf borderId="0" fillId="0" fontId="0" numFmtId="0" applyAlignment="1" applyFont="1"/>
  </cellStyleXfs>
  <cellXfs count="15">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Font="1"/>
    <xf borderId="0" fillId="0" fontId="3" numFmtId="0" xfId="0" applyAlignment="1" applyFont="1">
      <alignment horizontal="right" readingOrder="0"/>
    </xf>
    <xf borderId="0" fillId="0" fontId="2" numFmtId="0" xfId="0" applyAlignment="1" applyFont="1">
      <alignment readingOrder="0"/>
    </xf>
    <xf borderId="0" fillId="0" fontId="2" numFmtId="164" xfId="0" applyAlignment="1" applyFont="1" applyNumberFormat="1">
      <alignment readingOrder="0"/>
    </xf>
    <xf borderId="0" fillId="0" fontId="2" numFmtId="0" xfId="0" applyAlignment="1" applyFont="1">
      <alignment horizontal="left" readingOrder="0"/>
    </xf>
    <xf borderId="0" fillId="0" fontId="2" numFmtId="164" xfId="0" applyFont="1" applyNumberFormat="1"/>
    <xf borderId="0" fillId="0" fontId="2" numFmtId="9" xfId="0" applyAlignment="1" applyFont="1" applyNumberFormat="1">
      <alignment readingOrder="0"/>
    </xf>
    <xf borderId="0" fillId="0" fontId="2" numFmtId="10" xfId="0" applyAlignment="1" applyFont="1" applyNumberFormat="1">
      <alignment readingOrder="0"/>
    </xf>
    <xf borderId="0" fillId="0" fontId="4" numFmtId="0" xfId="0" applyAlignment="1" applyFont="1">
      <alignment readingOrder="0" shrinkToFit="0" wrapText="1"/>
    </xf>
    <xf borderId="0" fillId="0" fontId="5" numFmtId="0" xfId="0" applyAlignment="1" applyFont="1">
      <alignment readingOrder="0"/>
    </xf>
    <xf borderId="0" fillId="0" fontId="6" numFmtId="10" xfId="0" applyFont="1" applyNumberFormat="1"/>
    <xf borderId="0" fillId="0" fontId="7" numFmtId="0" xfId="0" applyAlignment="1" applyFont="1">
      <alignment readingOrder="0" shrinkToFit="0" wrapText="1"/>
    </xf>
    <xf borderId="0" fillId="0" fontId="8" numFmtId="0" xfId="0" applyAlignment="1" applyFont="1">
      <alignment readingOrder="0"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5.0" topLeftCell="F1" activePane="topRight" state="frozen"/>
      <selection activeCell="G2" sqref="G2" pane="topRight"/>
    </sheetView>
  </sheetViews>
  <sheetFormatPr customHeight="1" defaultColWidth="12.63" defaultRowHeight="15.75"/>
  <cols>
    <col customWidth="1" min="1" max="1" width="6.13"/>
    <col customWidth="1" min="2" max="2" width="31.0"/>
    <col customWidth="1" min="3" max="3" width="8.5"/>
    <col customWidth="1" min="4" max="4" width="4.38"/>
    <col customWidth="1" min="5" max="5" width="23.38"/>
    <col customWidth="1" min="6" max="41" width="7.75"/>
  </cols>
  <sheetData>
    <row r="1" ht="13.5" customHeight="1">
      <c r="B1" s="1"/>
      <c r="C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row>
    <row r="2">
      <c r="B2" s="1"/>
      <c r="C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row>
    <row r="3">
      <c r="B3" s="1" t="s">
        <v>0</v>
      </c>
      <c r="C3" s="2"/>
      <c r="E3" s="1" t="s">
        <v>1</v>
      </c>
      <c r="F3" s="3" t="s">
        <v>2</v>
      </c>
      <c r="G3" s="3" t="s">
        <v>3</v>
      </c>
      <c r="H3" s="3" t="s">
        <v>4</v>
      </c>
      <c r="I3" s="3" t="s">
        <v>5</v>
      </c>
      <c r="J3" s="3" t="s">
        <v>6</v>
      </c>
      <c r="K3" s="3" t="s">
        <v>7</v>
      </c>
      <c r="L3" s="3" t="s">
        <v>8</v>
      </c>
      <c r="M3" s="3" t="s">
        <v>9</v>
      </c>
      <c r="N3" s="3" t="s">
        <v>10</v>
      </c>
      <c r="O3" s="3" t="s">
        <v>11</v>
      </c>
      <c r="P3" s="3" t="s">
        <v>12</v>
      </c>
      <c r="Q3" s="3" t="s">
        <v>13</v>
      </c>
      <c r="R3" s="3" t="s">
        <v>14</v>
      </c>
      <c r="S3" s="3" t="s">
        <v>15</v>
      </c>
      <c r="T3" s="3" t="s">
        <v>16</v>
      </c>
      <c r="U3" s="3" t="s">
        <v>17</v>
      </c>
      <c r="V3" s="3" t="s">
        <v>18</v>
      </c>
      <c r="W3" s="3" t="s">
        <v>19</v>
      </c>
      <c r="X3" s="3" t="s">
        <v>20</v>
      </c>
      <c r="Y3" s="3" t="s">
        <v>21</v>
      </c>
      <c r="Z3" s="3" t="s">
        <v>22</v>
      </c>
      <c r="AA3" s="3" t="s">
        <v>23</v>
      </c>
      <c r="AB3" s="3" t="s">
        <v>24</v>
      </c>
      <c r="AC3" s="3" t="s">
        <v>25</v>
      </c>
      <c r="AD3" s="3" t="s">
        <v>26</v>
      </c>
      <c r="AE3" s="3" t="s">
        <v>27</v>
      </c>
      <c r="AF3" s="3" t="s">
        <v>28</v>
      </c>
      <c r="AG3" s="3" t="s">
        <v>29</v>
      </c>
      <c r="AH3" s="3" t="s">
        <v>30</v>
      </c>
      <c r="AI3" s="3" t="s">
        <v>31</v>
      </c>
      <c r="AJ3" s="3" t="s">
        <v>32</v>
      </c>
      <c r="AK3" s="3" t="s">
        <v>33</v>
      </c>
      <c r="AL3" s="3" t="s">
        <v>34</v>
      </c>
      <c r="AM3" s="3" t="s">
        <v>35</v>
      </c>
      <c r="AN3" s="3" t="s">
        <v>36</v>
      </c>
      <c r="AO3" s="3" t="s">
        <v>37</v>
      </c>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row>
    <row r="4">
      <c r="B4" s="4" t="s">
        <v>38</v>
      </c>
      <c r="C4" s="5">
        <v>1000.0</v>
      </c>
      <c r="E4" s="6" t="s">
        <v>39</v>
      </c>
      <c r="F4" s="5">
        <f t="shared" ref="F4:P4" si="1">$C$4</f>
        <v>1000</v>
      </c>
      <c r="G4" s="5">
        <f t="shared" si="1"/>
        <v>1000</v>
      </c>
      <c r="H4" s="5">
        <f t="shared" si="1"/>
        <v>1000</v>
      </c>
      <c r="I4" s="5">
        <f t="shared" si="1"/>
        <v>1000</v>
      </c>
      <c r="J4" s="5">
        <f t="shared" si="1"/>
        <v>1000</v>
      </c>
      <c r="K4" s="5">
        <f t="shared" si="1"/>
        <v>1000</v>
      </c>
      <c r="L4" s="5">
        <f t="shared" si="1"/>
        <v>1000</v>
      </c>
      <c r="M4" s="5">
        <f t="shared" si="1"/>
        <v>1000</v>
      </c>
      <c r="N4" s="5">
        <f t="shared" si="1"/>
        <v>1000</v>
      </c>
      <c r="O4" s="5">
        <f t="shared" si="1"/>
        <v>1000</v>
      </c>
      <c r="P4" s="5">
        <f t="shared" si="1"/>
        <v>1000</v>
      </c>
      <c r="Q4" s="5">
        <f t="shared" ref="Q4:AB4" si="2">$C$4+($C$4*1*$C$8)</f>
        <v>1023</v>
      </c>
      <c r="R4" s="5">
        <f t="shared" si="2"/>
        <v>1023</v>
      </c>
      <c r="S4" s="5">
        <f t="shared" si="2"/>
        <v>1023</v>
      </c>
      <c r="T4" s="5">
        <f t="shared" si="2"/>
        <v>1023</v>
      </c>
      <c r="U4" s="5">
        <f t="shared" si="2"/>
        <v>1023</v>
      </c>
      <c r="V4" s="5">
        <f t="shared" si="2"/>
        <v>1023</v>
      </c>
      <c r="W4" s="5">
        <f t="shared" si="2"/>
        <v>1023</v>
      </c>
      <c r="X4" s="5">
        <f t="shared" si="2"/>
        <v>1023</v>
      </c>
      <c r="Y4" s="5">
        <f t="shared" si="2"/>
        <v>1023</v>
      </c>
      <c r="Z4" s="5">
        <f t="shared" si="2"/>
        <v>1023</v>
      </c>
      <c r="AA4" s="5">
        <f t="shared" si="2"/>
        <v>1023</v>
      </c>
      <c r="AB4" s="5">
        <f t="shared" si="2"/>
        <v>1023</v>
      </c>
      <c r="AC4" s="5">
        <f t="shared" ref="AC4:AO4" si="3">$AB$4+($AB$4*1*$C$8)</f>
        <v>1046.529</v>
      </c>
      <c r="AD4" s="5">
        <f t="shared" si="3"/>
        <v>1046.529</v>
      </c>
      <c r="AE4" s="5">
        <f t="shared" si="3"/>
        <v>1046.529</v>
      </c>
      <c r="AF4" s="5">
        <f t="shared" si="3"/>
        <v>1046.529</v>
      </c>
      <c r="AG4" s="5">
        <f t="shared" si="3"/>
        <v>1046.529</v>
      </c>
      <c r="AH4" s="5">
        <f t="shared" si="3"/>
        <v>1046.529</v>
      </c>
      <c r="AI4" s="5">
        <f t="shared" si="3"/>
        <v>1046.529</v>
      </c>
      <c r="AJ4" s="5">
        <f t="shared" si="3"/>
        <v>1046.529</v>
      </c>
      <c r="AK4" s="5">
        <f t="shared" si="3"/>
        <v>1046.529</v>
      </c>
      <c r="AL4" s="5">
        <f t="shared" si="3"/>
        <v>1046.529</v>
      </c>
      <c r="AM4" s="5">
        <f t="shared" si="3"/>
        <v>1046.529</v>
      </c>
      <c r="AN4" s="5">
        <f t="shared" si="3"/>
        <v>1046.529</v>
      </c>
      <c r="AO4" s="5">
        <f t="shared" si="3"/>
        <v>1046.529</v>
      </c>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row>
    <row r="5">
      <c r="B5" s="4" t="s">
        <v>40</v>
      </c>
      <c r="C5" s="4">
        <v>36.0</v>
      </c>
      <c r="E5" s="6" t="s">
        <v>41</v>
      </c>
      <c r="F5" s="7">
        <f>C4*C6*C5</f>
        <v>25200</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row>
    <row r="6">
      <c r="B6" s="4" t="s">
        <v>42</v>
      </c>
      <c r="C6" s="8">
        <v>0.7</v>
      </c>
      <c r="E6" s="6" t="s">
        <v>43</v>
      </c>
      <c r="F6" s="7">
        <f>F5*C7</f>
        <v>2520</v>
      </c>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row>
    <row r="7">
      <c r="B7" s="4" t="s">
        <v>44</v>
      </c>
      <c r="C7" s="8">
        <v>0.1</v>
      </c>
      <c r="E7" s="6" t="s">
        <v>45</v>
      </c>
      <c r="F7" s="7">
        <f>-F5+F4-F6</f>
        <v>-26720</v>
      </c>
      <c r="G7" s="7">
        <f t="shared" ref="G7:AO7" si="4">-G5+G4</f>
        <v>1000</v>
      </c>
      <c r="H7" s="7">
        <f t="shared" si="4"/>
        <v>1000</v>
      </c>
      <c r="I7" s="7">
        <f t="shared" si="4"/>
        <v>1000</v>
      </c>
      <c r="J7" s="7">
        <f t="shared" si="4"/>
        <v>1000</v>
      </c>
      <c r="K7" s="7">
        <f t="shared" si="4"/>
        <v>1000</v>
      </c>
      <c r="L7" s="7">
        <f t="shared" si="4"/>
        <v>1000</v>
      </c>
      <c r="M7" s="7">
        <f t="shared" si="4"/>
        <v>1000</v>
      </c>
      <c r="N7" s="7">
        <f t="shared" si="4"/>
        <v>1000</v>
      </c>
      <c r="O7" s="7">
        <f t="shared" si="4"/>
        <v>1000</v>
      </c>
      <c r="P7" s="7">
        <f t="shared" si="4"/>
        <v>1000</v>
      </c>
      <c r="Q7" s="7">
        <f t="shared" si="4"/>
        <v>1023</v>
      </c>
      <c r="R7" s="7">
        <f t="shared" si="4"/>
        <v>1023</v>
      </c>
      <c r="S7" s="7">
        <f t="shared" si="4"/>
        <v>1023</v>
      </c>
      <c r="T7" s="7">
        <f t="shared" si="4"/>
        <v>1023</v>
      </c>
      <c r="U7" s="7">
        <f t="shared" si="4"/>
        <v>1023</v>
      </c>
      <c r="V7" s="7">
        <f t="shared" si="4"/>
        <v>1023</v>
      </c>
      <c r="W7" s="7">
        <f t="shared" si="4"/>
        <v>1023</v>
      </c>
      <c r="X7" s="7">
        <f t="shared" si="4"/>
        <v>1023</v>
      </c>
      <c r="Y7" s="7">
        <f t="shared" si="4"/>
        <v>1023</v>
      </c>
      <c r="Z7" s="7">
        <f t="shared" si="4"/>
        <v>1023</v>
      </c>
      <c r="AA7" s="7">
        <f t="shared" si="4"/>
        <v>1023</v>
      </c>
      <c r="AB7" s="7">
        <f t="shared" si="4"/>
        <v>1023</v>
      </c>
      <c r="AC7" s="7">
        <f t="shared" si="4"/>
        <v>1046.529</v>
      </c>
      <c r="AD7" s="7">
        <f t="shared" si="4"/>
        <v>1046.529</v>
      </c>
      <c r="AE7" s="7">
        <f t="shared" si="4"/>
        <v>1046.529</v>
      </c>
      <c r="AF7" s="7">
        <f t="shared" si="4"/>
        <v>1046.529</v>
      </c>
      <c r="AG7" s="7">
        <f t="shared" si="4"/>
        <v>1046.529</v>
      </c>
      <c r="AH7" s="7">
        <f t="shared" si="4"/>
        <v>1046.529</v>
      </c>
      <c r="AI7" s="7">
        <f t="shared" si="4"/>
        <v>1046.529</v>
      </c>
      <c r="AJ7" s="7">
        <f t="shared" si="4"/>
        <v>1046.529</v>
      </c>
      <c r="AK7" s="7">
        <f t="shared" si="4"/>
        <v>1046.529</v>
      </c>
      <c r="AL7" s="7">
        <f t="shared" si="4"/>
        <v>1046.529</v>
      </c>
      <c r="AM7" s="7">
        <f t="shared" si="4"/>
        <v>1046.529</v>
      </c>
      <c r="AN7" s="7">
        <f t="shared" si="4"/>
        <v>1046.529</v>
      </c>
      <c r="AO7" s="7">
        <f t="shared" si="4"/>
        <v>1046.529</v>
      </c>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row>
    <row r="8">
      <c r="B8" s="4" t="s">
        <v>46</v>
      </c>
      <c r="C8" s="9">
        <v>0.023</v>
      </c>
      <c r="E8" s="6" t="s">
        <v>47</v>
      </c>
      <c r="F8" s="7">
        <f>F7</f>
        <v>-26720</v>
      </c>
      <c r="G8" s="7">
        <f t="shared" ref="G8:AO8" si="5">F8+G7</f>
        <v>-25720</v>
      </c>
      <c r="H8" s="7">
        <f t="shared" si="5"/>
        <v>-24720</v>
      </c>
      <c r="I8" s="7">
        <f t="shared" si="5"/>
        <v>-23720</v>
      </c>
      <c r="J8" s="7">
        <f t="shared" si="5"/>
        <v>-22720</v>
      </c>
      <c r="K8" s="7">
        <f t="shared" si="5"/>
        <v>-21720</v>
      </c>
      <c r="L8" s="7">
        <f t="shared" si="5"/>
        <v>-20720</v>
      </c>
      <c r="M8" s="7">
        <f t="shared" si="5"/>
        <v>-19720</v>
      </c>
      <c r="N8" s="7">
        <f t="shared" si="5"/>
        <v>-18720</v>
      </c>
      <c r="O8" s="7">
        <f t="shared" si="5"/>
        <v>-17720</v>
      </c>
      <c r="P8" s="7">
        <f t="shared" si="5"/>
        <v>-16720</v>
      </c>
      <c r="Q8" s="7">
        <f t="shared" si="5"/>
        <v>-15697</v>
      </c>
      <c r="R8" s="7">
        <f t="shared" si="5"/>
        <v>-14674</v>
      </c>
      <c r="S8" s="7">
        <f t="shared" si="5"/>
        <v>-13651</v>
      </c>
      <c r="T8" s="7">
        <f t="shared" si="5"/>
        <v>-12628</v>
      </c>
      <c r="U8" s="7">
        <f t="shared" si="5"/>
        <v>-11605</v>
      </c>
      <c r="V8" s="7">
        <f t="shared" si="5"/>
        <v>-10582</v>
      </c>
      <c r="W8" s="7">
        <f t="shared" si="5"/>
        <v>-9559</v>
      </c>
      <c r="X8" s="7">
        <f t="shared" si="5"/>
        <v>-8536</v>
      </c>
      <c r="Y8" s="7">
        <f t="shared" si="5"/>
        <v>-7513</v>
      </c>
      <c r="Z8" s="7">
        <f t="shared" si="5"/>
        <v>-6490</v>
      </c>
      <c r="AA8" s="7">
        <f t="shared" si="5"/>
        <v>-5467</v>
      </c>
      <c r="AB8" s="7">
        <f t="shared" si="5"/>
        <v>-4444</v>
      </c>
      <c r="AC8" s="7">
        <f t="shared" si="5"/>
        <v>-3397.471</v>
      </c>
      <c r="AD8" s="7">
        <f t="shared" si="5"/>
        <v>-2350.942</v>
      </c>
      <c r="AE8" s="7">
        <f t="shared" si="5"/>
        <v>-1304.413</v>
      </c>
      <c r="AF8" s="7">
        <f t="shared" si="5"/>
        <v>-257.884</v>
      </c>
      <c r="AG8" s="7">
        <f t="shared" si="5"/>
        <v>788.645</v>
      </c>
      <c r="AH8" s="7">
        <f t="shared" si="5"/>
        <v>1835.174</v>
      </c>
      <c r="AI8" s="7">
        <f t="shared" si="5"/>
        <v>2881.703</v>
      </c>
      <c r="AJ8" s="7">
        <f t="shared" si="5"/>
        <v>3928.232</v>
      </c>
      <c r="AK8" s="7">
        <f t="shared" si="5"/>
        <v>4974.761</v>
      </c>
      <c r="AL8" s="7">
        <f t="shared" si="5"/>
        <v>6021.29</v>
      </c>
      <c r="AM8" s="7">
        <f t="shared" si="5"/>
        <v>7067.819</v>
      </c>
      <c r="AN8" s="7">
        <f t="shared" si="5"/>
        <v>8114.348</v>
      </c>
      <c r="AO8" s="7">
        <f t="shared" si="5"/>
        <v>9160.877</v>
      </c>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row>
    <row r="9">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row>
    <row r="10">
      <c r="B10" s="1" t="s">
        <v>48</v>
      </c>
      <c r="C10" s="2"/>
      <c r="F10" s="10"/>
      <c r="G10" s="10"/>
      <c r="H10" s="10"/>
      <c r="I10" s="10"/>
      <c r="J10" s="10"/>
      <c r="K10" s="10"/>
      <c r="L10" s="10"/>
      <c r="M10" s="10"/>
      <c r="N10" s="10"/>
      <c r="O10" s="10"/>
      <c r="P10" s="10"/>
      <c r="Q10" s="10"/>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row>
    <row r="11">
      <c r="B11" s="4" t="s">
        <v>49</v>
      </c>
      <c r="C11" s="7">
        <f>F8</f>
        <v>-26720</v>
      </c>
      <c r="E11" s="2"/>
      <c r="F11" s="10"/>
      <c r="G11" s="10"/>
      <c r="H11" s="10"/>
      <c r="I11" s="10"/>
      <c r="J11" s="10"/>
      <c r="K11" s="10"/>
      <c r="L11" s="10"/>
      <c r="M11" s="10"/>
      <c r="N11" s="10"/>
      <c r="O11" s="10"/>
      <c r="P11" s="10"/>
      <c r="Q11" s="10"/>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row>
    <row r="12">
      <c r="B12" s="4" t="s">
        <v>50</v>
      </c>
      <c r="C12" s="7">
        <f>SUM(F4:AN4)</f>
        <v>35834.348</v>
      </c>
      <c r="E12" s="2"/>
      <c r="F12" s="10"/>
      <c r="G12" s="10"/>
      <c r="H12" s="10"/>
      <c r="I12" s="10"/>
      <c r="J12" s="10"/>
      <c r="K12" s="10"/>
      <c r="L12" s="10"/>
      <c r="M12" s="10"/>
      <c r="N12" s="10"/>
      <c r="O12" s="10"/>
      <c r="P12" s="10"/>
      <c r="Q12" s="10"/>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row>
    <row r="13">
      <c r="B13" s="4" t="s">
        <v>51</v>
      </c>
      <c r="C13" s="7">
        <f>SUM(F7:AO7)</f>
        <v>9160.877</v>
      </c>
      <c r="E13" s="2"/>
      <c r="F13" s="10"/>
      <c r="G13" s="10"/>
      <c r="H13" s="10"/>
      <c r="I13" s="10"/>
      <c r="J13" s="10"/>
      <c r="K13" s="10"/>
      <c r="L13" s="10"/>
      <c r="M13" s="10"/>
      <c r="N13" s="10"/>
      <c r="O13" s="10"/>
      <c r="P13" s="10"/>
      <c r="Q13" s="10"/>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row>
    <row r="14">
      <c r="B14" s="2"/>
      <c r="C14" s="2"/>
      <c r="E14" s="2"/>
      <c r="F14" s="10"/>
      <c r="G14" s="10"/>
      <c r="H14" s="10"/>
      <c r="I14" s="10"/>
      <c r="J14" s="10"/>
      <c r="K14" s="10"/>
      <c r="L14" s="10"/>
      <c r="M14" s="10"/>
      <c r="N14" s="10"/>
      <c r="O14" s="10"/>
      <c r="P14" s="10"/>
      <c r="Q14" s="10"/>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row>
    <row r="15">
      <c r="B15" s="11" t="s">
        <v>52</v>
      </c>
      <c r="C15" s="12">
        <f>IRR(F7:AO7)*12</f>
        <v>0.2061365339</v>
      </c>
      <c r="E15" s="2"/>
      <c r="F15" s="10"/>
      <c r="G15" s="10"/>
      <c r="H15" s="10"/>
      <c r="I15" s="10"/>
      <c r="J15" s="10"/>
      <c r="K15" s="10"/>
      <c r="L15" s="10"/>
      <c r="M15" s="10"/>
      <c r="N15" s="10"/>
      <c r="O15" s="10"/>
      <c r="P15" s="10"/>
      <c r="Q15" s="10"/>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row>
    <row r="16">
      <c r="E16" s="2"/>
      <c r="F16" s="10"/>
      <c r="G16" s="10"/>
      <c r="H16" s="10"/>
      <c r="I16" s="10"/>
      <c r="J16" s="10"/>
      <c r="K16" s="10"/>
      <c r="L16" s="10"/>
      <c r="M16" s="10"/>
      <c r="N16" s="10"/>
      <c r="O16" s="10"/>
      <c r="P16" s="10"/>
      <c r="Q16" s="10"/>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row>
    <row r="17">
      <c r="B17" s="13"/>
      <c r="C17" s="13"/>
      <c r="E17" s="2"/>
      <c r="F17" s="10"/>
      <c r="G17" s="10"/>
      <c r="H17" s="10"/>
      <c r="I17" s="10"/>
      <c r="J17" s="10"/>
      <c r="K17" s="10"/>
      <c r="L17" s="10"/>
      <c r="M17" s="10"/>
      <c r="N17" s="10"/>
      <c r="O17" s="10"/>
      <c r="P17" s="10"/>
      <c r="Q17" s="10"/>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row>
    <row r="18">
      <c r="A18" s="2"/>
      <c r="B18" s="13"/>
      <c r="C18" s="13"/>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row>
    <row r="19">
      <c r="A19" s="2"/>
      <c r="B19" s="13"/>
      <c r="C19" s="13"/>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row>
    <row r="20">
      <c r="B20" s="13"/>
      <c r="C20" s="13"/>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row>
    <row r="21">
      <c r="B21" s="13"/>
      <c r="C21" s="13"/>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row>
    <row r="22">
      <c r="B22" s="13"/>
      <c r="C22" s="13"/>
      <c r="F22" s="10"/>
      <c r="G22" s="10"/>
      <c r="H22" s="10"/>
      <c r="I22" s="10"/>
      <c r="J22" s="10"/>
      <c r="K22" s="10"/>
      <c r="L22" s="10"/>
      <c r="M22" s="10"/>
      <c r="N22" s="10"/>
      <c r="O22" s="10"/>
      <c r="P22" s="10"/>
      <c r="Q22" s="10"/>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row>
    <row r="23">
      <c r="B23" s="13"/>
      <c r="C23" s="13"/>
      <c r="F23" s="10"/>
      <c r="G23" s="1" t="s">
        <v>53</v>
      </c>
      <c r="I23" s="10"/>
      <c r="J23" s="10"/>
      <c r="K23" s="10"/>
      <c r="L23" s="10"/>
      <c r="M23" s="10"/>
      <c r="N23" s="10"/>
      <c r="O23" s="10"/>
      <c r="P23" s="10"/>
      <c r="Q23" s="10"/>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row>
    <row r="24">
      <c r="B24" s="13"/>
      <c r="C24" s="13"/>
      <c r="F24" s="10"/>
      <c r="G24" s="14" t="s">
        <v>54</v>
      </c>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row>
    <row r="25">
      <c r="B25" s="13"/>
      <c r="C25" s="13"/>
      <c r="F25" s="10"/>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row>
    <row r="26">
      <c r="A26" s="2"/>
      <c r="B26" s="13"/>
      <c r="C26" s="13"/>
      <c r="D26" s="2"/>
      <c r="E26" s="2"/>
      <c r="F26" s="10"/>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row>
    <row r="27">
      <c r="A27" s="2"/>
      <c r="B27" s="13"/>
      <c r="C27" s="13"/>
      <c r="D27" s="2"/>
      <c r="E27" s="2"/>
      <c r="F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row>
    <row r="28">
      <c r="A28" s="2"/>
      <c r="B28" s="13"/>
      <c r="C28" s="13"/>
      <c r="D28" s="2"/>
      <c r="E28" s="2"/>
      <c r="F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row>
    <row r="29">
      <c r="A29" s="2"/>
      <c r="B29" s="13"/>
      <c r="C29" s="13"/>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row>
    <row r="30">
      <c r="A30" s="2"/>
      <c r="B30" s="13"/>
      <c r="C30" s="13"/>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row>
    <row r="31">
      <c r="A31" s="2"/>
      <c r="B31" s="13"/>
      <c r="C31" s="13"/>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row>
    <row r="32">
      <c r="A32" s="2"/>
      <c r="B32" s="13"/>
      <c r="C32" s="13"/>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row>
    <row r="33">
      <c r="A33" s="2"/>
      <c r="B33" s="13"/>
      <c r="C33" s="13"/>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row>
    <row r="3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row>
    <row r="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row>
    <row r="36">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row>
    <row r="37">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row>
    <row r="38">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row>
    <row r="39">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row>
    <row r="40">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row>
    <row r="4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row>
    <row r="4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row>
    <row r="43">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row>
    <row r="4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row>
    <row r="4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row>
    <row r="46">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row>
    <row r="47">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row>
    <row r="48">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row>
    <row r="49">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row>
    <row r="50">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row>
    <row r="5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row>
    <row r="5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row>
    <row r="53">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row>
    <row r="5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row>
    <row r="5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row>
    <row r="56">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row>
    <row r="57">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row>
    <row r="58">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row>
    <row r="5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row>
    <row r="60">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row>
    <row r="6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row>
    <row r="6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row>
    <row r="6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row>
    <row r="6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row>
    <row r="6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row>
    <row r="66">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row>
    <row r="67">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row>
    <row r="68">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row>
    <row r="6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row>
    <row r="7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row>
    <row r="7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row>
    <row r="7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row>
    <row r="7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row>
    <row r="7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row>
    <row r="7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row>
    <row r="76">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row>
    <row r="77">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row>
    <row r="78">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row>
    <row r="7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row>
    <row r="8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row>
    <row r="8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row>
    <row r="8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row>
    <row r="8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row>
    <row r="84">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row>
    <row r="8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row>
    <row r="86">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row>
    <row r="87">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row>
    <row r="88">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row>
    <row r="8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row>
    <row r="9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row>
    <row r="9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row>
    <row r="9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row>
    <row r="93">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row>
    <row r="94">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row>
    <row r="9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row>
    <row r="96">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row>
    <row r="97">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row>
    <row r="98">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row>
    <row r="99">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row>
  </sheetData>
  <mergeCells count="2">
    <mergeCell ref="G24:R28"/>
    <mergeCell ref="G23:H23"/>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5.0" topLeftCell="F1" activePane="topRight" state="frozen"/>
      <selection activeCell="G2" sqref="G2" pane="topRight"/>
    </sheetView>
  </sheetViews>
  <sheetFormatPr customHeight="1" defaultColWidth="12.63" defaultRowHeight="15.75"/>
  <cols>
    <col customWidth="1" min="1" max="1" width="6.13"/>
    <col customWidth="1" min="2" max="2" width="31.0"/>
    <col customWidth="1" min="3" max="3" width="8.5"/>
    <col customWidth="1" min="4" max="4" width="4.38"/>
    <col customWidth="1" min="5" max="5" width="23.38"/>
    <col customWidth="1" min="6" max="29" width="7.75"/>
  </cols>
  <sheetData>
    <row r="1" ht="13.5" customHeight="1">
      <c r="B1" s="1"/>
      <c r="C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row>
    <row r="2">
      <c r="B2" s="1"/>
      <c r="C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row>
    <row r="3">
      <c r="B3" s="1" t="s">
        <v>0</v>
      </c>
      <c r="C3" s="2"/>
      <c r="E3" s="1" t="s">
        <v>1</v>
      </c>
      <c r="F3" s="3" t="s">
        <v>2</v>
      </c>
      <c r="G3" s="3" t="s">
        <v>3</v>
      </c>
      <c r="H3" s="3" t="s">
        <v>4</v>
      </c>
      <c r="I3" s="3" t="s">
        <v>5</v>
      </c>
      <c r="J3" s="3" t="s">
        <v>6</v>
      </c>
      <c r="K3" s="3" t="s">
        <v>7</v>
      </c>
      <c r="L3" s="3" t="s">
        <v>8</v>
      </c>
      <c r="M3" s="3" t="s">
        <v>9</v>
      </c>
      <c r="N3" s="3" t="s">
        <v>10</v>
      </c>
      <c r="O3" s="3" t="s">
        <v>11</v>
      </c>
      <c r="P3" s="3" t="s">
        <v>12</v>
      </c>
      <c r="Q3" s="3" t="s">
        <v>13</v>
      </c>
      <c r="R3" s="3" t="s">
        <v>14</v>
      </c>
      <c r="S3" s="3" t="s">
        <v>15</v>
      </c>
      <c r="T3" s="3" t="s">
        <v>16</v>
      </c>
      <c r="U3" s="3" t="s">
        <v>17</v>
      </c>
      <c r="V3" s="3" t="s">
        <v>18</v>
      </c>
      <c r="W3" s="3" t="s">
        <v>19</v>
      </c>
      <c r="X3" s="3" t="s">
        <v>20</v>
      </c>
      <c r="Y3" s="3" t="s">
        <v>21</v>
      </c>
      <c r="Z3" s="3" t="s">
        <v>22</v>
      </c>
      <c r="AA3" s="3" t="s">
        <v>23</v>
      </c>
      <c r="AB3" s="3" t="s">
        <v>24</v>
      </c>
      <c r="AC3" s="3" t="s">
        <v>25</v>
      </c>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row>
    <row r="4">
      <c r="B4" s="4" t="s">
        <v>38</v>
      </c>
      <c r="C4" s="5">
        <v>1000.0</v>
      </c>
      <c r="E4" s="6" t="s">
        <v>39</v>
      </c>
      <c r="F4" s="5">
        <f t="shared" ref="F4:P4" si="1">$C$4</f>
        <v>1000</v>
      </c>
      <c r="G4" s="5">
        <f t="shared" si="1"/>
        <v>1000</v>
      </c>
      <c r="H4" s="5">
        <f t="shared" si="1"/>
        <v>1000</v>
      </c>
      <c r="I4" s="5">
        <f t="shared" si="1"/>
        <v>1000</v>
      </c>
      <c r="J4" s="5">
        <f t="shared" si="1"/>
        <v>1000</v>
      </c>
      <c r="K4" s="5">
        <f t="shared" si="1"/>
        <v>1000</v>
      </c>
      <c r="L4" s="5">
        <f t="shared" si="1"/>
        <v>1000</v>
      </c>
      <c r="M4" s="5">
        <f t="shared" si="1"/>
        <v>1000</v>
      </c>
      <c r="N4" s="5">
        <f t="shared" si="1"/>
        <v>1000</v>
      </c>
      <c r="O4" s="5">
        <f t="shared" si="1"/>
        <v>1000</v>
      </c>
      <c r="P4" s="5">
        <f t="shared" si="1"/>
        <v>1000</v>
      </c>
      <c r="Q4" s="5">
        <f t="shared" ref="Q4:AB4" si="2">$C$4+($C$4*1*$C$8)</f>
        <v>1023</v>
      </c>
      <c r="R4" s="5">
        <f t="shared" si="2"/>
        <v>1023</v>
      </c>
      <c r="S4" s="5">
        <f t="shared" si="2"/>
        <v>1023</v>
      </c>
      <c r="T4" s="5">
        <f t="shared" si="2"/>
        <v>1023</v>
      </c>
      <c r="U4" s="5">
        <f t="shared" si="2"/>
        <v>1023</v>
      </c>
      <c r="V4" s="5">
        <f t="shared" si="2"/>
        <v>1023</v>
      </c>
      <c r="W4" s="5">
        <f t="shared" si="2"/>
        <v>1023</v>
      </c>
      <c r="X4" s="5">
        <f t="shared" si="2"/>
        <v>1023</v>
      </c>
      <c r="Y4" s="5">
        <f t="shared" si="2"/>
        <v>1023</v>
      </c>
      <c r="Z4" s="5">
        <f t="shared" si="2"/>
        <v>1023</v>
      </c>
      <c r="AA4" s="5">
        <f t="shared" si="2"/>
        <v>1023</v>
      </c>
      <c r="AB4" s="5">
        <f t="shared" si="2"/>
        <v>1023</v>
      </c>
      <c r="AC4" s="5">
        <f>$AB$4+($AB$4*1*$C$8)</f>
        <v>1046.529</v>
      </c>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row>
    <row r="5">
      <c r="B5" s="4" t="s">
        <v>40</v>
      </c>
      <c r="C5" s="4">
        <v>24.0</v>
      </c>
      <c r="E5" s="6" t="s">
        <v>41</v>
      </c>
      <c r="F5" s="7">
        <f>C4*C6*C5</f>
        <v>18240</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row>
    <row r="6">
      <c r="B6" s="4" t="s">
        <v>42</v>
      </c>
      <c r="C6" s="8">
        <v>0.76</v>
      </c>
      <c r="E6" s="6" t="s">
        <v>43</v>
      </c>
      <c r="F6" s="7">
        <f>F5*C7</f>
        <v>1824</v>
      </c>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row>
    <row r="7">
      <c r="B7" s="4" t="s">
        <v>44</v>
      </c>
      <c r="C7" s="8">
        <v>0.1</v>
      </c>
      <c r="E7" s="6" t="s">
        <v>45</v>
      </c>
      <c r="F7" s="7">
        <f>-F5+F4-F6</f>
        <v>-19064</v>
      </c>
      <c r="G7" s="7">
        <f t="shared" ref="G7:AC7" si="3">-G5+G4</f>
        <v>1000</v>
      </c>
      <c r="H7" s="7">
        <f t="shared" si="3"/>
        <v>1000</v>
      </c>
      <c r="I7" s="7">
        <f t="shared" si="3"/>
        <v>1000</v>
      </c>
      <c r="J7" s="7">
        <f t="shared" si="3"/>
        <v>1000</v>
      </c>
      <c r="K7" s="7">
        <f t="shared" si="3"/>
        <v>1000</v>
      </c>
      <c r="L7" s="7">
        <f t="shared" si="3"/>
        <v>1000</v>
      </c>
      <c r="M7" s="7">
        <f t="shared" si="3"/>
        <v>1000</v>
      </c>
      <c r="N7" s="7">
        <f t="shared" si="3"/>
        <v>1000</v>
      </c>
      <c r="O7" s="7">
        <f t="shared" si="3"/>
        <v>1000</v>
      </c>
      <c r="P7" s="7">
        <f t="shared" si="3"/>
        <v>1000</v>
      </c>
      <c r="Q7" s="7">
        <f t="shared" si="3"/>
        <v>1023</v>
      </c>
      <c r="R7" s="7">
        <f t="shared" si="3"/>
        <v>1023</v>
      </c>
      <c r="S7" s="7">
        <f t="shared" si="3"/>
        <v>1023</v>
      </c>
      <c r="T7" s="7">
        <f t="shared" si="3"/>
        <v>1023</v>
      </c>
      <c r="U7" s="7">
        <f t="shared" si="3"/>
        <v>1023</v>
      </c>
      <c r="V7" s="7">
        <f t="shared" si="3"/>
        <v>1023</v>
      </c>
      <c r="W7" s="7">
        <f t="shared" si="3"/>
        <v>1023</v>
      </c>
      <c r="X7" s="7">
        <f t="shared" si="3"/>
        <v>1023</v>
      </c>
      <c r="Y7" s="7">
        <f t="shared" si="3"/>
        <v>1023</v>
      </c>
      <c r="Z7" s="7">
        <f t="shared" si="3"/>
        <v>1023</v>
      </c>
      <c r="AA7" s="7">
        <f t="shared" si="3"/>
        <v>1023</v>
      </c>
      <c r="AB7" s="7">
        <f t="shared" si="3"/>
        <v>1023</v>
      </c>
      <c r="AC7" s="7">
        <f t="shared" si="3"/>
        <v>1046.529</v>
      </c>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row>
    <row r="8">
      <c r="B8" s="4" t="s">
        <v>46</v>
      </c>
      <c r="C8" s="9">
        <v>0.023</v>
      </c>
      <c r="E8" s="6" t="s">
        <v>47</v>
      </c>
      <c r="F8" s="7">
        <f>F7</f>
        <v>-19064</v>
      </c>
      <c r="G8" s="7">
        <f t="shared" ref="G8:AC8" si="4">F8+G7</f>
        <v>-18064</v>
      </c>
      <c r="H8" s="7">
        <f t="shared" si="4"/>
        <v>-17064</v>
      </c>
      <c r="I8" s="7">
        <f t="shared" si="4"/>
        <v>-16064</v>
      </c>
      <c r="J8" s="7">
        <f t="shared" si="4"/>
        <v>-15064</v>
      </c>
      <c r="K8" s="7">
        <f t="shared" si="4"/>
        <v>-14064</v>
      </c>
      <c r="L8" s="7">
        <f t="shared" si="4"/>
        <v>-13064</v>
      </c>
      <c r="M8" s="7">
        <f t="shared" si="4"/>
        <v>-12064</v>
      </c>
      <c r="N8" s="7">
        <f t="shared" si="4"/>
        <v>-11064</v>
      </c>
      <c r="O8" s="7">
        <f t="shared" si="4"/>
        <v>-10064</v>
      </c>
      <c r="P8" s="7">
        <f t="shared" si="4"/>
        <v>-9064</v>
      </c>
      <c r="Q8" s="7">
        <f t="shared" si="4"/>
        <v>-8041</v>
      </c>
      <c r="R8" s="7">
        <f t="shared" si="4"/>
        <v>-7018</v>
      </c>
      <c r="S8" s="7">
        <f t="shared" si="4"/>
        <v>-5995</v>
      </c>
      <c r="T8" s="7">
        <f t="shared" si="4"/>
        <v>-4972</v>
      </c>
      <c r="U8" s="7">
        <f t="shared" si="4"/>
        <v>-3949</v>
      </c>
      <c r="V8" s="7">
        <f t="shared" si="4"/>
        <v>-2926</v>
      </c>
      <c r="W8" s="7">
        <f t="shared" si="4"/>
        <v>-1903</v>
      </c>
      <c r="X8" s="7">
        <f t="shared" si="4"/>
        <v>-880</v>
      </c>
      <c r="Y8" s="7">
        <f t="shared" si="4"/>
        <v>143</v>
      </c>
      <c r="Z8" s="7">
        <f t="shared" si="4"/>
        <v>1166</v>
      </c>
      <c r="AA8" s="7">
        <f t="shared" si="4"/>
        <v>2189</v>
      </c>
      <c r="AB8" s="7">
        <f t="shared" si="4"/>
        <v>3212</v>
      </c>
      <c r="AC8" s="7">
        <f t="shared" si="4"/>
        <v>4258.529</v>
      </c>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row>
    <row r="9">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row>
    <row r="10">
      <c r="B10" s="1" t="s">
        <v>48</v>
      </c>
      <c r="C10" s="2"/>
      <c r="F10" s="10"/>
      <c r="G10" s="10"/>
      <c r="H10" s="10"/>
      <c r="I10" s="10"/>
      <c r="J10" s="10"/>
      <c r="K10" s="10"/>
      <c r="L10" s="10"/>
      <c r="M10" s="10"/>
      <c r="N10" s="10"/>
      <c r="O10" s="10"/>
      <c r="P10" s="10"/>
      <c r="Q10" s="10"/>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row>
    <row r="11">
      <c r="B11" s="4" t="s">
        <v>49</v>
      </c>
      <c r="C11" s="7">
        <f>F8</f>
        <v>-19064</v>
      </c>
      <c r="E11" s="2"/>
      <c r="F11" s="10"/>
      <c r="G11" s="10"/>
      <c r="H11" s="10"/>
      <c r="I11" s="10"/>
      <c r="J11" s="10"/>
      <c r="K11" s="10"/>
      <c r="L11" s="10"/>
      <c r="M11" s="10"/>
      <c r="N11" s="10"/>
      <c r="O11" s="10"/>
      <c r="P11" s="10"/>
      <c r="Q11" s="10"/>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row>
    <row r="12">
      <c r="B12" s="4" t="s">
        <v>50</v>
      </c>
      <c r="C12" s="7">
        <f>SUM(F4:AC4)</f>
        <v>24322.529</v>
      </c>
      <c r="E12" s="2"/>
      <c r="F12" s="10"/>
      <c r="G12" s="10"/>
      <c r="H12" s="10"/>
      <c r="I12" s="10"/>
      <c r="J12" s="10"/>
      <c r="K12" s="10"/>
      <c r="L12" s="10"/>
      <c r="M12" s="10"/>
      <c r="N12" s="10"/>
      <c r="O12" s="10"/>
      <c r="P12" s="10"/>
      <c r="Q12" s="10"/>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row>
    <row r="13">
      <c r="B13" s="4" t="s">
        <v>51</v>
      </c>
      <c r="C13" s="7">
        <f>SUM(F7:AC7)</f>
        <v>4258.529</v>
      </c>
      <c r="E13" s="2"/>
      <c r="F13" s="10"/>
      <c r="G13" s="10"/>
      <c r="H13" s="10"/>
      <c r="I13" s="10"/>
      <c r="J13" s="10"/>
      <c r="K13" s="10"/>
      <c r="L13" s="10"/>
      <c r="M13" s="10"/>
      <c r="N13" s="10"/>
      <c r="O13" s="10"/>
      <c r="P13" s="10"/>
      <c r="Q13" s="10"/>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row>
    <row r="14">
      <c r="B14" s="2"/>
      <c r="C14" s="2"/>
      <c r="E14" s="2"/>
      <c r="F14" s="10"/>
      <c r="G14" s="10"/>
      <c r="H14" s="10"/>
      <c r="I14" s="10"/>
      <c r="J14" s="10"/>
      <c r="K14" s="10"/>
      <c r="L14" s="10"/>
      <c r="M14" s="10"/>
      <c r="N14" s="10"/>
      <c r="O14" s="10"/>
      <c r="P14" s="10"/>
      <c r="Q14" s="10"/>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row>
    <row r="15">
      <c r="B15" s="11" t="s">
        <v>52</v>
      </c>
      <c r="C15" s="12">
        <f>IRR(F7:AC7)*12</f>
        <v>0.2086484735</v>
      </c>
      <c r="E15" s="2"/>
      <c r="F15" s="10"/>
      <c r="G15" s="10"/>
      <c r="H15" s="10"/>
      <c r="I15" s="10"/>
      <c r="J15" s="10"/>
      <c r="K15" s="10"/>
      <c r="L15" s="10"/>
      <c r="M15" s="10"/>
      <c r="N15" s="10"/>
      <c r="O15" s="10"/>
      <c r="P15" s="10"/>
      <c r="Q15" s="10"/>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row>
    <row r="16">
      <c r="E16" s="2"/>
      <c r="F16" s="10"/>
      <c r="G16" s="10"/>
      <c r="H16" s="10"/>
      <c r="I16" s="10"/>
      <c r="J16" s="10"/>
      <c r="K16" s="10"/>
      <c r="L16" s="10"/>
      <c r="M16" s="10"/>
      <c r="N16" s="10"/>
      <c r="O16" s="10"/>
      <c r="P16" s="10"/>
      <c r="Q16" s="10"/>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row>
    <row r="17">
      <c r="B17" s="13"/>
      <c r="C17" s="13"/>
      <c r="E17" s="2"/>
      <c r="F17" s="10"/>
      <c r="G17" s="10"/>
      <c r="H17" s="10"/>
      <c r="I17" s="10"/>
      <c r="J17" s="10"/>
      <c r="K17" s="10"/>
      <c r="L17" s="10"/>
      <c r="M17" s="10"/>
      <c r="N17" s="10"/>
      <c r="O17" s="10"/>
      <c r="P17" s="10"/>
      <c r="Q17" s="10"/>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row>
    <row r="18">
      <c r="A18" s="2"/>
      <c r="B18" s="13"/>
      <c r="C18" s="13"/>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row>
    <row r="19">
      <c r="A19" s="2"/>
      <c r="B19" s="13"/>
      <c r="C19" s="13"/>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row>
    <row r="20">
      <c r="B20" s="13"/>
      <c r="C20" s="13"/>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row>
    <row r="21">
      <c r="B21" s="13"/>
      <c r="C21" s="13"/>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row>
    <row r="22">
      <c r="B22" s="13"/>
      <c r="C22" s="13"/>
      <c r="F22" s="10"/>
      <c r="G22" s="10"/>
      <c r="H22" s="10"/>
      <c r="I22" s="10"/>
      <c r="J22" s="10"/>
      <c r="K22" s="10"/>
      <c r="L22" s="10"/>
      <c r="M22" s="10"/>
      <c r="N22" s="10"/>
      <c r="O22" s="10"/>
      <c r="P22" s="10"/>
      <c r="Q22" s="10"/>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row>
    <row r="23">
      <c r="B23" s="13"/>
      <c r="C23" s="13"/>
      <c r="F23" s="10"/>
      <c r="G23" s="1" t="s">
        <v>53</v>
      </c>
      <c r="I23" s="10"/>
      <c r="J23" s="10"/>
      <c r="K23" s="10"/>
      <c r="L23" s="10"/>
      <c r="M23" s="10"/>
      <c r="N23" s="10"/>
      <c r="O23" s="10"/>
      <c r="P23" s="10"/>
      <c r="Q23" s="10"/>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row>
    <row r="24">
      <c r="B24" s="13"/>
      <c r="C24" s="13"/>
      <c r="F24" s="10"/>
      <c r="G24" s="14" t="s">
        <v>55</v>
      </c>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row>
    <row r="25">
      <c r="B25" s="13"/>
      <c r="C25" s="13"/>
      <c r="F25" s="10"/>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row>
    <row r="26">
      <c r="A26" s="2"/>
      <c r="B26" s="13"/>
      <c r="C26" s="13"/>
      <c r="D26" s="2"/>
      <c r="E26" s="2"/>
      <c r="F26" s="10"/>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row>
    <row r="27">
      <c r="A27" s="2"/>
      <c r="B27" s="13"/>
      <c r="C27" s="13"/>
      <c r="D27" s="2"/>
      <c r="E27" s="2"/>
      <c r="F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row>
    <row r="28">
      <c r="A28" s="2"/>
      <c r="B28" s="13"/>
      <c r="C28" s="13"/>
      <c r="D28" s="2"/>
      <c r="E28" s="2"/>
      <c r="F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row>
    <row r="29">
      <c r="A29" s="2"/>
      <c r="B29" s="13"/>
      <c r="C29" s="13"/>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row>
    <row r="30">
      <c r="A30" s="2"/>
      <c r="B30" s="13"/>
      <c r="C30" s="13"/>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row>
    <row r="31">
      <c r="A31" s="2"/>
      <c r="B31" s="13"/>
      <c r="C31" s="13"/>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row>
    <row r="32">
      <c r="A32" s="2"/>
      <c r="B32" s="13"/>
      <c r="C32" s="13"/>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row>
    <row r="33">
      <c r="A33" s="2"/>
      <c r="B33" s="13"/>
      <c r="C33" s="13"/>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row>
    <row r="3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row>
    <row r="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row>
    <row r="36">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row>
    <row r="37">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row>
    <row r="38">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row>
    <row r="39">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row>
    <row r="40">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row>
    <row r="4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row>
    <row r="4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row>
    <row r="43">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row>
    <row r="4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row>
    <row r="4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row>
    <row r="46">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row>
    <row r="47">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row>
    <row r="48">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row>
    <row r="49">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row>
    <row r="50">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row>
    <row r="5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row>
    <row r="5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row>
    <row r="53">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row>
    <row r="5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row>
    <row r="5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row>
    <row r="56">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row>
    <row r="57">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row>
    <row r="58">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row>
    <row r="5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row>
    <row r="60">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row>
    <row r="6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row>
    <row r="6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row>
    <row r="6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row>
    <row r="6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row>
    <row r="6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row>
    <row r="66">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row>
    <row r="67">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row>
    <row r="68">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row>
    <row r="6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row>
    <row r="7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row>
    <row r="7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row>
    <row r="7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row>
    <row r="7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row>
    <row r="7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row>
    <row r="7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row>
    <row r="76">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row>
    <row r="77">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row>
    <row r="78">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row>
    <row r="7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row>
    <row r="8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row>
    <row r="8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row>
    <row r="8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row>
    <row r="8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row>
    <row r="84">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row>
    <row r="8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row>
    <row r="86">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row>
    <row r="87">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row>
    <row r="88">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row>
    <row r="8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row>
    <row r="9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row>
    <row r="9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row>
    <row r="9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row>
    <row r="93">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row>
    <row r="94">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row>
    <row r="9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row>
    <row r="96">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row>
    <row r="97">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row>
    <row r="98">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row>
    <row r="99">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row>
  </sheetData>
  <mergeCells count="2">
    <mergeCell ref="G24:R28"/>
    <mergeCell ref="G23:H23"/>
  </mergeCells>
  <drawing r:id="rId1"/>
</worksheet>
</file>