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1"/>
  <workbookPr defaultThemeVersion="166925"/>
  <mc:AlternateContent xmlns:mc="http://schemas.openxmlformats.org/markup-compatibility/2006">
    <mc:Choice Requires="x15">
      <x15ac:absPath xmlns:x15ac="http://schemas.microsoft.com/office/spreadsheetml/2010/11/ac" url="/var/mobile/Containers/Data/Application/D293480C-0C4E-47BA-B2AF-C74030D68494/Library/Application Support/Drafts/"/>
    </mc:Choice>
  </mc:AlternateContent>
  <xr:revisionPtr revIDLastSave="0" documentId="13_ncr:1000001_{F2B7A7FE-89A5-1346-8058-3FCD41D8841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2" i="1"/>
  <c r="M14" i="1"/>
  <c r="M16" i="1"/>
  <c r="F5" i="1"/>
  <c r="B10" i="1"/>
  <c r="J12" i="1"/>
  <c r="J3" i="1"/>
  <c r="J4" i="1"/>
  <c r="J5" i="1"/>
  <c r="J6" i="1"/>
  <c r="J8" i="1"/>
  <c r="J2" i="1"/>
  <c r="J13" i="1"/>
  <c r="F4" i="1"/>
  <c r="F3" i="1"/>
  <c r="L11" i="1"/>
  <c r="L10" i="1"/>
  <c r="L12" i="1"/>
  <c r="K11" i="1"/>
  <c r="K10" i="1"/>
  <c r="B5" i="1"/>
  <c r="J14" i="1"/>
  <c r="K3" i="1"/>
  <c r="K4" i="1"/>
  <c r="K5" i="1"/>
  <c r="K6" i="1"/>
  <c r="K8" i="1"/>
  <c r="K9" i="1"/>
  <c r="K12" i="1"/>
  <c r="K2" i="1"/>
  <c r="K13" i="1"/>
  <c r="L3" i="1"/>
  <c r="L4" i="1"/>
  <c r="L5" i="1"/>
  <c r="L6" i="1"/>
  <c r="L7" i="1"/>
  <c r="L8" i="1"/>
  <c r="L9" i="1"/>
  <c r="L2" i="1"/>
  <c r="L13" i="1"/>
</calcChain>
</file>

<file path=xl/sharedStrings.xml><?xml version="1.0" encoding="utf-8"?>
<sst xmlns="http://schemas.openxmlformats.org/spreadsheetml/2006/main" count="60" uniqueCount="53">
  <si>
    <t>Food group</t>
  </si>
  <si>
    <t>Serving</t>
  </si>
  <si>
    <t>CHO</t>
  </si>
  <si>
    <t xml:space="preserve">PROTEIN </t>
  </si>
  <si>
    <t>FAT</t>
  </si>
  <si>
    <t xml:space="preserve">CALORIES </t>
  </si>
  <si>
    <t xml:space="preserve">Vegetable </t>
  </si>
  <si>
    <t>Skimmed milk</t>
  </si>
  <si>
    <t>Full fat milk</t>
  </si>
  <si>
    <t>Fruit</t>
  </si>
  <si>
    <t>Medium fat meat</t>
  </si>
  <si>
    <t>Fat</t>
  </si>
  <si>
    <t xml:space="preserve">Sugar </t>
  </si>
  <si>
    <t>Lean meat</t>
  </si>
  <si>
    <t xml:space="preserve">Starch </t>
  </si>
  <si>
    <t>Total grams (g)</t>
  </si>
  <si>
    <t>Total calories (kcal)</t>
  </si>
  <si>
    <t>Low fat milk</t>
  </si>
  <si>
    <t>Age</t>
  </si>
  <si>
    <t>Height</t>
  </si>
  <si>
    <t>Weight</t>
  </si>
  <si>
    <t>Activity Factor</t>
  </si>
  <si>
    <t>Total Calories</t>
  </si>
  <si>
    <t xml:space="preserve">Total Calories </t>
  </si>
  <si>
    <t xml:space="preserve">Activity Factor </t>
  </si>
  <si>
    <t>SAF</t>
  </si>
  <si>
    <t>Activity Level</t>
  </si>
  <si>
    <t xml:space="preserve">Sedentary </t>
  </si>
  <si>
    <t xml:space="preserve">Very heavy activity </t>
  </si>
  <si>
    <t xml:space="preserve">Light active, 1-3 d/w </t>
  </si>
  <si>
    <t xml:space="preserve">Moderate, 3-5 d/w </t>
  </si>
  <si>
    <t xml:space="preserve">Heavy activity, 6-7 d/w </t>
  </si>
  <si>
    <t>Percent</t>
  </si>
  <si>
    <t>Grams</t>
  </si>
  <si>
    <t>Nutrient/cal.</t>
  </si>
  <si>
    <t xml:space="preserve">Protein </t>
  </si>
  <si>
    <t>High Fat meat</t>
  </si>
  <si>
    <t xml:space="preserve">Snack </t>
  </si>
  <si>
    <t>TEE</t>
  </si>
  <si>
    <t>%</t>
  </si>
  <si>
    <t>2160 kcal</t>
  </si>
  <si>
    <t>وجبات خفيفة</t>
  </si>
  <si>
    <t>وحبة اولى</t>
  </si>
  <si>
    <t>وجبة التانية</t>
  </si>
  <si>
    <t xml:space="preserve">صيام متقطع. ، تلعب رياضة ساعات الليل،، حبوب القرفة ،،، بردقوش،،  </t>
  </si>
  <si>
    <t xml:space="preserve">الوجبة الأولى ١ </t>
  </si>
  <si>
    <t xml:space="preserve">بين الوجبات </t>
  </si>
  <si>
    <t>الوجبة الثانية (٧-٨)</t>
  </si>
  <si>
    <t>١ حصة بطيخ + ٣٠ غم جبنة بيضاء منقوعة جيدا + نعنع</t>
  </si>
  <si>
    <t xml:space="preserve"> ||||| نصف كوب حمص + نصف فول + حصة فواكه +  كوب خضار</t>
  </si>
  <si>
    <t>1 milk,,, 2 fry,, 6 veg,, 7 starch, 5 lean meat,, 1 medium fat,, 5 fat</t>
  </si>
  <si>
    <t>100 غم سمك السالمون يعادل كف اليد بدون اصابع + ٢ بطاطا سوتيه + تبولة ببرغل كمية مفتوحة مع ملعقتين زيت زيتون + ١ توست اسمر</t>
  </si>
  <si>
    <t xml:space="preserve">كوب حليب + كاكاو ،،، قطعة كيك ٣٠ غم بحجم كف اليد بدون أصابع (يفضضضضضل توزنها) ؛،؛؛؛ افوكادو او مكسرات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</si>
</sst>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000401]0"/>
    <numFmt numFmtId="165" formatCode="[$-2000401]0.#"/>
    <numFmt numFmtId="166" formatCode="[$-2000000]dd\-mm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1"/>
      <name val="Calibri"/>
      <family val="2"/>
      <scheme val="minor"/>
    </font>
    <font>
      <sz val="11"/>
      <color theme="5"/>
      <name val="Calibri"/>
      <family val="2"/>
      <scheme val="minor"/>
    </font>
    <font>
      <sz val="6"/>
      <name val="Yu Gothic"/>
      <family val="2"/>
      <charset val="128"/>
    </font>
    <font>
      <b/>
      <sz val="24"/>
      <color theme="5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8CDE3"/>
        <bgColor indexed="64"/>
      </patternFill>
    </fill>
    <fill>
      <patternFill patternType="solid">
        <fgColor rgb="FFEBCCCA"/>
        <bgColor indexed="64"/>
      </patternFill>
    </fill>
    <fill>
      <patternFill patternType="solid">
        <fgColor rgb="FFFAF3E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CD9C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2" fillId="6" borderId="1" applyNumberFormat="0" applyAlignment="0" applyProtection="0"/>
    <xf numFmtId="0" fontId="3" fillId="7" borderId="2" applyNumberForma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4" borderId="0" xfId="0" applyFill="1"/>
    <xf numFmtId="0" fontId="0" fillId="0" borderId="0" xfId="0" applyAlignment="1"/>
    <xf numFmtId="0" fontId="3" fillId="7" borderId="2" xfId="2" applyAlignment="1">
      <alignment horizontal="center" vertical="center"/>
    </xf>
    <xf numFmtId="0" fontId="1" fillId="8" borderId="2" xfId="3" applyBorder="1" applyAlignment="1">
      <alignment horizontal="center" vertical="center"/>
    </xf>
    <xf numFmtId="0" fontId="5" fillId="5" borderId="2" xfId="5" applyFill="1" applyBorder="1" applyAlignment="1">
      <alignment horizontal="center" vertical="center"/>
    </xf>
    <xf numFmtId="0" fontId="6" fillId="5" borderId="2" xfId="5" applyFont="1" applyFill="1" applyBorder="1" applyAlignment="1">
      <alignment horizontal="center" vertical="center"/>
    </xf>
    <xf numFmtId="0" fontId="2" fillId="6" borderId="1" xfId="1" applyAlignment="1">
      <alignment horizontal="center" vertical="center"/>
    </xf>
    <xf numFmtId="0" fontId="1" fillId="9" borderId="2" xfId="4" applyBorder="1" applyAlignment="1">
      <alignment horizontal="center" vertical="center"/>
    </xf>
    <xf numFmtId="0" fontId="2" fillId="0" borderId="1" xfId="1" applyFill="1" applyAlignment="1">
      <alignment horizontal="center" vertical="center"/>
    </xf>
    <xf numFmtId="0" fontId="4" fillId="0" borderId="2" xfId="2" applyFont="1" applyFill="1" applyAlignment="1">
      <alignment horizontal="center" vertical="center"/>
    </xf>
    <xf numFmtId="0" fontId="4" fillId="3" borderId="2" xfId="2" applyFont="1" applyFill="1" applyAlignment="1">
      <alignment horizontal="center" vertical="center"/>
    </xf>
    <xf numFmtId="0" fontId="2" fillId="3" borderId="1" xfId="1" applyFill="1" applyAlignment="1">
      <alignment horizontal="center" vertical="center"/>
    </xf>
    <xf numFmtId="0" fontId="4" fillId="10" borderId="2" xfId="2" applyFont="1" applyFill="1" applyAlignment="1">
      <alignment horizontal="center" vertical="center"/>
    </xf>
    <xf numFmtId="0" fontId="2" fillId="10" borderId="1" xfId="1" applyFill="1" applyAlignment="1">
      <alignment horizontal="center" vertical="center"/>
    </xf>
    <xf numFmtId="0" fontId="4" fillId="2" borderId="2" xfId="2" applyFont="1" applyFill="1" applyAlignment="1">
      <alignment horizontal="center" vertical="center"/>
    </xf>
    <xf numFmtId="0" fontId="2" fillId="2" borderId="1" xfId="1" applyFill="1" applyAlignment="1">
      <alignment horizontal="center" vertical="center"/>
    </xf>
    <xf numFmtId="0" fontId="4" fillId="11" borderId="2" xfId="2" applyFont="1" applyFill="1" applyAlignment="1">
      <alignment horizontal="center" vertical="center"/>
    </xf>
    <xf numFmtId="0" fontId="2" fillId="11" borderId="1" xfId="1" applyFill="1" applyAlignment="1">
      <alignment horizontal="center" vertical="center"/>
    </xf>
    <xf numFmtId="0" fontId="4" fillId="12" borderId="2" xfId="2" applyFont="1" applyFill="1" applyAlignment="1">
      <alignment horizontal="center" vertical="center"/>
    </xf>
    <xf numFmtId="0" fontId="2" fillId="12" borderId="1" xfId="1" applyFill="1" applyAlignment="1">
      <alignment horizontal="center" vertical="center"/>
    </xf>
    <xf numFmtId="0" fontId="1" fillId="4" borderId="2" xfId="4" applyFill="1" applyBorder="1" applyAlignment="1">
      <alignment horizontal="center" vertical="center"/>
    </xf>
    <xf numFmtId="0" fontId="4" fillId="4" borderId="2" xfId="2" applyFont="1" applyFill="1" applyAlignment="1">
      <alignment horizontal="center" vertical="center"/>
    </xf>
    <xf numFmtId="0" fontId="4" fillId="4" borderId="2" xfId="4" applyFont="1" applyFill="1" applyBorder="1" applyAlignment="1">
      <alignment horizontal="center" vertical="center"/>
    </xf>
    <xf numFmtId="0" fontId="4" fillId="13" borderId="2" xfId="4" applyFont="1" applyFill="1" applyBorder="1" applyAlignment="1">
      <alignment horizontal="center" vertical="center"/>
    </xf>
    <xf numFmtId="9" fontId="0" fillId="0" borderId="0" xfId="0" applyNumberFormat="1"/>
    <xf numFmtId="0" fontId="1" fillId="3" borderId="2" xfId="4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Fill="1" applyAlignment="1"/>
    <xf numFmtId="0" fontId="7" fillId="0" borderId="0" xfId="0" applyFont="1" applyFill="1"/>
    <xf numFmtId="20" fontId="0" fillId="0" borderId="0" xfId="0" applyNumberFormat="1"/>
    <xf numFmtId="0" fontId="9" fillId="0" borderId="0" xfId="0" applyFont="1" applyFill="1" applyAlignment="1">
      <alignment horizontal="center"/>
    </xf>
    <xf numFmtId="9" fontId="9" fillId="0" borderId="0" xfId="0" applyNumberFormat="1" applyFont="1" applyAlignment="1">
      <alignment horizontal="center"/>
    </xf>
    <xf numFmtId="0" fontId="0" fillId="3" borderId="0" xfId="0" applyFill="1"/>
    <xf numFmtId="0" fontId="7" fillId="3" borderId="0" xfId="0" applyFont="1" applyFill="1"/>
    <xf numFmtId="20" fontId="0" fillId="4" borderId="0" xfId="0" applyNumberFormat="1" applyFill="1" applyAlignment="1">
      <alignment horizontal="right"/>
    </xf>
    <xf numFmtId="0" fontId="0" fillId="0" borderId="0" xfId="0" applyAlignment="1">
      <alignment horizontal="right"/>
    </xf>
    <xf numFmtId="47" fontId="0" fillId="0" borderId="0" xfId="0" applyNumberFormat="1" applyFill="1"/>
    <xf numFmtId="0" fontId="4" fillId="0" borderId="0" xfId="0" applyFont="1" applyFill="1"/>
    <xf numFmtId="20" fontId="4" fillId="0" borderId="0" xfId="0" applyNumberFormat="1" applyFont="1" applyFill="1"/>
    <xf numFmtId="165" fontId="0" fillId="0" borderId="0" xfId="0" applyNumberFormat="1" applyFill="1"/>
    <xf numFmtId="0" fontId="0" fillId="14" borderId="0" xfId="0" applyFill="1"/>
    <xf numFmtId="0" fontId="4" fillId="15" borderId="2" xfId="2" applyFont="1" applyFill="1" applyAlignment="1">
      <alignment horizontal="center" vertical="center"/>
    </xf>
    <xf numFmtId="0" fontId="4" fillId="16" borderId="2" xfId="2" applyFont="1" applyFill="1" applyAlignment="1">
      <alignment horizontal="center" vertical="center"/>
    </xf>
    <xf numFmtId="9" fontId="10" fillId="0" borderId="0" xfId="0" applyNumberFormat="1" applyFont="1" applyAlignment="1">
      <alignment horizontal="center"/>
    </xf>
    <xf numFmtId="0" fontId="0" fillId="2" borderId="0" xfId="0" applyFill="1"/>
    <xf numFmtId="166" fontId="4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17" borderId="0" xfId="0" applyFill="1"/>
    <xf numFmtId="0" fontId="4" fillId="17" borderId="0" xfId="0" applyFont="1" applyFill="1"/>
    <xf numFmtId="20" fontId="4" fillId="17" borderId="0" xfId="0" applyNumberFormat="1" applyFont="1" applyFill="1"/>
    <xf numFmtId="0" fontId="0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9" fontId="10" fillId="4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166" fontId="9" fillId="0" borderId="0" xfId="0" applyNumberFormat="1" applyFont="1" applyFill="1" applyAlignment="1">
      <alignment horizontal="center"/>
    </xf>
  </cellXfs>
  <cellStyles count="6">
    <cellStyle name="20% - Accent6" xfId="4" builtinId="50"/>
    <cellStyle name="60% - Accent5" xfId="3" builtinId="48"/>
    <cellStyle name="Check Cell" xfId="2" builtinId="23"/>
    <cellStyle name="Followed Hyperlink" xfId="5" builtinId="9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7512-7406-2548-B87D-8A6E4E894925}">
  <dimension ref="A1:AD164"/>
  <sheetViews>
    <sheetView tabSelected="1" zoomScaleNormal="150" zoomScaleSheetLayoutView="100" workbookViewId="0">
      <selection activeCell="E9" sqref="E9"/>
    </sheetView>
  </sheetViews>
  <sheetFormatPr defaultColWidth="8.609375" defaultRowHeight="15" x14ac:dyDescent="0.2"/>
  <cols>
    <col min="1" max="1" width="15.33203125" style="1" customWidth="1"/>
    <col min="2" max="2" width="26.90234375" style="3" customWidth="1"/>
    <col min="3" max="3" width="26.76953125" customWidth="1"/>
    <col min="4" max="4" width="19.50390625" customWidth="1"/>
    <col min="5" max="5" width="36.9921875" customWidth="1"/>
    <col min="6" max="6" width="38.47265625" customWidth="1"/>
    <col min="7" max="7" width="4.3046875" customWidth="1"/>
    <col min="8" max="8" width="22.1953125" customWidth="1"/>
    <col min="9" max="9" width="15.46875" style="1" customWidth="1"/>
    <col min="10" max="10" width="18.4296875" customWidth="1"/>
    <col min="11" max="11" width="16.41015625" customWidth="1"/>
    <col min="12" max="12" width="16.94921875" customWidth="1"/>
    <col min="13" max="13" width="16.41015625" customWidth="1"/>
    <col min="14" max="14" width="0" hidden="1" customWidth="1"/>
    <col min="15" max="15" width="20.71484375" hidden="1" customWidth="1"/>
    <col min="16" max="16" width="126.85546875" customWidth="1"/>
    <col min="17" max="17" width="101.83203125" customWidth="1"/>
    <col min="18" max="18" width="44.12109375" customWidth="1"/>
    <col min="19" max="19" width="10.0859375" hidden="1" customWidth="1"/>
    <col min="20" max="20" width="14.2578125" hidden="1" customWidth="1"/>
    <col min="21" max="21" width="32.1484375" hidden="1" customWidth="1"/>
    <col min="22" max="22" width="0" hidden="1" customWidth="1"/>
    <col min="23" max="23" width="72.5078125" customWidth="1"/>
    <col min="24" max="24" width="23.67578125" hidden="1" customWidth="1"/>
    <col min="25" max="25" width="8.0703125" style="35" customWidth="1"/>
    <col min="26" max="26" width="64.30078125" customWidth="1"/>
    <col min="29" max="29" width="62.95703125" customWidth="1"/>
    <col min="30" max="30" width="24.48046875" customWidth="1"/>
  </cols>
  <sheetData>
    <row r="1" spans="1:30" ht="30" customHeight="1" thickTop="1" thickBot="1" x14ac:dyDescent="0.25">
      <c r="A1" s="6" t="s">
        <v>19</v>
      </c>
      <c r="B1" s="6"/>
      <c r="D1" s="10" t="s">
        <v>34</v>
      </c>
      <c r="E1" s="10" t="s">
        <v>32</v>
      </c>
      <c r="F1" s="10" t="s">
        <v>33</v>
      </c>
      <c r="H1" s="25" t="s">
        <v>0</v>
      </c>
      <c r="I1" s="24">
        <v>1</v>
      </c>
      <c r="J1" s="25" t="s">
        <v>2</v>
      </c>
      <c r="K1" s="25" t="s">
        <v>3</v>
      </c>
      <c r="L1" s="25" t="s">
        <v>4</v>
      </c>
      <c r="M1" s="25" t="s">
        <v>5</v>
      </c>
      <c r="P1" s="47"/>
      <c r="Q1" s="2"/>
      <c r="R1" s="2"/>
      <c r="S1" s="2"/>
      <c r="T1" s="2"/>
      <c r="U1" s="2"/>
      <c r="V1" s="2"/>
      <c r="W1" s="39"/>
      <c r="X1" s="2"/>
      <c r="Y1" s="2"/>
    </row>
    <row r="2" spans="1:30" ht="18.75" customHeight="1" thickTop="1" thickBot="1" x14ac:dyDescent="0.25">
      <c r="A2" s="6" t="s">
        <v>20</v>
      </c>
      <c r="B2" s="6"/>
      <c r="D2" s="10" t="s">
        <v>23</v>
      </c>
      <c r="E2" s="10">
        <v>1500</v>
      </c>
      <c r="F2" s="10"/>
      <c r="H2" s="17" t="s">
        <v>7</v>
      </c>
      <c r="I2" s="24">
        <v>1</v>
      </c>
      <c r="J2" s="18">
        <f>(I2*12)</f>
        <v>12</v>
      </c>
      <c r="K2" s="18">
        <f>(I2*8)</f>
        <v>8</v>
      </c>
      <c r="L2" s="18">
        <f>(I2*3)</f>
        <v>3</v>
      </c>
      <c r="M2" s="18">
        <f>(I2*100)</f>
        <v>100</v>
      </c>
      <c r="P2" s="2"/>
      <c r="Q2" s="50"/>
      <c r="R2" s="2"/>
      <c r="S2" s="2"/>
      <c r="T2" s="2"/>
      <c r="U2" s="2"/>
      <c r="V2" s="2"/>
      <c r="W2" s="41"/>
      <c r="X2" s="40"/>
      <c r="Y2" s="2"/>
    </row>
    <row r="3" spans="1:30" ht="21" customHeight="1" thickTop="1" thickBot="1" x14ac:dyDescent="0.25">
      <c r="A3" s="6" t="s">
        <v>18</v>
      </c>
      <c r="B3" s="6"/>
      <c r="D3" s="10" t="s">
        <v>2</v>
      </c>
      <c r="E3" s="10">
        <v>0.45</v>
      </c>
      <c r="F3" s="28">
        <f>((E3*E2)/4)</f>
        <v>168.75</v>
      </c>
      <c r="H3" s="17" t="s">
        <v>17</v>
      </c>
      <c r="I3" s="24">
        <v>1</v>
      </c>
      <c r="J3" s="18">
        <f>(I3*12)</f>
        <v>12</v>
      </c>
      <c r="K3" s="18">
        <f>(I3*8)</f>
        <v>8</v>
      </c>
      <c r="L3" s="18">
        <f>(I3*5)</f>
        <v>5</v>
      </c>
      <c r="M3" s="18">
        <f>(I3*120)</f>
        <v>120</v>
      </c>
      <c r="P3" s="2"/>
      <c r="Q3" s="49"/>
      <c r="R3" s="2"/>
      <c r="S3" s="2"/>
      <c r="T3" s="2"/>
      <c r="U3" s="2"/>
      <c r="V3" s="2"/>
      <c r="W3" s="41"/>
      <c r="X3" s="2"/>
      <c r="Y3" s="2"/>
      <c r="AB3" s="35"/>
    </row>
    <row r="4" spans="1:30" ht="18.75" customHeight="1" thickTop="1" thickBot="1" x14ac:dyDescent="0.25">
      <c r="A4" s="6" t="s">
        <v>21</v>
      </c>
      <c r="B4" s="6"/>
      <c r="D4" s="10" t="s">
        <v>35</v>
      </c>
      <c r="E4" s="10">
        <v>0.22</v>
      </c>
      <c r="F4" s="28">
        <f>((E4*E2)/4)</f>
        <v>82.5</v>
      </c>
      <c r="H4" s="17" t="s">
        <v>8</v>
      </c>
      <c r="I4" s="24"/>
      <c r="J4" s="18">
        <f>(I4*12)</f>
        <v>0</v>
      </c>
      <c r="K4" s="18">
        <f>(I4*8)</f>
        <v>0</v>
      </c>
      <c r="L4" s="18">
        <f>(I4*8)</f>
        <v>0</v>
      </c>
      <c r="M4" s="18">
        <f>(I4*160)</f>
        <v>0</v>
      </c>
      <c r="P4" s="47" t="s">
        <v>50</v>
      </c>
      <c r="Q4" s="50" t="s">
        <v>41</v>
      </c>
      <c r="R4" s="2"/>
      <c r="S4" s="2"/>
      <c r="T4" s="2"/>
      <c r="U4" s="2"/>
      <c r="V4" s="2"/>
      <c r="W4" s="41"/>
      <c r="X4" s="2"/>
      <c r="Y4" s="2"/>
      <c r="AB4" s="35"/>
    </row>
    <row r="5" spans="1:30" ht="28.5" customHeight="1" thickTop="1" thickBot="1" x14ac:dyDescent="0.25">
      <c r="A5" s="6" t="s">
        <v>22</v>
      </c>
      <c r="B5" s="6">
        <f>((((10*B2)+(6.25*B1)-(5*B3))+5)*B4)</f>
        <v>0</v>
      </c>
      <c r="C5" t="s">
        <v>40</v>
      </c>
      <c r="D5" s="10" t="s">
        <v>11</v>
      </c>
      <c r="E5" s="10">
        <v>0.33</v>
      </c>
      <c r="F5" s="28">
        <f>((E2*E5)/9)</f>
        <v>55</v>
      </c>
      <c r="H5" s="15" t="s">
        <v>9</v>
      </c>
      <c r="I5" s="24">
        <v>2</v>
      </c>
      <c r="J5" s="16">
        <f>(I5*15)</f>
        <v>30</v>
      </c>
      <c r="K5" s="16">
        <f>(I5*0)</f>
        <v>0</v>
      </c>
      <c r="L5" s="16">
        <f>(I5*0)</f>
        <v>0</v>
      </c>
      <c r="M5" s="16">
        <f>(I5*60)</f>
        <v>120</v>
      </c>
      <c r="P5" s="2" t="s">
        <v>44</v>
      </c>
      <c r="Q5" s="52"/>
      <c r="R5" s="51"/>
      <c r="S5" s="51"/>
      <c r="T5" s="51"/>
      <c r="U5" s="51"/>
      <c r="V5" s="51"/>
      <c r="W5" s="53"/>
      <c r="X5" s="51"/>
      <c r="Y5" s="51"/>
      <c r="Z5" s="51"/>
      <c r="AB5" s="35"/>
    </row>
    <row r="6" spans="1:30" ht="28.5" customHeight="1" thickTop="1" thickBot="1" x14ac:dyDescent="0.5">
      <c r="A6" s="8" t="s">
        <v>19</v>
      </c>
      <c r="B6" s="7">
        <v>160</v>
      </c>
      <c r="D6" s="33"/>
      <c r="E6" s="10"/>
      <c r="F6" s="34"/>
      <c r="H6" s="13" t="s">
        <v>6</v>
      </c>
      <c r="I6" s="24"/>
      <c r="J6" s="14">
        <f>(I6*5)</f>
        <v>0</v>
      </c>
      <c r="K6" s="14">
        <f>(I6*2)</f>
        <v>0</v>
      </c>
      <c r="L6" s="14">
        <f>(I6*0)</f>
        <v>0</v>
      </c>
      <c r="M6" s="14">
        <f>(I6*25)</f>
        <v>0</v>
      </c>
      <c r="P6" s="2" t="s">
        <v>45</v>
      </c>
      <c r="Q6" s="55" t="s">
        <v>42</v>
      </c>
      <c r="R6" s="2"/>
      <c r="S6" s="2"/>
      <c r="T6" s="2"/>
      <c r="U6" s="2"/>
      <c r="V6" s="2"/>
      <c r="W6" s="41"/>
      <c r="X6" s="2"/>
      <c r="Y6" s="2"/>
      <c r="AB6" s="35"/>
    </row>
    <row r="7" spans="1:30" ht="30" customHeight="1" thickTop="1" thickBot="1" x14ac:dyDescent="0.5">
      <c r="A7" s="8" t="s">
        <v>20</v>
      </c>
      <c r="B7" s="7">
        <v>90</v>
      </c>
      <c r="D7" s="56" t="s">
        <v>38</v>
      </c>
      <c r="E7" s="58" t="s">
        <v>39</v>
      </c>
      <c r="F7" s="57" t="s">
        <v>1</v>
      </c>
      <c r="H7" s="12" t="s">
        <v>12</v>
      </c>
      <c r="I7" s="24"/>
      <c r="J7" s="11"/>
      <c r="K7" s="11"/>
      <c r="L7" s="11">
        <f>(I7*0)</f>
        <v>0</v>
      </c>
      <c r="M7" s="11">
        <f>(20*I7)</f>
        <v>0</v>
      </c>
      <c r="P7" s="2" t="s">
        <v>49</v>
      </c>
      <c r="Q7" s="54"/>
      <c r="R7" s="2"/>
      <c r="S7" s="2"/>
      <c r="T7" s="2"/>
      <c r="U7" s="2"/>
      <c r="V7" s="2"/>
      <c r="W7" s="41"/>
      <c r="X7" s="2"/>
      <c r="Y7" s="2"/>
      <c r="AB7" s="35"/>
    </row>
    <row r="8" spans="1:30" ht="36" customHeight="1" thickTop="1" thickBot="1" x14ac:dyDescent="0.5">
      <c r="A8" s="8" t="s">
        <v>18</v>
      </c>
      <c r="B8" s="7">
        <v>22</v>
      </c>
      <c r="D8" s="33"/>
      <c r="E8" s="2"/>
      <c r="F8" s="34"/>
      <c r="G8" s="29"/>
      <c r="H8" s="21" t="s">
        <v>14</v>
      </c>
      <c r="I8" s="24">
        <v>6</v>
      </c>
      <c r="J8" s="22">
        <f>(I8*15)</f>
        <v>90</v>
      </c>
      <c r="K8" s="22">
        <f>(I8*3)</f>
        <v>18</v>
      </c>
      <c r="L8" s="22">
        <f>(I8*1)</f>
        <v>6</v>
      </c>
      <c r="M8" s="22">
        <f>(I8*80)</f>
        <v>480</v>
      </c>
      <c r="P8" s="47" t="s">
        <v>46</v>
      </c>
      <c r="Q8" s="48"/>
      <c r="R8" s="2"/>
      <c r="S8" s="2"/>
      <c r="T8" s="2"/>
      <c r="U8" s="2"/>
      <c r="V8" s="2"/>
      <c r="W8" s="41"/>
      <c r="X8" s="31"/>
      <c r="Y8" s="31"/>
      <c r="AB8" s="35"/>
    </row>
    <row r="9" spans="1:30" ht="31.5" customHeight="1" thickTop="1" thickBot="1" x14ac:dyDescent="0.5">
      <c r="A9" s="8" t="s">
        <v>24</v>
      </c>
      <c r="B9" s="7">
        <v>1.2</v>
      </c>
      <c r="D9" s="33"/>
      <c r="E9" s="59"/>
      <c r="F9" s="34"/>
      <c r="H9" s="19" t="s">
        <v>13</v>
      </c>
      <c r="I9" s="24"/>
      <c r="J9" s="20"/>
      <c r="K9" s="20">
        <f>(I9*7)</f>
        <v>0</v>
      </c>
      <c r="L9" s="20">
        <f>(I9*2)</f>
        <v>0</v>
      </c>
      <c r="M9" s="20">
        <f>(I9*45)</f>
        <v>0</v>
      </c>
      <c r="P9" s="47" t="s">
        <v>48</v>
      </c>
      <c r="Q9" s="40" t="s">
        <v>43</v>
      </c>
      <c r="R9" s="2"/>
      <c r="S9" s="2"/>
      <c r="T9" s="2"/>
      <c r="U9" s="2"/>
      <c r="V9" s="2"/>
      <c r="W9" s="41"/>
      <c r="X9" s="2"/>
      <c r="Y9" s="2"/>
      <c r="AB9" s="36"/>
    </row>
    <row r="10" spans="1:30" ht="33.75" customHeight="1" thickTop="1" thickBot="1" x14ac:dyDescent="0.5">
      <c r="A10" s="8" t="s">
        <v>23</v>
      </c>
      <c r="B10" s="7">
        <f>((((10*B7)+(6.25*B6)-(5*B8))-161)*B9)</f>
        <v>1954.8</v>
      </c>
      <c r="D10" s="33"/>
      <c r="E10" s="33"/>
      <c r="F10" s="34"/>
      <c r="H10" s="19" t="s">
        <v>10</v>
      </c>
      <c r="I10" s="24">
        <v>7</v>
      </c>
      <c r="J10" s="20"/>
      <c r="K10" s="24">
        <f>(I10*7)</f>
        <v>49</v>
      </c>
      <c r="L10" s="24">
        <f>(5*I10)</f>
        <v>35</v>
      </c>
      <c r="M10" s="24">
        <f>(75*I10)</f>
        <v>525</v>
      </c>
      <c r="P10" s="2" t="s">
        <v>52</v>
      </c>
      <c r="Q10" s="40"/>
      <c r="R10" s="2"/>
      <c r="S10" s="2"/>
      <c r="T10" s="2"/>
      <c r="U10" s="2"/>
      <c r="V10" s="2"/>
      <c r="W10" s="41"/>
      <c r="X10" s="2"/>
      <c r="Y10" s="42"/>
    </row>
    <row r="11" spans="1:30" ht="24" customHeight="1" thickTop="1" thickBot="1" x14ac:dyDescent="0.5">
      <c r="A11" s="5" t="s">
        <v>25</v>
      </c>
      <c r="B11" s="5" t="s">
        <v>26</v>
      </c>
      <c r="D11" s="33"/>
      <c r="E11" s="59"/>
      <c r="F11" s="34"/>
      <c r="H11" s="44" t="s">
        <v>36</v>
      </c>
      <c r="I11" s="24"/>
      <c r="J11" s="20"/>
      <c r="K11" s="24">
        <f>(I11*7)</f>
        <v>0</v>
      </c>
      <c r="L11" s="24">
        <f>(8*I11)</f>
        <v>0</v>
      </c>
      <c r="M11" s="24">
        <f>(100*I11)</f>
        <v>0</v>
      </c>
      <c r="P11" s="3" t="s">
        <v>47</v>
      </c>
      <c r="Q11" s="40"/>
      <c r="R11" s="2"/>
      <c r="S11" s="2"/>
      <c r="T11" s="2"/>
      <c r="U11" s="2"/>
      <c r="V11" s="2"/>
      <c r="W11" s="41"/>
      <c r="X11" s="2"/>
      <c r="Y11" s="2"/>
    </row>
    <row r="12" spans="1:30" ht="23.25" customHeight="1" thickTop="1" thickBot="1" x14ac:dyDescent="0.5">
      <c r="A12" s="5">
        <v>1.2</v>
      </c>
      <c r="B12" s="9" t="s">
        <v>27</v>
      </c>
      <c r="D12" s="33"/>
      <c r="E12" s="33"/>
      <c r="F12" s="34"/>
      <c r="H12" s="45" t="s">
        <v>11</v>
      </c>
      <c r="I12" s="24"/>
      <c r="J12" s="18">
        <f>(I11*0)</f>
        <v>0</v>
      </c>
      <c r="K12" s="18">
        <f>(I12*0)</f>
        <v>0</v>
      </c>
      <c r="L12" s="18">
        <f>(I12*5)</f>
        <v>0</v>
      </c>
      <c r="M12" s="18">
        <f>(I12*45)</f>
        <v>0</v>
      </c>
      <c r="P12" s="2" t="s">
        <v>51</v>
      </c>
      <c r="Q12" s="40"/>
      <c r="R12" s="2"/>
      <c r="S12" s="2"/>
      <c r="T12" s="2"/>
      <c r="U12" s="2"/>
      <c r="V12" s="2"/>
      <c r="W12" s="41"/>
      <c r="X12" s="2"/>
      <c r="Y12" s="2"/>
    </row>
    <row r="13" spans="1:30" ht="39.75" customHeight="1" thickTop="1" thickBot="1" x14ac:dyDescent="0.5">
      <c r="A13" s="5">
        <v>1.3</v>
      </c>
      <c r="B13" s="9" t="s">
        <v>29</v>
      </c>
      <c r="D13" s="33"/>
      <c r="E13" s="33"/>
      <c r="F13" s="34"/>
      <c r="H13" s="25" t="s">
        <v>15</v>
      </c>
      <c r="I13" s="23"/>
      <c r="J13" s="25">
        <f>SUM(J2:J12)</f>
        <v>144</v>
      </c>
      <c r="K13" s="25">
        <f>SUM(K2:K12)</f>
        <v>83</v>
      </c>
      <c r="L13" s="25">
        <f>SUM(L2:L12)</f>
        <v>49</v>
      </c>
      <c r="M13" s="25"/>
      <c r="P13" s="2"/>
      <c r="Q13" s="40"/>
      <c r="R13" s="2"/>
      <c r="S13" s="2"/>
      <c r="T13" s="2"/>
      <c r="U13" s="2"/>
      <c r="V13" s="2"/>
      <c r="W13" s="2"/>
      <c r="X13" s="2"/>
      <c r="Y13" s="2"/>
    </row>
    <row r="14" spans="1:30" s="4" customFormat="1" ht="42" customHeight="1" thickTop="1" thickBot="1" x14ac:dyDescent="0.5">
      <c r="A14" s="5">
        <v>1.5</v>
      </c>
      <c r="B14" s="9" t="s">
        <v>30</v>
      </c>
      <c r="C14"/>
      <c r="D14" s="33"/>
      <c r="E14" s="33"/>
      <c r="F14" s="34"/>
      <c r="H14" s="25" t="s">
        <v>16</v>
      </c>
      <c r="I14" s="23"/>
      <c r="J14" s="25">
        <f>SUM(J3:J13)</f>
        <v>276</v>
      </c>
      <c r="K14" s="25"/>
      <c r="L14" s="25"/>
      <c r="M14" s="26">
        <f>SUM(M2:M12)</f>
        <v>1345</v>
      </c>
      <c r="P14" s="2"/>
      <c r="Q14" s="40"/>
      <c r="R14" s="2"/>
      <c r="S14" s="30"/>
      <c r="T14" s="30"/>
      <c r="U14" s="30"/>
      <c r="V14" s="30"/>
      <c r="W14" s="30"/>
      <c r="X14" s="30"/>
      <c r="Y14" s="30"/>
      <c r="Z14"/>
      <c r="AD14"/>
    </row>
    <row r="15" spans="1:30" ht="35.25" customHeight="1" thickTop="1" thickBot="1" x14ac:dyDescent="0.5">
      <c r="A15" s="5">
        <v>1.7</v>
      </c>
      <c r="B15" s="9" t="s">
        <v>31</v>
      </c>
      <c r="D15" s="33"/>
      <c r="E15" s="33"/>
      <c r="F15" s="34"/>
      <c r="K15" s="2"/>
      <c r="L15" s="2" t="s">
        <v>37</v>
      </c>
      <c r="M15">
        <v>70</v>
      </c>
      <c r="P15" s="2"/>
      <c r="Q15" s="40"/>
      <c r="R15" s="2"/>
      <c r="S15" s="2"/>
      <c r="T15" s="2"/>
      <c r="U15" s="2"/>
      <c r="V15" s="2"/>
      <c r="W15" s="2"/>
      <c r="X15" s="2"/>
      <c r="Y15" s="2"/>
    </row>
    <row r="16" spans="1:30" ht="22.5" customHeight="1" thickTop="1" thickBot="1" x14ac:dyDescent="0.5">
      <c r="A16" s="5">
        <v>1.9</v>
      </c>
      <c r="B16" s="9" t="s">
        <v>28</v>
      </c>
      <c r="D16" s="33"/>
      <c r="E16" s="33"/>
      <c r="F16" s="46"/>
      <c r="K16" s="2"/>
      <c r="L16" s="35" t="s">
        <v>22</v>
      </c>
      <c r="M16" s="43">
        <f>(M14+M15)</f>
        <v>1415</v>
      </c>
      <c r="P16" s="2"/>
      <c r="Q16" s="40"/>
      <c r="R16" s="2"/>
      <c r="S16" s="2"/>
      <c r="T16" s="2"/>
      <c r="U16" s="2"/>
      <c r="V16" s="2"/>
      <c r="W16" s="2"/>
      <c r="X16" s="2"/>
      <c r="Y16" s="2"/>
    </row>
    <row r="17" spans="2:25" ht="27.75" customHeight="1" thickTop="1" x14ac:dyDescent="0.45">
      <c r="B17" s="2"/>
      <c r="D17" s="33"/>
      <c r="E17" s="33"/>
      <c r="F17" s="34"/>
      <c r="K17" s="2"/>
      <c r="L17" s="2"/>
      <c r="P17" s="2"/>
      <c r="Q17" s="40"/>
      <c r="R17" s="2"/>
      <c r="S17" s="2"/>
      <c r="T17" s="2"/>
      <c r="U17" s="2"/>
      <c r="V17" s="2"/>
      <c r="W17" s="2"/>
      <c r="X17" s="2"/>
      <c r="Y17" s="2"/>
    </row>
    <row r="18" spans="2:25" ht="31.5" x14ac:dyDescent="0.45">
      <c r="B18" s="2"/>
      <c r="D18" s="33"/>
      <c r="E18" s="33"/>
      <c r="F18" s="27"/>
      <c r="K18" s="2"/>
      <c r="L18" s="2"/>
      <c r="P18" s="2"/>
      <c r="Q18" s="40"/>
      <c r="R18" s="2"/>
      <c r="S18" s="2"/>
      <c r="T18" s="2"/>
      <c r="U18" s="2"/>
      <c r="V18" s="2"/>
      <c r="W18" s="2"/>
      <c r="X18" s="2"/>
      <c r="Y18" s="2"/>
    </row>
    <row r="19" spans="2:25" ht="31.5" x14ac:dyDescent="0.45">
      <c r="B19" s="2"/>
      <c r="D19" s="32"/>
      <c r="E19" s="33"/>
      <c r="P19" s="2"/>
      <c r="Q19" s="40"/>
      <c r="R19" s="2"/>
      <c r="S19" s="2"/>
      <c r="T19" s="2"/>
      <c r="U19" s="2"/>
      <c r="V19" s="2"/>
      <c r="W19" s="2"/>
      <c r="X19" s="2"/>
      <c r="Y19" s="2"/>
    </row>
    <row r="20" spans="2:25" ht="31.5" x14ac:dyDescent="0.45">
      <c r="B20" s="2"/>
      <c r="D20" s="37"/>
      <c r="E20" s="33"/>
      <c r="Q20" s="40"/>
      <c r="R20" s="2"/>
      <c r="S20" s="2"/>
      <c r="T20" s="2"/>
      <c r="U20" s="2"/>
      <c r="V20" s="2"/>
      <c r="W20" s="2"/>
      <c r="X20" s="2"/>
      <c r="Y20" s="2"/>
    </row>
    <row r="21" spans="2:25" x14ac:dyDescent="0.2">
      <c r="B21" s="2"/>
      <c r="D21" s="38"/>
      <c r="Q21" s="2"/>
      <c r="R21" s="2"/>
      <c r="S21" s="2"/>
      <c r="T21" s="2"/>
      <c r="U21" s="2"/>
      <c r="V21" s="2"/>
      <c r="W21" s="2"/>
      <c r="X21" s="2"/>
      <c r="Y21" s="2"/>
    </row>
    <row r="22" spans="2:25" x14ac:dyDescent="0.2">
      <c r="B22" s="2"/>
      <c r="D22" s="38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x14ac:dyDescent="0.2">
      <c r="B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x14ac:dyDescent="0.2">
      <c r="B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5" x14ac:dyDescent="0.2">
      <c r="B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 x14ac:dyDescent="0.2">
      <c r="B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 x14ac:dyDescent="0.2">
      <c r="B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 x14ac:dyDescent="0.2">
      <c r="B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 x14ac:dyDescent="0.2">
      <c r="B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 x14ac:dyDescent="0.2">
      <c r="B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 x14ac:dyDescent="0.2">
      <c r="B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2:25" x14ac:dyDescent="0.2">
      <c r="B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x14ac:dyDescent="0.2">
      <c r="B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2">
      <c r="B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2">
      <c r="B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2">
      <c r="B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2">
      <c r="B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x14ac:dyDescent="0.2">
      <c r="B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x14ac:dyDescent="0.2">
      <c r="B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2">
      <c r="B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x14ac:dyDescent="0.2">
      <c r="B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x14ac:dyDescent="0.2">
      <c r="B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x14ac:dyDescent="0.2">
      <c r="B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x14ac:dyDescent="0.2">
      <c r="B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x14ac:dyDescent="0.2">
      <c r="B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x14ac:dyDescent="0.2">
      <c r="B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x14ac:dyDescent="0.2">
      <c r="B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2">
      <c r="B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2">
      <c r="B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x14ac:dyDescent="0.2">
      <c r="B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x14ac:dyDescent="0.2">
      <c r="B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x14ac:dyDescent="0.2">
      <c r="B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2">
      <c r="B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x14ac:dyDescent="0.2">
      <c r="B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x14ac:dyDescent="0.2">
      <c r="B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x14ac:dyDescent="0.2">
      <c r="B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 x14ac:dyDescent="0.2">
      <c r="B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x14ac:dyDescent="0.2">
      <c r="B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x14ac:dyDescent="0.2">
      <c r="B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x14ac:dyDescent="0.2">
      <c r="B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x14ac:dyDescent="0.2">
      <c r="B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x14ac:dyDescent="0.2">
      <c r="B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x14ac:dyDescent="0.2">
      <c r="B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x14ac:dyDescent="0.2">
      <c r="B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x14ac:dyDescent="0.2">
      <c r="B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x14ac:dyDescent="0.2">
      <c r="B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 x14ac:dyDescent="0.2">
      <c r="B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2:25" x14ac:dyDescent="0.2">
      <c r="B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2:25" x14ac:dyDescent="0.2">
      <c r="B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2:25" x14ac:dyDescent="0.2">
      <c r="B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2:25" x14ac:dyDescent="0.2">
      <c r="B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x14ac:dyDescent="0.2">
      <c r="B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2">
      <c r="B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x14ac:dyDescent="0.2">
      <c r="B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x14ac:dyDescent="0.2">
      <c r="B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2">
      <c r="B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2">
      <c r="B77" s="2"/>
      <c r="P77" s="2"/>
    </row>
    <row r="78" spans="2:25" x14ac:dyDescent="0.2">
      <c r="B78" s="2"/>
      <c r="P78" s="2"/>
    </row>
    <row r="79" spans="2:25" x14ac:dyDescent="0.2">
      <c r="B79" s="2"/>
      <c r="P79" s="2"/>
    </row>
    <row r="80" spans="2:25" x14ac:dyDescent="0.2">
      <c r="B80" s="2"/>
      <c r="P80" s="2"/>
    </row>
    <row r="81" spans="2:16" x14ac:dyDescent="0.2">
      <c r="B81" s="2"/>
      <c r="P81" s="2"/>
    </row>
    <row r="82" spans="2:16" x14ac:dyDescent="0.2">
      <c r="B82" s="2"/>
      <c r="P82" s="2"/>
    </row>
    <row r="83" spans="2:16" x14ac:dyDescent="0.2">
      <c r="B83" s="2"/>
      <c r="P83" s="2"/>
    </row>
    <row r="84" spans="2:16" x14ac:dyDescent="0.2">
      <c r="B84" s="2"/>
      <c r="P84" s="2"/>
    </row>
    <row r="85" spans="2:16" x14ac:dyDescent="0.2">
      <c r="B85" s="2"/>
      <c r="P85" s="2"/>
    </row>
    <row r="86" spans="2:16" x14ac:dyDescent="0.2">
      <c r="B86" s="2"/>
      <c r="P86" s="2"/>
    </row>
    <row r="87" spans="2:16" x14ac:dyDescent="0.2">
      <c r="B87" s="2"/>
      <c r="P87" s="2"/>
    </row>
    <row r="88" spans="2:16" x14ac:dyDescent="0.2">
      <c r="B88" s="2"/>
      <c r="P88" s="2"/>
    </row>
    <row r="89" spans="2:16" x14ac:dyDescent="0.2">
      <c r="B89" s="2"/>
      <c r="P89" s="2"/>
    </row>
    <row r="90" spans="2:16" x14ac:dyDescent="0.2">
      <c r="B90" s="2"/>
      <c r="P90" s="2"/>
    </row>
    <row r="91" spans="2:16" x14ac:dyDescent="0.2">
      <c r="B91" s="2"/>
      <c r="P91" s="2"/>
    </row>
    <row r="92" spans="2:16" x14ac:dyDescent="0.2">
      <c r="B92" s="2"/>
      <c r="P92" s="2"/>
    </row>
    <row r="93" spans="2:16" x14ac:dyDescent="0.2">
      <c r="B93" s="2"/>
      <c r="P93" s="2"/>
    </row>
    <row r="94" spans="2:16" x14ac:dyDescent="0.2">
      <c r="B94" s="2"/>
      <c r="P94" s="2"/>
    </row>
    <row r="95" spans="2:16" x14ac:dyDescent="0.2">
      <c r="B95" s="2"/>
      <c r="P95" s="2"/>
    </row>
    <row r="96" spans="2:16" x14ac:dyDescent="0.2">
      <c r="B96" s="2"/>
      <c r="P96" s="2"/>
    </row>
    <row r="97" spans="2:16" x14ac:dyDescent="0.2">
      <c r="B97" s="2"/>
      <c r="P97" s="2"/>
    </row>
    <row r="98" spans="2:16" x14ac:dyDescent="0.2">
      <c r="B98" s="2"/>
      <c r="P98" s="2"/>
    </row>
    <row r="99" spans="2:16" x14ac:dyDescent="0.2">
      <c r="B99" s="2"/>
      <c r="P99" s="2"/>
    </row>
    <row r="100" spans="2:16" x14ac:dyDescent="0.2">
      <c r="B100" s="2"/>
      <c r="P100" s="2"/>
    </row>
    <row r="101" spans="2:16" x14ac:dyDescent="0.2">
      <c r="B101" s="2"/>
      <c r="P101" s="2"/>
    </row>
    <row r="102" spans="2:16" x14ac:dyDescent="0.2">
      <c r="B102" s="2"/>
      <c r="P102" s="2"/>
    </row>
    <row r="103" spans="2:16" x14ac:dyDescent="0.2">
      <c r="B103" s="2"/>
      <c r="P103" s="2"/>
    </row>
    <row r="104" spans="2:16" x14ac:dyDescent="0.2">
      <c r="B104" s="2"/>
      <c r="P104" s="2"/>
    </row>
    <row r="105" spans="2:16" x14ac:dyDescent="0.2">
      <c r="B105" s="2"/>
      <c r="P105" s="2"/>
    </row>
    <row r="106" spans="2:16" x14ac:dyDescent="0.2">
      <c r="B106" s="2"/>
      <c r="P106" s="2"/>
    </row>
    <row r="107" spans="2:16" x14ac:dyDescent="0.2">
      <c r="B107" s="2"/>
      <c r="P107" s="2"/>
    </row>
    <row r="108" spans="2:16" x14ac:dyDescent="0.2">
      <c r="B108" s="2"/>
      <c r="P108" s="2"/>
    </row>
    <row r="109" spans="2:16" x14ac:dyDescent="0.2">
      <c r="B109" s="2"/>
      <c r="P109" s="2"/>
    </row>
    <row r="110" spans="2:16" x14ac:dyDescent="0.2">
      <c r="B110" s="2"/>
      <c r="P110" s="2"/>
    </row>
    <row r="111" spans="2:16" x14ac:dyDescent="0.2">
      <c r="B111" s="2"/>
      <c r="P111" s="2"/>
    </row>
    <row r="112" spans="2:16" x14ac:dyDescent="0.2">
      <c r="B112" s="2"/>
      <c r="P112" s="2"/>
    </row>
    <row r="113" spans="2:16" x14ac:dyDescent="0.2">
      <c r="B113" s="2"/>
      <c r="P113" s="2"/>
    </row>
    <row r="114" spans="2:16" x14ac:dyDescent="0.2">
      <c r="B114" s="2"/>
      <c r="P114" s="2"/>
    </row>
    <row r="115" spans="2:16" x14ac:dyDescent="0.2">
      <c r="B115" s="2"/>
      <c r="P115" s="2"/>
    </row>
    <row r="116" spans="2:16" x14ac:dyDescent="0.2">
      <c r="B116" s="2"/>
      <c r="P116" s="2"/>
    </row>
    <row r="117" spans="2:16" x14ac:dyDescent="0.2">
      <c r="B117" s="2"/>
      <c r="P117" s="2"/>
    </row>
    <row r="118" spans="2:16" x14ac:dyDescent="0.2">
      <c r="B118" s="2"/>
      <c r="P118" s="2"/>
    </row>
    <row r="119" spans="2:16" x14ac:dyDescent="0.2">
      <c r="B119" s="2"/>
      <c r="P119" s="2"/>
    </row>
    <row r="120" spans="2:16" x14ac:dyDescent="0.2">
      <c r="B120" s="2"/>
      <c r="P120" s="2"/>
    </row>
    <row r="121" spans="2:16" x14ac:dyDescent="0.2">
      <c r="B121" s="2"/>
      <c r="P121" s="2"/>
    </row>
    <row r="122" spans="2:16" x14ac:dyDescent="0.2">
      <c r="B122" s="2"/>
      <c r="P122" s="2"/>
    </row>
    <row r="123" spans="2:16" x14ac:dyDescent="0.2">
      <c r="B123" s="2"/>
      <c r="P123" s="2"/>
    </row>
    <row r="124" spans="2:16" x14ac:dyDescent="0.2">
      <c r="B124" s="2"/>
      <c r="P124" s="2"/>
    </row>
    <row r="125" spans="2:16" x14ac:dyDescent="0.2">
      <c r="B125" s="2"/>
      <c r="P125" s="2"/>
    </row>
    <row r="126" spans="2:16" x14ac:dyDescent="0.2">
      <c r="B126" s="2"/>
      <c r="P126" s="2"/>
    </row>
    <row r="127" spans="2:16" x14ac:dyDescent="0.2">
      <c r="B127" s="2"/>
      <c r="P127" s="2"/>
    </row>
    <row r="128" spans="2:16" x14ac:dyDescent="0.2">
      <c r="B128" s="2"/>
      <c r="P128" s="2"/>
    </row>
    <row r="129" spans="2:16" x14ac:dyDescent="0.2">
      <c r="B129" s="2"/>
      <c r="P129" s="2"/>
    </row>
    <row r="130" spans="2:16" x14ac:dyDescent="0.2">
      <c r="B130" s="2"/>
      <c r="P130" s="2"/>
    </row>
    <row r="131" spans="2:16" x14ac:dyDescent="0.2">
      <c r="B131" s="2"/>
      <c r="P131" s="2"/>
    </row>
    <row r="132" spans="2:16" x14ac:dyDescent="0.2">
      <c r="B132" s="2"/>
      <c r="P132" s="2"/>
    </row>
    <row r="133" spans="2:16" x14ac:dyDescent="0.2">
      <c r="B133" s="2"/>
      <c r="P133" s="2"/>
    </row>
    <row r="134" spans="2:16" x14ac:dyDescent="0.2">
      <c r="B134" s="2"/>
      <c r="P134" s="2"/>
    </row>
    <row r="135" spans="2:16" x14ac:dyDescent="0.2">
      <c r="B135" s="2"/>
      <c r="P135" s="2"/>
    </row>
    <row r="136" spans="2:16" x14ac:dyDescent="0.2">
      <c r="B136" s="2"/>
      <c r="P136" s="2"/>
    </row>
    <row r="137" spans="2:16" x14ac:dyDescent="0.2">
      <c r="B137" s="2"/>
      <c r="P137" s="2"/>
    </row>
    <row r="138" spans="2:16" x14ac:dyDescent="0.2">
      <c r="B138" s="2"/>
      <c r="P138" s="2"/>
    </row>
    <row r="139" spans="2:16" x14ac:dyDescent="0.2">
      <c r="B139" s="2"/>
      <c r="P139" s="2"/>
    </row>
    <row r="140" spans="2:16" x14ac:dyDescent="0.2">
      <c r="B140" s="2"/>
      <c r="P140" s="2"/>
    </row>
    <row r="141" spans="2:16" x14ac:dyDescent="0.2">
      <c r="B141" s="2"/>
      <c r="P141" s="2"/>
    </row>
    <row r="142" spans="2:16" x14ac:dyDescent="0.2">
      <c r="B142" s="2"/>
      <c r="P142" s="2"/>
    </row>
    <row r="143" spans="2:16" x14ac:dyDescent="0.2">
      <c r="B143" s="2"/>
      <c r="P143" s="2"/>
    </row>
    <row r="144" spans="2:16" x14ac:dyDescent="0.2">
      <c r="B144" s="2"/>
      <c r="P144" s="2"/>
    </row>
    <row r="145" spans="2:16" x14ac:dyDescent="0.2">
      <c r="B145" s="2"/>
      <c r="P145" s="2"/>
    </row>
    <row r="146" spans="2:16" x14ac:dyDescent="0.2">
      <c r="B146" s="2"/>
      <c r="P146" s="2"/>
    </row>
    <row r="147" spans="2:16" x14ac:dyDescent="0.2">
      <c r="B147" s="2"/>
      <c r="P147" s="2"/>
    </row>
    <row r="148" spans="2:16" x14ac:dyDescent="0.2">
      <c r="B148" s="2"/>
      <c r="P148" s="2"/>
    </row>
    <row r="149" spans="2:16" x14ac:dyDescent="0.2">
      <c r="B149" s="2"/>
      <c r="P149" s="2"/>
    </row>
    <row r="150" spans="2:16" x14ac:dyDescent="0.2">
      <c r="B150" s="2"/>
      <c r="P150" s="2"/>
    </row>
    <row r="151" spans="2:16" x14ac:dyDescent="0.2">
      <c r="B151" s="2"/>
      <c r="P151" s="2"/>
    </row>
    <row r="152" spans="2:16" x14ac:dyDescent="0.2">
      <c r="B152" s="2"/>
      <c r="P152" s="2"/>
    </row>
    <row r="153" spans="2:16" x14ac:dyDescent="0.2">
      <c r="B153" s="2"/>
      <c r="P153" s="2"/>
    </row>
    <row r="154" spans="2:16" x14ac:dyDescent="0.2">
      <c r="B154" s="2"/>
      <c r="P154" s="2"/>
    </row>
    <row r="155" spans="2:16" x14ac:dyDescent="0.2">
      <c r="B155" s="2"/>
      <c r="P155" s="2"/>
    </row>
    <row r="156" spans="2:16" x14ac:dyDescent="0.2">
      <c r="B156" s="2"/>
      <c r="P156" s="2"/>
    </row>
    <row r="157" spans="2:16" x14ac:dyDescent="0.2">
      <c r="B157" s="2"/>
      <c r="P157" s="2"/>
    </row>
    <row r="158" spans="2:16" x14ac:dyDescent="0.2">
      <c r="B158" s="2"/>
      <c r="P158" s="2"/>
    </row>
    <row r="159" spans="2:16" x14ac:dyDescent="0.2">
      <c r="B159" s="2"/>
      <c r="P159" s="2"/>
    </row>
    <row r="160" spans="2:16" x14ac:dyDescent="0.2">
      <c r="B160" s="2"/>
      <c r="P160" s="2"/>
    </row>
    <row r="161" spans="2:16" x14ac:dyDescent="0.2">
      <c r="B161" s="2"/>
      <c r="P161" s="2"/>
    </row>
    <row r="162" spans="2:16" x14ac:dyDescent="0.2">
      <c r="B162" s="2"/>
      <c r="P162" s="2"/>
    </row>
    <row r="163" spans="2:16" x14ac:dyDescent="0.2">
      <c r="B163" s="2"/>
      <c r="P163" s="2"/>
    </row>
    <row r="164" spans="2:16" x14ac:dyDescent="0.2">
      <c r="B164" s="2"/>
      <c r="P164" s="2"/>
    </row>
  </sheetData>
  <phoneticPr fontId="8" alignment="center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yara Abu Shraikh</dc:creator>
  <dcterms:created xsi:type="dcterms:W3CDTF">2022-10-15T21:04:37Z</dcterms:created>
</cp:coreProperties>
</file>