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 Statement" sheetId="1" r:id="rId3"/>
  </sheets>
  <definedNames/>
  <calcPr/>
</workbook>
</file>

<file path=xl/sharedStrings.xml><?xml version="1.0" encoding="utf-8"?>
<sst xmlns="http://schemas.openxmlformats.org/spreadsheetml/2006/main" count="63" uniqueCount="42">
  <si>
    <t>actual</t>
  </si>
  <si>
    <t>fcast</t>
  </si>
  <si>
    <t>Forecast</t>
  </si>
  <si>
    <t>Budget</t>
  </si>
  <si>
    <t>Forecast vs Budget</t>
  </si>
  <si>
    <t>Actual</t>
  </si>
  <si>
    <t>Forecast vs Prior 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</si>
  <si>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</si>
  <si>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</si>
  <si>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</si>
  <si>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</si>
  <si>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</si>
  <si>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</si>
  <si>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</si>
  <si>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</si>
  <si>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</si>
  <si>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</si>
  <si>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</si>
  <si>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</si>
  <si>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Full Year</t>
  </si>
  <si>
    <t>$</t>
  </si>
  <si>
    <t>%</t>
  </si>
  <si>
    <t>Prior Year</t>
  </si>
  <si>
    <t>Revenue</t>
  </si>
  <si>
    <t>Cost of Goods Sold</t>
  </si>
  <si>
    <t>Pre-Labor Gross Profit</t>
  </si>
  <si>
    <t xml:space="preserve">  % of revenue</t>
  </si>
  <si>
    <t>Direct Wages</t>
  </si>
  <si>
    <t>Payroll Tax and Employee Benefits</t>
  </si>
  <si>
    <t>Other Direct Labor Cost</t>
  </si>
  <si>
    <t>Total Direct Labor Cost</t>
  </si>
  <si>
    <t>Labor-Loaded Gross Profit</t>
  </si>
  <si>
    <t>Direct LVM</t>
  </si>
  <si>
    <t>Marketing and Sales</t>
  </si>
  <si>
    <t xml:space="preserve">  % of pre-labor gross profit</t>
  </si>
  <si>
    <t xml:space="preserve">  % of labor-loaded gross profit</t>
  </si>
  <si>
    <t>General &amp; Administrative</t>
  </si>
  <si>
    <t>Total SG&amp;A</t>
  </si>
  <si>
    <t>Operating Profit</t>
  </si>
  <si>
    <t>Net Other Income / (Expense)</t>
  </si>
  <si>
    <t>Net Profit</t>
  </si>
  <si>
    <t>TheFinancialOS.com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</si>
</sst>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#,##0;(#,##0)"/>
    <numFmt numFmtId="165" formatCode="[$-409]mmm\-yy"/>
    <numFmt numFmtId="166" formatCode="_(* #,##0_);_(* \(#,##0\);_(* &quot;-&quot;??_);_(@_)"/>
    <numFmt numFmtId="167" formatCode="0%;(0%)"/>
    <numFmt numFmtId="168" formatCode="_(* #,##0_);_(* \(#,##0\);_(* &quot;-&quot;_);_(@_)"/>
    <numFmt numFmtId="169" formatCode="0.0%"/>
    <numFmt numFmtId="170" formatCode="0.0X"/>
    <numFmt numFmtId="171" formatCode="_(* #,##0.0_);_(* \(#,##0.0\);_(* &quot;-&quot;??.0_);_(@_)"/>
  </numFmts>
  <fonts count="12">
    <font>
      <sz val="10.0"/>
      <color rgb="FF000000"/>
      <name val="Arial"/>
    </font>
    <font>
      <sz val="10.0"/>
      <name val="Arial"/>
    </font>
    <font/>
    <font>
      <u/>
      <sz val="10.0"/>
      <name val="Arial"/>
    </font>
    <font>
      <u/>
      <sz val="10.0"/>
      <name val="Arial"/>
    </font>
    <font>
      <u/>
      <sz val="10.0"/>
      <name val="Arial"/>
    </font>
    <font>
      <u/>
      <sz val="10.0"/>
      <name val="Arial"/>
    </font>
    <font>
      <u/>
    </font>
    <font>
      <u/>
    </font>
    <font>
      <u/>
    </font>
    <font>
      <i/>
      <sz val="10.0"/>
      <name val="Arial"/>
    </font>
    <font>
      <b/>
      <u/>
      <sz val="10.0"/>
      <color rgb="FF0B5394"/>
      <name val="Arial"/>
    </font>
  </fonts>
  <fills count="2">
    <fill>
      <patternFill patternType="none"/>
    </fill>
    <fill>
      <patternFill patternType="lightGray"/>
    </fill>
  </fills>
  <borders count="1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readingOrder="0" shrinkToFit="0" wrapText="0"/>
    </xf>
    <xf borderId="0" fillId="0" fontId="1" numFmtId="164" xfId="0" applyAlignment="1" applyFont="1" applyNumberFormat="1">
      <alignment horizontal="center" readingOrder="0" shrinkToFit="0" wrapText="0"/>
    </xf>
    <xf borderId="0" fillId="0" fontId="1" numFmtId="0" xfId="0" applyAlignment="1" applyFont="1">
      <alignment horizontal="center" shrinkToFit="0" wrapText="0"/>
    </xf>
    <xf borderId="1" fillId="0" fontId="1" numFmtId="0" xfId="0" applyAlignment="1" applyBorder="1" applyFont="1">
      <alignment horizontal="center" readingOrder="0" shrinkToFit="0" wrapText="0"/>
    </xf>
    <xf borderId="2" fillId="0" fontId="1" numFmtId="0" xfId="0" applyAlignment="1" applyBorder="1" applyFont="1">
      <alignment horizontal="center" readingOrder="0" shrinkToFit="0" wrapText="0"/>
    </xf>
    <xf borderId="0" fillId="0" fontId="2" numFmtId="164" xfId="0" applyAlignment="1" applyFont="1" applyNumberFormat="1">
      <alignment horizontal="center" readingOrder="0" shrinkToFit="0" wrapText="1"/>
    </xf>
    <xf borderId="3" fillId="0" fontId="2" numFmtId="164" xfId="0" applyAlignment="1" applyBorder="1" applyFont="1" applyNumberFormat="1">
      <alignment horizontal="center" readingOrder="0" shrinkToFit="0" wrapText="1"/>
    </xf>
    <xf borderId="0" fillId="0" fontId="1" numFmtId="165" xfId="0" applyAlignment="1" applyFont="1" applyNumberFormat="1">
      <alignment horizontal="center" shrinkToFit="0" wrapText="0"/>
    </xf>
    <xf quotePrefix="1" borderId="0" fillId="0" fontId="3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center" readingOrder="0" shrinkToFit="0" wrapText="0"/>
    </xf>
    <xf borderId="4" fillId="0" fontId="5" numFmtId="0" xfId="0" applyAlignment="1" applyBorder="1" applyFont="1">
      <alignment horizontal="center" readingOrder="0" shrinkToFit="0" wrapText="0"/>
    </xf>
    <xf borderId="5" fillId="0" fontId="6" numFmtId="0" xfId="0" applyAlignment="1" applyBorder="1" applyFont="1">
      <alignment horizontal="center" readingOrder="0" shrinkToFit="0" wrapText="0"/>
    </xf>
    <xf borderId="0" fillId="0" fontId="7" numFmtId="164" xfId="0" applyAlignment="1" applyFont="1" applyNumberFormat="1">
      <alignment horizontal="center" readingOrder="0" shrinkToFit="0" wrapText="1"/>
    </xf>
    <xf borderId="0" fillId="0" fontId="8" numFmtId="0" xfId="0" applyAlignment="1" applyFont="1">
      <alignment horizontal="center" readingOrder="0" shrinkToFit="0" wrapText="1"/>
    </xf>
    <xf borderId="6" fillId="0" fontId="9" numFmtId="164" xfId="0" applyAlignment="1" applyBorder="1" applyFont="1" applyNumberFormat="1">
      <alignment horizontal="center" readingOrder="0" shrinkToFit="0" wrapText="1"/>
    </xf>
    <xf borderId="0" fillId="0" fontId="1" numFmtId="0" xfId="0" applyAlignment="1" applyFont="1">
      <alignment horizontal="left" readingOrder="0" shrinkToFit="0" wrapText="0"/>
    </xf>
    <xf borderId="0" fillId="0" fontId="1" numFmtId="166" xfId="0" applyAlignment="1" applyFont="1" applyNumberFormat="1">
      <alignment horizontal="right" readingOrder="0" shrinkToFit="0" wrapText="0"/>
    </xf>
    <xf borderId="4" fillId="0" fontId="1" numFmtId="166" xfId="0" applyAlignment="1" applyBorder="1" applyFont="1" applyNumberFormat="1">
      <alignment horizontal="right" shrinkToFit="0" wrapText="0"/>
    </xf>
    <xf borderId="5" fillId="0" fontId="1" numFmtId="166" xfId="0" applyAlignment="1" applyBorder="1" applyFont="1" applyNumberFormat="1">
      <alignment horizontal="right" readingOrder="0" shrinkToFit="0" wrapText="0"/>
    </xf>
    <xf borderId="0" fillId="0" fontId="1" numFmtId="164" xfId="0" applyAlignment="1" applyFont="1" applyNumberFormat="1">
      <alignment horizontal="right" shrinkToFit="0" wrapText="0"/>
    </xf>
    <xf borderId="0" fillId="0" fontId="1" numFmtId="167" xfId="0" applyAlignment="1" applyFont="1" applyNumberFormat="1">
      <alignment horizontal="center" shrinkToFit="0" wrapText="0"/>
    </xf>
    <xf borderId="6" fillId="0" fontId="1" numFmtId="164" xfId="0" applyAlignment="1" applyBorder="1" applyFont="1" applyNumberFormat="1">
      <alignment horizontal="right" readingOrder="0" shrinkToFit="0" wrapText="0"/>
    </xf>
    <xf borderId="0" fillId="0" fontId="1" numFmtId="9" xfId="0" applyAlignment="1" applyFont="1" applyNumberFormat="1">
      <alignment horizontal="right" shrinkToFit="0" wrapText="0"/>
    </xf>
    <xf borderId="0" fillId="0" fontId="1" numFmtId="0" xfId="0" applyAlignment="1" applyFont="1">
      <alignment horizontal="left" readingOrder="0" shrinkToFit="0" wrapText="0"/>
    </xf>
    <xf borderId="0" fillId="0" fontId="1" numFmtId="168" xfId="0" applyAlignment="1" applyFont="1" applyNumberFormat="1">
      <alignment horizontal="right" shrinkToFit="0" wrapText="0"/>
    </xf>
    <xf borderId="4" fillId="0" fontId="1" numFmtId="168" xfId="0" applyAlignment="1" applyBorder="1" applyFont="1" applyNumberFormat="1">
      <alignment horizontal="right" shrinkToFit="0" wrapText="0"/>
    </xf>
    <xf borderId="5" fillId="0" fontId="1" numFmtId="168" xfId="0" applyAlignment="1" applyBorder="1" applyFont="1" applyNumberFormat="1">
      <alignment horizontal="right" shrinkToFit="0" wrapText="0"/>
    </xf>
    <xf borderId="6" fillId="0" fontId="1" numFmtId="164" xfId="0" applyAlignment="1" applyBorder="1" applyFont="1" applyNumberFormat="1">
      <alignment horizontal="right" shrinkToFit="0" wrapText="0"/>
    </xf>
    <xf borderId="7" fillId="0" fontId="1" numFmtId="0" xfId="0" applyAlignment="1" applyBorder="1" applyFont="1">
      <alignment horizontal="left" readingOrder="0" shrinkToFit="0" wrapText="0"/>
    </xf>
    <xf borderId="7" fillId="0" fontId="1" numFmtId="166" xfId="0" applyAlignment="1" applyBorder="1" applyFont="1" applyNumberFormat="1">
      <alignment horizontal="right" readingOrder="0" shrinkToFit="0" wrapText="0"/>
    </xf>
    <xf borderId="8" fillId="0" fontId="1" numFmtId="166" xfId="0" applyAlignment="1" applyBorder="1" applyFont="1" applyNumberFormat="1">
      <alignment horizontal="right" shrinkToFit="0" wrapText="0"/>
    </xf>
    <xf borderId="9" fillId="0" fontId="1" numFmtId="166" xfId="0" applyAlignment="1" applyBorder="1" applyFont="1" applyNumberFormat="1">
      <alignment horizontal="right" readingOrder="0" shrinkToFit="0" wrapText="0"/>
    </xf>
    <xf borderId="7" fillId="0" fontId="1" numFmtId="164" xfId="0" applyAlignment="1" applyBorder="1" applyFont="1" applyNumberFormat="1">
      <alignment horizontal="right" shrinkToFit="0" wrapText="0"/>
    </xf>
    <xf borderId="7" fillId="0" fontId="1" numFmtId="167" xfId="0" applyAlignment="1" applyBorder="1" applyFont="1" applyNumberFormat="1">
      <alignment horizontal="center" shrinkToFit="0" wrapText="0"/>
    </xf>
    <xf borderId="10" fillId="0" fontId="1" numFmtId="164" xfId="0" applyAlignment="1" applyBorder="1" applyFont="1" applyNumberFormat="1">
      <alignment horizontal="right" readingOrder="0" shrinkToFit="0" wrapText="0"/>
    </xf>
    <xf borderId="0" fillId="0" fontId="1" numFmtId="166" xfId="0" applyAlignment="1" applyFont="1" applyNumberFormat="1">
      <alignment horizontal="right" shrinkToFit="0" wrapText="0"/>
    </xf>
    <xf borderId="4" fillId="0" fontId="1" numFmtId="166" xfId="0" applyAlignment="1" applyBorder="1" applyFont="1" applyNumberFormat="1">
      <alignment horizontal="right" readingOrder="0" shrinkToFit="0" wrapText="0"/>
    </xf>
    <xf borderId="6" fillId="0" fontId="1" numFmtId="166" xfId="0" applyAlignment="1" applyBorder="1" applyFont="1" applyNumberFormat="1">
      <alignment horizontal="right" readingOrder="0" shrinkToFit="0" wrapText="0"/>
    </xf>
    <xf borderId="0" fillId="0" fontId="1" numFmtId="10" xfId="0" applyAlignment="1" applyFont="1" applyNumberFormat="1">
      <alignment horizontal="left" readingOrder="0" shrinkToFit="0" wrapText="0"/>
    </xf>
    <xf borderId="0" fillId="0" fontId="1" numFmtId="169" xfId="0" applyAlignment="1" applyFont="1" applyNumberFormat="1">
      <alignment horizontal="right" readingOrder="0" shrinkToFit="0" wrapText="0"/>
    </xf>
    <xf borderId="4" fillId="0" fontId="1" numFmtId="169" xfId="0" applyAlignment="1" applyBorder="1" applyFont="1" applyNumberFormat="1">
      <alignment horizontal="right" readingOrder="0" shrinkToFit="0" wrapText="0"/>
    </xf>
    <xf borderId="5" fillId="0" fontId="1" numFmtId="169" xfId="0" applyAlignment="1" applyBorder="1" applyFont="1" applyNumberFormat="1">
      <alignment horizontal="right" readingOrder="0" shrinkToFit="0" wrapText="0"/>
    </xf>
    <xf borderId="0" fillId="0" fontId="1" numFmtId="10" xfId="0" applyAlignment="1" applyFont="1" applyNumberFormat="1">
      <alignment horizontal="right" shrinkToFit="0" wrapText="0"/>
    </xf>
    <xf borderId="6" fillId="0" fontId="1" numFmtId="169" xfId="0" applyAlignment="1" applyBorder="1" applyFont="1" applyNumberFormat="1">
      <alignment horizontal="right" shrinkToFit="0" wrapText="0"/>
    </xf>
    <xf borderId="0" fillId="0" fontId="1" numFmtId="165" xfId="0" applyAlignment="1" applyFont="1" applyNumberFormat="1">
      <alignment horizontal="left" shrinkToFit="0" wrapText="0"/>
    </xf>
    <xf borderId="4" fillId="0" fontId="1" numFmtId="9" xfId="0" applyAlignment="1" applyBorder="1" applyFont="1" applyNumberFormat="1">
      <alignment horizontal="right" shrinkToFit="0" wrapText="0"/>
    </xf>
    <xf borderId="5" fillId="0" fontId="1" numFmtId="9" xfId="0" applyAlignment="1" applyBorder="1" applyFont="1" applyNumberFormat="1">
      <alignment horizontal="right" shrinkToFit="0" wrapText="0"/>
    </xf>
    <xf borderId="7" fillId="0" fontId="1" numFmtId="0" xfId="0" applyAlignment="1" applyBorder="1" applyFont="1">
      <alignment horizontal="left" readingOrder="0" shrinkToFit="0" wrapText="0"/>
    </xf>
    <xf borderId="5" fillId="0" fontId="1" numFmtId="166" xfId="0" applyAlignment="1" applyBorder="1" applyFont="1" applyNumberFormat="1">
      <alignment horizontal="right" shrinkToFit="0" wrapText="0"/>
    </xf>
    <xf borderId="6" fillId="0" fontId="1" numFmtId="166" xfId="0" applyAlignment="1" applyBorder="1" applyFont="1" applyNumberFormat="1">
      <alignment horizontal="right" shrinkToFit="0" wrapText="0"/>
    </xf>
    <xf borderId="0" fillId="0" fontId="1" numFmtId="164" xfId="0" applyAlignment="1" applyFont="1" applyNumberFormat="1">
      <alignment horizontal="right" readingOrder="0" shrinkToFit="0" wrapText="0"/>
    </xf>
    <xf borderId="0" fillId="0" fontId="1" numFmtId="167" xfId="0" applyAlignment="1" applyFont="1" applyNumberFormat="1">
      <alignment horizontal="center" readingOrder="0" shrinkToFit="0" wrapText="0"/>
    </xf>
    <xf borderId="0" fillId="0" fontId="1" numFmtId="168" xfId="0" applyAlignment="1" applyFont="1" applyNumberFormat="1">
      <alignment horizontal="right" readingOrder="0" shrinkToFit="0" wrapText="0"/>
    </xf>
    <xf borderId="6" fillId="0" fontId="1" numFmtId="169" xfId="0" applyAlignment="1" applyBorder="1" applyFont="1" applyNumberFormat="1">
      <alignment horizontal="right" readingOrder="0" shrinkToFit="0" wrapText="0"/>
    </xf>
    <xf borderId="0" fillId="0" fontId="1" numFmtId="9" xfId="0" applyAlignment="1" applyFont="1" applyNumberFormat="1">
      <alignment horizontal="left" readingOrder="0" shrinkToFit="0" wrapText="0"/>
    </xf>
    <xf borderId="0" fillId="0" fontId="1" numFmtId="170" xfId="0" applyAlignment="1" applyFont="1" applyNumberFormat="1">
      <alignment horizontal="right" shrinkToFit="0" wrapText="0"/>
    </xf>
    <xf borderId="4" fillId="0" fontId="1" numFmtId="170" xfId="0" applyAlignment="1" applyBorder="1" applyFont="1" applyNumberFormat="1">
      <alignment horizontal="right" shrinkToFit="0" wrapText="0"/>
    </xf>
    <xf borderId="5" fillId="0" fontId="1" numFmtId="170" xfId="0" applyAlignment="1" applyBorder="1" applyFont="1" applyNumberFormat="1">
      <alignment horizontal="right" shrinkToFit="0" wrapText="0"/>
    </xf>
    <xf borderId="0" fillId="0" fontId="10" numFmtId="164" xfId="0" applyAlignment="1" applyFont="1" applyNumberFormat="1">
      <alignment horizontal="right" shrinkToFit="0" wrapText="0"/>
    </xf>
    <xf borderId="0" fillId="0" fontId="10" numFmtId="167" xfId="0" applyAlignment="1" applyFont="1" applyNumberFormat="1">
      <alignment horizontal="center" shrinkToFit="0" wrapText="0"/>
    </xf>
    <xf borderId="6" fillId="0" fontId="1" numFmtId="170" xfId="0" applyAlignment="1" applyBorder="1" applyFont="1" applyNumberFormat="1">
      <alignment horizontal="right" shrinkToFit="0" wrapText="0"/>
    </xf>
    <xf borderId="0" fillId="0" fontId="10" numFmtId="171" xfId="0" applyAlignment="1" applyFont="1" applyNumberFormat="1">
      <alignment horizontal="right" shrinkToFit="0" wrapText="0"/>
    </xf>
    <xf borderId="0" fillId="0" fontId="1" numFmtId="169" xfId="0" applyAlignment="1" applyFont="1" applyNumberFormat="1">
      <alignment horizontal="right" shrinkToFit="0" wrapText="0"/>
    </xf>
    <xf borderId="0" fillId="0" fontId="2" numFmtId="169" xfId="0" applyAlignment="1" applyFont="1" applyNumberFormat="1">
      <alignment shrinkToFit="0" wrapText="1"/>
    </xf>
    <xf borderId="4" fillId="0" fontId="2" numFmtId="169" xfId="0" applyAlignment="1" applyBorder="1" applyFont="1" applyNumberFormat="1">
      <alignment shrinkToFit="0" wrapText="1"/>
    </xf>
    <xf borderId="5" fillId="0" fontId="2" numFmtId="169" xfId="0" applyAlignment="1" applyBorder="1" applyFont="1" applyNumberFormat="1">
      <alignment shrinkToFit="0" wrapText="1"/>
    </xf>
    <xf borderId="0" fillId="0" fontId="2" numFmtId="167" xfId="0" applyAlignment="1" applyFont="1" applyNumberFormat="1">
      <alignment horizontal="center" shrinkToFit="0" wrapText="1"/>
    </xf>
    <xf borderId="6" fillId="0" fontId="2" numFmtId="169" xfId="0" applyAlignment="1" applyBorder="1" applyFont="1" applyNumberFormat="1">
      <alignment shrinkToFit="0" wrapText="1"/>
    </xf>
    <xf borderId="6" fillId="0" fontId="1" numFmtId="9" xfId="0" applyAlignment="1" applyBorder="1" applyFont="1" applyNumberFormat="1">
      <alignment horizontal="right" shrinkToFit="0" wrapText="0"/>
    </xf>
    <xf borderId="0" fillId="0" fontId="1" numFmtId="169" xfId="0" applyAlignment="1" applyFont="1" applyNumberFormat="1">
      <alignment shrinkToFit="0" wrapText="0"/>
    </xf>
    <xf borderId="0" fillId="0" fontId="1" numFmtId="0" xfId="0" applyAlignment="1" applyFont="1">
      <alignment readingOrder="0" shrinkToFit="0" wrapText="0"/>
    </xf>
    <xf borderId="4" fillId="0" fontId="1" numFmtId="169" xfId="0" applyAlignment="1" applyBorder="1" applyFont="1" applyNumberFormat="1">
      <alignment shrinkToFit="0" wrapText="0"/>
    </xf>
    <xf borderId="5" fillId="0" fontId="1" numFmtId="169" xfId="0" applyAlignment="1" applyBorder="1" applyFont="1" applyNumberFormat="1">
      <alignment shrinkToFit="0" wrapText="0"/>
    </xf>
    <xf borderId="6" fillId="0" fontId="1" numFmtId="169" xfId="0" applyAlignment="1" applyBorder="1" applyFont="1" applyNumberFormat="1">
      <alignment shrinkToFit="0" wrapText="0"/>
    </xf>
    <xf borderId="0" fillId="0" fontId="1" numFmtId="0" xfId="0" applyAlignment="1" applyFont="1">
      <alignment shrinkToFit="0" wrapText="0"/>
    </xf>
    <xf borderId="4" fillId="0" fontId="1" numFmtId="0" xfId="0" applyAlignment="1" applyBorder="1" applyFont="1">
      <alignment shrinkToFit="0" wrapText="0"/>
    </xf>
    <xf borderId="5" fillId="0" fontId="1" numFmtId="0" xfId="0" applyAlignment="1" applyBorder="1" applyFont="1">
      <alignment shrinkToFit="0" wrapText="0"/>
    </xf>
    <xf borderId="0" fillId="0" fontId="1" numFmtId="164" xfId="0" applyAlignment="1" applyFont="1" applyNumberFormat="1">
      <alignment shrinkToFit="0" wrapText="0"/>
    </xf>
    <xf borderId="6" fillId="0" fontId="1" numFmtId="164" xfId="0" applyAlignment="1" applyBorder="1" applyFont="1" applyNumberFormat="1">
      <alignment shrinkToFit="0" wrapText="0"/>
    </xf>
    <xf borderId="0" fillId="0" fontId="1" numFmtId="164" xfId="0" applyAlignment="1" applyFont="1" applyNumberFormat="1">
      <alignment readingOrder="0" shrinkToFit="0" wrapText="0"/>
    </xf>
    <xf borderId="5" fillId="0" fontId="1" numFmtId="0" xfId="0" applyAlignment="1" applyBorder="1" applyFont="1">
      <alignment readingOrder="0" shrinkToFit="0" wrapText="0"/>
    </xf>
    <xf borderId="6" fillId="0" fontId="1" numFmtId="164" xfId="0" applyAlignment="1" applyBorder="1" applyFont="1" applyNumberFormat="1">
      <alignment readingOrder="0" shrinkToFit="0" wrapText="0"/>
    </xf>
    <xf borderId="0" fillId="0" fontId="1" numFmtId="166" xfId="0" applyAlignment="1" applyFont="1" applyNumberFormat="1">
      <alignment shrinkToFit="0" wrapText="0"/>
    </xf>
    <xf borderId="4" fillId="0" fontId="1" numFmtId="166" xfId="0" applyAlignment="1" applyBorder="1" applyFont="1" applyNumberFormat="1">
      <alignment shrinkToFit="0" wrapText="0"/>
    </xf>
    <xf borderId="5" fillId="0" fontId="1" numFmtId="166" xfId="0" applyAlignment="1" applyBorder="1" applyFont="1" applyNumberFormat="1">
      <alignment shrinkToFit="0" wrapText="0"/>
    </xf>
    <xf borderId="6" fillId="0" fontId="1" numFmtId="166" xfId="0" applyAlignment="1" applyBorder="1" applyFont="1" applyNumberFormat="1">
      <alignment shrinkToFit="0" wrapText="0"/>
    </xf>
    <xf borderId="0" fillId="0" fontId="1" numFmtId="169" xfId="0" applyAlignment="1" applyFont="1" applyNumberFormat="1">
      <alignment shrinkToFit="0" wrapText="0"/>
    </xf>
    <xf borderId="8" fillId="0" fontId="1" numFmtId="169" xfId="0" applyAlignment="1" applyBorder="1" applyFont="1" applyNumberFormat="1">
      <alignment shrinkToFit="0" wrapText="0"/>
    </xf>
    <xf borderId="9" fillId="0" fontId="1" numFmtId="169" xfId="0" applyAlignment="1" applyBorder="1" applyFont="1" applyNumberFormat="1">
      <alignment shrinkToFit="0" wrapText="0"/>
    </xf>
    <xf borderId="10" fillId="0" fontId="1" numFmtId="169" xfId="0" applyAlignment="1" applyBorder="1" applyFont="1" applyNumberFormat="1">
      <alignment shrinkToFit="0" wrapText="0"/>
    </xf>
    <xf borderId="0" fillId="0" fontId="11" numFmtId="0" xfId="0" applyAlignment="1" applyFon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390525</xdr:colOff>
      <xdr:row>0</xdr:row>
      <xdr:rowOff>0</xdr:rowOff>
    </xdr:from>
    <xdr:ext cx="4133850" cy="552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hefinancialos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5.13" defaultRowHeight="15.75"/>
  <cols>
    <col customWidth="1" min="1" max="1" width="2.5"/>
    <col customWidth="1" min="2" max="2" width="26.75"/>
    <col customWidth="1" min="3" max="13" width="8.0"/>
    <col customWidth="1" min="14" max="14" width="9.0"/>
    <col customWidth="1" min="15" max="16" width="9.88"/>
    <col customWidth="1" min="17" max="17" width="9.25"/>
    <col customWidth="1" min="18" max="21" width="8.88"/>
    <col customWidth="1" min="22" max="22" width="15.63"/>
  </cols>
  <sheetData>
    <row r="1" ht="12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2"/>
      <c r="T1" s="1"/>
      <c r="U1" s="1"/>
      <c r="V1" s="1"/>
    </row>
    <row r="2" ht="12.75" customHeight="1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1"/>
      <c r="S2" s="2"/>
      <c r="T2" s="1"/>
      <c r="U2" s="1"/>
      <c r="V2" s="1"/>
    </row>
    <row r="3" ht="12.75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1"/>
      <c r="S3" s="2"/>
      <c r="T3" s="1"/>
      <c r="U3" s="1"/>
      <c r="V3" s="1"/>
    </row>
    <row r="4" ht="12.7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1"/>
      <c r="S4" s="2"/>
      <c r="T4" s="1"/>
      <c r="U4" s="1"/>
      <c r="V4" s="1"/>
    </row>
    <row r="5" ht="12.7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1"/>
      <c r="S5" s="2"/>
      <c r="T5" s="1"/>
      <c r="U5" s="1"/>
      <c r="V5" s="1"/>
    </row>
    <row r="6" ht="12.75" customHeight="1">
      <c r="A6" s="3"/>
      <c r="B6" s="3"/>
      <c r="C6" s="1" t="s">
        <v>0</v>
      </c>
      <c r="D6" s="1" t="s">
        <v>0</v>
      </c>
      <c r="E6" s="1" t="s">
        <v>0</v>
      </c>
      <c r="F6" s="1" t="s">
        <v>0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4" t="s">
        <v>2</v>
      </c>
      <c r="P6" s="5" t="s">
        <v>3</v>
      </c>
      <c r="Q6" s="6" t="s">
        <v>4</v>
      </c>
      <c r="S6" s="7" t="s">
        <v>5</v>
      </c>
      <c r="T6" s="6" t="s">
        <v>6</v>
      </c>
      <c r="V6" s="6"/>
    </row>
    <row r="7" ht="12.75" customHeight="1">
      <c r="A7" s="8"/>
      <c r="B7" s="8"/>
      <c r="C7" s="9" t="s">
        <v>7</v>
      </c>
      <c r="D7" s="9" t="s">
        <v>8</v>
      </c>
      <c r="E7" s="9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9" t="s">
        <v>18</v>
      </c>
      <c r="O7" s="11" t="s">
        <v>19</v>
      </c>
      <c r="P7" s="12" t="s">
        <v>19</v>
      </c>
      <c r="Q7" s="13" t="s">
        <v>20</v>
      </c>
      <c r="R7" s="14" t="s">
        <v>21</v>
      </c>
      <c r="S7" s="15" t="s">
        <v>22</v>
      </c>
      <c r="T7" s="13" t="s">
        <v>20</v>
      </c>
      <c r="U7" s="14" t="s">
        <v>21</v>
      </c>
      <c r="V7" s="14"/>
    </row>
    <row r="8" ht="12.75" customHeight="1">
      <c r="A8" s="16"/>
      <c r="B8" s="16" t="s">
        <v>23</v>
      </c>
      <c r="C8" s="17">
        <v>264000.0</v>
      </c>
      <c r="D8" s="17">
        <v>266000.0</v>
      </c>
      <c r="E8" s="17">
        <v>278000.0</v>
      </c>
      <c r="F8" s="17">
        <v>276000.0</v>
      </c>
      <c r="G8" s="17">
        <v>251000.0</v>
      </c>
      <c r="H8" s="17">
        <v>272000.0</v>
      </c>
      <c r="I8" s="17">
        <v>258000.0</v>
      </c>
      <c r="J8" s="17">
        <v>255000.0</v>
      </c>
      <c r="K8" s="17">
        <v>312000.0</v>
      </c>
      <c r="L8" s="17">
        <v>267000.0</v>
      </c>
      <c r="M8" s="17">
        <v>320000.0</v>
      </c>
      <c r="N8" s="17">
        <v>317000.0</v>
      </c>
      <c r="O8" s="18">
        <f>sum(C8:N8)</f>
        <v>3336000</v>
      </c>
      <c r="P8" s="19">
        <v>3320000.0</v>
      </c>
      <c r="Q8" s="20">
        <f>O8-P8</f>
        <v>16000</v>
      </c>
      <c r="R8" s="21">
        <f>O8/P8-1</f>
        <v>0.004819277108</v>
      </c>
      <c r="S8" s="22">
        <v>3100000.0</v>
      </c>
      <c r="T8" s="20">
        <f>O8-S8</f>
        <v>236000</v>
      </c>
      <c r="U8" s="21">
        <f>O8/S8-1</f>
        <v>0.07612903226</v>
      </c>
      <c r="V8" s="23"/>
    </row>
    <row r="9" ht="12.75" customHeight="1">
      <c r="A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/>
      <c r="P9" s="27"/>
      <c r="Q9" s="20"/>
      <c r="R9" s="21"/>
      <c r="S9" s="28"/>
      <c r="T9" s="25"/>
      <c r="U9" s="21"/>
      <c r="V9" s="25"/>
    </row>
    <row r="10" ht="12.75" customHeight="1">
      <c r="A10" s="16"/>
      <c r="B10" s="29" t="s">
        <v>24</v>
      </c>
      <c r="C10" s="30">
        <v>26000.0</v>
      </c>
      <c r="D10" s="30">
        <v>37000.0</v>
      </c>
      <c r="E10" s="30">
        <v>37500.0</v>
      </c>
      <c r="F10" s="30">
        <v>39000.0</v>
      </c>
      <c r="G10" s="30">
        <v>29000.0</v>
      </c>
      <c r="H10" s="30">
        <v>35000.0</v>
      </c>
      <c r="I10" s="30">
        <v>36000.0</v>
      </c>
      <c r="J10" s="30">
        <v>23000.0</v>
      </c>
      <c r="K10" s="30">
        <v>33000.0</v>
      </c>
      <c r="L10" s="30">
        <v>34000.0</v>
      </c>
      <c r="M10" s="30">
        <v>33000.0</v>
      </c>
      <c r="N10" s="30">
        <v>29000.0</v>
      </c>
      <c r="O10" s="31">
        <f>sum(C10:N10)</f>
        <v>391500</v>
      </c>
      <c r="P10" s="32">
        <f>P8-P11</f>
        <v>398400</v>
      </c>
      <c r="Q10" s="33">
        <f t="shared" ref="Q10:Q11" si="2">O10-P10</f>
        <v>-6900</v>
      </c>
      <c r="R10" s="34">
        <f t="shared" ref="R10:R11" si="3">O10/P10-1</f>
        <v>-0.01731927711</v>
      </c>
      <c r="S10" s="35">
        <v>368000.0</v>
      </c>
      <c r="T10" s="33">
        <f t="shared" ref="T10:T11" si="4">O10-S10</f>
        <v>23500</v>
      </c>
      <c r="U10" s="34">
        <f t="shared" ref="U10:U11" si="5">O10/S10-1</f>
        <v>0.06385869565</v>
      </c>
      <c r="V10" s="36"/>
    </row>
    <row r="11" ht="12.75" customHeight="1">
      <c r="A11" s="16"/>
      <c r="B11" s="16" t="s">
        <v>25</v>
      </c>
      <c r="C11" s="17">
        <f t="shared" ref="C11:O11" si="1">C8-C10</f>
        <v>238000</v>
      </c>
      <c r="D11" s="17">
        <f t="shared" si="1"/>
        <v>229000</v>
      </c>
      <c r="E11" s="17">
        <f t="shared" si="1"/>
        <v>240500</v>
      </c>
      <c r="F11" s="17">
        <f t="shared" si="1"/>
        <v>237000</v>
      </c>
      <c r="G11" s="17">
        <f t="shared" si="1"/>
        <v>222000</v>
      </c>
      <c r="H11" s="17">
        <f t="shared" si="1"/>
        <v>237000</v>
      </c>
      <c r="I11" s="17">
        <f t="shared" si="1"/>
        <v>222000</v>
      </c>
      <c r="J11" s="17">
        <f t="shared" si="1"/>
        <v>232000</v>
      </c>
      <c r="K11" s="17">
        <f t="shared" si="1"/>
        <v>279000</v>
      </c>
      <c r="L11" s="17">
        <f t="shared" si="1"/>
        <v>233000</v>
      </c>
      <c r="M11" s="17">
        <f t="shared" si="1"/>
        <v>287000</v>
      </c>
      <c r="N11" s="17">
        <f t="shared" si="1"/>
        <v>288000</v>
      </c>
      <c r="O11" s="37">
        <f t="shared" si="1"/>
        <v>2944500</v>
      </c>
      <c r="P11" s="19">
        <f>P12*P8</f>
        <v>2921600</v>
      </c>
      <c r="Q11" s="20">
        <f t="shared" si="2"/>
        <v>22900</v>
      </c>
      <c r="R11" s="21">
        <f t="shared" si="3"/>
        <v>0.007838170865</v>
      </c>
      <c r="S11" s="38">
        <f>S8-S10</f>
        <v>2732000</v>
      </c>
      <c r="T11" s="20">
        <f t="shared" si="4"/>
        <v>212500</v>
      </c>
      <c r="U11" s="21">
        <f t="shared" si="5"/>
        <v>0.0777818448</v>
      </c>
      <c r="V11" s="36"/>
    </row>
    <row r="12" ht="12.75" customHeight="1">
      <c r="A12" s="39"/>
      <c r="B12" s="39" t="s">
        <v>26</v>
      </c>
      <c r="C12" s="40">
        <f t="shared" ref="C12:O12" si="6">C11/C8</f>
        <v>0.9015151515</v>
      </c>
      <c r="D12" s="40">
        <f t="shared" si="6"/>
        <v>0.8609022556</v>
      </c>
      <c r="E12" s="40">
        <f t="shared" si="6"/>
        <v>0.8651079137</v>
      </c>
      <c r="F12" s="40">
        <f t="shared" si="6"/>
        <v>0.8586956522</v>
      </c>
      <c r="G12" s="40">
        <f t="shared" si="6"/>
        <v>0.8844621514</v>
      </c>
      <c r="H12" s="40">
        <f t="shared" si="6"/>
        <v>0.8713235294</v>
      </c>
      <c r="I12" s="40">
        <f t="shared" si="6"/>
        <v>0.8604651163</v>
      </c>
      <c r="J12" s="40">
        <f t="shared" si="6"/>
        <v>0.9098039216</v>
      </c>
      <c r="K12" s="40">
        <f t="shared" si="6"/>
        <v>0.8942307692</v>
      </c>
      <c r="L12" s="40">
        <f t="shared" si="6"/>
        <v>0.872659176</v>
      </c>
      <c r="M12" s="40">
        <f t="shared" si="6"/>
        <v>0.896875</v>
      </c>
      <c r="N12" s="40">
        <f t="shared" si="6"/>
        <v>0.9085173502</v>
      </c>
      <c r="O12" s="41">
        <f t="shared" si="6"/>
        <v>0.8826438849</v>
      </c>
      <c r="P12" s="42">
        <v>0.88</v>
      </c>
      <c r="Q12" s="43"/>
      <c r="R12" s="21"/>
      <c r="S12" s="44">
        <f>S11/S8</f>
        <v>0.8812903226</v>
      </c>
      <c r="T12" s="43"/>
      <c r="U12" s="21"/>
      <c r="V12" s="43"/>
    </row>
    <row r="13" ht="12.75" customHeight="1">
      <c r="A13" s="45"/>
      <c r="B13" s="45"/>
      <c r="C13" s="23"/>
      <c r="D13" s="23"/>
      <c r="E13" s="23"/>
      <c r="F13" s="36"/>
      <c r="G13" s="23"/>
      <c r="H13" s="23"/>
      <c r="I13" s="23"/>
      <c r="J13" s="36"/>
      <c r="K13" s="23"/>
      <c r="L13" s="23"/>
      <c r="M13" s="23"/>
      <c r="N13" s="36"/>
      <c r="O13" s="46"/>
      <c r="P13" s="47"/>
      <c r="Q13" s="20"/>
      <c r="R13" s="21"/>
      <c r="S13" s="28"/>
      <c r="T13" s="36"/>
      <c r="U13" s="21"/>
      <c r="V13" s="36"/>
    </row>
    <row r="14" ht="12.75" customHeight="1">
      <c r="A14" s="16"/>
      <c r="B14" s="16" t="s">
        <v>27</v>
      </c>
      <c r="C14" s="17">
        <v>100000.0</v>
      </c>
      <c r="D14" s="17">
        <v>100000.0</v>
      </c>
      <c r="E14" s="17">
        <v>100000.0</v>
      </c>
      <c r="F14" s="17">
        <v>100000.0</v>
      </c>
      <c r="G14" s="17">
        <v>100000.0</v>
      </c>
      <c r="H14" s="17">
        <v>100000.0</v>
      </c>
      <c r="I14" s="17">
        <v>100000.0</v>
      </c>
      <c r="J14" s="17">
        <v>100000.0</v>
      </c>
      <c r="K14" s="17">
        <v>100000.0</v>
      </c>
      <c r="L14" s="17">
        <v>100000.0</v>
      </c>
      <c r="M14" s="17">
        <v>100000.0</v>
      </c>
      <c r="N14" s="17">
        <v>100000.0</v>
      </c>
      <c r="O14" s="18">
        <f t="shared" ref="O14:O16" si="7">sum(C14:N14)</f>
        <v>1200000</v>
      </c>
      <c r="P14" s="19">
        <v>1200000.0</v>
      </c>
      <c r="Q14" s="20">
        <f t="shared" ref="Q14:Q17" si="8">O14-P14</f>
        <v>0</v>
      </c>
      <c r="R14" s="21">
        <f t="shared" ref="R14:R17" si="9">O14/P14-1</f>
        <v>0</v>
      </c>
      <c r="S14" s="22">
        <v>1120000.0</v>
      </c>
      <c r="T14" s="20">
        <f t="shared" ref="T14:T17" si="10">O14-S14</f>
        <v>80000</v>
      </c>
      <c r="U14" s="21">
        <f t="shared" ref="U14:U17" si="11">O14/S14-1</f>
        <v>0.07142857143</v>
      </c>
      <c r="V14" s="23"/>
    </row>
    <row r="15" ht="12.75" customHeight="1">
      <c r="A15" s="16"/>
      <c r="B15" s="16" t="s">
        <v>28</v>
      </c>
      <c r="C15" s="17">
        <v>20000.0</v>
      </c>
      <c r="D15" s="17">
        <v>20000.0</v>
      </c>
      <c r="E15" s="17">
        <v>20000.0</v>
      </c>
      <c r="F15" s="17">
        <v>20000.0</v>
      </c>
      <c r="G15" s="17">
        <v>20000.0</v>
      </c>
      <c r="H15" s="17">
        <v>20000.0</v>
      </c>
      <c r="I15" s="17">
        <v>20000.0</v>
      </c>
      <c r="J15" s="17">
        <v>20000.0</v>
      </c>
      <c r="K15" s="17">
        <v>20000.0</v>
      </c>
      <c r="L15" s="17">
        <v>20000.0</v>
      </c>
      <c r="M15" s="17">
        <v>20000.0</v>
      </c>
      <c r="N15" s="17">
        <v>20000.0</v>
      </c>
      <c r="O15" s="18">
        <f t="shared" si="7"/>
        <v>240000</v>
      </c>
      <c r="P15" s="19">
        <v>237000.0</v>
      </c>
      <c r="Q15" s="20">
        <f t="shared" si="8"/>
        <v>3000</v>
      </c>
      <c r="R15" s="21">
        <f t="shared" si="9"/>
        <v>0.01265822785</v>
      </c>
      <c r="S15" s="22">
        <v>231000.0</v>
      </c>
      <c r="T15" s="20">
        <f t="shared" si="10"/>
        <v>9000</v>
      </c>
      <c r="U15" s="21">
        <f t="shared" si="11"/>
        <v>0.03896103896</v>
      </c>
      <c r="V15" s="23"/>
    </row>
    <row r="16" ht="12.75" customHeight="1">
      <c r="A16" s="16"/>
      <c r="B16" s="48" t="s">
        <v>29</v>
      </c>
      <c r="C16" s="30">
        <v>13000.0</v>
      </c>
      <c r="D16" s="30">
        <v>13000.0</v>
      </c>
      <c r="E16" s="30">
        <v>13000.0</v>
      </c>
      <c r="F16" s="30">
        <v>13000.0</v>
      </c>
      <c r="G16" s="30">
        <v>13000.0</v>
      </c>
      <c r="H16" s="30">
        <v>13000.0</v>
      </c>
      <c r="I16" s="30">
        <v>13000.0</v>
      </c>
      <c r="J16" s="30">
        <v>13000.0</v>
      </c>
      <c r="K16" s="30">
        <v>13000.0</v>
      </c>
      <c r="L16" s="30">
        <v>13000.0</v>
      </c>
      <c r="M16" s="30">
        <v>13000.0</v>
      </c>
      <c r="N16" s="30">
        <v>13000.0</v>
      </c>
      <c r="O16" s="31">
        <f t="shared" si="7"/>
        <v>156000</v>
      </c>
      <c r="P16" s="32">
        <v>155000.0</v>
      </c>
      <c r="Q16" s="33">
        <f t="shared" si="8"/>
        <v>1000</v>
      </c>
      <c r="R16" s="34">
        <f t="shared" si="9"/>
        <v>0.006451612903</v>
      </c>
      <c r="S16" s="35">
        <v>150000.0</v>
      </c>
      <c r="T16" s="33">
        <f t="shared" si="10"/>
        <v>6000</v>
      </c>
      <c r="U16" s="34">
        <f t="shared" si="11"/>
        <v>0.04</v>
      </c>
      <c r="V16" s="23"/>
    </row>
    <row r="17" ht="12.75" customHeight="1">
      <c r="A17" s="16"/>
      <c r="B17" s="16" t="s">
        <v>30</v>
      </c>
      <c r="C17" s="36">
        <f t="shared" ref="C17:P17" si="12">sum(C14:C16)</f>
        <v>133000</v>
      </c>
      <c r="D17" s="36">
        <f t="shared" si="12"/>
        <v>133000</v>
      </c>
      <c r="E17" s="36">
        <f t="shared" si="12"/>
        <v>133000</v>
      </c>
      <c r="F17" s="36">
        <f t="shared" si="12"/>
        <v>133000</v>
      </c>
      <c r="G17" s="36">
        <f t="shared" si="12"/>
        <v>133000</v>
      </c>
      <c r="H17" s="36">
        <f t="shared" si="12"/>
        <v>133000</v>
      </c>
      <c r="I17" s="36">
        <f t="shared" si="12"/>
        <v>133000</v>
      </c>
      <c r="J17" s="36">
        <f t="shared" si="12"/>
        <v>133000</v>
      </c>
      <c r="K17" s="36">
        <f t="shared" si="12"/>
        <v>133000</v>
      </c>
      <c r="L17" s="36">
        <f t="shared" si="12"/>
        <v>133000</v>
      </c>
      <c r="M17" s="36">
        <f t="shared" si="12"/>
        <v>133000</v>
      </c>
      <c r="N17" s="36">
        <f t="shared" si="12"/>
        <v>133000</v>
      </c>
      <c r="O17" s="18">
        <f t="shared" si="12"/>
        <v>1596000</v>
      </c>
      <c r="P17" s="49">
        <f t="shared" si="12"/>
        <v>1592000</v>
      </c>
      <c r="Q17" s="20">
        <f t="shared" si="8"/>
        <v>4000</v>
      </c>
      <c r="R17" s="21">
        <f t="shared" si="9"/>
        <v>0.002512562814</v>
      </c>
      <c r="S17" s="50">
        <f>sum(S14:S16)</f>
        <v>1501000</v>
      </c>
      <c r="T17" s="20">
        <f t="shared" si="10"/>
        <v>95000</v>
      </c>
      <c r="U17" s="21">
        <f t="shared" si="11"/>
        <v>0.06329113924</v>
      </c>
      <c r="V17" s="23"/>
    </row>
    <row r="18" ht="12.75" customHeight="1">
      <c r="A18" s="16"/>
      <c r="B18" s="1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46"/>
      <c r="P18" s="47"/>
      <c r="Q18" s="51"/>
      <c r="R18" s="52"/>
      <c r="S18" s="22"/>
      <c r="T18" s="53"/>
      <c r="U18" s="52"/>
      <c r="V18" s="53"/>
    </row>
    <row r="19" ht="12.75" customHeight="1">
      <c r="A19" s="16"/>
      <c r="B19" s="16" t="s">
        <v>31</v>
      </c>
      <c r="C19" s="36">
        <f t="shared" ref="C19:P19" si="13">C11-C17</f>
        <v>105000</v>
      </c>
      <c r="D19" s="36">
        <f t="shared" si="13"/>
        <v>96000</v>
      </c>
      <c r="E19" s="36">
        <f t="shared" si="13"/>
        <v>107500</v>
      </c>
      <c r="F19" s="36">
        <f t="shared" si="13"/>
        <v>104000</v>
      </c>
      <c r="G19" s="36">
        <f t="shared" si="13"/>
        <v>89000</v>
      </c>
      <c r="H19" s="36">
        <f t="shared" si="13"/>
        <v>104000</v>
      </c>
      <c r="I19" s="36">
        <f t="shared" si="13"/>
        <v>89000</v>
      </c>
      <c r="J19" s="36">
        <f t="shared" si="13"/>
        <v>99000</v>
      </c>
      <c r="K19" s="36">
        <f t="shared" si="13"/>
        <v>146000</v>
      </c>
      <c r="L19" s="36">
        <f t="shared" si="13"/>
        <v>100000</v>
      </c>
      <c r="M19" s="36">
        <f t="shared" si="13"/>
        <v>154000</v>
      </c>
      <c r="N19" s="36">
        <f t="shared" si="13"/>
        <v>155000</v>
      </c>
      <c r="O19" s="18">
        <f t="shared" si="13"/>
        <v>1348500</v>
      </c>
      <c r="P19" s="49">
        <f t="shared" si="13"/>
        <v>1329600</v>
      </c>
      <c r="Q19" s="20">
        <f>O19-P19</f>
        <v>18900</v>
      </c>
      <c r="R19" s="21">
        <f>O19/P19-1</f>
        <v>0.01421480144</v>
      </c>
      <c r="S19" s="50">
        <f>S11-S17</f>
        <v>1231000</v>
      </c>
      <c r="T19" s="20">
        <f>O19-S19</f>
        <v>117500</v>
      </c>
      <c r="U19" s="21">
        <f>O19/S19-1</f>
        <v>0.09545085297</v>
      </c>
      <c r="V19" s="53"/>
    </row>
    <row r="20" ht="12.75" customHeight="1">
      <c r="A20" s="16"/>
      <c r="B20" s="39" t="s">
        <v>26</v>
      </c>
      <c r="C20" s="40">
        <f t="shared" ref="C20:P20" si="14">C19/C8</f>
        <v>0.3977272727</v>
      </c>
      <c r="D20" s="40">
        <f t="shared" si="14"/>
        <v>0.3609022556</v>
      </c>
      <c r="E20" s="40">
        <f t="shared" si="14"/>
        <v>0.3866906475</v>
      </c>
      <c r="F20" s="40">
        <f t="shared" si="14"/>
        <v>0.3768115942</v>
      </c>
      <c r="G20" s="40">
        <f t="shared" si="14"/>
        <v>0.3545816733</v>
      </c>
      <c r="H20" s="40">
        <f t="shared" si="14"/>
        <v>0.3823529412</v>
      </c>
      <c r="I20" s="40">
        <f t="shared" si="14"/>
        <v>0.3449612403</v>
      </c>
      <c r="J20" s="40">
        <f t="shared" si="14"/>
        <v>0.3882352941</v>
      </c>
      <c r="K20" s="40">
        <f t="shared" si="14"/>
        <v>0.4679487179</v>
      </c>
      <c r="L20" s="40">
        <f t="shared" si="14"/>
        <v>0.3745318352</v>
      </c>
      <c r="M20" s="40">
        <f t="shared" si="14"/>
        <v>0.48125</v>
      </c>
      <c r="N20" s="40">
        <f t="shared" si="14"/>
        <v>0.4889589905</v>
      </c>
      <c r="O20" s="41">
        <f t="shared" si="14"/>
        <v>0.4042266187</v>
      </c>
      <c r="P20" s="42">
        <f t="shared" si="14"/>
        <v>0.4004819277</v>
      </c>
      <c r="Q20" s="51"/>
      <c r="R20" s="52"/>
      <c r="S20" s="54">
        <f>S19/S8</f>
        <v>0.3970967742</v>
      </c>
      <c r="T20" s="53"/>
      <c r="U20" s="52"/>
      <c r="V20" s="53"/>
    </row>
    <row r="21" ht="12.75" customHeight="1">
      <c r="A21" s="55"/>
      <c r="B21" s="5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46"/>
      <c r="P21" s="47"/>
      <c r="Q21" s="20"/>
      <c r="R21" s="21"/>
      <c r="S21" s="28"/>
      <c r="T21" s="23"/>
      <c r="U21" s="21"/>
      <c r="V21" s="23"/>
    </row>
    <row r="22" ht="12.75" customHeight="1">
      <c r="A22" s="16"/>
      <c r="B22" s="16" t="s">
        <v>32</v>
      </c>
      <c r="C22" s="56">
        <f t="shared" ref="C22:P22" si="15">C11/C14</f>
        <v>2.38</v>
      </c>
      <c r="D22" s="56">
        <f t="shared" si="15"/>
        <v>2.29</v>
      </c>
      <c r="E22" s="56">
        <f t="shared" si="15"/>
        <v>2.405</v>
      </c>
      <c r="F22" s="56">
        <f t="shared" si="15"/>
        <v>2.37</v>
      </c>
      <c r="G22" s="56">
        <f t="shared" si="15"/>
        <v>2.22</v>
      </c>
      <c r="H22" s="56">
        <f t="shared" si="15"/>
        <v>2.37</v>
      </c>
      <c r="I22" s="56">
        <f t="shared" si="15"/>
        <v>2.22</v>
      </c>
      <c r="J22" s="56">
        <f t="shared" si="15"/>
        <v>2.32</v>
      </c>
      <c r="K22" s="56">
        <f t="shared" si="15"/>
        <v>2.79</v>
      </c>
      <c r="L22" s="56">
        <f t="shared" si="15"/>
        <v>2.33</v>
      </c>
      <c r="M22" s="56">
        <f t="shared" si="15"/>
        <v>2.87</v>
      </c>
      <c r="N22" s="56">
        <f t="shared" si="15"/>
        <v>2.88</v>
      </c>
      <c r="O22" s="57">
        <f t="shared" si="15"/>
        <v>2.45375</v>
      </c>
      <c r="P22" s="58">
        <f t="shared" si="15"/>
        <v>2.434666667</v>
      </c>
      <c r="Q22" s="59"/>
      <c r="R22" s="60"/>
      <c r="S22" s="61">
        <f>S11/S14</f>
        <v>2.439285714</v>
      </c>
      <c r="T22" s="62"/>
      <c r="U22" s="60"/>
      <c r="V22" s="62"/>
    </row>
    <row r="23" ht="12.75" customHeight="1">
      <c r="A23" s="45"/>
      <c r="B23" s="4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/>
      <c r="P23" s="27"/>
      <c r="Q23" s="20"/>
      <c r="R23" s="21"/>
      <c r="S23" s="28"/>
      <c r="T23" s="25"/>
      <c r="U23" s="21"/>
      <c r="V23" s="25"/>
    </row>
    <row r="24" ht="12.75" customHeight="1">
      <c r="A24" s="16"/>
      <c r="B24" s="16" t="s">
        <v>33</v>
      </c>
      <c r="C24" s="17">
        <v>29000.0</v>
      </c>
      <c r="D24" s="17">
        <v>24000.0</v>
      </c>
      <c r="E24" s="17">
        <v>27000.0</v>
      </c>
      <c r="F24" s="17">
        <v>25000.0</v>
      </c>
      <c r="G24" s="17">
        <v>21000.0</v>
      </c>
      <c r="H24" s="17">
        <v>24000.0</v>
      </c>
      <c r="I24" s="17">
        <v>27000.0</v>
      </c>
      <c r="J24" s="17">
        <v>22000.0</v>
      </c>
      <c r="K24" s="17">
        <v>24000.0</v>
      </c>
      <c r="L24" s="17">
        <v>28000.0</v>
      </c>
      <c r="M24" s="17">
        <v>29000.0</v>
      </c>
      <c r="N24" s="17">
        <v>25000.0</v>
      </c>
      <c r="O24" s="18">
        <f>sum(C24:N24)</f>
        <v>305000</v>
      </c>
      <c r="P24" s="19">
        <v>290000.0</v>
      </c>
      <c r="Q24" s="20">
        <f>O24-P24</f>
        <v>15000</v>
      </c>
      <c r="R24" s="21">
        <f>O24/P24-1</f>
        <v>0.05172413793</v>
      </c>
      <c r="S24" s="22">
        <v>275000.0</v>
      </c>
      <c r="T24" s="20">
        <f>O24-S24</f>
        <v>30000</v>
      </c>
      <c r="U24" s="21">
        <f>O24/S24-1</f>
        <v>0.1090909091</v>
      </c>
      <c r="V24" s="63"/>
    </row>
    <row r="25" ht="12.75" customHeight="1">
      <c r="A25" s="16"/>
      <c r="B25" s="39" t="s">
        <v>26</v>
      </c>
      <c r="C25" s="40">
        <f t="shared" ref="C25:P25" si="16">C24/C8</f>
        <v>0.1098484848</v>
      </c>
      <c r="D25" s="40">
        <f t="shared" si="16"/>
        <v>0.09022556391</v>
      </c>
      <c r="E25" s="40">
        <f t="shared" si="16"/>
        <v>0.09712230216</v>
      </c>
      <c r="F25" s="40">
        <f t="shared" si="16"/>
        <v>0.09057971014</v>
      </c>
      <c r="G25" s="40">
        <f t="shared" si="16"/>
        <v>0.08366533865</v>
      </c>
      <c r="H25" s="40">
        <f t="shared" si="16"/>
        <v>0.08823529412</v>
      </c>
      <c r="I25" s="40">
        <f t="shared" si="16"/>
        <v>0.1046511628</v>
      </c>
      <c r="J25" s="40">
        <f t="shared" si="16"/>
        <v>0.0862745098</v>
      </c>
      <c r="K25" s="40">
        <f t="shared" si="16"/>
        <v>0.07692307692</v>
      </c>
      <c r="L25" s="40">
        <f t="shared" si="16"/>
        <v>0.1048689139</v>
      </c>
      <c r="M25" s="40">
        <f t="shared" si="16"/>
        <v>0.090625</v>
      </c>
      <c r="N25" s="40">
        <f t="shared" si="16"/>
        <v>0.07886435331</v>
      </c>
      <c r="O25" s="41">
        <f t="shared" si="16"/>
        <v>0.09142685851</v>
      </c>
      <c r="P25" s="42">
        <f t="shared" si="16"/>
        <v>0.08734939759</v>
      </c>
      <c r="Q25" s="20"/>
      <c r="R25" s="21"/>
      <c r="S25" s="54">
        <f>S24/S8</f>
        <v>0.08870967742</v>
      </c>
      <c r="T25" s="63"/>
      <c r="U25" s="21"/>
      <c r="V25" s="63"/>
    </row>
    <row r="26" ht="12.75" customHeight="1">
      <c r="A26" s="16"/>
      <c r="B26" s="16" t="s">
        <v>34</v>
      </c>
      <c r="C26" s="40">
        <f t="shared" ref="C26:P26" si="17">C24/C11</f>
        <v>0.1218487395</v>
      </c>
      <c r="D26" s="40">
        <f t="shared" si="17"/>
        <v>0.1048034934</v>
      </c>
      <c r="E26" s="40">
        <f t="shared" si="17"/>
        <v>0.1122661123</v>
      </c>
      <c r="F26" s="40">
        <f t="shared" si="17"/>
        <v>0.1054852321</v>
      </c>
      <c r="G26" s="40">
        <f t="shared" si="17"/>
        <v>0.09459459459</v>
      </c>
      <c r="H26" s="40">
        <f t="shared" si="17"/>
        <v>0.1012658228</v>
      </c>
      <c r="I26" s="40">
        <f t="shared" si="17"/>
        <v>0.1216216216</v>
      </c>
      <c r="J26" s="40">
        <f t="shared" si="17"/>
        <v>0.09482758621</v>
      </c>
      <c r="K26" s="40">
        <f t="shared" si="17"/>
        <v>0.08602150538</v>
      </c>
      <c r="L26" s="40">
        <f t="shared" si="17"/>
        <v>0.1201716738</v>
      </c>
      <c r="M26" s="40">
        <f t="shared" si="17"/>
        <v>0.1010452962</v>
      </c>
      <c r="N26" s="40">
        <f t="shared" si="17"/>
        <v>0.08680555556</v>
      </c>
      <c r="O26" s="41">
        <f t="shared" si="17"/>
        <v>0.1035829513</v>
      </c>
      <c r="P26" s="42">
        <f t="shared" si="17"/>
        <v>0.09926067908</v>
      </c>
      <c r="Q26" s="20"/>
      <c r="R26" s="21"/>
      <c r="S26" s="54">
        <f>S24/S11</f>
        <v>0.100658858</v>
      </c>
      <c r="T26" s="63"/>
      <c r="U26" s="21"/>
      <c r="V26" s="63"/>
    </row>
    <row r="27">
      <c r="B27" s="16" t="s">
        <v>35</v>
      </c>
      <c r="C27" s="64">
        <f t="shared" ref="C27:P27" si="18">C24/C19</f>
        <v>0.2761904762</v>
      </c>
      <c r="D27" s="64">
        <f t="shared" si="18"/>
        <v>0.25</v>
      </c>
      <c r="E27" s="64">
        <f t="shared" si="18"/>
        <v>0.2511627907</v>
      </c>
      <c r="F27" s="64">
        <f t="shared" si="18"/>
        <v>0.2403846154</v>
      </c>
      <c r="G27" s="64">
        <f t="shared" si="18"/>
        <v>0.2359550562</v>
      </c>
      <c r="H27" s="64">
        <f t="shared" si="18"/>
        <v>0.2307692308</v>
      </c>
      <c r="I27" s="64">
        <f t="shared" si="18"/>
        <v>0.3033707865</v>
      </c>
      <c r="J27" s="64">
        <f t="shared" si="18"/>
        <v>0.2222222222</v>
      </c>
      <c r="K27" s="64">
        <f t="shared" si="18"/>
        <v>0.1643835616</v>
      </c>
      <c r="L27" s="64">
        <f t="shared" si="18"/>
        <v>0.28</v>
      </c>
      <c r="M27" s="64">
        <f t="shared" si="18"/>
        <v>0.1883116883</v>
      </c>
      <c r="N27" s="64">
        <f t="shared" si="18"/>
        <v>0.1612903226</v>
      </c>
      <c r="O27" s="65">
        <f t="shared" si="18"/>
        <v>0.226177234</v>
      </c>
      <c r="P27" s="66">
        <f t="shared" si="18"/>
        <v>0.21811071</v>
      </c>
      <c r="R27" s="67"/>
      <c r="S27" s="68">
        <f>S24/S19</f>
        <v>0.2233956133</v>
      </c>
      <c r="U27" s="67"/>
    </row>
    <row r="28" ht="12.75" customHeight="1">
      <c r="A28" s="45"/>
      <c r="B28" s="45"/>
      <c r="C28" s="17"/>
      <c r="D28" s="17"/>
      <c r="E28" s="17"/>
      <c r="F28" s="36"/>
      <c r="G28" s="17"/>
      <c r="H28" s="17"/>
      <c r="I28" s="17"/>
      <c r="J28" s="36"/>
      <c r="K28" s="17"/>
      <c r="L28" s="17"/>
      <c r="M28" s="17"/>
      <c r="N28" s="36"/>
      <c r="O28" s="37"/>
      <c r="P28" s="19"/>
      <c r="Q28" s="20"/>
      <c r="R28" s="21"/>
      <c r="S28" s="28"/>
      <c r="T28" s="63"/>
      <c r="U28" s="21"/>
      <c r="V28" s="63"/>
    </row>
    <row r="29" ht="12.75" customHeight="1">
      <c r="A29" s="16"/>
      <c r="B29" s="16" t="s">
        <v>36</v>
      </c>
      <c r="C29" s="17">
        <v>48000.0</v>
      </c>
      <c r="D29" s="17">
        <v>45000.0</v>
      </c>
      <c r="E29" s="17">
        <v>49000.0</v>
      </c>
      <c r="F29" s="17">
        <v>50000.0</v>
      </c>
      <c r="G29" s="17">
        <v>47000.0</v>
      </c>
      <c r="H29" s="17">
        <v>46000.0</v>
      </c>
      <c r="I29" s="17">
        <v>49000.0</v>
      </c>
      <c r="J29" s="17">
        <v>50000.0</v>
      </c>
      <c r="K29" s="36">
        <v>55000.0</v>
      </c>
      <c r="L29" s="36">
        <v>53000.0</v>
      </c>
      <c r="M29" s="36">
        <v>53000.0</v>
      </c>
      <c r="N29" s="36">
        <v>58000.0</v>
      </c>
      <c r="O29" s="18">
        <f>sum(C29:N29)</f>
        <v>603000</v>
      </c>
      <c r="P29" s="19">
        <v>595000.0</v>
      </c>
      <c r="Q29" s="20">
        <f>O29-P29</f>
        <v>8000</v>
      </c>
      <c r="R29" s="21">
        <f>O29/P29-1</f>
        <v>0.01344537815</v>
      </c>
      <c r="S29" s="22">
        <v>580000.0</v>
      </c>
      <c r="T29" s="20">
        <f>O29-S29</f>
        <v>23000</v>
      </c>
      <c r="U29" s="21">
        <f>O29/S29-1</f>
        <v>0.03965517241</v>
      </c>
      <c r="V29" s="63"/>
    </row>
    <row r="30" ht="12.75" customHeight="1">
      <c r="A30" s="16"/>
      <c r="B30" s="39" t="s">
        <v>26</v>
      </c>
      <c r="C30" s="23">
        <v>0.23793792436146413</v>
      </c>
      <c r="D30" s="23">
        <v>0.2193280227617822</v>
      </c>
      <c r="E30" s="23">
        <v>0.23473711818601276</v>
      </c>
      <c r="F30" s="23">
        <v>0.23070858447258447</v>
      </c>
      <c r="G30" s="23">
        <v>0.22452658052026686</v>
      </c>
      <c r="H30" s="23">
        <v>0.2215171423815329</v>
      </c>
      <c r="I30" s="23">
        <v>0.25648912993964484</v>
      </c>
      <c r="J30" s="23">
        <v>0.2340266395713733</v>
      </c>
      <c r="K30" s="23">
        <v>0.2654236648182694</v>
      </c>
      <c r="L30" s="23">
        <v>0.2367893513520988</v>
      </c>
      <c r="M30" s="23">
        <v>0.24920489832715617</v>
      </c>
      <c r="N30" s="23">
        <v>0.2511582442907579</v>
      </c>
      <c r="O30" s="46">
        <v>0.25185380955976744</v>
      </c>
      <c r="P30" s="47">
        <v>0.304490045747036</v>
      </c>
      <c r="Q30" s="20"/>
      <c r="R30" s="21"/>
      <c r="S30" s="69">
        <v>0.304490045747036</v>
      </c>
      <c r="T30" s="36"/>
      <c r="U30" s="21"/>
      <c r="V30" s="36"/>
    </row>
    <row r="31" ht="12.75" customHeight="1">
      <c r="A31" s="70"/>
      <c r="B31" s="16" t="s">
        <v>35</v>
      </c>
      <c r="C31" s="23">
        <f t="shared" ref="C31:P31" si="19">C29/C19</f>
        <v>0.4571428571</v>
      </c>
      <c r="D31" s="23">
        <f t="shared" si="19"/>
        <v>0.46875</v>
      </c>
      <c r="E31" s="23">
        <f t="shared" si="19"/>
        <v>0.4558139535</v>
      </c>
      <c r="F31" s="23">
        <f t="shared" si="19"/>
        <v>0.4807692308</v>
      </c>
      <c r="G31" s="23">
        <f t="shared" si="19"/>
        <v>0.5280898876</v>
      </c>
      <c r="H31" s="23">
        <f t="shared" si="19"/>
        <v>0.4423076923</v>
      </c>
      <c r="I31" s="23">
        <f t="shared" si="19"/>
        <v>0.5505617978</v>
      </c>
      <c r="J31" s="23">
        <f t="shared" si="19"/>
        <v>0.5050505051</v>
      </c>
      <c r="K31" s="23">
        <f t="shared" si="19"/>
        <v>0.3767123288</v>
      </c>
      <c r="L31" s="23">
        <f t="shared" si="19"/>
        <v>0.53</v>
      </c>
      <c r="M31" s="23">
        <f t="shared" si="19"/>
        <v>0.3441558442</v>
      </c>
      <c r="N31" s="23">
        <f t="shared" si="19"/>
        <v>0.3741935484</v>
      </c>
      <c r="O31" s="46">
        <f t="shared" si="19"/>
        <v>0.447163515</v>
      </c>
      <c r="P31" s="47">
        <f t="shared" si="19"/>
        <v>0.4475030084</v>
      </c>
      <c r="Q31" s="20"/>
      <c r="R31" s="21"/>
      <c r="S31" s="69">
        <f>S29/S19</f>
        <v>0.4711616572</v>
      </c>
      <c r="T31" s="36"/>
      <c r="U31" s="21"/>
      <c r="V31" s="36"/>
    </row>
    <row r="32" ht="12.75" customHeight="1">
      <c r="A32" s="70"/>
      <c r="B32" s="70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18"/>
      <c r="P32" s="49"/>
      <c r="Q32" s="20"/>
      <c r="R32" s="21"/>
      <c r="S32" s="28"/>
      <c r="T32" s="36"/>
      <c r="U32" s="21"/>
      <c r="V32" s="36"/>
    </row>
    <row r="33" ht="12.75" customHeight="1">
      <c r="A33" s="71"/>
      <c r="B33" s="71" t="s">
        <v>37</v>
      </c>
      <c r="C33" s="36">
        <f t="shared" ref="C33:P33" si="20">C24+C29</f>
        <v>77000</v>
      </c>
      <c r="D33" s="36">
        <f t="shared" si="20"/>
        <v>69000</v>
      </c>
      <c r="E33" s="36">
        <f t="shared" si="20"/>
        <v>76000</v>
      </c>
      <c r="F33" s="36">
        <f t="shared" si="20"/>
        <v>75000</v>
      </c>
      <c r="G33" s="36">
        <f t="shared" si="20"/>
        <v>68000</v>
      </c>
      <c r="H33" s="36">
        <f t="shared" si="20"/>
        <v>70000</v>
      </c>
      <c r="I33" s="36">
        <f t="shared" si="20"/>
        <v>76000</v>
      </c>
      <c r="J33" s="36">
        <f t="shared" si="20"/>
        <v>72000</v>
      </c>
      <c r="K33" s="36">
        <f t="shared" si="20"/>
        <v>79000</v>
      </c>
      <c r="L33" s="36">
        <f t="shared" si="20"/>
        <v>81000</v>
      </c>
      <c r="M33" s="36">
        <f t="shared" si="20"/>
        <v>82000</v>
      </c>
      <c r="N33" s="36">
        <f t="shared" si="20"/>
        <v>83000</v>
      </c>
      <c r="O33" s="18">
        <f t="shared" si="20"/>
        <v>908000</v>
      </c>
      <c r="P33" s="49">
        <f t="shared" si="20"/>
        <v>885000</v>
      </c>
      <c r="Q33" s="20">
        <f>O33-P33</f>
        <v>23000</v>
      </c>
      <c r="R33" s="21">
        <f>O33/P33-1</f>
        <v>0.02598870056</v>
      </c>
      <c r="S33" s="50">
        <f>S24+S29</f>
        <v>855000</v>
      </c>
      <c r="T33" s="20">
        <f>O33-S33</f>
        <v>53000</v>
      </c>
      <c r="U33" s="21">
        <f>O33/S33-1</f>
        <v>0.06198830409</v>
      </c>
      <c r="V33" s="36"/>
    </row>
    <row r="34" ht="12.75" customHeight="1">
      <c r="A34" s="16"/>
      <c r="B34" s="39" t="s">
        <v>26</v>
      </c>
      <c r="C34" s="23">
        <f t="shared" ref="C34:P34" si="21">C33/C8</f>
        <v>0.2916666667</v>
      </c>
      <c r="D34" s="23">
        <f t="shared" si="21"/>
        <v>0.2593984962</v>
      </c>
      <c r="E34" s="23">
        <f t="shared" si="21"/>
        <v>0.273381295</v>
      </c>
      <c r="F34" s="23">
        <f t="shared" si="21"/>
        <v>0.2717391304</v>
      </c>
      <c r="G34" s="23">
        <f t="shared" si="21"/>
        <v>0.2709163347</v>
      </c>
      <c r="H34" s="23">
        <f t="shared" si="21"/>
        <v>0.2573529412</v>
      </c>
      <c r="I34" s="23">
        <f t="shared" si="21"/>
        <v>0.2945736434</v>
      </c>
      <c r="J34" s="23">
        <f t="shared" si="21"/>
        <v>0.2823529412</v>
      </c>
      <c r="K34" s="23">
        <f t="shared" si="21"/>
        <v>0.2532051282</v>
      </c>
      <c r="L34" s="23">
        <f t="shared" si="21"/>
        <v>0.3033707865</v>
      </c>
      <c r="M34" s="23">
        <f t="shared" si="21"/>
        <v>0.25625</v>
      </c>
      <c r="N34" s="23">
        <f t="shared" si="21"/>
        <v>0.261829653</v>
      </c>
      <c r="O34" s="46">
        <f t="shared" si="21"/>
        <v>0.2721822542</v>
      </c>
      <c r="P34" s="47">
        <f t="shared" si="21"/>
        <v>0.2665662651</v>
      </c>
      <c r="Q34" s="20"/>
      <c r="R34" s="21"/>
      <c r="S34" s="69">
        <f>S33/S8</f>
        <v>0.2758064516</v>
      </c>
      <c r="T34" s="36"/>
      <c r="U34" s="21"/>
      <c r="V34" s="36"/>
    </row>
    <row r="35" ht="12.75" customHeight="1">
      <c r="A35" s="16"/>
      <c r="B35" s="16" t="s">
        <v>35</v>
      </c>
      <c r="C35" s="23">
        <f t="shared" ref="C35:P35" si="22">C33/C19</f>
        <v>0.7333333333</v>
      </c>
      <c r="D35" s="23">
        <f t="shared" si="22"/>
        <v>0.71875</v>
      </c>
      <c r="E35" s="23">
        <f t="shared" si="22"/>
        <v>0.7069767442</v>
      </c>
      <c r="F35" s="23">
        <f t="shared" si="22"/>
        <v>0.7211538462</v>
      </c>
      <c r="G35" s="23">
        <f t="shared" si="22"/>
        <v>0.7640449438</v>
      </c>
      <c r="H35" s="23">
        <f t="shared" si="22"/>
        <v>0.6730769231</v>
      </c>
      <c r="I35" s="23">
        <f t="shared" si="22"/>
        <v>0.8539325843</v>
      </c>
      <c r="J35" s="23">
        <f t="shared" si="22"/>
        <v>0.7272727273</v>
      </c>
      <c r="K35" s="23">
        <f t="shared" si="22"/>
        <v>0.5410958904</v>
      </c>
      <c r="L35" s="23">
        <f t="shared" si="22"/>
        <v>0.81</v>
      </c>
      <c r="M35" s="23">
        <f t="shared" si="22"/>
        <v>0.5324675325</v>
      </c>
      <c r="N35" s="23">
        <f t="shared" si="22"/>
        <v>0.535483871</v>
      </c>
      <c r="O35" s="46">
        <f t="shared" si="22"/>
        <v>0.673340749</v>
      </c>
      <c r="P35" s="47">
        <f t="shared" si="22"/>
        <v>0.6656137184</v>
      </c>
      <c r="Q35" s="20"/>
      <c r="R35" s="21"/>
      <c r="S35" s="69">
        <f>S33/S19</f>
        <v>0.6945572705</v>
      </c>
      <c r="T35" s="36"/>
      <c r="U35" s="21"/>
      <c r="V35" s="36"/>
    </row>
    <row r="36" ht="12.75" customHeight="1">
      <c r="A36" s="70"/>
      <c r="B36" s="70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18"/>
      <c r="P36" s="49"/>
      <c r="Q36" s="20"/>
      <c r="R36" s="21"/>
      <c r="S36" s="28"/>
      <c r="T36" s="36"/>
      <c r="U36" s="21"/>
      <c r="V36" s="36"/>
    </row>
    <row r="37" ht="12.75" customHeight="1">
      <c r="A37" s="71"/>
      <c r="B37" s="71" t="s">
        <v>38</v>
      </c>
      <c r="C37" s="36">
        <f t="shared" ref="C37:P37" si="23">C19-C33</f>
        <v>28000</v>
      </c>
      <c r="D37" s="36">
        <f t="shared" si="23"/>
        <v>27000</v>
      </c>
      <c r="E37" s="36">
        <f t="shared" si="23"/>
        <v>31500</v>
      </c>
      <c r="F37" s="36">
        <f t="shared" si="23"/>
        <v>29000</v>
      </c>
      <c r="G37" s="36">
        <f t="shared" si="23"/>
        <v>21000</v>
      </c>
      <c r="H37" s="36">
        <f t="shared" si="23"/>
        <v>34000</v>
      </c>
      <c r="I37" s="36">
        <f t="shared" si="23"/>
        <v>13000</v>
      </c>
      <c r="J37" s="36">
        <f t="shared" si="23"/>
        <v>27000</v>
      </c>
      <c r="K37" s="36">
        <f t="shared" si="23"/>
        <v>67000</v>
      </c>
      <c r="L37" s="36">
        <f t="shared" si="23"/>
        <v>19000</v>
      </c>
      <c r="M37" s="36">
        <f t="shared" si="23"/>
        <v>72000</v>
      </c>
      <c r="N37" s="36">
        <f t="shared" si="23"/>
        <v>72000</v>
      </c>
      <c r="O37" s="18">
        <f t="shared" si="23"/>
        <v>440500</v>
      </c>
      <c r="P37" s="49">
        <f t="shared" si="23"/>
        <v>444600</v>
      </c>
      <c r="Q37" s="20">
        <f>O37-P37</f>
        <v>-4100</v>
      </c>
      <c r="R37" s="21">
        <f>O37/P37-1</f>
        <v>-0.00922177238</v>
      </c>
      <c r="S37" s="50">
        <f>S19-S33</f>
        <v>376000</v>
      </c>
      <c r="T37" s="20">
        <f>O37-S37</f>
        <v>64500</v>
      </c>
      <c r="U37" s="21">
        <f>O37/S37-1</f>
        <v>0.1715425532</v>
      </c>
      <c r="V37" s="23"/>
    </row>
    <row r="38" ht="12.75" customHeight="1">
      <c r="A38" s="70"/>
      <c r="B38" s="39" t="s">
        <v>26</v>
      </c>
      <c r="C38" s="70">
        <f t="shared" ref="C38:P38" si="24">C37/C8</f>
        <v>0.1060606061</v>
      </c>
      <c r="D38" s="70">
        <f t="shared" si="24"/>
        <v>0.1015037594</v>
      </c>
      <c r="E38" s="70">
        <f t="shared" si="24"/>
        <v>0.1133093525</v>
      </c>
      <c r="F38" s="70">
        <f t="shared" si="24"/>
        <v>0.1050724638</v>
      </c>
      <c r="G38" s="70">
        <f t="shared" si="24"/>
        <v>0.08366533865</v>
      </c>
      <c r="H38" s="70">
        <f t="shared" si="24"/>
        <v>0.125</v>
      </c>
      <c r="I38" s="70">
        <f t="shared" si="24"/>
        <v>0.0503875969</v>
      </c>
      <c r="J38" s="70">
        <f t="shared" si="24"/>
        <v>0.1058823529</v>
      </c>
      <c r="K38" s="70">
        <f t="shared" si="24"/>
        <v>0.2147435897</v>
      </c>
      <c r="L38" s="70">
        <f t="shared" si="24"/>
        <v>0.07116104869</v>
      </c>
      <c r="M38" s="70">
        <f t="shared" si="24"/>
        <v>0.225</v>
      </c>
      <c r="N38" s="70">
        <f t="shared" si="24"/>
        <v>0.2271293375</v>
      </c>
      <c r="O38" s="72">
        <f t="shared" si="24"/>
        <v>0.1320443645</v>
      </c>
      <c r="P38" s="73">
        <f t="shared" si="24"/>
        <v>0.1339156627</v>
      </c>
      <c r="Q38" s="51"/>
      <c r="R38" s="52"/>
      <c r="S38" s="74">
        <f>S37/S8</f>
        <v>0.1212903226</v>
      </c>
      <c r="T38" s="53"/>
      <c r="U38" s="52"/>
      <c r="V38" s="53"/>
    </row>
    <row r="39" ht="12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6"/>
      <c r="P39" s="77"/>
      <c r="Q39" s="78"/>
      <c r="R39" s="21"/>
      <c r="S39" s="79"/>
      <c r="T39" s="75"/>
      <c r="U39" s="21"/>
      <c r="V39" s="75"/>
    </row>
    <row r="40" ht="12.75" customHeight="1">
      <c r="A40" s="75"/>
      <c r="B40" s="71" t="s">
        <v>39</v>
      </c>
      <c r="C40" s="80">
        <v>50.0</v>
      </c>
      <c r="D40" s="71">
        <v>100.0</v>
      </c>
      <c r="E40" s="71">
        <v>0.0</v>
      </c>
      <c r="F40" s="80">
        <v>100.0</v>
      </c>
      <c r="G40" s="71">
        <v>50.0</v>
      </c>
      <c r="H40" s="71">
        <v>0.0</v>
      </c>
      <c r="I40" s="80">
        <v>100.0</v>
      </c>
      <c r="J40" s="71">
        <v>50.0</v>
      </c>
      <c r="K40" s="71">
        <v>0.0</v>
      </c>
      <c r="L40" s="80">
        <v>20.0</v>
      </c>
      <c r="M40" s="71">
        <v>100.0</v>
      </c>
      <c r="N40" s="71">
        <v>50.0</v>
      </c>
      <c r="O40" s="18">
        <f>sum(C40:N40)</f>
        <v>620</v>
      </c>
      <c r="P40" s="81">
        <v>300.0</v>
      </c>
      <c r="Q40" s="20"/>
      <c r="R40" s="21"/>
      <c r="S40" s="82">
        <v>300.0</v>
      </c>
      <c r="T40" s="20"/>
      <c r="U40" s="21"/>
      <c r="V40" s="75"/>
    </row>
    <row r="41" ht="12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6"/>
      <c r="P41" s="77"/>
      <c r="Q41" s="78"/>
      <c r="R41" s="21"/>
      <c r="S41" s="79"/>
      <c r="T41" s="75"/>
      <c r="U41" s="21"/>
      <c r="V41" s="75"/>
    </row>
    <row r="42" ht="12.75" customHeight="1">
      <c r="A42" s="75"/>
      <c r="B42" s="71" t="s">
        <v>40</v>
      </c>
      <c r="C42" s="83">
        <f t="shared" ref="C42:P42" si="25">C37+C40</f>
        <v>28050</v>
      </c>
      <c r="D42" s="83">
        <f t="shared" si="25"/>
        <v>27100</v>
      </c>
      <c r="E42" s="83">
        <f t="shared" si="25"/>
        <v>31500</v>
      </c>
      <c r="F42" s="83">
        <f t="shared" si="25"/>
        <v>29100</v>
      </c>
      <c r="G42" s="83">
        <f t="shared" si="25"/>
        <v>21050</v>
      </c>
      <c r="H42" s="83">
        <f t="shared" si="25"/>
        <v>34000</v>
      </c>
      <c r="I42" s="83">
        <f t="shared" si="25"/>
        <v>13100</v>
      </c>
      <c r="J42" s="83">
        <f t="shared" si="25"/>
        <v>27050</v>
      </c>
      <c r="K42" s="83">
        <f t="shared" si="25"/>
        <v>67000</v>
      </c>
      <c r="L42" s="83">
        <f t="shared" si="25"/>
        <v>19020</v>
      </c>
      <c r="M42" s="83">
        <f t="shared" si="25"/>
        <v>72100</v>
      </c>
      <c r="N42" s="83">
        <f t="shared" si="25"/>
        <v>72050</v>
      </c>
      <c r="O42" s="84">
        <f t="shared" si="25"/>
        <v>441120</v>
      </c>
      <c r="P42" s="85">
        <f t="shared" si="25"/>
        <v>444900</v>
      </c>
      <c r="Q42" s="20">
        <f>O42-P42</f>
        <v>-3780</v>
      </c>
      <c r="R42" s="21">
        <f>O42/P42-1</f>
        <v>-0.008496291301</v>
      </c>
      <c r="S42" s="86">
        <f>S37+S40</f>
        <v>376300</v>
      </c>
      <c r="T42" s="20">
        <f>O42-S42</f>
        <v>64820</v>
      </c>
      <c r="U42" s="21">
        <f>O42/S42-1</f>
        <v>0.1722561786</v>
      </c>
      <c r="V42" s="75"/>
    </row>
    <row r="43" ht="12.75" customHeight="1">
      <c r="A43" s="75"/>
      <c r="B43" s="39" t="s">
        <v>26</v>
      </c>
      <c r="C43" s="87">
        <f t="shared" ref="C43:P43" si="26">C42/C8</f>
        <v>0.10625</v>
      </c>
      <c r="D43" s="87">
        <f t="shared" si="26"/>
        <v>0.1018796992</v>
      </c>
      <c r="E43" s="87">
        <f t="shared" si="26"/>
        <v>0.1133093525</v>
      </c>
      <c r="F43" s="87">
        <f t="shared" si="26"/>
        <v>0.1054347826</v>
      </c>
      <c r="G43" s="87">
        <f t="shared" si="26"/>
        <v>0.08386454183</v>
      </c>
      <c r="H43" s="87">
        <f t="shared" si="26"/>
        <v>0.125</v>
      </c>
      <c r="I43" s="87">
        <f t="shared" si="26"/>
        <v>0.0507751938</v>
      </c>
      <c r="J43" s="87">
        <f t="shared" si="26"/>
        <v>0.1060784314</v>
      </c>
      <c r="K43" s="87">
        <f t="shared" si="26"/>
        <v>0.2147435897</v>
      </c>
      <c r="L43" s="87">
        <f t="shared" si="26"/>
        <v>0.07123595506</v>
      </c>
      <c r="M43" s="87">
        <f t="shared" si="26"/>
        <v>0.2253125</v>
      </c>
      <c r="N43" s="87">
        <f t="shared" si="26"/>
        <v>0.2272870662</v>
      </c>
      <c r="O43" s="88">
        <f t="shared" si="26"/>
        <v>0.1322302158</v>
      </c>
      <c r="P43" s="89">
        <f t="shared" si="26"/>
        <v>0.1340060241</v>
      </c>
      <c r="Q43" s="78"/>
      <c r="R43" s="75"/>
      <c r="S43" s="90">
        <f>S42/S8</f>
        <v>0.1213870968</v>
      </c>
      <c r="T43" s="75"/>
      <c r="U43" s="75"/>
      <c r="V43" s="75"/>
    </row>
    <row r="44" ht="12.75" customHeight="1">
      <c r="A44" s="75"/>
      <c r="B44" s="71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8"/>
      <c r="R44" s="75"/>
      <c r="S44" s="78"/>
      <c r="T44" s="75"/>
      <c r="U44" s="75"/>
      <c r="V44" s="75"/>
    </row>
    <row r="45" ht="12.75" customHeight="1">
      <c r="A45" s="75"/>
      <c r="B45" s="71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8"/>
      <c r="R45" s="75"/>
      <c r="S45" s="78"/>
      <c r="T45" s="75"/>
      <c r="U45" s="75"/>
      <c r="V45" s="75"/>
    </row>
    <row r="46" ht="12.75" customHeight="1">
      <c r="A46" s="75"/>
      <c r="B46" s="71"/>
      <c r="C46" s="75"/>
      <c r="D46" s="75"/>
      <c r="E46" s="75"/>
      <c r="F46" s="75"/>
      <c r="G46" s="91" t="s">
        <v>41</v>
      </c>
      <c r="H46" s="75"/>
      <c r="I46" s="75"/>
      <c r="J46" s="75"/>
      <c r="K46" s="75"/>
      <c r="L46" s="75"/>
      <c r="M46" s="75"/>
      <c r="N46" s="75"/>
      <c r="O46" s="75"/>
      <c r="P46" s="75"/>
      <c r="Q46" s="78"/>
      <c r="R46" s="75"/>
      <c r="S46" s="78"/>
      <c r="T46" s="75"/>
      <c r="U46" s="75"/>
      <c r="V46" s="75"/>
    </row>
  </sheetData>
  <mergeCells count="2">
    <mergeCell ref="Q6:R6"/>
    <mergeCell ref="T6:U6"/>
  </mergeCells>
  <hyperlinks>
    <hyperlink r:id="rId1" ref="G46"/>
  </hyperlinks>
  <printOptions gridLines="1" horizontalCentered="1"/>
  <pageMargins bottom="0.75" footer="0.0" header="0.0" left="0.25" right="0.25" top="0.75"/>
  <pageSetup fitToHeight="0" cellComments="atEnd" orientation="landscape" pageOrder="overThenDown"/>
  <headerFooter>
    <oddFooter>&amp;CTheFinancialOS.com</oddFooter>
  </headerFooter>
  <drawing r:id="rId2"/>
</worksheet>
</file>