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WCD\ACCOUNTING\Budget\2023\"/>
    </mc:Choice>
  </mc:AlternateContent>
  <xr:revisionPtr revIDLastSave="0" documentId="13_ncr:1_{11D527AE-0640-4472-A37E-5B2D3D94E684}" xr6:coauthVersionLast="36" xr6:coauthVersionMax="36" xr10:uidLastSave="{00000000-0000-0000-0000-000000000000}"/>
  <bookViews>
    <workbookView xWindow="1260" yWindow="195" windowWidth="11010" windowHeight="6120" xr2:uid="{00000000-000D-0000-FFFF-FFFF00000000}"/>
  </bookViews>
  <sheets>
    <sheet name="Revenue-Expenditure" sheetId="1" r:id="rId1"/>
    <sheet name="Detail Expenditure" sheetId="2" r:id="rId2"/>
    <sheet name="ESRI_MAPINFO_SHEET" sheetId="4" state="veryHidden" r:id="rId3"/>
  </sheets>
  <definedNames>
    <definedName name="__123Graph_A" hidden="1">'Revenue-Expenditure'!#REF!</definedName>
    <definedName name="__123Graph_X" hidden="1">'Revenue-Expenditure'!$A$29:$A$32</definedName>
    <definedName name="_xlnm.Print_Area" localSheetId="0">'Revenue-Expenditure'!$A$1:$D$58</definedName>
  </definedNames>
  <calcPr calcId="191029"/>
</workbook>
</file>

<file path=xl/calcChain.xml><?xml version="1.0" encoding="utf-8"?>
<calcChain xmlns="http://schemas.openxmlformats.org/spreadsheetml/2006/main">
  <c r="D56" i="1" l="1"/>
  <c r="I4" i="2" l="1"/>
  <c r="I3" i="2"/>
  <c r="J19" i="2" l="1"/>
  <c r="J14" i="2"/>
  <c r="J5" i="2"/>
  <c r="I9" i="2" l="1"/>
  <c r="I17" i="2"/>
  <c r="J109" i="2" l="1"/>
  <c r="J100" i="2"/>
  <c r="J119" i="2" l="1"/>
  <c r="D10" i="1" l="1"/>
  <c r="J86" i="2"/>
  <c r="D12" i="1" s="1"/>
  <c r="D32" i="1" l="1"/>
  <c r="I12" i="2" l="1"/>
  <c r="J91" i="2" l="1"/>
  <c r="D18" i="1" l="1"/>
  <c r="D14" i="1"/>
  <c r="D11" i="1" l="1"/>
  <c r="J52" i="2" l="1"/>
  <c r="J51" i="2"/>
  <c r="J50" i="2"/>
  <c r="J49" i="2"/>
  <c r="I21" i="2" l="1"/>
  <c r="I18" i="2" l="1"/>
  <c r="I22" i="2" l="1"/>
  <c r="J23" i="2" s="1"/>
  <c r="C32" i="1" l="1"/>
  <c r="I8" i="2" l="1"/>
  <c r="I29" i="2"/>
  <c r="I30" i="2"/>
  <c r="I31" i="2"/>
  <c r="I56" i="2"/>
  <c r="I57" i="2"/>
  <c r="I58" i="2"/>
  <c r="I63" i="2"/>
  <c r="I65" i="2"/>
  <c r="I64" i="2"/>
  <c r="J114" i="2"/>
  <c r="D16" i="1" s="1"/>
  <c r="D13" i="1"/>
  <c r="I71" i="2"/>
  <c r="J71" i="2" s="1"/>
  <c r="I13" i="2"/>
  <c r="D17" i="1"/>
  <c r="J60" i="2" l="1"/>
  <c r="D8" i="1" s="1"/>
  <c r="J66" i="2"/>
  <c r="D9" i="1" s="1"/>
  <c r="J32" i="2"/>
  <c r="J10" i="2"/>
  <c r="J53" i="2"/>
  <c r="D7" i="1" s="1"/>
  <c r="J35" i="2" l="1"/>
  <c r="J38" i="2" s="1"/>
  <c r="J36" i="2" l="1"/>
  <c r="D4" i="1" s="1"/>
  <c r="F45" i="2"/>
  <c r="J45" i="2" s="1"/>
  <c r="D6" i="1" s="1"/>
  <c r="F41" i="2"/>
  <c r="J41" i="2" s="1"/>
  <c r="F43" i="2"/>
  <c r="J43" i="2" s="1"/>
  <c r="D5" i="1" l="1"/>
  <c r="D29" i="1" s="1"/>
  <c r="D58" i="1" l="1"/>
</calcChain>
</file>

<file path=xl/sharedStrings.xml><?xml version="1.0" encoding="utf-8"?>
<sst xmlns="http://schemas.openxmlformats.org/spreadsheetml/2006/main" count="213" uniqueCount="133">
  <si>
    <t>EXPENDITURES</t>
  </si>
  <si>
    <t xml:space="preserve"> </t>
  </si>
  <si>
    <t>Operating Expenses</t>
  </si>
  <si>
    <t>PERA (District Share)</t>
  </si>
  <si>
    <t>Employee Insurance</t>
  </si>
  <si>
    <t xml:space="preserve">         </t>
  </si>
  <si>
    <t>Feedlot Program</t>
  </si>
  <si>
    <t>TOTAL EXPENSES</t>
  </si>
  <si>
    <t>REVENUES</t>
  </si>
  <si>
    <t>BWSR General Service</t>
  </si>
  <si>
    <t>Wetland Conservation Act</t>
  </si>
  <si>
    <t>County General Grant</t>
  </si>
  <si>
    <t>DNR - Well Observation</t>
  </si>
  <si>
    <t>Interest</t>
  </si>
  <si>
    <t>TOTAL REVENUES</t>
  </si>
  <si>
    <t>Revenues - Expenses</t>
  </si>
  <si>
    <t>members *</t>
  </si>
  <si>
    <t>/meeting =</t>
  </si>
  <si>
    <t>all day    *</t>
  </si>
  <si>
    <t>out/county *</t>
  </si>
  <si>
    <t>FICA ( District Share):</t>
  </si>
  <si>
    <t>*</t>
  </si>
  <si>
    <t xml:space="preserve">         =</t>
  </si>
  <si>
    <t>MEDICARE (District Share)</t>
  </si>
  <si>
    <t>PERA (District Share):</t>
  </si>
  <si>
    <t>EMPLOYEES INSURANCE:</t>
  </si>
  <si>
    <t>RENT</t>
  </si>
  <si>
    <t>square feet from city   *</t>
  </si>
  <si>
    <t>/sqft    =</t>
  </si>
  <si>
    <t>JANITOR</t>
  </si>
  <si>
    <t>Months</t>
  </si>
  <si>
    <t>/month</t>
  </si>
  <si>
    <t>OFFICE SUPPLIES &amp; CHARGES:</t>
  </si>
  <si>
    <t>Postage</t>
  </si>
  <si>
    <t>Pheasants Forever</t>
  </si>
  <si>
    <t>Oil Changes &amp; Repairs</t>
  </si>
  <si>
    <t>year work</t>
  </si>
  <si>
    <t>/month * 12 *</t>
  </si>
  <si>
    <t>Misc./ Advertising</t>
  </si>
  <si>
    <t>Dues, Fees</t>
  </si>
  <si>
    <t>Total</t>
  </si>
  <si>
    <t>DUES, FEES:</t>
  </si>
  <si>
    <t>Administative Assistant</t>
  </si>
  <si>
    <t xml:space="preserve">reg &amp; committee * </t>
  </si>
  <si>
    <t>@</t>
  </si>
  <si>
    <t>Audit</t>
  </si>
  <si>
    <t>State Cost-share</t>
  </si>
  <si>
    <t>Rent</t>
  </si>
  <si>
    <t>Professional Services</t>
  </si>
  <si>
    <t>Office Equipment Maintanance</t>
  </si>
  <si>
    <t>Office Equipment Maintenance</t>
  </si>
  <si>
    <t>District Expenses</t>
  </si>
  <si>
    <t>Supplies</t>
  </si>
  <si>
    <t>=</t>
  </si>
  <si>
    <t>EQUIPMENT/VEHICLE MAINTENANCE:</t>
  </si>
  <si>
    <t>Gas/Fuel</t>
  </si>
  <si>
    <t>Equipment/Vehicle</t>
  </si>
  <si>
    <t>Promotional Material</t>
  </si>
  <si>
    <t>Newletter</t>
  </si>
  <si>
    <t>Giveaway Items</t>
  </si>
  <si>
    <t>EMPLOYEE EXPENSES:</t>
  </si>
  <si>
    <t>Lodging</t>
  </si>
  <si>
    <t>Meals</t>
  </si>
  <si>
    <t>Registration</t>
  </si>
  <si>
    <t>night</t>
  </si>
  <si>
    <t>Registrations</t>
  </si>
  <si>
    <t>SUPERVISOR EXPENSES:</t>
  </si>
  <si>
    <t>Conventions</t>
  </si>
  <si>
    <t>Area meetings</t>
  </si>
  <si>
    <t>Employee Expenses</t>
  </si>
  <si>
    <t>Salaries</t>
  </si>
  <si>
    <t>Supervisors</t>
  </si>
  <si>
    <t>SSTS</t>
  </si>
  <si>
    <t>Feedlot Performance Credits</t>
  </si>
  <si>
    <t>Copier/printer</t>
  </si>
  <si>
    <t>Payroll</t>
  </si>
  <si>
    <t>Office Supplies</t>
  </si>
  <si>
    <t>Tree/Mats</t>
  </si>
  <si>
    <t>Local Water Management &amp; County Levy</t>
  </si>
  <si>
    <t>DNR Shoreland</t>
  </si>
  <si>
    <t>Admin Assistant</t>
  </si>
  <si>
    <t>SWCD conservationist</t>
  </si>
  <si>
    <t>Trees/Mats</t>
  </si>
  <si>
    <t>Enviro Tech</t>
  </si>
  <si>
    <t xml:space="preserve">Other Personnel: </t>
  </si>
  <si>
    <t>Water Resources Tech</t>
  </si>
  <si>
    <t>Computers</t>
  </si>
  <si>
    <t>Total Phone</t>
  </si>
  <si>
    <t>Supervisor expenses</t>
  </si>
  <si>
    <t>Taxes (FICA, Med)</t>
  </si>
  <si>
    <t>TSA</t>
  </si>
  <si>
    <t>Other (Rock 1k, Nobles 2k, LPRW 2k)</t>
  </si>
  <si>
    <t>Water Resources</t>
  </si>
  <si>
    <t>SWCD Conservationist</t>
  </si>
  <si>
    <t>MAWQC Specialist</t>
  </si>
  <si>
    <t>/hour    =</t>
  </si>
  <si>
    <t>hours</t>
  </si>
  <si>
    <t>/hours    =</t>
  </si>
  <si>
    <t>Trevor (Seeding and Trees)</t>
  </si>
  <si>
    <t>Total Payroll for Taxes</t>
  </si>
  <si>
    <t>Total Payroll for Budgeting</t>
  </si>
  <si>
    <t>Staff Payroll with Pera</t>
  </si>
  <si>
    <t>MN Dept Health</t>
  </si>
  <si>
    <t>MAWQCP/GBERBA</t>
  </si>
  <si>
    <t>Water Plan Projects / Levy</t>
  </si>
  <si>
    <t>Life</t>
  </si>
  <si>
    <t>M.A.S.W.C.D.E. - Area &amp; State ($30, $120</t>
  </si>
  <si>
    <t>GIS maintenance</t>
  </si>
  <si>
    <t>CREP Assistance Grant</t>
  </si>
  <si>
    <t>Drill</t>
  </si>
  <si>
    <t xml:space="preserve">BWSR Buffer </t>
  </si>
  <si>
    <t>Promotional Material / Education</t>
  </si>
  <si>
    <t xml:space="preserve">Star / Enterprise - </t>
  </si>
  <si>
    <t>Dept. of Ag Tree Certificate</t>
  </si>
  <si>
    <t>Select Account Fee</t>
  </si>
  <si>
    <t>QB Fees</t>
  </si>
  <si>
    <t>Accounting / Financial Report</t>
  </si>
  <si>
    <t>Carpet Cleaning</t>
  </si>
  <si>
    <t>Reimbursements</t>
  </si>
  <si>
    <t>Cell Phones $2,100</t>
  </si>
  <si>
    <t>319 Admin</t>
  </si>
  <si>
    <t>Drill Repair</t>
  </si>
  <si>
    <t>M.A.S.W.C.D. - Area, State &amp; National $400, $2966, $3001</t>
  </si>
  <si>
    <t>MN Dept Ag</t>
  </si>
  <si>
    <t>Milagae $1,000</t>
  </si>
  <si>
    <t>Employee Reimbursements</t>
  </si>
  <si>
    <t>Tech assistance state costshare</t>
  </si>
  <si>
    <t>Budgeted 2022</t>
  </si>
  <si>
    <t>Buffer implementation</t>
  </si>
  <si>
    <t>Budgeted 2023</t>
  </si>
  <si>
    <t>4 Months</t>
  </si>
  <si>
    <t>SWCD Capacity Grant Admin 10,000</t>
  </si>
  <si>
    <t>Tree Cooler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</si>
</sst>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0_);\(&quot;$&quot;#,##0.000\)"/>
    <numFmt numFmtId="165" formatCode="0_)"/>
    <numFmt numFmtId="166" formatCode="&quot;$&quot;#,##0.00"/>
    <numFmt numFmtId="167" formatCode="&quot;$&quot;#,##0"/>
  </numFmts>
  <fonts count="6" x14ac:knownFonts="1">
    <font>
      <sz val="12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5" fontId="0" fillId="0" borderId="0" xfId="0" applyNumberFormat="1" applyProtection="1"/>
    <xf numFmtId="5" fontId="0" fillId="0" borderId="0" xfId="0" applyNumberFormat="1" applyAlignment="1" applyProtection="1">
      <alignment horizontal="right"/>
    </xf>
    <xf numFmtId="7" fontId="0" fillId="0" borderId="0" xfId="0" applyNumberFormat="1" applyProtection="1"/>
    <xf numFmtId="10" fontId="0" fillId="0" borderId="0" xfId="0" applyNumberFormat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>
      <alignment horizontal="center"/>
    </xf>
    <xf numFmtId="6" fontId="0" fillId="0" borderId="0" xfId="0" applyNumberFormat="1"/>
    <xf numFmtId="8" fontId="0" fillId="0" borderId="0" xfId="0" applyNumberFormat="1"/>
    <xf numFmtId="9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0" xfId="0" applyFont="1"/>
    <xf numFmtId="166" fontId="0" fillId="0" borderId="0" xfId="0" applyNumberFormat="1"/>
    <xf numFmtId="2" fontId="0" fillId="0" borderId="0" xfId="0" applyNumberFormat="1"/>
    <xf numFmtId="0" fontId="0" fillId="0" borderId="0" xfId="0" applyBorder="1"/>
    <xf numFmtId="5" fontId="0" fillId="0" borderId="0" xfId="0" applyNumberFormat="1" applyBorder="1" applyProtection="1"/>
    <xf numFmtId="5" fontId="0" fillId="0" borderId="1" xfId="0" applyNumberFormat="1" applyBorder="1" applyProtection="1"/>
    <xf numFmtId="0" fontId="0" fillId="0" borderId="0" xfId="0" applyFill="1" applyBorder="1"/>
    <xf numFmtId="0" fontId="0" fillId="0" borderId="0" xfId="0" quotePrefix="1" applyAlignment="1">
      <alignment horizontal="center"/>
    </xf>
    <xf numFmtId="0" fontId="0" fillId="0" borderId="0" xfId="0" quotePrefix="1"/>
    <xf numFmtId="5" fontId="0" fillId="0" borderId="0" xfId="0" applyNumberFormat="1"/>
    <xf numFmtId="0" fontId="2" fillId="0" borderId="0" xfId="0" applyFont="1" applyFill="1" applyBorder="1"/>
    <xf numFmtId="0" fontId="2" fillId="0" borderId="0" xfId="0" applyFont="1"/>
    <xf numFmtId="0" fontId="5" fillId="0" borderId="0" xfId="0" applyFont="1" applyFill="1" applyBorder="1"/>
    <xf numFmtId="0" fontId="0" fillId="0" borderId="3" xfId="0" applyBorder="1"/>
    <xf numFmtId="0" fontId="0" fillId="0" borderId="4" xfId="0" applyFill="1" applyBorder="1"/>
    <xf numFmtId="5" fontId="0" fillId="0" borderId="5" xfId="0" applyNumberFormat="1" applyFill="1" applyBorder="1" applyAlignment="1" applyProtection="1">
      <alignment horizontal="right"/>
    </xf>
    <xf numFmtId="0" fontId="0" fillId="0" borderId="6" xfId="0" applyBorder="1"/>
    <xf numFmtId="5" fontId="0" fillId="0" borderId="2" xfId="0" applyNumberFormat="1" applyFill="1" applyBorder="1" applyAlignment="1" applyProtection="1">
      <alignment horizontal="right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5" fontId="0" fillId="0" borderId="9" xfId="0" applyNumberFormat="1" applyBorder="1" applyAlignment="1" applyProtection="1">
      <alignment horizontal="right"/>
    </xf>
    <xf numFmtId="0" fontId="0" fillId="0" borderId="4" xfId="0" applyBorder="1"/>
    <xf numFmtId="0" fontId="0" fillId="0" borderId="5" xfId="0" applyBorder="1"/>
    <xf numFmtId="5" fontId="0" fillId="0" borderId="2" xfId="0" applyNumberFormat="1" applyFill="1" applyBorder="1" applyProtection="1"/>
    <xf numFmtId="167" fontId="0" fillId="0" borderId="2" xfId="0" applyNumberFormat="1" applyBorder="1"/>
    <xf numFmtId="0" fontId="0" fillId="0" borderId="9" xfId="0" applyBorder="1"/>
    <xf numFmtId="0" fontId="5" fillId="0" borderId="3" xfId="0" applyFont="1" applyBorder="1"/>
    <xf numFmtId="0" fontId="5" fillId="0" borderId="5" xfId="0" applyFont="1" applyFill="1" applyBorder="1"/>
    <xf numFmtId="0" fontId="2" fillId="0" borderId="10" xfId="0" applyFont="1" applyBorder="1" applyAlignment="1">
      <alignment horizontal="right"/>
    </xf>
    <xf numFmtId="0" fontId="0" fillId="0" borderId="11" xfId="0" applyBorder="1"/>
    <xf numFmtId="0" fontId="5" fillId="0" borderId="10" xfId="0" applyFont="1" applyFill="1" applyBorder="1" applyAlignment="1">
      <alignment horizontal="right"/>
    </xf>
    <xf numFmtId="0" fontId="5" fillId="0" borderId="6" xfId="0" applyFont="1" applyBorder="1"/>
    <xf numFmtId="5" fontId="2" fillId="0" borderId="0" xfId="0" applyNumberFormat="1" applyFont="1"/>
    <xf numFmtId="5" fontId="2" fillId="0" borderId="2" xfId="0" applyNumberFormat="1" applyFont="1" applyFill="1" applyBorder="1" applyAlignment="1" applyProtection="1">
      <alignment horizontal="right"/>
    </xf>
    <xf numFmtId="5" fontId="0" fillId="0" borderId="12" xfId="0" applyNumberFormat="1" applyBorder="1" applyProtection="1"/>
    <xf numFmtId="0" fontId="0" fillId="0" borderId="5" xfId="0" applyFill="1" applyBorder="1"/>
    <xf numFmtId="0" fontId="0" fillId="0" borderId="11" xfId="0" applyFill="1" applyBorder="1"/>
    <xf numFmtId="167" fontId="0" fillId="0" borderId="2" xfId="0" applyNumberFormat="1" applyFill="1" applyBorder="1"/>
    <xf numFmtId="5" fontId="0" fillId="0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537987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R160"/>
  <sheetViews>
    <sheetView tabSelected="1" defaultGridColor="0" view="pageLayout" colorId="22" zoomScaleNormal="87" workbookViewId="0">
      <selection activeCell="D54" sqref="D54"/>
    </sheetView>
  </sheetViews>
  <sheetFormatPr defaultColWidth="10.77734375" defaultRowHeight="15" x14ac:dyDescent="0.2"/>
  <cols>
    <col min="1" max="1" width="5.77734375" customWidth="1"/>
    <col min="2" max="2" width="42.77734375" customWidth="1"/>
    <col min="3" max="5" width="14.77734375" customWidth="1"/>
    <col min="6" max="6" width="2.77734375" customWidth="1"/>
    <col min="7" max="7" width="6.77734375" customWidth="1"/>
    <col min="8" max="8" width="5.77734375" customWidth="1"/>
    <col min="9" max="9" width="9.109375" customWidth="1"/>
    <col min="10" max="10" width="4.77734375" customWidth="1"/>
    <col min="11" max="11" width="17.88671875" customWidth="1"/>
    <col min="12" max="12" width="4.77734375" customWidth="1"/>
    <col min="14" max="14" width="8.77734375" customWidth="1"/>
  </cols>
  <sheetData>
    <row r="1" spans="1:10" x14ac:dyDescent="0.2">
      <c r="A1" s="26" t="s">
        <v>0</v>
      </c>
      <c r="B1" s="36"/>
      <c r="C1" s="42" t="s">
        <v>127</v>
      </c>
      <c r="D1" s="42" t="s">
        <v>129</v>
      </c>
    </row>
    <row r="2" spans="1:10" ht="15.75" thickBot="1" x14ac:dyDescent="0.25">
      <c r="A2" s="32"/>
      <c r="B2" s="39"/>
      <c r="C2" s="43"/>
      <c r="D2" s="43"/>
      <c r="F2" t="s">
        <v>1</v>
      </c>
    </row>
    <row r="3" spans="1:10" x14ac:dyDescent="0.2">
      <c r="A3" s="26" t="s">
        <v>2</v>
      </c>
      <c r="B3" s="35"/>
      <c r="C3" s="36"/>
      <c r="D3" s="49"/>
    </row>
    <row r="4" spans="1:10" x14ac:dyDescent="0.2">
      <c r="A4" s="29"/>
      <c r="B4" s="19" t="s">
        <v>75</v>
      </c>
      <c r="C4" s="37">
        <v>253835</v>
      </c>
      <c r="D4" s="37">
        <f>SUM('Detail Expenditure'!J36)</f>
        <v>248270.49</v>
      </c>
    </row>
    <row r="5" spans="1:10" x14ac:dyDescent="0.2">
      <c r="A5" s="29"/>
      <c r="B5" s="23" t="s">
        <v>89</v>
      </c>
      <c r="C5" s="37">
        <v>22146.683444999999</v>
      </c>
      <c r="D5" s="37">
        <f>SUM('Detail Expenditure'!J41+'Detail Expenditure'!J43)</f>
        <v>18839.692485</v>
      </c>
    </row>
    <row r="6" spans="1:10" x14ac:dyDescent="0.2">
      <c r="A6" s="29"/>
      <c r="B6" s="25" t="s">
        <v>3</v>
      </c>
      <c r="C6" s="37">
        <v>21314.93475</v>
      </c>
      <c r="D6" s="37">
        <f>SUM('Detail Expenditure'!J45)</f>
        <v>18072.786749999999</v>
      </c>
    </row>
    <row r="7" spans="1:10" x14ac:dyDescent="0.2">
      <c r="A7" s="29"/>
      <c r="B7" s="19" t="s">
        <v>4</v>
      </c>
      <c r="C7" s="37">
        <v>48135</v>
      </c>
      <c r="D7" s="37">
        <f>SUM('Detail Expenditure'!J53)</f>
        <v>36396</v>
      </c>
      <c r="J7" s="22"/>
    </row>
    <row r="8" spans="1:10" x14ac:dyDescent="0.2">
      <c r="A8" s="29" t="s">
        <v>5</v>
      </c>
      <c r="B8" s="23" t="s">
        <v>88</v>
      </c>
      <c r="C8" s="37">
        <v>2295</v>
      </c>
      <c r="D8" s="37">
        <f>SUM('Detail Expenditure'!J60)</f>
        <v>2295</v>
      </c>
      <c r="J8" s="22"/>
    </row>
    <row r="9" spans="1:10" x14ac:dyDescent="0.2">
      <c r="A9" s="29"/>
      <c r="B9" s="19" t="s">
        <v>69</v>
      </c>
      <c r="C9" s="37">
        <v>4900</v>
      </c>
      <c r="D9" s="37">
        <f>SUM('Detail Expenditure'!J66)</f>
        <v>4900</v>
      </c>
    </row>
    <row r="10" spans="1:10" x14ac:dyDescent="0.2">
      <c r="A10" s="29"/>
      <c r="B10" s="19" t="s">
        <v>47</v>
      </c>
      <c r="C10" s="37">
        <v>12120</v>
      </c>
      <c r="D10" s="37">
        <f>SUM('Detail Expenditure'!J69)</f>
        <v>6000</v>
      </c>
    </row>
    <row r="11" spans="1:10" x14ac:dyDescent="0.2">
      <c r="A11" s="29"/>
      <c r="B11" s="19" t="s">
        <v>50</v>
      </c>
      <c r="C11" s="37">
        <v>3400</v>
      </c>
      <c r="D11" s="37">
        <f>SUM('Detail Expenditure'!J91)</f>
        <v>3400</v>
      </c>
    </row>
    <row r="12" spans="1:10" x14ac:dyDescent="0.2">
      <c r="A12" s="29"/>
      <c r="B12" s="19" t="s">
        <v>76</v>
      </c>
      <c r="C12" s="37">
        <v>2400</v>
      </c>
      <c r="D12" s="37">
        <f>SUM('Detail Expenditure'!J86)</f>
        <v>2400</v>
      </c>
    </row>
    <row r="13" spans="1:10" x14ac:dyDescent="0.2">
      <c r="A13" s="29"/>
      <c r="B13" s="19" t="s">
        <v>33</v>
      </c>
      <c r="C13" s="37">
        <v>500</v>
      </c>
      <c r="D13" s="37">
        <f>SUM('Detail Expenditure'!J77)</f>
        <v>500</v>
      </c>
    </row>
    <row r="14" spans="1:10" x14ac:dyDescent="0.2">
      <c r="A14" s="29"/>
      <c r="B14" s="19" t="s">
        <v>48</v>
      </c>
      <c r="C14" s="37">
        <v>12264</v>
      </c>
      <c r="D14" s="37">
        <f>SUM('Detail Expenditure'!J100)</f>
        <v>10651</v>
      </c>
    </row>
    <row r="15" spans="1:10" x14ac:dyDescent="0.2">
      <c r="A15" s="29"/>
      <c r="B15" s="19" t="s">
        <v>39</v>
      </c>
      <c r="C15" s="37">
        <v>8735</v>
      </c>
      <c r="D15" s="37">
        <v>8735</v>
      </c>
    </row>
    <row r="16" spans="1:10" x14ac:dyDescent="0.2">
      <c r="A16" s="29"/>
      <c r="B16" s="23" t="s">
        <v>111</v>
      </c>
      <c r="C16" s="37">
        <v>1000</v>
      </c>
      <c r="D16" s="37">
        <f>SUM('Detail Expenditure'!J114)</f>
        <v>1000</v>
      </c>
    </row>
    <row r="17" spans="1:6" x14ac:dyDescent="0.2">
      <c r="A17" s="29"/>
      <c r="B17" s="19" t="s">
        <v>56</v>
      </c>
      <c r="C17" s="37">
        <v>4500</v>
      </c>
      <c r="D17" s="37">
        <f>SUM('Detail Expenditure'!J119)</f>
        <v>4500</v>
      </c>
    </row>
    <row r="18" spans="1:6" x14ac:dyDescent="0.2">
      <c r="A18" s="29"/>
      <c r="B18" s="23" t="s">
        <v>125</v>
      </c>
      <c r="C18" s="30">
        <v>3100</v>
      </c>
      <c r="D18" s="37">
        <f>SUM('Detail Expenditure'!J74)</f>
        <v>3100</v>
      </c>
    </row>
    <row r="19" spans="1:6" x14ac:dyDescent="0.2">
      <c r="A19" s="29"/>
      <c r="B19" s="23" t="s">
        <v>104</v>
      </c>
      <c r="C19" s="30">
        <v>15247</v>
      </c>
      <c r="D19" s="30">
        <v>15247</v>
      </c>
    </row>
    <row r="20" spans="1:6" x14ac:dyDescent="0.2">
      <c r="A20" s="29"/>
      <c r="B20" s="19" t="s">
        <v>46</v>
      </c>
      <c r="D20" s="30"/>
      <c r="F20" s="1"/>
    </row>
    <row r="21" spans="1:6" x14ac:dyDescent="0.2">
      <c r="A21" s="29"/>
      <c r="B21" s="19" t="s">
        <v>77</v>
      </c>
      <c r="C21" s="30">
        <v>29000</v>
      </c>
      <c r="D21" s="30">
        <v>10000</v>
      </c>
      <c r="F21" s="1"/>
    </row>
    <row r="22" spans="1:6" x14ac:dyDescent="0.2">
      <c r="A22" s="29"/>
      <c r="B22" s="23"/>
      <c r="C22" s="30"/>
      <c r="D22" s="30"/>
      <c r="F22" s="1"/>
    </row>
    <row r="23" spans="1:6" x14ac:dyDescent="0.2">
      <c r="A23" s="29"/>
      <c r="B23" s="23" t="s">
        <v>132</v>
      </c>
      <c r="C23" s="52">
        <v>10000</v>
      </c>
      <c r="D23" s="30"/>
      <c r="F23" s="1"/>
    </row>
    <row r="24" spans="1:6" x14ac:dyDescent="0.2">
      <c r="A24" s="29"/>
      <c r="B24" s="23" t="s">
        <v>109</v>
      </c>
      <c r="C24" s="30">
        <v>20000</v>
      </c>
      <c r="D24" s="30"/>
      <c r="F24" s="1"/>
    </row>
    <row r="25" spans="1:6" x14ac:dyDescent="0.2">
      <c r="A25" s="29"/>
      <c r="B25" s="23"/>
      <c r="C25" s="30"/>
      <c r="D25" s="30"/>
      <c r="F25" s="1"/>
    </row>
    <row r="26" spans="1:6" x14ac:dyDescent="0.2">
      <c r="A26" s="29"/>
      <c r="B26" s="23"/>
      <c r="C26" s="30"/>
      <c r="D26" s="30"/>
      <c r="F26" s="1"/>
    </row>
    <row r="27" spans="1:6" x14ac:dyDescent="0.2">
      <c r="A27" s="29"/>
      <c r="B27" s="23"/>
      <c r="C27" s="30"/>
      <c r="D27" s="30"/>
      <c r="F27" s="1"/>
    </row>
    <row r="28" spans="1:6" x14ac:dyDescent="0.2">
      <c r="A28" s="29"/>
      <c r="B28" s="23"/>
      <c r="C28" s="30"/>
      <c r="D28" s="30"/>
      <c r="F28" s="1"/>
    </row>
    <row r="29" spans="1:6" x14ac:dyDescent="0.2">
      <c r="A29" s="29" t="s">
        <v>7</v>
      </c>
      <c r="B29" s="19"/>
      <c r="C29" s="30"/>
      <c r="D29" s="30">
        <f>SUM(D4:D28)</f>
        <v>394306.96923499997</v>
      </c>
      <c r="F29" s="1"/>
    </row>
    <row r="30" spans="1:6" x14ac:dyDescent="0.2">
      <c r="A30" s="29"/>
      <c r="B30" s="19"/>
      <c r="C30" s="30"/>
      <c r="D30" s="30"/>
      <c r="F30" s="1"/>
    </row>
    <row r="31" spans="1:6" ht="15.75" thickBot="1" x14ac:dyDescent="0.25">
      <c r="A31" s="29"/>
      <c r="B31" s="19"/>
      <c r="C31" s="30"/>
      <c r="D31" s="30"/>
      <c r="F31" s="1"/>
    </row>
    <row r="32" spans="1:6" x14ac:dyDescent="0.2">
      <c r="A32" s="40" t="s">
        <v>8</v>
      </c>
      <c r="B32" s="41"/>
      <c r="C32" s="44" t="str">
        <f>C1</f>
        <v>Budgeted 2022</v>
      </c>
      <c r="D32" s="44" t="str">
        <f>D1</f>
        <v>Budgeted 2023</v>
      </c>
    </row>
    <row r="33" spans="1:6" ht="15.75" thickBot="1" x14ac:dyDescent="0.25">
      <c r="A33" s="32"/>
      <c r="B33" s="39"/>
      <c r="C33" s="43"/>
      <c r="D33" s="50"/>
      <c r="F33" s="1"/>
    </row>
    <row r="34" spans="1:6" x14ac:dyDescent="0.2">
      <c r="A34" s="40"/>
      <c r="B34" s="27" t="s">
        <v>9</v>
      </c>
      <c r="C34" s="28">
        <v>18670</v>
      </c>
      <c r="D34" s="28">
        <v>18670</v>
      </c>
      <c r="F34" s="1"/>
    </row>
    <row r="35" spans="1:6" x14ac:dyDescent="0.2">
      <c r="A35" s="45"/>
      <c r="B35" s="23" t="s">
        <v>131</v>
      </c>
      <c r="C35" s="30">
        <v>3000</v>
      </c>
      <c r="D35" s="30">
        <v>0</v>
      </c>
      <c r="F35" s="1"/>
    </row>
    <row r="36" spans="1:6" x14ac:dyDescent="0.2">
      <c r="A36" s="45"/>
      <c r="B36" s="23" t="s">
        <v>110</v>
      </c>
      <c r="C36" s="30">
        <v>21500</v>
      </c>
      <c r="D36" s="30">
        <v>21500</v>
      </c>
      <c r="F36" s="1"/>
    </row>
    <row r="37" spans="1:6" x14ac:dyDescent="0.2">
      <c r="A37" s="29"/>
      <c r="B37" s="19" t="s">
        <v>10</v>
      </c>
      <c r="C37" s="30">
        <v>8778</v>
      </c>
      <c r="D37" s="30">
        <v>8778</v>
      </c>
    </row>
    <row r="38" spans="1:6" x14ac:dyDescent="0.2">
      <c r="A38" s="29"/>
      <c r="B38" s="25" t="s">
        <v>78</v>
      </c>
      <c r="C38" s="30">
        <v>15247</v>
      </c>
      <c r="D38" s="30">
        <v>15247</v>
      </c>
      <c r="E38" s="24"/>
    </row>
    <row r="39" spans="1:6" x14ac:dyDescent="0.2">
      <c r="A39" s="29"/>
      <c r="B39" s="19" t="s">
        <v>6</v>
      </c>
      <c r="C39" s="30">
        <v>49000</v>
      </c>
      <c r="D39" s="30">
        <v>49000</v>
      </c>
    </row>
    <row r="40" spans="1:6" x14ac:dyDescent="0.2">
      <c r="A40" s="29"/>
      <c r="B40" s="19" t="s">
        <v>73</v>
      </c>
      <c r="C40" s="8">
        <v>2000</v>
      </c>
      <c r="D40" s="30">
        <v>2000</v>
      </c>
    </row>
    <row r="41" spans="1:6" x14ac:dyDescent="0.2">
      <c r="A41" s="29"/>
      <c r="B41" s="19" t="s">
        <v>79</v>
      </c>
      <c r="C41" s="30">
        <v>2615</v>
      </c>
      <c r="D41" s="30">
        <v>2615</v>
      </c>
    </row>
    <row r="42" spans="1:6" x14ac:dyDescent="0.2">
      <c r="A42" s="29"/>
      <c r="B42" s="19" t="s">
        <v>11</v>
      </c>
      <c r="C42" s="30">
        <v>75000</v>
      </c>
      <c r="D42" s="30">
        <v>75000</v>
      </c>
    </row>
    <row r="43" spans="1:6" x14ac:dyDescent="0.2">
      <c r="A43" s="29"/>
      <c r="B43" s="19" t="s">
        <v>72</v>
      </c>
      <c r="C43" s="30">
        <v>18600</v>
      </c>
      <c r="D43" s="30">
        <v>18600</v>
      </c>
    </row>
    <row r="44" spans="1:6" x14ac:dyDescent="0.2">
      <c r="A44" s="29"/>
      <c r="B44" s="19" t="s">
        <v>12</v>
      </c>
      <c r="C44" s="30">
        <v>1200</v>
      </c>
      <c r="D44" s="30">
        <v>1200</v>
      </c>
    </row>
    <row r="45" spans="1:6" x14ac:dyDescent="0.2">
      <c r="A45" s="29"/>
      <c r="B45" s="23" t="s">
        <v>13</v>
      </c>
      <c r="C45" s="30">
        <v>8000</v>
      </c>
      <c r="D45" s="30">
        <v>8000</v>
      </c>
    </row>
    <row r="46" spans="1:6" x14ac:dyDescent="0.2">
      <c r="A46" s="29"/>
      <c r="B46" s="19" t="s">
        <v>82</v>
      </c>
      <c r="C46" s="38">
        <v>40000</v>
      </c>
      <c r="D46" s="30">
        <v>20000</v>
      </c>
    </row>
    <row r="47" spans="1:6" x14ac:dyDescent="0.2">
      <c r="A47" s="29"/>
      <c r="B47" s="23" t="s">
        <v>102</v>
      </c>
      <c r="C47" s="30">
        <v>25000</v>
      </c>
      <c r="D47" s="30">
        <v>12500</v>
      </c>
    </row>
    <row r="48" spans="1:6" x14ac:dyDescent="0.2">
      <c r="A48" s="29"/>
      <c r="B48" s="23" t="s">
        <v>91</v>
      </c>
      <c r="C48" s="30">
        <v>5000</v>
      </c>
      <c r="D48" s="47">
        <v>0</v>
      </c>
    </row>
    <row r="49" spans="1:6" x14ac:dyDescent="0.2">
      <c r="A49" s="29"/>
      <c r="B49" s="23" t="s">
        <v>126</v>
      </c>
      <c r="C49" s="30">
        <v>3174</v>
      </c>
      <c r="D49" s="30">
        <v>0</v>
      </c>
      <c r="F49" s="1"/>
    </row>
    <row r="50" spans="1:6" x14ac:dyDescent="0.2">
      <c r="A50" s="29"/>
      <c r="B50" s="23" t="s">
        <v>128</v>
      </c>
      <c r="C50" s="30">
        <v>20000</v>
      </c>
      <c r="D50" s="30"/>
      <c r="F50" s="1"/>
    </row>
    <row r="51" spans="1:6" x14ac:dyDescent="0.2">
      <c r="A51" s="29"/>
      <c r="B51" s="23" t="s">
        <v>103</v>
      </c>
      <c r="C51" s="30">
        <v>98500</v>
      </c>
      <c r="D51" s="47">
        <v>105000</v>
      </c>
      <c r="E51" s="24"/>
    </row>
    <row r="52" spans="1:6" x14ac:dyDescent="0.2">
      <c r="A52" s="29"/>
      <c r="B52" s="23" t="s">
        <v>120</v>
      </c>
      <c r="C52" s="8">
        <v>5000</v>
      </c>
      <c r="D52" s="51">
        <v>5000</v>
      </c>
    </row>
    <row r="53" spans="1:6" x14ac:dyDescent="0.2">
      <c r="A53" s="16"/>
      <c r="B53" s="23" t="s">
        <v>108</v>
      </c>
      <c r="C53" s="30">
        <v>19920</v>
      </c>
      <c r="D53" s="47">
        <v>10000</v>
      </c>
      <c r="E53" s="24"/>
    </row>
    <row r="54" spans="1:6" x14ac:dyDescent="0.2">
      <c r="A54" s="16"/>
      <c r="B54" s="23" t="s">
        <v>123</v>
      </c>
      <c r="C54" s="30">
        <v>12720</v>
      </c>
      <c r="D54" s="30">
        <v>12500</v>
      </c>
    </row>
    <row r="55" spans="1:6" x14ac:dyDescent="0.2">
      <c r="B55" s="16"/>
    </row>
    <row r="56" spans="1:6" x14ac:dyDescent="0.2">
      <c r="A56" s="29" t="s">
        <v>14</v>
      </c>
      <c r="B56" s="16"/>
      <c r="C56" s="31"/>
      <c r="D56" s="37">
        <f>SUM(D34:D55)</f>
        <v>385610</v>
      </c>
    </row>
    <row r="57" spans="1:6" x14ac:dyDescent="0.2">
      <c r="A57" s="29"/>
      <c r="B57" s="16"/>
      <c r="C57" s="31"/>
      <c r="D57" s="31"/>
    </row>
    <row r="58" spans="1:6" ht="15.75" thickBot="1" x14ac:dyDescent="0.25">
      <c r="A58" s="32" t="s">
        <v>15</v>
      </c>
      <c r="B58" s="33"/>
      <c r="C58" s="34"/>
      <c r="D58" s="34">
        <f>SUM(D56-D29)</f>
        <v>-8696.9692349999677</v>
      </c>
    </row>
    <row r="59" spans="1:6" x14ac:dyDescent="0.2">
      <c r="C59" s="2"/>
      <c r="D59" s="2"/>
      <c r="E59" s="2"/>
    </row>
    <row r="60" spans="1:6" x14ac:dyDescent="0.2">
      <c r="A60" s="13"/>
      <c r="B60" s="24"/>
    </row>
    <row r="61" spans="1:6" x14ac:dyDescent="0.2">
      <c r="A61" s="13"/>
      <c r="C61" s="1"/>
      <c r="D61" s="1"/>
      <c r="E61" s="1"/>
    </row>
    <row r="62" spans="1:6" x14ac:dyDescent="0.2">
      <c r="A62" s="13"/>
      <c r="C62" s="1"/>
      <c r="D62" s="1"/>
      <c r="E62" s="1"/>
    </row>
    <row r="63" spans="1:6" x14ac:dyDescent="0.2">
      <c r="A63" s="13"/>
      <c r="C63" s="1"/>
      <c r="D63" s="1"/>
      <c r="E63" s="1"/>
    </row>
    <row r="64" spans="1:6" x14ac:dyDescent="0.2">
      <c r="A64" s="13"/>
      <c r="C64" s="1"/>
      <c r="D64" s="1"/>
      <c r="E64" s="1"/>
    </row>
    <row r="65" spans="3:7" x14ac:dyDescent="0.2">
      <c r="C65" s="3"/>
      <c r="D65" s="3"/>
      <c r="E65" s="3"/>
      <c r="G65" s="1"/>
    </row>
    <row r="66" spans="3:7" x14ac:dyDescent="0.2">
      <c r="G66" s="1"/>
    </row>
    <row r="67" spans="3:7" x14ac:dyDescent="0.2">
      <c r="G67" s="1"/>
    </row>
    <row r="68" spans="3:7" x14ac:dyDescent="0.2">
      <c r="G68" s="1"/>
    </row>
    <row r="69" spans="3:7" x14ac:dyDescent="0.2">
      <c r="G69" s="1"/>
    </row>
    <row r="87" ht="14.25" customHeight="1" x14ac:dyDescent="0.2"/>
    <row r="125" spans="18:18" x14ac:dyDescent="0.2">
      <c r="R125" s="1"/>
    </row>
    <row r="126" spans="18:18" x14ac:dyDescent="0.2">
      <c r="R126" s="1"/>
    </row>
    <row r="160" spans="17:17" x14ac:dyDescent="0.2">
      <c r="Q160" s="1"/>
    </row>
  </sheetData>
  <phoneticPr fontId="1" type="noConversion"/>
  <printOptions gridLines="1"/>
  <pageMargins left="1.0115624999999999" right="0.82633333333333303" top="0.82599999999999996" bottom="0.58699999999999997" header="0.34" footer="0.5"/>
  <pageSetup scale="74" orientation="portrait" r:id="rId1"/>
  <headerFooter alignWithMargins="0">
    <oddHeader>&amp;C&amp;"Arial,Bold"&amp;22 2023 Pipestone SWCD Budget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J124"/>
  <sheetViews>
    <sheetView defaultGridColor="0" topLeftCell="A49" colorId="22" zoomScale="87" workbookViewId="0">
      <selection activeCell="J68" sqref="J68"/>
    </sheetView>
  </sheetViews>
  <sheetFormatPr defaultColWidth="9.77734375" defaultRowHeight="15" x14ac:dyDescent="0.2"/>
  <cols>
    <col min="4" max="4" width="20.6640625" customWidth="1"/>
    <col min="5" max="5" width="18.5546875" customWidth="1"/>
    <col min="7" max="7" width="10.6640625" bestFit="1" customWidth="1"/>
  </cols>
  <sheetData>
    <row r="1" spans="1:10" x14ac:dyDescent="0.2">
      <c r="A1" t="s">
        <v>70</v>
      </c>
    </row>
    <row r="2" spans="1:10" x14ac:dyDescent="0.2">
      <c r="B2" s="24" t="s">
        <v>93</v>
      </c>
    </row>
    <row r="3" spans="1:10" x14ac:dyDescent="0.2">
      <c r="C3">
        <v>80</v>
      </c>
      <c r="D3" s="24" t="s">
        <v>96</v>
      </c>
      <c r="E3" t="s">
        <v>44</v>
      </c>
      <c r="G3" s="9">
        <v>28.7</v>
      </c>
      <c r="H3" s="24" t="s">
        <v>95</v>
      </c>
      <c r="I3" s="1">
        <f>SUM(C3*G3)</f>
        <v>2296</v>
      </c>
    </row>
    <row r="4" spans="1:10" ht="15.75" thickBot="1" x14ac:dyDescent="0.25">
      <c r="C4">
        <v>2000</v>
      </c>
      <c r="D4" s="24" t="s">
        <v>96</v>
      </c>
      <c r="E4" t="s">
        <v>44</v>
      </c>
      <c r="G4" s="9">
        <v>29.63</v>
      </c>
      <c r="H4" s="24" t="s">
        <v>95</v>
      </c>
      <c r="I4" s="18">
        <f>SUM(C4*G4)</f>
        <v>59260</v>
      </c>
    </row>
    <row r="5" spans="1:10" ht="15.75" thickTop="1" x14ac:dyDescent="0.2">
      <c r="G5" s="9"/>
      <c r="J5" s="1">
        <f>SUM(I3:I4)</f>
        <v>61556</v>
      </c>
    </row>
    <row r="7" spans="1:10" x14ac:dyDescent="0.2">
      <c r="B7" s="24" t="s">
        <v>83</v>
      </c>
    </row>
    <row r="8" spans="1:10" x14ac:dyDescent="0.2">
      <c r="D8" s="24" t="s">
        <v>96</v>
      </c>
      <c r="E8" t="s">
        <v>44</v>
      </c>
      <c r="G8" s="9"/>
      <c r="H8" s="24" t="s">
        <v>95</v>
      </c>
      <c r="I8" s="17">
        <f>SUM(C8*G8)</f>
        <v>0</v>
      </c>
    </row>
    <row r="9" spans="1:10" x14ac:dyDescent="0.2">
      <c r="D9" s="24" t="s">
        <v>96</v>
      </c>
      <c r="E9" t="s">
        <v>44</v>
      </c>
      <c r="G9" s="9"/>
      <c r="H9" s="24" t="s">
        <v>95</v>
      </c>
      <c r="I9" s="17">
        <f>SUM(C9*G9)</f>
        <v>0</v>
      </c>
    </row>
    <row r="10" spans="1:10" x14ac:dyDescent="0.2">
      <c r="G10" s="9"/>
      <c r="J10" s="1">
        <f>SUM(I8:I9)</f>
        <v>0</v>
      </c>
    </row>
    <row r="11" spans="1:10" x14ac:dyDescent="0.2">
      <c r="B11" t="s">
        <v>42</v>
      </c>
    </row>
    <row r="12" spans="1:10" x14ac:dyDescent="0.2">
      <c r="C12">
        <v>1600</v>
      </c>
      <c r="D12" s="24" t="s">
        <v>96</v>
      </c>
      <c r="E12" t="s">
        <v>44</v>
      </c>
      <c r="G12" s="9">
        <v>24.15</v>
      </c>
      <c r="H12" s="24" t="s">
        <v>95</v>
      </c>
      <c r="I12" s="1">
        <f>SUM(C12*G12)</f>
        <v>38640</v>
      </c>
    </row>
    <row r="13" spans="1:10" x14ac:dyDescent="0.2">
      <c r="C13">
        <v>480</v>
      </c>
      <c r="D13" s="24" t="s">
        <v>96</v>
      </c>
      <c r="E13" t="s">
        <v>44</v>
      </c>
      <c r="G13" s="9">
        <v>24.85</v>
      </c>
      <c r="H13" s="24" t="s">
        <v>95</v>
      </c>
      <c r="I13" s="1">
        <f>SUM(C13*G13)</f>
        <v>11928</v>
      </c>
    </row>
    <row r="14" spans="1:10" x14ac:dyDescent="0.2">
      <c r="G14" s="9"/>
      <c r="J14" s="1">
        <f>SUM(I12:I13)</f>
        <v>50568</v>
      </c>
    </row>
    <row r="16" spans="1:10" x14ac:dyDescent="0.2">
      <c r="B16" s="24" t="s">
        <v>92</v>
      </c>
    </row>
    <row r="17" spans="1:10" x14ac:dyDescent="0.2">
      <c r="B17" s="24"/>
      <c r="C17">
        <v>24</v>
      </c>
      <c r="D17" s="24" t="s">
        <v>96</v>
      </c>
      <c r="E17" t="s">
        <v>44</v>
      </c>
      <c r="G17" s="9">
        <v>27.07</v>
      </c>
      <c r="H17" s="24" t="s">
        <v>95</v>
      </c>
      <c r="I17" s="1">
        <f>SUM(C17*G17)</f>
        <v>649.68000000000006</v>
      </c>
    </row>
    <row r="18" spans="1:10" x14ac:dyDescent="0.2">
      <c r="C18">
        <v>2056</v>
      </c>
      <c r="D18" s="24" t="s">
        <v>96</v>
      </c>
      <c r="E18" t="s">
        <v>44</v>
      </c>
      <c r="G18" s="9">
        <v>27.84</v>
      </c>
      <c r="H18" s="24" t="s">
        <v>95</v>
      </c>
      <c r="I18" s="1">
        <f>SUM(C18*G18)</f>
        <v>57239.040000000001</v>
      </c>
    </row>
    <row r="19" spans="1:10" x14ac:dyDescent="0.2">
      <c r="G19" s="9"/>
      <c r="J19" s="1">
        <f>SUM(I17:I18)</f>
        <v>57888.72</v>
      </c>
    </row>
    <row r="20" spans="1:10" x14ac:dyDescent="0.2">
      <c r="B20" s="24" t="s">
        <v>94</v>
      </c>
    </row>
    <row r="21" spans="1:10" x14ac:dyDescent="0.2">
      <c r="B21" s="24"/>
      <c r="C21">
        <v>173</v>
      </c>
      <c r="D21" s="24" t="s">
        <v>96</v>
      </c>
      <c r="E21" t="s">
        <v>44</v>
      </c>
      <c r="G21" s="9">
        <v>33.28</v>
      </c>
      <c r="H21" s="24" t="s">
        <v>97</v>
      </c>
      <c r="I21" s="1">
        <f>SUM(C21*G21)</f>
        <v>5757.4400000000005</v>
      </c>
    </row>
    <row r="22" spans="1:10" ht="15.75" thickBot="1" x14ac:dyDescent="0.25">
      <c r="A22" s="24"/>
      <c r="C22">
        <v>1907</v>
      </c>
      <c r="D22" s="24" t="s">
        <v>96</v>
      </c>
      <c r="E22" t="s">
        <v>44</v>
      </c>
      <c r="G22" s="9">
        <v>34.19</v>
      </c>
      <c r="H22" s="24" t="s">
        <v>97</v>
      </c>
      <c r="I22" s="18">
        <f>SUM(C22*G22)</f>
        <v>65200.329999999994</v>
      </c>
    </row>
    <row r="23" spans="1:10" ht="15.75" thickTop="1" x14ac:dyDescent="0.2">
      <c r="G23" s="9"/>
      <c r="I23" s="17"/>
      <c r="J23" s="1">
        <f>SUM(I21:I22)</f>
        <v>70957.76999999999</v>
      </c>
    </row>
    <row r="24" spans="1:10" x14ac:dyDescent="0.2">
      <c r="G24" s="9"/>
    </row>
    <row r="25" spans="1:10" x14ac:dyDescent="0.2">
      <c r="B25" s="24" t="s">
        <v>84</v>
      </c>
      <c r="J25" s="11"/>
    </row>
    <row r="26" spans="1:10" x14ac:dyDescent="0.2">
      <c r="B26" s="24"/>
      <c r="D26" s="24" t="s">
        <v>109</v>
      </c>
      <c r="J26" s="11">
        <v>0</v>
      </c>
    </row>
    <row r="27" spans="1:10" x14ac:dyDescent="0.2">
      <c r="B27" s="24"/>
      <c r="D27" s="24" t="s">
        <v>98</v>
      </c>
      <c r="J27" s="11">
        <v>2000</v>
      </c>
    </row>
    <row r="28" spans="1:10" x14ac:dyDescent="0.2">
      <c r="B28" t="s">
        <v>71</v>
      </c>
    </row>
    <row r="29" spans="1:10" x14ac:dyDescent="0.2">
      <c r="C29">
        <v>14</v>
      </c>
      <c r="D29" t="s">
        <v>43</v>
      </c>
      <c r="E29">
        <v>4</v>
      </c>
      <c r="F29" t="s">
        <v>16</v>
      </c>
      <c r="G29" s="3">
        <v>50</v>
      </c>
      <c r="H29" t="s">
        <v>17</v>
      </c>
      <c r="I29" s="1">
        <f>SUM(C29*E29*G29)</f>
        <v>2800</v>
      </c>
    </row>
    <row r="30" spans="1:10" x14ac:dyDescent="0.2">
      <c r="C30">
        <v>1</v>
      </c>
      <c r="D30" t="s">
        <v>18</v>
      </c>
      <c r="E30">
        <v>4</v>
      </c>
      <c r="F30" t="s">
        <v>16</v>
      </c>
      <c r="G30" s="3">
        <v>125</v>
      </c>
      <c r="H30" t="s">
        <v>17</v>
      </c>
      <c r="I30" s="1">
        <f>SUM(C30*E30*G30)</f>
        <v>500</v>
      </c>
    </row>
    <row r="31" spans="1:10" ht="15.75" thickBot="1" x14ac:dyDescent="0.25">
      <c r="C31">
        <v>4</v>
      </c>
      <c r="D31" t="s">
        <v>19</v>
      </c>
      <c r="E31">
        <v>4</v>
      </c>
      <c r="F31" t="s">
        <v>16</v>
      </c>
      <c r="G31" s="3">
        <v>125</v>
      </c>
      <c r="H31" t="s">
        <v>17</v>
      </c>
      <c r="I31" s="18">
        <f>SUM(C31*E31*G31)</f>
        <v>2000</v>
      </c>
    </row>
    <row r="32" spans="1:10" ht="15.75" thickTop="1" x14ac:dyDescent="0.2">
      <c r="G32" s="3"/>
      <c r="I32" s="17"/>
      <c r="J32" s="1">
        <f>SUM(I29:I31)</f>
        <v>5300</v>
      </c>
    </row>
    <row r="34" spans="1:10" x14ac:dyDescent="0.2">
      <c r="G34" s="9"/>
      <c r="I34" s="1"/>
      <c r="J34" s="1"/>
    </row>
    <row r="35" spans="1:10" x14ac:dyDescent="0.2">
      <c r="B35" s="24" t="s">
        <v>101</v>
      </c>
      <c r="J35" s="22">
        <f>SUM(J5:J25)</f>
        <v>240970.49</v>
      </c>
    </row>
    <row r="36" spans="1:10" x14ac:dyDescent="0.2">
      <c r="B36" s="24" t="s">
        <v>100</v>
      </c>
      <c r="J36" s="22">
        <f>SUM(J26:J35)</f>
        <v>248270.49</v>
      </c>
    </row>
    <row r="37" spans="1:10" x14ac:dyDescent="0.2">
      <c r="J37" s="17"/>
    </row>
    <row r="38" spans="1:10" x14ac:dyDescent="0.2">
      <c r="B38" s="24" t="s">
        <v>99</v>
      </c>
      <c r="J38" s="1">
        <f>J32+J35</f>
        <v>246270.49</v>
      </c>
    </row>
    <row r="40" spans="1:10" x14ac:dyDescent="0.2">
      <c r="A40" t="s">
        <v>20</v>
      </c>
    </row>
    <row r="41" spans="1:10" x14ac:dyDescent="0.2">
      <c r="D41" s="4">
        <v>6.2E-2</v>
      </c>
      <c r="E41" s="7" t="s">
        <v>21</v>
      </c>
      <c r="F41" s="1">
        <f>SUM(J38)</f>
        <v>246270.49</v>
      </c>
      <c r="H41" t="s">
        <v>22</v>
      </c>
      <c r="J41" s="1">
        <f>SUM(D41)*(F41)</f>
        <v>15268.77038</v>
      </c>
    </row>
    <row r="42" spans="1:10" x14ac:dyDescent="0.2">
      <c r="A42" t="s">
        <v>23</v>
      </c>
    </row>
    <row r="43" spans="1:10" x14ac:dyDescent="0.2">
      <c r="D43" s="4">
        <v>1.4500000000000001E-2</v>
      </c>
      <c r="E43" s="7" t="s">
        <v>21</v>
      </c>
      <c r="F43" s="1">
        <f>SUM(J38)</f>
        <v>246270.49</v>
      </c>
      <c r="H43" t="s">
        <v>22</v>
      </c>
      <c r="J43" s="1">
        <f>SUM(D43)*(F43)</f>
        <v>3570.9221050000001</v>
      </c>
    </row>
    <row r="44" spans="1:10" x14ac:dyDescent="0.2">
      <c r="A44" t="s">
        <v>24</v>
      </c>
    </row>
    <row r="45" spans="1:10" x14ac:dyDescent="0.2">
      <c r="D45" s="4">
        <v>7.4999999999999997E-2</v>
      </c>
      <c r="E45" s="7" t="s">
        <v>21</v>
      </c>
      <c r="F45" s="1">
        <f>SUM(J35)</f>
        <v>240970.49</v>
      </c>
      <c r="H45" t="s">
        <v>22</v>
      </c>
      <c r="J45" s="1">
        <f>SUM(D45)*(F45)</f>
        <v>18072.786749999999</v>
      </c>
    </row>
    <row r="47" spans="1:10" x14ac:dyDescent="0.2">
      <c r="A47" t="s">
        <v>25</v>
      </c>
    </row>
    <row r="48" spans="1:10" x14ac:dyDescent="0.2">
      <c r="F48" s="24" t="s">
        <v>105</v>
      </c>
    </row>
    <row r="49" spans="1:10" x14ac:dyDescent="0.2">
      <c r="A49" s="24" t="s">
        <v>80</v>
      </c>
      <c r="D49" s="9">
        <v>1075</v>
      </c>
      <c r="E49" t="s">
        <v>37</v>
      </c>
      <c r="F49" s="15">
        <v>1.75</v>
      </c>
      <c r="G49" s="10">
        <v>1</v>
      </c>
      <c r="H49" t="s">
        <v>36</v>
      </c>
      <c r="J49" s="8">
        <f>SUM(D49+F49)*12</f>
        <v>12921</v>
      </c>
    </row>
    <row r="50" spans="1:10" x14ac:dyDescent="0.2">
      <c r="A50" s="24" t="s">
        <v>81</v>
      </c>
      <c r="D50" s="9">
        <v>650</v>
      </c>
      <c r="E50" t="s">
        <v>37</v>
      </c>
      <c r="F50" s="15">
        <v>1.75</v>
      </c>
      <c r="G50" s="10">
        <v>1</v>
      </c>
      <c r="H50" t="s">
        <v>36</v>
      </c>
      <c r="J50" s="8">
        <f t="shared" ref="J50:J52" si="0">SUM(D50+F50)*12</f>
        <v>7821</v>
      </c>
    </row>
    <row r="51" spans="1:10" x14ac:dyDescent="0.2">
      <c r="A51" s="24" t="s">
        <v>85</v>
      </c>
      <c r="D51" s="9">
        <v>650</v>
      </c>
      <c r="E51" t="s">
        <v>37</v>
      </c>
      <c r="F51" s="15">
        <v>2.75</v>
      </c>
      <c r="G51" s="10">
        <v>1</v>
      </c>
      <c r="H51" t="s">
        <v>36</v>
      </c>
      <c r="J51" s="8">
        <f t="shared" si="0"/>
        <v>7833</v>
      </c>
    </row>
    <row r="52" spans="1:10" x14ac:dyDescent="0.2">
      <c r="A52" s="24" t="s">
        <v>94</v>
      </c>
      <c r="D52" s="9">
        <v>650</v>
      </c>
      <c r="E52" t="s">
        <v>37</v>
      </c>
      <c r="F52" s="15">
        <v>1.75</v>
      </c>
      <c r="G52" s="10">
        <v>1</v>
      </c>
      <c r="H52" t="s">
        <v>36</v>
      </c>
      <c r="J52" s="8">
        <f t="shared" si="0"/>
        <v>7821</v>
      </c>
    </row>
    <row r="53" spans="1:10" ht="15.75" x14ac:dyDescent="0.25">
      <c r="A53" s="12"/>
      <c r="I53" s="1"/>
      <c r="J53" s="1">
        <f>SUM(J49:J52)</f>
        <v>36396</v>
      </c>
    </row>
    <row r="54" spans="1:10" x14ac:dyDescent="0.2">
      <c r="G54" s="3"/>
      <c r="I54" s="1"/>
    </row>
    <row r="55" spans="1:10" x14ac:dyDescent="0.2">
      <c r="A55" t="s">
        <v>66</v>
      </c>
      <c r="J55" s="1"/>
    </row>
    <row r="56" spans="1:10" x14ac:dyDescent="0.2">
      <c r="B56" t="s">
        <v>61</v>
      </c>
      <c r="D56">
        <v>10</v>
      </c>
      <c r="E56" t="s">
        <v>64</v>
      </c>
      <c r="F56" s="7" t="s">
        <v>21</v>
      </c>
      <c r="G56" s="14">
        <v>120</v>
      </c>
      <c r="H56" t="s">
        <v>22</v>
      </c>
      <c r="I56" s="14">
        <f>SUM(D56*G56)</f>
        <v>1200</v>
      </c>
    </row>
    <row r="57" spans="1:10" x14ac:dyDescent="0.2">
      <c r="B57" t="s">
        <v>63</v>
      </c>
      <c r="D57" t="s">
        <v>68</v>
      </c>
      <c r="E57">
        <v>16</v>
      </c>
      <c r="F57" s="7" t="s">
        <v>21</v>
      </c>
      <c r="G57" s="14">
        <v>15</v>
      </c>
      <c r="H57" t="s">
        <v>22</v>
      </c>
      <c r="I57" s="14">
        <f>SUM(E57*G57)</f>
        <v>240</v>
      </c>
    </row>
    <row r="58" spans="1:10" x14ac:dyDescent="0.2">
      <c r="D58" t="s">
        <v>67</v>
      </c>
      <c r="E58">
        <v>3</v>
      </c>
      <c r="F58" s="7" t="s">
        <v>21</v>
      </c>
      <c r="G58" s="14">
        <v>285</v>
      </c>
      <c r="H58" s="20" t="s">
        <v>53</v>
      </c>
      <c r="I58" s="14">
        <f>SUM(E58*G58)</f>
        <v>855</v>
      </c>
    </row>
    <row r="59" spans="1:10" x14ac:dyDescent="0.2">
      <c r="D59" s="24"/>
      <c r="F59" s="7"/>
      <c r="G59" s="14"/>
      <c r="I59" s="14"/>
    </row>
    <row r="60" spans="1:10" x14ac:dyDescent="0.2">
      <c r="J60" s="1">
        <f>SUM(I56:I59)</f>
        <v>2295</v>
      </c>
    </row>
    <row r="62" spans="1:10" x14ac:dyDescent="0.2">
      <c r="A62" t="s">
        <v>60</v>
      </c>
      <c r="J62" s="1"/>
    </row>
    <row r="63" spans="1:10" x14ac:dyDescent="0.2">
      <c r="B63" t="s">
        <v>61</v>
      </c>
      <c r="D63">
        <v>20</v>
      </c>
      <c r="E63" t="s">
        <v>64</v>
      </c>
      <c r="F63" s="7" t="s">
        <v>21</v>
      </c>
      <c r="G63" s="14">
        <v>120</v>
      </c>
      <c r="H63" t="s">
        <v>22</v>
      </c>
      <c r="I63" s="14">
        <f>SUM(D63*G63)</f>
        <v>2400</v>
      </c>
    </row>
    <row r="64" spans="1:10" x14ac:dyDescent="0.2">
      <c r="B64" t="s">
        <v>62</v>
      </c>
      <c r="D64">
        <v>50</v>
      </c>
      <c r="F64" s="7" t="s">
        <v>21</v>
      </c>
      <c r="G64" s="5">
        <v>20</v>
      </c>
      <c r="H64" t="s">
        <v>22</v>
      </c>
      <c r="I64" s="1">
        <f>SUM(D64*G64)</f>
        <v>1000</v>
      </c>
    </row>
    <row r="65" spans="1:10" x14ac:dyDescent="0.2">
      <c r="B65" t="s">
        <v>63</v>
      </c>
      <c r="D65">
        <v>6</v>
      </c>
      <c r="E65" t="s">
        <v>65</v>
      </c>
      <c r="F65" s="7" t="s">
        <v>21</v>
      </c>
      <c r="G65" s="14">
        <v>250</v>
      </c>
      <c r="H65" t="s">
        <v>22</v>
      </c>
      <c r="I65" s="14">
        <f>SUM(D65*G65)</f>
        <v>1500</v>
      </c>
    </row>
    <row r="66" spans="1:10" x14ac:dyDescent="0.2">
      <c r="J66" s="1">
        <f>SUM(I63:I65)</f>
        <v>4900</v>
      </c>
    </row>
    <row r="68" spans="1:10" x14ac:dyDescent="0.2">
      <c r="A68" t="s">
        <v>26</v>
      </c>
    </row>
    <row r="69" spans="1:10" x14ac:dyDescent="0.2">
      <c r="B69" s="24" t="s">
        <v>130</v>
      </c>
      <c r="C69">
        <v>993</v>
      </c>
      <c r="D69" t="s">
        <v>27</v>
      </c>
      <c r="E69" s="24"/>
      <c r="G69" s="3">
        <v>12.21</v>
      </c>
      <c r="H69" t="s">
        <v>28</v>
      </c>
      <c r="J69" s="1">
        <v>6000</v>
      </c>
    </row>
    <row r="70" spans="1:10" x14ac:dyDescent="0.2">
      <c r="D70" s="21"/>
      <c r="E70" s="8"/>
      <c r="G70" s="3"/>
      <c r="I70" s="1"/>
    </row>
    <row r="71" spans="1:10" x14ac:dyDescent="0.2">
      <c r="A71" t="s">
        <v>29</v>
      </c>
      <c r="C71">
        <v>12</v>
      </c>
      <c r="D71" t="s">
        <v>30</v>
      </c>
      <c r="E71" s="6"/>
      <c r="G71" s="3"/>
      <c r="H71" t="s">
        <v>31</v>
      </c>
      <c r="I71" s="1">
        <f>ROUND(SUM(C71*G71),0)</f>
        <v>0</v>
      </c>
      <c r="J71" s="1">
        <f>SUM(I71)</f>
        <v>0</v>
      </c>
    </row>
    <row r="73" spans="1:10" x14ac:dyDescent="0.2">
      <c r="A73" s="24" t="s">
        <v>118</v>
      </c>
      <c r="H73" t="s">
        <v>22</v>
      </c>
      <c r="J73" s="1"/>
    </row>
    <row r="74" spans="1:10" x14ac:dyDescent="0.2">
      <c r="B74" s="24" t="s">
        <v>119</v>
      </c>
      <c r="D74" s="24" t="s">
        <v>124</v>
      </c>
      <c r="F74" s="24"/>
      <c r="I74" t="s">
        <v>22</v>
      </c>
      <c r="J74" s="1">
        <v>3100</v>
      </c>
    </row>
    <row r="75" spans="1:10" x14ac:dyDescent="0.2">
      <c r="A75" s="46" t="s">
        <v>87</v>
      </c>
      <c r="J75" s="1"/>
    </row>
    <row r="76" spans="1:10" x14ac:dyDescent="0.2">
      <c r="J76" s="1"/>
    </row>
    <row r="77" spans="1:10" x14ac:dyDescent="0.2">
      <c r="A77" t="s">
        <v>33</v>
      </c>
      <c r="H77" t="s">
        <v>22</v>
      </c>
      <c r="J77" s="1">
        <v>500</v>
      </c>
    </row>
    <row r="78" spans="1:10" x14ac:dyDescent="0.2">
      <c r="J78" s="1"/>
    </row>
    <row r="79" spans="1:10" x14ac:dyDescent="0.2">
      <c r="A79" t="s">
        <v>51</v>
      </c>
      <c r="J79" s="1"/>
    </row>
    <row r="82" spans="1:10" x14ac:dyDescent="0.2">
      <c r="A82" t="s">
        <v>32</v>
      </c>
      <c r="J82" s="1"/>
    </row>
    <row r="83" spans="1:10" x14ac:dyDescent="0.2">
      <c r="C83" s="24" t="s">
        <v>86</v>
      </c>
      <c r="J83" s="1">
        <v>1000</v>
      </c>
    </row>
    <row r="84" spans="1:10" x14ac:dyDescent="0.2">
      <c r="C84" s="24" t="s">
        <v>52</v>
      </c>
      <c r="D84" s="24"/>
      <c r="J84" s="1">
        <v>1000</v>
      </c>
    </row>
    <row r="85" spans="1:10" x14ac:dyDescent="0.2">
      <c r="C85" s="24" t="s">
        <v>117</v>
      </c>
      <c r="D85" s="24"/>
      <c r="J85" s="1">
        <v>400</v>
      </c>
    </row>
    <row r="86" spans="1:10" x14ac:dyDescent="0.2">
      <c r="C86" s="24" t="s">
        <v>40</v>
      </c>
      <c r="I86" t="s">
        <v>22</v>
      </c>
      <c r="J86" s="1">
        <f>SUM(J83:J85)</f>
        <v>2400</v>
      </c>
    </row>
    <row r="88" spans="1:10" x14ac:dyDescent="0.2">
      <c r="A88" t="s">
        <v>49</v>
      </c>
    </row>
    <row r="89" spans="1:10" x14ac:dyDescent="0.2">
      <c r="C89" t="s">
        <v>74</v>
      </c>
      <c r="H89" t="s">
        <v>22</v>
      </c>
      <c r="J89" s="1">
        <v>3400</v>
      </c>
    </row>
    <row r="90" spans="1:10" x14ac:dyDescent="0.2">
      <c r="C90" s="24" t="s">
        <v>107</v>
      </c>
      <c r="J90" s="48">
        <v>0</v>
      </c>
    </row>
    <row r="91" spans="1:10" x14ac:dyDescent="0.2">
      <c r="C91" s="24" t="s">
        <v>40</v>
      </c>
      <c r="J91" s="1">
        <f>SUM(J89:J90)</f>
        <v>3400</v>
      </c>
    </row>
    <row r="92" spans="1:10" x14ac:dyDescent="0.2">
      <c r="J92" s="1"/>
    </row>
    <row r="94" spans="1:10" x14ac:dyDescent="0.2">
      <c r="A94" t="s">
        <v>48</v>
      </c>
    </row>
    <row r="95" spans="1:10" x14ac:dyDescent="0.2">
      <c r="B95" s="24" t="s">
        <v>116</v>
      </c>
      <c r="H95" t="s">
        <v>22</v>
      </c>
      <c r="I95" s="11">
        <v>2500</v>
      </c>
    </row>
    <row r="96" spans="1:10" x14ac:dyDescent="0.2">
      <c r="B96" t="s">
        <v>45</v>
      </c>
      <c r="H96" t="s">
        <v>22</v>
      </c>
      <c r="I96" s="1">
        <v>4000</v>
      </c>
    </row>
    <row r="97" spans="1:10" x14ac:dyDescent="0.2">
      <c r="B97" s="24" t="s">
        <v>90</v>
      </c>
      <c r="H97" t="s">
        <v>22</v>
      </c>
      <c r="I97" s="1">
        <v>3365</v>
      </c>
      <c r="J97" s="1"/>
    </row>
    <row r="98" spans="1:10" x14ac:dyDescent="0.2">
      <c r="B98" s="24" t="s">
        <v>114</v>
      </c>
      <c r="H98" t="s">
        <v>22</v>
      </c>
      <c r="I98" s="1">
        <v>36</v>
      </c>
      <c r="J98" s="1"/>
    </row>
    <row r="99" spans="1:10" x14ac:dyDescent="0.2">
      <c r="B99" s="24" t="s">
        <v>115</v>
      </c>
      <c r="H99" t="s">
        <v>22</v>
      </c>
      <c r="I99" s="1">
        <v>750</v>
      </c>
      <c r="J99" s="1"/>
    </row>
    <row r="100" spans="1:10" x14ac:dyDescent="0.2">
      <c r="I100" s="1"/>
      <c r="J100" s="1">
        <f>SUM(I95:I99)</f>
        <v>10651</v>
      </c>
    </row>
    <row r="101" spans="1:10" x14ac:dyDescent="0.2">
      <c r="I101" s="1"/>
      <c r="J101" s="1"/>
    </row>
    <row r="102" spans="1:10" x14ac:dyDescent="0.2">
      <c r="A102" t="s">
        <v>41</v>
      </c>
    </row>
    <row r="104" spans="1:10" x14ac:dyDescent="0.2">
      <c r="B104" s="24" t="s">
        <v>122</v>
      </c>
      <c r="H104" t="s">
        <v>22</v>
      </c>
      <c r="I104" s="1">
        <v>6367</v>
      </c>
    </row>
    <row r="105" spans="1:10" x14ac:dyDescent="0.2">
      <c r="B105" s="24" t="s">
        <v>106</v>
      </c>
      <c r="H105" t="s">
        <v>22</v>
      </c>
      <c r="I105" s="1">
        <v>150</v>
      </c>
    </row>
    <row r="106" spans="1:10" x14ac:dyDescent="0.2">
      <c r="B106" t="s">
        <v>34</v>
      </c>
      <c r="H106" t="s">
        <v>22</v>
      </c>
      <c r="I106" s="1">
        <v>450</v>
      </c>
    </row>
    <row r="107" spans="1:10" x14ac:dyDescent="0.2">
      <c r="B107" s="24" t="s">
        <v>112</v>
      </c>
      <c r="H107" t="s">
        <v>22</v>
      </c>
      <c r="I107" s="1">
        <v>150</v>
      </c>
    </row>
    <row r="108" spans="1:10" x14ac:dyDescent="0.2">
      <c r="B108" s="24" t="s">
        <v>113</v>
      </c>
      <c r="H108" t="s">
        <v>22</v>
      </c>
      <c r="I108" s="1">
        <v>280</v>
      </c>
    </row>
    <row r="109" spans="1:10" x14ac:dyDescent="0.2">
      <c r="J109" s="1">
        <f>SUM(I104:I108)</f>
        <v>7397</v>
      </c>
    </row>
    <row r="110" spans="1:10" x14ac:dyDescent="0.2">
      <c r="A110" t="s">
        <v>57</v>
      </c>
    </row>
    <row r="111" spans="1:10" x14ac:dyDescent="0.2">
      <c r="B111" t="s">
        <v>58</v>
      </c>
      <c r="H111" t="s">
        <v>22</v>
      </c>
      <c r="I111" s="1"/>
    </row>
    <row r="112" spans="1:10" x14ac:dyDescent="0.2">
      <c r="B112" t="s">
        <v>59</v>
      </c>
      <c r="H112" t="s">
        <v>22</v>
      </c>
      <c r="I112" s="1">
        <v>500</v>
      </c>
    </row>
    <row r="113" spans="1:10" x14ac:dyDescent="0.2">
      <c r="B113" t="s">
        <v>38</v>
      </c>
      <c r="H113" t="s">
        <v>22</v>
      </c>
      <c r="I113" s="1">
        <v>500</v>
      </c>
    </row>
    <row r="114" spans="1:10" x14ac:dyDescent="0.2">
      <c r="I114" s="1"/>
      <c r="J114" s="1">
        <f>SUM(I111:I113)</f>
        <v>1000</v>
      </c>
    </row>
    <row r="115" spans="1:10" x14ac:dyDescent="0.2">
      <c r="A115" t="s">
        <v>54</v>
      </c>
      <c r="J115" s="1"/>
    </row>
    <row r="116" spans="1:10" x14ac:dyDescent="0.2">
      <c r="B116" t="s">
        <v>55</v>
      </c>
      <c r="H116" t="s">
        <v>22</v>
      </c>
      <c r="I116" s="1">
        <v>1500</v>
      </c>
    </row>
    <row r="117" spans="1:10" x14ac:dyDescent="0.2">
      <c r="B117" t="s">
        <v>35</v>
      </c>
      <c r="H117" t="s">
        <v>22</v>
      </c>
      <c r="I117" s="1">
        <v>1000</v>
      </c>
    </row>
    <row r="118" spans="1:10" x14ac:dyDescent="0.2">
      <c r="B118" s="24" t="s">
        <v>121</v>
      </c>
      <c r="H118" s="24" t="s">
        <v>53</v>
      </c>
      <c r="I118" s="1">
        <v>2000</v>
      </c>
    </row>
    <row r="119" spans="1:10" x14ac:dyDescent="0.2">
      <c r="J119" s="1">
        <f>SUM(I116:I118)</f>
        <v>4500</v>
      </c>
    </row>
    <row r="122" spans="1:10" x14ac:dyDescent="0.2">
      <c r="I122" s="1"/>
    </row>
    <row r="123" spans="1:10" x14ac:dyDescent="0.2">
      <c r="I123" s="1"/>
    </row>
    <row r="124" spans="1:10" x14ac:dyDescent="0.2">
      <c r="J124" s="1"/>
    </row>
  </sheetData>
  <phoneticPr fontId="1" type="noConversion"/>
  <pageMargins left="0.46" right="0.45300000000000001" top="0.33" bottom="0.58699999999999997" header="0.5" footer="0.5"/>
  <pageSetup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Revenue-Expenditure</vt:lpstr>
      <vt:lpstr>Detail Expenditure</vt:lpstr>
      <vt:lpstr>'Revenue-Expenditure'!Print_Area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Kyle Krier</cp:lastModifiedBy>
  <cp:lastPrinted>2022-10-27T19:23:35Z</cp:lastPrinted>
  <dcterms:created xsi:type="dcterms:W3CDTF">2003-02-18T22:13:44Z</dcterms:created>
  <dcterms:modified xsi:type="dcterms:W3CDTF">2022-12-01T16:22:53Z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4855961e15124e8c9e654ecd6673d2fa</vt:lpwstr>
  </property>
</Properties>
</file>