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WCD\ACCOUNTING\Budget\2026\"/>
    </mc:Choice>
  </mc:AlternateContent>
  <xr:revisionPtr revIDLastSave="0" documentId="13_ncr:1_{846361E0-B9EF-497D-94A2-C059339F9256}" xr6:coauthVersionLast="47" xr6:coauthVersionMax="47" xr10:uidLastSave="{00000000-0000-0000-0000-000000000000}"/>
  <bookViews>
    <workbookView xWindow="25800" yWindow="0" windowWidth="25800" windowHeight="20880" xr2:uid="{00000000-000D-0000-FFFF-FFFF00000000}"/>
  </bookViews>
  <sheets>
    <sheet name="Revenue-Expenditure" sheetId="1" r:id="rId1"/>
    <sheet name="Detail Expenditure" sheetId="2" r:id="rId2"/>
    <sheet name="ESRI_MAPINFO_SHEET" sheetId="4" state="veryHidden" r:id="rId3"/>
  </sheets>
  <definedNames>
    <definedName name="__123Graph_A" hidden="1">'Revenue-Expenditure'!#REF!</definedName>
    <definedName name="__123Graph_X" hidden="1">'Revenue-Expenditure'!$A$27:$A$30</definedName>
    <definedName name="_xlnm.Print_Area" localSheetId="0">'Revenue-Expenditure'!$A$1:$D$54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6" i="1"/>
  <c r="D15" i="1"/>
  <c r="D17" i="1"/>
  <c r="D14" i="1"/>
  <c r="J124" i="2"/>
  <c r="J119" i="2"/>
  <c r="J114" i="2"/>
  <c r="J105" i="2"/>
  <c r="D13" i="1" s="1"/>
  <c r="J96" i="2"/>
  <c r="J91" i="2"/>
  <c r="I71" i="2"/>
  <c r="I70" i="2"/>
  <c r="I69" i="2"/>
  <c r="J72" i="2" s="1"/>
  <c r="I64" i="2"/>
  <c r="I63" i="2"/>
  <c r="I62" i="2"/>
  <c r="J66" i="2" s="1"/>
  <c r="J55" i="2" l="1"/>
  <c r="I14" i="2"/>
  <c r="I13" i="2"/>
  <c r="J15" i="2" l="1"/>
  <c r="D52" i="1" l="1"/>
  <c r="I4" i="2" l="1"/>
  <c r="I3" i="2"/>
  <c r="J5" i="2" l="1"/>
  <c r="I9" i="2" l="1"/>
  <c r="I22" i="2"/>
  <c r="D11" i="1" l="1"/>
  <c r="D30" i="1" l="1"/>
  <c r="I17" i="2" l="1"/>
  <c r="J58" i="2" l="1"/>
  <c r="J56" i="2"/>
  <c r="J54" i="2"/>
  <c r="J59" i="2" s="1"/>
  <c r="I26" i="2" l="1"/>
  <c r="I23" i="2" l="1"/>
  <c r="J24" i="2" s="1"/>
  <c r="I27" i="2" l="1"/>
  <c r="J28" i="2" s="1"/>
  <c r="C30" i="1" l="1"/>
  <c r="I8" i="2" l="1"/>
  <c r="I34" i="2"/>
  <c r="I35" i="2"/>
  <c r="I36" i="2"/>
  <c r="D12" i="1"/>
  <c r="I18" i="2"/>
  <c r="J19" i="2" s="1"/>
  <c r="D8" i="1" l="1"/>
  <c r="D9" i="1"/>
  <c r="J37" i="2"/>
  <c r="J10" i="2"/>
  <c r="D7" i="1"/>
  <c r="J40" i="2" l="1"/>
  <c r="J43" i="2" s="1"/>
  <c r="J41" i="2" l="1"/>
  <c r="D4" i="1" s="1"/>
  <c r="F50" i="2"/>
  <c r="J50" i="2" s="1"/>
  <c r="D6" i="1" s="1"/>
  <c r="F46" i="2"/>
  <c r="J46" i="2" s="1"/>
  <c r="F48" i="2"/>
  <c r="J48" i="2" s="1"/>
  <c r="D5" i="1" l="1"/>
  <c r="D27" i="1" s="1"/>
  <c r="D54" i="1" l="1"/>
</calcChain>
</file>

<file path=xl/sharedStrings.xml><?xml version="1.0" encoding="utf-8"?>
<sst xmlns="http://schemas.openxmlformats.org/spreadsheetml/2006/main" count="212" uniqueCount="123">
  <si>
    <t>EXPENDITURES</t>
  </si>
  <si>
    <t xml:space="preserve"> </t>
  </si>
  <si>
    <t>Operating Expenses</t>
  </si>
  <si>
    <t>PERA (District Share)</t>
  </si>
  <si>
    <t>Employee Insurance</t>
  </si>
  <si>
    <t xml:space="preserve">         </t>
  </si>
  <si>
    <t>Feedlot Program</t>
  </si>
  <si>
    <t>TOTAL EXPENSES</t>
  </si>
  <si>
    <t>REVENUES</t>
  </si>
  <si>
    <t>BWSR General Service</t>
  </si>
  <si>
    <t>Wetland Conservation Act</t>
  </si>
  <si>
    <t>County General Grant</t>
  </si>
  <si>
    <t>DNR - Well Observation</t>
  </si>
  <si>
    <t>Interest</t>
  </si>
  <si>
    <t>TOTAL REVENUES</t>
  </si>
  <si>
    <t>Revenues - Expenses</t>
  </si>
  <si>
    <t>members *</t>
  </si>
  <si>
    <t>/meeting =</t>
  </si>
  <si>
    <t>all day    *</t>
  </si>
  <si>
    <t>out/county *</t>
  </si>
  <si>
    <t>FICA ( District Share):</t>
  </si>
  <si>
    <t>*</t>
  </si>
  <si>
    <t xml:space="preserve">         =</t>
  </si>
  <si>
    <t>MEDICARE (District Share)</t>
  </si>
  <si>
    <t>PERA (District Share):</t>
  </si>
  <si>
    <t>EMPLOYEES INSURANCE:</t>
  </si>
  <si>
    <t>RENT</t>
  </si>
  <si>
    <t>square feet from city   *</t>
  </si>
  <si>
    <t>/sqft    =</t>
  </si>
  <si>
    <t>OFFICE SUPPLIES &amp; CHARGES:</t>
  </si>
  <si>
    <t>Postage</t>
  </si>
  <si>
    <t>Pheasants Forever</t>
  </si>
  <si>
    <t>Oil Changes &amp; Repairs</t>
  </si>
  <si>
    <t>year work</t>
  </si>
  <si>
    <t>/month * 12 *</t>
  </si>
  <si>
    <t>Misc./ Advertising</t>
  </si>
  <si>
    <t>Dues, Fees</t>
  </si>
  <si>
    <t>Total</t>
  </si>
  <si>
    <t>DUES, FEES:</t>
  </si>
  <si>
    <t>Administative Assistant</t>
  </si>
  <si>
    <t xml:space="preserve">reg &amp; committee * </t>
  </si>
  <si>
    <t>@</t>
  </si>
  <si>
    <t>Audit</t>
  </si>
  <si>
    <t>Professional Services</t>
  </si>
  <si>
    <t>Office Equipment Maintanance</t>
  </si>
  <si>
    <t>Office Equipment Maintenance</t>
  </si>
  <si>
    <t>Supplies</t>
  </si>
  <si>
    <t>=</t>
  </si>
  <si>
    <t>EQUIPMENT/VEHICLE MAINTENANCE:</t>
  </si>
  <si>
    <t>Gas/Fuel</t>
  </si>
  <si>
    <t>Equipment/Vehicle</t>
  </si>
  <si>
    <t>Promotional Material</t>
  </si>
  <si>
    <t>Newletter</t>
  </si>
  <si>
    <t>Giveaway Items</t>
  </si>
  <si>
    <t>EMPLOYEE EXPENSES:</t>
  </si>
  <si>
    <t>Lodging</t>
  </si>
  <si>
    <t>Meals</t>
  </si>
  <si>
    <t>Registration</t>
  </si>
  <si>
    <t>night</t>
  </si>
  <si>
    <t>Registrations</t>
  </si>
  <si>
    <t>SUPERVISOR EXPENSES:</t>
  </si>
  <si>
    <t>Conventions</t>
  </si>
  <si>
    <t>Area meetings</t>
  </si>
  <si>
    <t>Employee Expenses</t>
  </si>
  <si>
    <t>Salaries</t>
  </si>
  <si>
    <t>Supervisors</t>
  </si>
  <si>
    <t>SSTS</t>
  </si>
  <si>
    <t>Feedlot Performance Credits</t>
  </si>
  <si>
    <t>Copier/printer</t>
  </si>
  <si>
    <t>Payroll</t>
  </si>
  <si>
    <t>Office Supplies</t>
  </si>
  <si>
    <t>Tree/Mats</t>
  </si>
  <si>
    <t>Local Water Management &amp; County Levy</t>
  </si>
  <si>
    <t>DNR Shoreland</t>
  </si>
  <si>
    <t>Admin Assistant</t>
  </si>
  <si>
    <t>SWCD conservationist</t>
  </si>
  <si>
    <t>Trees/Mats</t>
  </si>
  <si>
    <t xml:space="preserve">Other Personnel: </t>
  </si>
  <si>
    <t>Computers</t>
  </si>
  <si>
    <t>Supervisor expenses</t>
  </si>
  <si>
    <t>Taxes (FICA, Med)</t>
  </si>
  <si>
    <t>TSA</t>
  </si>
  <si>
    <t>SWCD Conservationist</t>
  </si>
  <si>
    <t>MAWQC Specialist</t>
  </si>
  <si>
    <t>/hour    =</t>
  </si>
  <si>
    <t>hours</t>
  </si>
  <si>
    <t>/hours    =</t>
  </si>
  <si>
    <t>Trevor (Seeding and Trees)</t>
  </si>
  <si>
    <t>Total Payroll for Taxes</t>
  </si>
  <si>
    <t>Total Payroll for Budgeting</t>
  </si>
  <si>
    <t>Staff Payroll with Pera</t>
  </si>
  <si>
    <t>MAWQCP/GBERBA</t>
  </si>
  <si>
    <t>Water Plan Projects / Levy</t>
  </si>
  <si>
    <t>Life</t>
  </si>
  <si>
    <t>M.A.S.W.C.D.E. - Area &amp; State ($30, $120</t>
  </si>
  <si>
    <t>GIS maintenance</t>
  </si>
  <si>
    <t>CREP Assistance Grant</t>
  </si>
  <si>
    <t>Drill</t>
  </si>
  <si>
    <t xml:space="preserve">BWSR Buffer </t>
  </si>
  <si>
    <t>Promotional Material / Education</t>
  </si>
  <si>
    <t xml:space="preserve">Star / Enterprise - </t>
  </si>
  <si>
    <t>Dept. of Ag Tree Certificate</t>
  </si>
  <si>
    <t>Select Account Fee</t>
  </si>
  <si>
    <t>QB Fees</t>
  </si>
  <si>
    <t>Accounting / Financial Report</t>
  </si>
  <si>
    <t>Reimbursements</t>
  </si>
  <si>
    <t>Cell Phones $2,100</t>
  </si>
  <si>
    <t>319 Admin</t>
  </si>
  <si>
    <t>Drill Repair</t>
  </si>
  <si>
    <t>MN Dept Ag</t>
  </si>
  <si>
    <t>Milagae $1,000</t>
  </si>
  <si>
    <t>Employee Reimbursements</t>
  </si>
  <si>
    <t>4 Months</t>
  </si>
  <si>
    <t>SWCD Aid</t>
  </si>
  <si>
    <t>SWCD Aid Project Expenditures</t>
  </si>
  <si>
    <t xml:space="preserve">Dist Tech </t>
  </si>
  <si>
    <t>Dist. Tech</t>
  </si>
  <si>
    <t>Budgeted 2025</t>
  </si>
  <si>
    <t>BWSR Staffing Grant</t>
  </si>
  <si>
    <t>M.A.S.W.C.D. - Area, State &amp; National $400, $6200, $3001</t>
  </si>
  <si>
    <t>Dist Tech 2</t>
  </si>
  <si>
    <t>Conservation Contracts</t>
  </si>
  <si>
    <t>Budgeted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</si>
</sst>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&quot;$&quot;#,##0.000_);\(&quot;$&quot;#,##0.000\)"/>
    <numFmt numFmtId="165" formatCode="&quot;$&quot;#,##0.00"/>
    <numFmt numFmtId="166" formatCode="&quot;$&quot;#,##0"/>
  </numFmts>
  <fonts count="6" x14ac:knownFonts="1">
    <font>
      <sz val="12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5" fontId="0" fillId="0" borderId="0" xfId="0" applyNumberFormat="1"/>
    <xf numFmtId="5" fontId="0" fillId="0" borderId="0" xfId="0" applyNumberFormat="1" applyAlignment="1">
      <alignment horizontal="right"/>
    </xf>
    <xf numFmtId="7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6" fontId="0" fillId="0" borderId="0" xfId="0" applyNumberFormat="1"/>
    <xf numFmtId="8" fontId="0" fillId="0" borderId="0" xfId="0" applyNumberFormat="1"/>
    <xf numFmtId="9" fontId="0" fillId="0" borderId="0" xfId="0" applyNumberFormat="1"/>
    <xf numFmtId="166" fontId="0" fillId="0" borderId="0" xfId="0" applyNumberFormat="1"/>
    <xf numFmtId="0" fontId="3" fillId="0" borderId="0" xfId="0" applyFont="1"/>
    <xf numFmtId="0" fontId="4" fillId="0" borderId="0" xfId="0" applyFont="1"/>
    <xf numFmtId="165" fontId="0" fillId="0" borderId="0" xfId="0" applyNumberFormat="1"/>
    <xf numFmtId="2" fontId="0" fillId="0" borderId="0" xfId="0" applyNumberFormat="1"/>
    <xf numFmtId="5" fontId="0" fillId="0" borderId="1" xfId="0" applyNumberFormat="1" applyBorder="1"/>
    <xf numFmtId="0" fontId="0" fillId="0" borderId="0" xfId="0" quotePrefix="1" applyAlignment="1">
      <alignment horizontal="center"/>
    </xf>
    <xf numFmtId="0" fontId="0" fillId="0" borderId="0" xfId="0" quotePrefix="1"/>
    <xf numFmtId="0" fontId="2" fillId="0" borderId="0" xfId="0" applyFont="1"/>
    <xf numFmtId="0" fontId="5" fillId="0" borderId="0" xfId="0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8" xfId="0" applyBorder="1"/>
    <xf numFmtId="0" fontId="5" fillId="0" borderId="2" xfId="0" applyFont="1" applyBorder="1"/>
    <xf numFmtId="0" fontId="5" fillId="0" borderId="4" xfId="0" applyFont="1" applyBorder="1"/>
    <xf numFmtId="0" fontId="2" fillId="0" borderId="9" xfId="0" applyFont="1" applyBorder="1" applyAlignment="1">
      <alignment horizontal="right"/>
    </xf>
    <xf numFmtId="0" fontId="0" fillId="0" borderId="10" xfId="0" applyBorder="1"/>
    <xf numFmtId="0" fontId="5" fillId="0" borderId="9" xfId="0" applyFont="1" applyBorder="1" applyAlignment="1">
      <alignment horizontal="right"/>
    </xf>
    <xf numFmtId="0" fontId="5" fillId="0" borderId="5" xfId="0" applyFont="1" applyBorder="1"/>
    <xf numFmtId="5" fontId="2" fillId="0" borderId="0" xfId="0" applyNumberFormat="1" applyFont="1"/>
    <xf numFmtId="5" fontId="0" fillId="0" borderId="11" xfId="0" applyNumberFormat="1" applyBorder="1"/>
    <xf numFmtId="5" fontId="0" fillId="0" borderId="3" xfId="0" applyNumberFormat="1" applyBorder="1" applyAlignment="1">
      <alignment horizontal="right"/>
    </xf>
    <xf numFmtId="5" fontId="0" fillId="0" borderId="7" xfId="0" applyNumberFormat="1" applyBorder="1" applyAlignment="1">
      <alignment horizontal="right"/>
    </xf>
    <xf numFmtId="5" fontId="0" fillId="0" borderId="9" xfId="0" applyNumberFormat="1" applyBorder="1" applyAlignment="1">
      <alignment horizontal="right"/>
    </xf>
    <xf numFmtId="5" fontId="0" fillId="0" borderId="12" xfId="0" applyNumberFormat="1" applyBorder="1" applyAlignment="1">
      <alignment horizontal="right"/>
    </xf>
    <xf numFmtId="5" fontId="2" fillId="0" borderId="12" xfId="0" applyNumberFormat="1" applyFont="1" applyBorder="1" applyAlignment="1">
      <alignment horizontal="right"/>
    </xf>
    <xf numFmtId="166" fontId="0" fillId="0" borderId="12" xfId="0" applyNumberFormat="1" applyBorder="1"/>
    <xf numFmtId="5" fontId="0" fillId="0" borderId="12" xfId="0" applyNumberFormat="1" applyBorder="1"/>
    <xf numFmtId="5" fontId="0" fillId="0" borderId="10" xfId="0" applyNumberFormat="1" applyBorder="1" applyAlignment="1">
      <alignment horizontal="right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537987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pageSetUpPr fitToPage="1"/>
  </sheetPr>
  <dimension ref="A1:R156"/>
  <sheetViews>
    <sheetView tabSelected="1" defaultGridColor="0" view="pageLayout" colorId="22" zoomScaleNormal="87" workbookViewId="0">
      <selection activeCell="D20" sqref="D20"/>
    </sheetView>
  </sheetViews>
  <sheetFormatPr defaultColWidth="10.77734375" defaultRowHeight="15" x14ac:dyDescent="0.2"/>
  <cols>
    <col min="1" max="1" width="5.77734375" customWidth="1"/>
    <col min="2" max="2" width="42.77734375" customWidth="1"/>
    <col min="3" max="5" width="14.77734375" customWidth="1"/>
    <col min="6" max="6" width="2.77734375" customWidth="1"/>
    <col min="7" max="7" width="6.77734375" customWidth="1"/>
    <col min="8" max="8" width="5.77734375" customWidth="1"/>
    <col min="9" max="9" width="9.109375" customWidth="1"/>
    <col min="10" max="10" width="4.77734375" customWidth="1"/>
    <col min="11" max="11" width="17.88671875" customWidth="1"/>
    <col min="12" max="12" width="4.77734375" customWidth="1"/>
    <col min="14" max="14" width="8.77734375" customWidth="1"/>
  </cols>
  <sheetData>
    <row r="1" spans="1:10" x14ac:dyDescent="0.2">
      <c r="A1" s="20" t="s">
        <v>0</v>
      </c>
      <c r="B1" s="25"/>
      <c r="C1" s="29" t="s">
        <v>117</v>
      </c>
      <c r="D1" s="29" t="s">
        <v>122</v>
      </c>
    </row>
    <row r="2" spans="1:10" ht="15.75" thickBot="1" x14ac:dyDescent="0.25">
      <c r="A2" s="23"/>
      <c r="B2" s="26"/>
      <c r="C2" s="30"/>
      <c r="D2" s="30"/>
      <c r="F2" t="s">
        <v>1</v>
      </c>
    </row>
    <row r="3" spans="1:10" x14ac:dyDescent="0.2">
      <c r="A3" s="20" t="s">
        <v>2</v>
      </c>
      <c r="B3" s="21"/>
      <c r="C3" s="21"/>
      <c r="D3" s="43"/>
    </row>
    <row r="4" spans="1:10" x14ac:dyDescent="0.2">
      <c r="A4" s="22"/>
      <c r="B4" t="s">
        <v>69</v>
      </c>
      <c r="C4" s="1">
        <v>323593.45</v>
      </c>
      <c r="D4" s="41">
        <f>SUM('Detail Expenditure'!J41)</f>
        <v>294530.804</v>
      </c>
    </row>
    <row r="5" spans="1:10" x14ac:dyDescent="0.2">
      <c r="A5" s="22"/>
      <c r="B5" s="18" t="s">
        <v>80</v>
      </c>
      <c r="C5" s="1">
        <v>24601.898925000001</v>
      </c>
      <c r="D5" s="41">
        <f>SUM('Detail Expenditure'!J46+'Detail Expenditure'!J48)</f>
        <v>22531.606506</v>
      </c>
    </row>
    <row r="6" spans="1:10" x14ac:dyDescent="0.2">
      <c r="A6" s="22"/>
      <c r="B6" s="19" t="s">
        <v>3</v>
      </c>
      <c r="C6" s="1">
        <v>23722.008750000001</v>
      </c>
      <c r="D6" s="41">
        <f>SUM('Detail Expenditure'!J50)</f>
        <v>21692.310300000001</v>
      </c>
    </row>
    <row r="7" spans="1:10" x14ac:dyDescent="0.2">
      <c r="A7" s="22"/>
      <c r="B7" t="s">
        <v>4</v>
      </c>
      <c r="C7" s="1">
        <v>49317</v>
      </c>
      <c r="D7" s="41">
        <f>SUM('Detail Expenditure'!J59)</f>
        <v>36384</v>
      </c>
      <c r="J7" s="1"/>
    </row>
    <row r="8" spans="1:10" x14ac:dyDescent="0.2">
      <c r="A8" s="22" t="s">
        <v>5</v>
      </c>
      <c r="B8" s="18" t="s">
        <v>79</v>
      </c>
      <c r="C8" s="1">
        <v>2295</v>
      </c>
      <c r="D8" s="41">
        <f>SUM('Detail Expenditure'!J66)</f>
        <v>2295</v>
      </c>
      <c r="J8" s="1"/>
    </row>
    <row r="9" spans="1:10" x14ac:dyDescent="0.2">
      <c r="A9" s="22"/>
      <c r="B9" t="s">
        <v>63</v>
      </c>
      <c r="C9" s="1">
        <v>4900</v>
      </c>
      <c r="D9" s="41">
        <f>SUM('Detail Expenditure'!J72)</f>
        <v>4900</v>
      </c>
    </row>
    <row r="10" spans="1:10" x14ac:dyDescent="0.2">
      <c r="A10" s="22"/>
      <c r="B10" t="s">
        <v>45</v>
      </c>
      <c r="C10" s="1">
        <v>3400</v>
      </c>
      <c r="D10" s="41">
        <f>SUM('Detail Expenditure'!J96)</f>
        <v>3400</v>
      </c>
    </row>
    <row r="11" spans="1:10" x14ac:dyDescent="0.2">
      <c r="A11" s="22"/>
      <c r="B11" t="s">
        <v>70</v>
      </c>
      <c r="C11" s="1">
        <v>2400</v>
      </c>
      <c r="D11" s="41">
        <f>SUM('Detail Expenditure'!J88)</f>
        <v>6000</v>
      </c>
    </row>
    <row r="12" spans="1:10" x14ac:dyDescent="0.2">
      <c r="A12" s="22"/>
      <c r="B12" t="s">
        <v>30</v>
      </c>
      <c r="C12" s="1">
        <v>500</v>
      </c>
      <c r="D12" s="41">
        <f>SUM('Detail Expenditure'!J79)</f>
        <v>3100</v>
      </c>
    </row>
    <row r="13" spans="1:10" x14ac:dyDescent="0.2">
      <c r="A13" s="22"/>
      <c r="B13" t="s">
        <v>43</v>
      </c>
      <c r="C13" s="1">
        <v>10651</v>
      </c>
      <c r="D13" s="41">
        <f>SUM('Detail Expenditure'!J105)</f>
        <v>8786</v>
      </c>
    </row>
    <row r="14" spans="1:10" x14ac:dyDescent="0.2">
      <c r="A14" s="22"/>
      <c r="B14" t="s">
        <v>36</v>
      </c>
      <c r="C14" s="1">
        <v>8735</v>
      </c>
      <c r="D14" s="41">
        <f>SUM('Detail Expenditure'!J114)</f>
        <v>10631</v>
      </c>
    </row>
    <row r="15" spans="1:10" x14ac:dyDescent="0.2">
      <c r="A15" s="22"/>
      <c r="B15" s="18" t="s">
        <v>99</v>
      </c>
      <c r="C15" s="1">
        <v>1000</v>
      </c>
      <c r="D15" s="41">
        <f>SUM('Detail Expenditure'!J119)</f>
        <v>1000</v>
      </c>
    </row>
    <row r="16" spans="1:10" x14ac:dyDescent="0.2">
      <c r="A16" s="22"/>
      <c r="B16" t="s">
        <v>50</v>
      </c>
      <c r="C16" s="1">
        <v>4500</v>
      </c>
      <c r="D16" s="41">
        <f>SUM('Detail Expenditure'!J124)</f>
        <v>4500</v>
      </c>
    </row>
    <row r="17" spans="1:6" x14ac:dyDescent="0.2">
      <c r="A17" s="22"/>
      <c r="B17" s="18" t="s">
        <v>111</v>
      </c>
      <c r="C17" s="2">
        <v>3100</v>
      </c>
      <c r="D17" s="41">
        <f>SUM('Detail Expenditure'!J79)</f>
        <v>3100</v>
      </c>
    </row>
    <row r="18" spans="1:6" x14ac:dyDescent="0.2">
      <c r="A18" s="22"/>
      <c r="B18" s="18" t="s">
        <v>92</v>
      </c>
      <c r="C18" s="2">
        <v>15247</v>
      </c>
      <c r="D18" s="38">
        <v>15247</v>
      </c>
    </row>
    <row r="19" spans="1:6" x14ac:dyDescent="0.2">
      <c r="A19" s="22"/>
      <c r="B19" s="18" t="s">
        <v>121</v>
      </c>
      <c r="C19" s="1">
        <v>18662</v>
      </c>
      <c r="D19" s="38">
        <v>18662</v>
      </c>
      <c r="F19" s="1"/>
    </row>
    <row r="20" spans="1:6" x14ac:dyDescent="0.2">
      <c r="A20" s="22"/>
      <c r="B20" t="s">
        <v>71</v>
      </c>
      <c r="C20" s="2">
        <v>10000</v>
      </c>
      <c r="D20" s="38">
        <v>10000</v>
      </c>
      <c r="F20" s="1"/>
    </row>
    <row r="21" spans="1:6" x14ac:dyDescent="0.2">
      <c r="A21" s="22"/>
      <c r="B21" s="18" t="s">
        <v>114</v>
      </c>
      <c r="C21" s="2">
        <v>58678</v>
      </c>
      <c r="D21" s="38">
        <v>50250</v>
      </c>
      <c r="F21" s="1"/>
    </row>
    <row r="22" spans="1:6" x14ac:dyDescent="0.2">
      <c r="A22" s="22"/>
      <c r="B22" s="18"/>
      <c r="C22" s="2"/>
      <c r="D22" s="38"/>
      <c r="F22" s="1"/>
    </row>
    <row r="23" spans="1:6" x14ac:dyDescent="0.2">
      <c r="A23" s="22"/>
      <c r="B23" s="18"/>
      <c r="C23" s="2"/>
      <c r="D23" s="38"/>
      <c r="F23" s="1"/>
    </row>
    <row r="24" spans="1:6" x14ac:dyDescent="0.2">
      <c r="A24" s="22"/>
      <c r="B24" s="18"/>
      <c r="C24" s="2"/>
      <c r="D24" s="38"/>
      <c r="F24" s="1"/>
    </row>
    <row r="25" spans="1:6" x14ac:dyDescent="0.2">
      <c r="A25" s="22"/>
      <c r="B25" s="18"/>
      <c r="C25" s="2"/>
      <c r="D25" s="38"/>
      <c r="F25" s="1"/>
    </row>
    <row r="26" spans="1:6" x14ac:dyDescent="0.2">
      <c r="A26" s="22"/>
      <c r="B26" s="18"/>
      <c r="C26" s="2"/>
      <c r="D26" s="38"/>
      <c r="F26" s="1"/>
    </row>
    <row r="27" spans="1:6" x14ac:dyDescent="0.2">
      <c r="A27" s="22" t="s">
        <v>7</v>
      </c>
      <c r="C27" s="2">
        <v>546640.35767499998</v>
      </c>
      <c r="D27" s="38">
        <f>SUM(D4:D26)</f>
        <v>517009.720806</v>
      </c>
      <c r="F27" s="1"/>
    </row>
    <row r="28" spans="1:6" x14ac:dyDescent="0.2">
      <c r="A28" s="22"/>
      <c r="D28" s="38"/>
      <c r="F28" s="1"/>
    </row>
    <row r="29" spans="1:6" ht="15.75" thickBot="1" x14ac:dyDescent="0.25">
      <c r="A29" s="22"/>
      <c r="C29" s="2"/>
      <c r="D29" s="42"/>
      <c r="F29" s="1"/>
    </row>
    <row r="30" spans="1:6" x14ac:dyDescent="0.2">
      <c r="A30" s="27" t="s">
        <v>8</v>
      </c>
      <c r="B30" s="28"/>
      <c r="C30" s="31" t="str">
        <f>C1</f>
        <v>Budgeted 2025</v>
      </c>
      <c r="D30" s="31" t="str">
        <f>D1</f>
        <v>Budgeted 2026</v>
      </c>
    </row>
    <row r="31" spans="1:6" ht="15.75" thickBot="1" x14ac:dyDescent="0.25">
      <c r="A31" s="23"/>
      <c r="B31" s="26"/>
      <c r="C31" s="30"/>
      <c r="D31" s="30"/>
      <c r="F31" s="1"/>
    </row>
    <row r="32" spans="1:6" x14ac:dyDescent="0.2">
      <c r="A32" s="27"/>
      <c r="B32" s="21" t="s">
        <v>9</v>
      </c>
      <c r="C32" s="35">
        <v>18670</v>
      </c>
      <c r="D32" s="37">
        <v>18670</v>
      </c>
      <c r="F32" s="1"/>
    </row>
    <row r="33" spans="1:6" x14ac:dyDescent="0.2">
      <c r="A33" s="32"/>
      <c r="B33" s="18" t="s">
        <v>113</v>
      </c>
      <c r="C33" s="2">
        <v>156000</v>
      </c>
      <c r="D33" s="38">
        <v>124000</v>
      </c>
      <c r="F33" s="1"/>
    </row>
    <row r="34" spans="1:6" x14ac:dyDescent="0.2">
      <c r="A34" s="32"/>
      <c r="B34" s="18" t="s">
        <v>98</v>
      </c>
      <c r="C34" s="2">
        <v>21200</v>
      </c>
      <c r="D34" s="38">
        <v>21200</v>
      </c>
      <c r="F34" s="1"/>
    </row>
    <row r="35" spans="1:6" x14ac:dyDescent="0.2">
      <c r="A35" s="22"/>
      <c r="B35" t="s">
        <v>10</v>
      </c>
      <c r="C35" s="2">
        <v>11984</v>
      </c>
      <c r="D35" s="38">
        <v>8778</v>
      </c>
    </row>
    <row r="36" spans="1:6" x14ac:dyDescent="0.2">
      <c r="A36" s="22"/>
      <c r="B36" s="19" t="s">
        <v>72</v>
      </c>
      <c r="C36" s="2">
        <v>20815</v>
      </c>
      <c r="D36" s="38">
        <v>15247</v>
      </c>
      <c r="E36" s="18"/>
    </row>
    <row r="37" spans="1:6" x14ac:dyDescent="0.2">
      <c r="A37" s="22"/>
      <c r="B37" t="s">
        <v>6</v>
      </c>
      <c r="C37" s="2">
        <v>78030</v>
      </c>
      <c r="D37" s="38">
        <v>51038</v>
      </c>
    </row>
    <row r="38" spans="1:6" x14ac:dyDescent="0.2">
      <c r="A38" s="22"/>
      <c r="B38" t="s">
        <v>67</v>
      </c>
      <c r="C38" s="7">
        <v>7000</v>
      </c>
      <c r="D38" s="38">
        <v>5000</v>
      </c>
    </row>
    <row r="39" spans="1:6" x14ac:dyDescent="0.2">
      <c r="A39" s="22"/>
      <c r="B39" t="s">
        <v>73</v>
      </c>
      <c r="C39" s="2">
        <v>3570</v>
      </c>
      <c r="D39" s="38">
        <v>2615</v>
      </c>
    </row>
    <row r="40" spans="1:6" x14ac:dyDescent="0.2">
      <c r="A40" s="22"/>
      <c r="B40" t="s">
        <v>11</v>
      </c>
      <c r="C40" s="2">
        <v>75000</v>
      </c>
      <c r="D40" s="38">
        <v>75000</v>
      </c>
    </row>
    <row r="41" spans="1:6" x14ac:dyDescent="0.2">
      <c r="A41" s="22"/>
      <c r="B41" t="s">
        <v>66</v>
      </c>
      <c r="C41" s="2">
        <v>21200</v>
      </c>
      <c r="D41" s="38">
        <v>18600</v>
      </c>
    </row>
    <row r="42" spans="1:6" x14ac:dyDescent="0.2">
      <c r="A42" s="22"/>
      <c r="B42" t="s">
        <v>12</v>
      </c>
      <c r="C42" s="2">
        <v>1200</v>
      </c>
      <c r="D42" s="38">
        <v>1200</v>
      </c>
    </row>
    <row r="43" spans="1:6" x14ac:dyDescent="0.2">
      <c r="A43" s="22"/>
      <c r="B43" s="18" t="s">
        <v>13</v>
      </c>
      <c r="C43" s="2">
        <v>6000</v>
      </c>
      <c r="D43" s="38">
        <v>6000</v>
      </c>
    </row>
    <row r="44" spans="1:6" x14ac:dyDescent="0.2">
      <c r="A44" s="22"/>
      <c r="B44" t="s">
        <v>76</v>
      </c>
      <c r="C44" s="10">
        <v>20000</v>
      </c>
      <c r="D44" s="38">
        <v>20000</v>
      </c>
    </row>
    <row r="45" spans="1:6" x14ac:dyDescent="0.2">
      <c r="A45" s="22"/>
      <c r="B45" s="18" t="s">
        <v>121</v>
      </c>
      <c r="C45" s="2">
        <v>18662</v>
      </c>
      <c r="D45" s="38">
        <v>18662</v>
      </c>
      <c r="F45" s="1"/>
    </row>
    <row r="46" spans="1:6" x14ac:dyDescent="0.2">
      <c r="A46" s="22"/>
      <c r="B46" s="18" t="s">
        <v>118</v>
      </c>
      <c r="C46" s="2">
        <v>0</v>
      </c>
      <c r="D46" s="38">
        <v>0</v>
      </c>
      <c r="F46" s="1"/>
    </row>
    <row r="47" spans="1:6" x14ac:dyDescent="0.2">
      <c r="A47" s="22"/>
      <c r="B47" s="18" t="s">
        <v>91</v>
      </c>
      <c r="C47" s="7">
        <v>120000</v>
      </c>
      <c r="D47" s="39">
        <v>126000</v>
      </c>
      <c r="E47" s="18"/>
    </row>
    <row r="48" spans="1:6" x14ac:dyDescent="0.2">
      <c r="A48" s="22"/>
      <c r="B48" s="18" t="s">
        <v>107</v>
      </c>
      <c r="C48" s="2">
        <v>5000</v>
      </c>
      <c r="D48" s="40">
        <v>5000</v>
      </c>
    </row>
    <row r="49" spans="1:7" x14ac:dyDescent="0.2">
      <c r="B49" s="18" t="s">
        <v>96</v>
      </c>
      <c r="D49" s="39"/>
      <c r="E49" s="18"/>
    </row>
    <row r="50" spans="1:7" x14ac:dyDescent="0.2">
      <c r="B50" s="18" t="s">
        <v>109</v>
      </c>
      <c r="C50" s="2">
        <v>5000</v>
      </c>
      <c r="D50" s="39">
        <v>0</v>
      </c>
      <c r="E50" s="18"/>
    </row>
    <row r="51" spans="1:7" x14ac:dyDescent="0.2">
      <c r="D51" s="38"/>
    </row>
    <row r="52" spans="1:7" x14ac:dyDescent="0.2">
      <c r="A52" s="22" t="s">
        <v>14</v>
      </c>
      <c r="C52" s="2">
        <v>546640</v>
      </c>
      <c r="D52" s="41">
        <f>SUM(D32:D51)</f>
        <v>517010</v>
      </c>
    </row>
    <row r="53" spans="1:7" x14ac:dyDescent="0.2">
      <c r="A53" s="22"/>
      <c r="C53" s="2"/>
      <c r="D53" s="41"/>
    </row>
    <row r="54" spans="1:7" ht="15.75" thickBot="1" x14ac:dyDescent="0.25">
      <c r="A54" s="23" t="s">
        <v>15</v>
      </c>
      <c r="B54" s="24"/>
      <c r="C54" s="36"/>
      <c r="D54" s="42">
        <f>SUM(D52-D27)</f>
        <v>0.27919400000246242</v>
      </c>
    </row>
    <row r="55" spans="1:7" x14ac:dyDescent="0.2">
      <c r="C55" s="2"/>
      <c r="D55" s="2"/>
      <c r="E55" s="2"/>
    </row>
    <row r="56" spans="1:7" x14ac:dyDescent="0.2">
      <c r="A56" s="12"/>
      <c r="B56" s="18"/>
    </row>
    <row r="57" spans="1:7" x14ac:dyDescent="0.2">
      <c r="A57" s="12"/>
      <c r="C57" s="1"/>
      <c r="D57" s="1"/>
      <c r="E57" s="1"/>
    </row>
    <row r="58" spans="1:7" x14ac:dyDescent="0.2">
      <c r="A58" s="12"/>
      <c r="C58" s="1"/>
      <c r="D58" s="1"/>
      <c r="E58" s="1"/>
    </row>
    <row r="59" spans="1:7" x14ac:dyDescent="0.2">
      <c r="A59" s="12"/>
      <c r="C59" s="1"/>
      <c r="D59" s="1"/>
      <c r="E59" s="1"/>
    </row>
    <row r="60" spans="1:7" x14ac:dyDescent="0.2">
      <c r="A60" s="12"/>
      <c r="C60" s="1"/>
      <c r="D60" s="1"/>
      <c r="E60" s="1"/>
    </row>
    <row r="61" spans="1:7" x14ac:dyDescent="0.2">
      <c r="C61" s="3"/>
      <c r="D61" s="3"/>
      <c r="E61" s="3"/>
      <c r="G61" s="1"/>
    </row>
    <row r="62" spans="1:7" x14ac:dyDescent="0.2">
      <c r="G62" s="1"/>
    </row>
    <row r="63" spans="1:7" x14ac:dyDescent="0.2">
      <c r="G63" s="1"/>
    </row>
    <row r="64" spans="1:7" x14ac:dyDescent="0.2">
      <c r="G64" s="1"/>
    </row>
    <row r="65" spans="7:7" x14ac:dyDescent="0.2">
      <c r="G65" s="1"/>
    </row>
    <row r="83" ht="14.25" customHeight="1" x14ac:dyDescent="0.2"/>
    <row r="121" spans="18:18" x14ac:dyDescent="0.2">
      <c r="R121" s="1"/>
    </row>
    <row r="122" spans="18:18" x14ac:dyDescent="0.2">
      <c r="R122" s="1"/>
    </row>
    <row r="156" spans="17:17" x14ac:dyDescent="0.2">
      <c r="Q156" s="1"/>
    </row>
  </sheetData>
  <phoneticPr fontId="1" type="noConversion"/>
  <printOptions gridLines="1"/>
  <pageMargins left="1.0115624999999999" right="0.82633333333333303" top="0.82599999999999996" bottom="0.58699999999999997" header="0.34" footer="0.5"/>
  <pageSetup scale="74" orientation="portrait" r:id="rId1"/>
  <headerFooter alignWithMargins="0">
    <oddHeader>&amp;C&amp;"Arial,Bold"&amp;22 2026 Pipestone SWCD Budget</oddHead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2">
    <pageSetUpPr fitToPage="1"/>
  </sheetPr>
  <dimension ref="A1:J126"/>
  <sheetViews>
    <sheetView defaultGridColor="0" topLeftCell="A39" colorId="22" zoomScale="87" workbookViewId="0">
      <selection activeCell="J87" sqref="J87"/>
    </sheetView>
  </sheetViews>
  <sheetFormatPr defaultColWidth="9.77734375" defaultRowHeight="15" x14ac:dyDescent="0.2"/>
  <cols>
    <col min="4" max="4" width="20.6640625" customWidth="1"/>
    <col min="5" max="5" width="18.5546875" customWidth="1"/>
    <col min="7" max="7" width="10.6640625" bestFit="1" customWidth="1"/>
  </cols>
  <sheetData>
    <row r="1" spans="1:10" x14ac:dyDescent="0.2">
      <c r="A1" t="s">
        <v>64</v>
      </c>
    </row>
    <row r="2" spans="1:10" x14ac:dyDescent="0.2">
      <c r="B2" s="18" t="s">
        <v>82</v>
      </c>
    </row>
    <row r="3" spans="1:10" x14ac:dyDescent="0.2">
      <c r="C3">
        <v>80</v>
      </c>
      <c r="D3" s="18" t="s">
        <v>85</v>
      </c>
      <c r="E3" t="s">
        <v>41</v>
      </c>
      <c r="G3" s="8">
        <v>36.83</v>
      </c>
      <c r="H3" s="18" t="s">
        <v>84</v>
      </c>
      <c r="I3" s="1">
        <f>SUM(C3*G3)</f>
        <v>2946.3999999999996</v>
      </c>
    </row>
    <row r="4" spans="1:10" ht="15.75" thickBot="1" x14ac:dyDescent="0.25">
      <c r="C4">
        <v>2000</v>
      </c>
      <c r="D4" s="18" t="s">
        <v>85</v>
      </c>
      <c r="E4" t="s">
        <v>41</v>
      </c>
      <c r="G4" s="8">
        <v>37.840000000000003</v>
      </c>
      <c r="H4" s="18" t="s">
        <v>84</v>
      </c>
      <c r="I4" s="15">
        <f>SUM(C4*G4)</f>
        <v>75680</v>
      </c>
    </row>
    <row r="5" spans="1:10" ht="15.75" thickTop="1" x14ac:dyDescent="0.2">
      <c r="G5" s="8"/>
      <c r="J5" s="1">
        <f>SUM(I3:I4)</f>
        <v>78626.399999999994</v>
      </c>
    </row>
    <row r="7" spans="1:10" x14ac:dyDescent="0.2">
      <c r="B7" s="18" t="s">
        <v>115</v>
      </c>
    </row>
    <row r="8" spans="1:10" x14ac:dyDescent="0.2">
      <c r="C8">
        <v>370</v>
      </c>
      <c r="D8" s="18" t="s">
        <v>85</v>
      </c>
      <c r="E8" t="s">
        <v>41</v>
      </c>
      <c r="G8" s="8">
        <v>27.06</v>
      </c>
      <c r="H8" s="18" t="s">
        <v>84</v>
      </c>
      <c r="I8" s="1">
        <f>SUM(C8*G8)</f>
        <v>10012.199999999999</v>
      </c>
    </row>
    <row r="9" spans="1:10" x14ac:dyDescent="0.2">
      <c r="C9">
        <v>1710</v>
      </c>
      <c r="D9" s="18" t="s">
        <v>85</v>
      </c>
      <c r="E9" t="s">
        <v>41</v>
      </c>
      <c r="G9" s="8">
        <v>27.79</v>
      </c>
      <c r="H9" s="18" t="s">
        <v>84</v>
      </c>
      <c r="I9" s="1">
        <f>SUM(C9*G9)</f>
        <v>47520.9</v>
      </c>
    </row>
    <row r="10" spans="1:10" x14ac:dyDescent="0.2">
      <c r="G10" s="8"/>
      <c r="J10" s="1">
        <f>SUM(I8:I9)</f>
        <v>57533.1</v>
      </c>
    </row>
    <row r="11" spans="1:10" x14ac:dyDescent="0.2">
      <c r="G11" s="8"/>
      <c r="J11" s="1"/>
    </row>
    <row r="12" spans="1:10" x14ac:dyDescent="0.2">
      <c r="B12" s="18" t="s">
        <v>120</v>
      </c>
    </row>
    <row r="13" spans="1:10" x14ac:dyDescent="0.2">
      <c r="C13">
        <v>2080</v>
      </c>
      <c r="D13" s="18" t="s">
        <v>85</v>
      </c>
      <c r="E13" t="s">
        <v>41</v>
      </c>
      <c r="G13" s="8"/>
      <c r="H13" s="18" t="s">
        <v>84</v>
      </c>
      <c r="I13" s="1">
        <f>SUM(C13*G13)</f>
        <v>0</v>
      </c>
    </row>
    <row r="14" spans="1:10" x14ac:dyDescent="0.2">
      <c r="D14" s="18" t="s">
        <v>85</v>
      </c>
      <c r="E14" t="s">
        <v>41</v>
      </c>
      <c r="G14" s="8"/>
      <c r="H14" s="18" t="s">
        <v>84</v>
      </c>
      <c r="I14" s="1">
        <f>SUM(C14*G14)</f>
        <v>0</v>
      </c>
    </row>
    <row r="15" spans="1:10" x14ac:dyDescent="0.2">
      <c r="G15" s="8"/>
      <c r="J15" s="1">
        <f>SUM(I13:I14)</f>
        <v>0</v>
      </c>
    </row>
    <row r="16" spans="1:10" x14ac:dyDescent="0.2">
      <c r="B16" t="s">
        <v>39</v>
      </c>
    </row>
    <row r="17" spans="1:10" x14ac:dyDescent="0.2">
      <c r="C17">
        <v>1600</v>
      </c>
      <c r="D17" s="18" t="s">
        <v>85</v>
      </c>
      <c r="E17" t="s">
        <v>41</v>
      </c>
      <c r="G17" s="8">
        <v>30.15</v>
      </c>
      <c r="H17" s="18" t="s">
        <v>84</v>
      </c>
      <c r="I17" s="1">
        <f>SUM(C17*G17)</f>
        <v>48240</v>
      </c>
    </row>
    <row r="18" spans="1:10" x14ac:dyDescent="0.2">
      <c r="C18">
        <v>480</v>
      </c>
      <c r="D18" s="18" t="s">
        <v>85</v>
      </c>
      <c r="E18" t="s">
        <v>41</v>
      </c>
      <c r="G18" s="8">
        <v>30.98</v>
      </c>
      <c r="H18" s="18" t="s">
        <v>84</v>
      </c>
      <c r="I18" s="1">
        <f>SUM(C18*G18)</f>
        <v>14870.4</v>
      </c>
    </row>
    <row r="19" spans="1:10" x14ac:dyDescent="0.2">
      <c r="G19" s="8"/>
      <c r="J19" s="1">
        <f>SUM(I17:I18)</f>
        <v>63110.400000000001</v>
      </c>
    </row>
    <row r="21" spans="1:10" x14ac:dyDescent="0.2">
      <c r="B21" s="18"/>
    </row>
    <row r="22" spans="1:10" x14ac:dyDescent="0.2">
      <c r="B22" s="18"/>
      <c r="D22" s="18" t="s">
        <v>85</v>
      </c>
      <c r="E22" t="s">
        <v>41</v>
      </c>
      <c r="G22" s="8"/>
      <c r="H22" s="18" t="s">
        <v>84</v>
      </c>
      <c r="I22" s="1">
        <f>SUM(C22*G22)</f>
        <v>0</v>
      </c>
    </row>
    <row r="23" spans="1:10" x14ac:dyDescent="0.2">
      <c r="A23" s="18"/>
      <c r="D23" s="18" t="s">
        <v>85</v>
      </c>
      <c r="E23" t="s">
        <v>41</v>
      </c>
      <c r="G23" s="8"/>
      <c r="H23" s="18" t="s">
        <v>84</v>
      </c>
      <c r="I23" s="1">
        <f>SUM(C23*G23)</f>
        <v>0</v>
      </c>
    </row>
    <row r="24" spans="1:10" x14ac:dyDescent="0.2">
      <c r="G24" s="8"/>
      <c r="J24" s="1">
        <f>SUM(I22:I23)</f>
        <v>0</v>
      </c>
    </row>
    <row r="25" spans="1:10" x14ac:dyDescent="0.2">
      <c r="B25" s="18" t="s">
        <v>83</v>
      </c>
    </row>
    <row r="26" spans="1:10" x14ac:dyDescent="0.2">
      <c r="B26" s="18"/>
      <c r="C26">
        <v>173.3</v>
      </c>
      <c r="D26" s="18" t="s">
        <v>85</v>
      </c>
      <c r="E26" t="s">
        <v>41</v>
      </c>
      <c r="G26" s="8">
        <v>42.18</v>
      </c>
      <c r="H26" s="18" t="s">
        <v>86</v>
      </c>
      <c r="I26" s="1">
        <f>SUM(C26*G26)</f>
        <v>7309.7940000000008</v>
      </c>
    </row>
    <row r="27" spans="1:10" ht="15.75" thickBot="1" x14ac:dyDescent="0.25">
      <c r="C27">
        <v>1906.6</v>
      </c>
      <c r="D27" s="18" t="s">
        <v>85</v>
      </c>
      <c r="E27" t="s">
        <v>41</v>
      </c>
      <c r="G27" s="8">
        <v>43.35</v>
      </c>
      <c r="H27" s="18" t="s">
        <v>86</v>
      </c>
      <c r="I27" s="15">
        <f>SUM(C27*G27)</f>
        <v>82651.11</v>
      </c>
    </row>
    <row r="28" spans="1:10" ht="15.75" thickTop="1" x14ac:dyDescent="0.2">
      <c r="G28" s="8"/>
      <c r="I28" s="1"/>
      <c r="J28" s="1">
        <f>SUM(I26:I27)</f>
        <v>89960.903999999995</v>
      </c>
    </row>
    <row r="29" spans="1:10" x14ac:dyDescent="0.2">
      <c r="G29" s="8"/>
    </row>
    <row r="30" spans="1:10" x14ac:dyDescent="0.2">
      <c r="B30" s="18" t="s">
        <v>77</v>
      </c>
      <c r="J30" s="10"/>
    </row>
    <row r="31" spans="1:10" x14ac:dyDescent="0.2">
      <c r="B31" s="18"/>
      <c r="D31" s="18" t="s">
        <v>97</v>
      </c>
      <c r="J31" s="10">
        <v>0</v>
      </c>
    </row>
    <row r="32" spans="1:10" x14ac:dyDescent="0.2">
      <c r="B32" s="18"/>
      <c r="D32" s="18" t="s">
        <v>87</v>
      </c>
      <c r="J32" s="10">
        <v>0</v>
      </c>
    </row>
    <row r="33" spans="1:10" x14ac:dyDescent="0.2">
      <c r="B33" t="s">
        <v>65</v>
      </c>
    </row>
    <row r="34" spans="1:10" x14ac:dyDescent="0.2">
      <c r="C34">
        <v>14</v>
      </c>
      <c r="D34" t="s">
        <v>40</v>
      </c>
      <c r="E34">
        <v>4</v>
      </c>
      <c r="F34" t="s">
        <v>16</v>
      </c>
      <c r="G34" s="3">
        <v>50</v>
      </c>
      <c r="H34" t="s">
        <v>17</v>
      </c>
      <c r="I34" s="1">
        <f>SUM(C34*E34*G34)</f>
        <v>2800</v>
      </c>
    </row>
    <row r="35" spans="1:10" x14ac:dyDescent="0.2">
      <c r="C35">
        <v>1</v>
      </c>
      <c r="D35" t="s">
        <v>18</v>
      </c>
      <c r="E35">
        <v>4</v>
      </c>
      <c r="F35" t="s">
        <v>16</v>
      </c>
      <c r="G35" s="3">
        <v>125</v>
      </c>
      <c r="H35" t="s">
        <v>17</v>
      </c>
      <c r="I35" s="1">
        <f>SUM(C35*E35*G35)</f>
        <v>500</v>
      </c>
    </row>
    <row r="36" spans="1:10" ht="15.75" thickBot="1" x14ac:dyDescent="0.25">
      <c r="C36">
        <v>4</v>
      </c>
      <c r="D36" t="s">
        <v>19</v>
      </c>
      <c r="E36">
        <v>4</v>
      </c>
      <c r="F36" t="s">
        <v>16</v>
      </c>
      <c r="G36" s="3">
        <v>125</v>
      </c>
      <c r="H36" t="s">
        <v>17</v>
      </c>
      <c r="I36" s="15">
        <f>SUM(C36*E36*G36)</f>
        <v>2000</v>
      </c>
    </row>
    <row r="37" spans="1:10" ht="15.75" thickTop="1" x14ac:dyDescent="0.2">
      <c r="G37" s="3"/>
      <c r="I37" s="1"/>
      <c r="J37" s="1">
        <f>SUM(I34:I36)</f>
        <v>5300</v>
      </c>
    </row>
    <row r="39" spans="1:10" x14ac:dyDescent="0.2">
      <c r="G39" s="8"/>
      <c r="I39" s="1"/>
      <c r="J39" s="1"/>
    </row>
    <row r="40" spans="1:10" x14ac:dyDescent="0.2">
      <c r="B40" s="18" t="s">
        <v>90</v>
      </c>
      <c r="J40" s="1">
        <f>SUM(J5:J30)</f>
        <v>289230.804</v>
      </c>
    </row>
    <row r="41" spans="1:10" x14ac:dyDescent="0.2">
      <c r="A41" t="s">
        <v>20</v>
      </c>
      <c r="B41" s="18" t="s">
        <v>89</v>
      </c>
      <c r="J41" s="1">
        <f>SUM(J31:J40)</f>
        <v>294530.804</v>
      </c>
    </row>
    <row r="42" spans="1:10" x14ac:dyDescent="0.2">
      <c r="J42" s="1"/>
    </row>
    <row r="43" spans="1:10" x14ac:dyDescent="0.2">
      <c r="A43" t="s">
        <v>23</v>
      </c>
      <c r="B43" s="18" t="s">
        <v>88</v>
      </c>
      <c r="J43" s="1">
        <f>J37+J40</f>
        <v>294530.804</v>
      </c>
    </row>
    <row r="46" spans="1:10" x14ac:dyDescent="0.2">
      <c r="A46" t="s">
        <v>24</v>
      </c>
      <c r="D46" s="4">
        <v>6.2E-2</v>
      </c>
      <c r="E46" s="6" t="s">
        <v>21</v>
      </c>
      <c r="F46" s="1">
        <f>SUM(J43)</f>
        <v>294530.804</v>
      </c>
      <c r="H46" t="s">
        <v>22</v>
      </c>
      <c r="J46" s="1">
        <f>SUM(D46)*(F46)</f>
        <v>18260.909847999999</v>
      </c>
    </row>
    <row r="48" spans="1:10" x14ac:dyDescent="0.2">
      <c r="D48" s="4">
        <v>1.4500000000000001E-2</v>
      </c>
      <c r="E48" s="6" t="s">
        <v>21</v>
      </c>
      <c r="F48" s="1">
        <f>SUM(J43)</f>
        <v>294530.804</v>
      </c>
      <c r="H48" t="s">
        <v>22</v>
      </c>
      <c r="J48" s="1">
        <f>SUM(D48)*(F48)</f>
        <v>4270.6966579999998</v>
      </c>
    </row>
    <row r="50" spans="1:10" x14ac:dyDescent="0.2">
      <c r="D50" s="4">
        <v>7.4999999999999997E-2</v>
      </c>
      <c r="E50" s="6" t="s">
        <v>21</v>
      </c>
      <c r="F50" s="1">
        <f>SUM(J40)</f>
        <v>289230.804</v>
      </c>
      <c r="H50" t="s">
        <v>22</v>
      </c>
      <c r="J50" s="1">
        <f>SUM(D50)*(F50)</f>
        <v>21692.310300000001</v>
      </c>
    </row>
    <row r="52" spans="1:10" x14ac:dyDescent="0.2">
      <c r="A52" t="s">
        <v>25</v>
      </c>
    </row>
    <row r="53" spans="1:10" x14ac:dyDescent="0.2">
      <c r="F53" s="18" t="s">
        <v>93</v>
      </c>
    </row>
    <row r="54" spans="1:10" x14ac:dyDescent="0.2">
      <c r="A54" s="18" t="s">
        <v>74</v>
      </c>
      <c r="D54" s="8">
        <v>1075</v>
      </c>
      <c r="E54" t="s">
        <v>34</v>
      </c>
      <c r="F54" s="14">
        <v>1.75</v>
      </c>
      <c r="G54" s="9">
        <v>1</v>
      </c>
      <c r="H54" t="s">
        <v>33</v>
      </c>
      <c r="J54" s="7">
        <f>SUM(D54+F54)*12</f>
        <v>12921</v>
      </c>
    </row>
    <row r="55" spans="1:10" x14ac:dyDescent="0.2">
      <c r="A55" s="18" t="s">
        <v>116</v>
      </c>
      <c r="D55" s="8">
        <v>650</v>
      </c>
      <c r="E55" t="s">
        <v>34</v>
      </c>
      <c r="F55" s="14">
        <v>1.75</v>
      </c>
      <c r="G55" s="9">
        <v>1</v>
      </c>
      <c r="H55" t="s">
        <v>33</v>
      </c>
      <c r="J55" s="7">
        <f>SUM(D55+F55)*12</f>
        <v>7821</v>
      </c>
    </row>
    <row r="56" spans="1:10" x14ac:dyDescent="0.2">
      <c r="A56" s="18" t="s">
        <v>75</v>
      </c>
      <c r="D56" s="8">
        <v>650</v>
      </c>
      <c r="E56" t="s">
        <v>34</v>
      </c>
      <c r="F56" s="14">
        <v>1.75</v>
      </c>
      <c r="G56" s="9">
        <v>1</v>
      </c>
      <c r="H56" t="s">
        <v>33</v>
      </c>
      <c r="J56" s="7">
        <f t="shared" ref="J56:J58" si="0">SUM(D56+F56)*12</f>
        <v>7821</v>
      </c>
    </row>
    <row r="57" spans="1:10" x14ac:dyDescent="0.2">
      <c r="A57" s="18" t="s">
        <v>120</v>
      </c>
      <c r="D57" s="8">
        <v>1075</v>
      </c>
      <c r="E57" t="s">
        <v>34</v>
      </c>
      <c r="F57" s="14">
        <v>2.75</v>
      </c>
      <c r="G57" s="9">
        <v>1</v>
      </c>
      <c r="H57" t="s">
        <v>33</v>
      </c>
      <c r="J57" s="7"/>
    </row>
    <row r="58" spans="1:10" x14ac:dyDescent="0.2">
      <c r="A58" s="18" t="s">
        <v>83</v>
      </c>
      <c r="D58" s="8">
        <v>650</v>
      </c>
      <c r="E58" t="s">
        <v>34</v>
      </c>
      <c r="F58" s="14">
        <v>1.75</v>
      </c>
      <c r="G58" s="9">
        <v>1</v>
      </c>
      <c r="H58" t="s">
        <v>33</v>
      </c>
      <c r="J58" s="7">
        <f t="shared" si="0"/>
        <v>7821</v>
      </c>
    </row>
    <row r="59" spans="1:10" ht="15.75" x14ac:dyDescent="0.25">
      <c r="A59" s="11"/>
      <c r="I59" s="1"/>
      <c r="J59" s="1">
        <f>SUM(J54:J58)</f>
        <v>36384</v>
      </c>
    </row>
    <row r="60" spans="1:10" x14ac:dyDescent="0.2">
      <c r="G60" s="3"/>
      <c r="I60" s="1"/>
    </row>
    <row r="61" spans="1:10" x14ac:dyDescent="0.2">
      <c r="A61" t="s">
        <v>60</v>
      </c>
      <c r="J61" s="1"/>
    </row>
    <row r="62" spans="1:10" x14ac:dyDescent="0.2">
      <c r="B62" t="s">
        <v>55</v>
      </c>
      <c r="D62">
        <v>10</v>
      </c>
      <c r="E62" t="s">
        <v>58</v>
      </c>
      <c r="F62" s="6" t="s">
        <v>21</v>
      </c>
      <c r="G62" s="13">
        <v>120</v>
      </c>
      <c r="H62" t="s">
        <v>22</v>
      </c>
      <c r="I62" s="13">
        <f>SUM(D62*G62)</f>
        <v>1200</v>
      </c>
    </row>
    <row r="63" spans="1:10" x14ac:dyDescent="0.2">
      <c r="B63" t="s">
        <v>57</v>
      </c>
      <c r="D63" t="s">
        <v>62</v>
      </c>
      <c r="E63">
        <v>16</v>
      </c>
      <c r="F63" s="6" t="s">
        <v>21</v>
      </c>
      <c r="G63" s="13">
        <v>15</v>
      </c>
      <c r="H63" t="s">
        <v>22</v>
      </c>
      <c r="I63" s="13">
        <f>SUM(E63*G63)</f>
        <v>240</v>
      </c>
    </row>
    <row r="64" spans="1:10" x14ac:dyDescent="0.2">
      <c r="D64" t="s">
        <v>61</v>
      </c>
      <c r="E64">
        <v>3</v>
      </c>
      <c r="F64" s="6" t="s">
        <v>21</v>
      </c>
      <c r="G64" s="13">
        <v>285</v>
      </c>
      <c r="H64" s="16" t="s">
        <v>47</v>
      </c>
      <c r="I64" s="13">
        <f>SUM(E64*G64)</f>
        <v>855</v>
      </c>
    </row>
    <row r="65" spans="1:10" x14ac:dyDescent="0.2">
      <c r="D65" s="18"/>
      <c r="F65" s="6"/>
      <c r="G65" s="13"/>
      <c r="I65" s="13"/>
    </row>
    <row r="66" spans="1:10" x14ac:dyDescent="0.2">
      <c r="J66" s="1">
        <f>SUM(I62:I65)</f>
        <v>2295</v>
      </c>
    </row>
    <row r="68" spans="1:10" x14ac:dyDescent="0.2">
      <c r="A68" t="s">
        <v>54</v>
      </c>
      <c r="J68" s="1"/>
    </row>
    <row r="69" spans="1:10" x14ac:dyDescent="0.2">
      <c r="B69" t="s">
        <v>55</v>
      </c>
      <c r="D69">
        <v>20</v>
      </c>
      <c r="E69" t="s">
        <v>58</v>
      </c>
      <c r="F69" s="6" t="s">
        <v>21</v>
      </c>
      <c r="G69" s="13">
        <v>120</v>
      </c>
      <c r="H69" t="s">
        <v>22</v>
      </c>
      <c r="I69" s="13">
        <f>SUM(D69*G69)</f>
        <v>2400</v>
      </c>
    </row>
    <row r="70" spans="1:10" x14ac:dyDescent="0.2">
      <c r="B70" t="s">
        <v>56</v>
      </c>
      <c r="D70">
        <v>50</v>
      </c>
      <c r="F70" s="6" t="s">
        <v>21</v>
      </c>
      <c r="G70" s="5">
        <v>20</v>
      </c>
      <c r="H70" t="s">
        <v>22</v>
      </c>
      <c r="I70" s="1">
        <f>SUM(D70*G70)</f>
        <v>1000</v>
      </c>
    </row>
    <row r="71" spans="1:10" x14ac:dyDescent="0.2">
      <c r="B71" t="s">
        <v>57</v>
      </c>
      <c r="D71">
        <v>6</v>
      </c>
      <c r="E71" t="s">
        <v>59</v>
      </c>
      <c r="F71" s="6" t="s">
        <v>21</v>
      </c>
      <c r="G71" s="13">
        <v>250</v>
      </c>
      <c r="H71" t="s">
        <v>22</v>
      </c>
      <c r="I71" s="13">
        <f>SUM(D71*G71)</f>
        <v>1500</v>
      </c>
    </row>
    <row r="72" spans="1:10" x14ac:dyDescent="0.2">
      <c r="J72" s="1">
        <f>SUM(I69:I71)</f>
        <v>4900</v>
      </c>
    </row>
    <row r="74" spans="1:10" x14ac:dyDescent="0.2">
      <c r="A74" t="s">
        <v>26</v>
      </c>
    </row>
    <row r="75" spans="1:10" x14ac:dyDescent="0.2">
      <c r="B75" s="18" t="s">
        <v>112</v>
      </c>
      <c r="C75">
        <v>993</v>
      </c>
      <c r="D75" t="s">
        <v>27</v>
      </c>
      <c r="E75" s="18"/>
      <c r="G75" s="3">
        <v>12.21</v>
      </c>
      <c r="H75" t="s">
        <v>28</v>
      </c>
      <c r="J75" s="1">
        <v>0</v>
      </c>
    </row>
    <row r="76" spans="1:10" x14ac:dyDescent="0.2">
      <c r="D76" s="17"/>
      <c r="E76" s="7"/>
      <c r="G76" s="3"/>
      <c r="I76" s="1"/>
    </row>
    <row r="78" spans="1:10" x14ac:dyDescent="0.2">
      <c r="A78" s="18" t="s">
        <v>105</v>
      </c>
      <c r="H78" t="s">
        <v>22</v>
      </c>
      <c r="J78" s="1"/>
    </row>
    <row r="79" spans="1:10" x14ac:dyDescent="0.2">
      <c r="B79" s="18" t="s">
        <v>106</v>
      </c>
      <c r="D79" s="18" t="s">
        <v>110</v>
      </c>
      <c r="F79" s="18"/>
      <c r="I79" t="s">
        <v>22</v>
      </c>
      <c r="J79" s="1">
        <v>3100</v>
      </c>
    </row>
    <row r="80" spans="1:10" x14ac:dyDescent="0.2">
      <c r="A80" s="33"/>
      <c r="J80" s="1"/>
    </row>
    <row r="81" spans="1:10" x14ac:dyDescent="0.2">
      <c r="J81" s="1"/>
    </row>
    <row r="82" spans="1:10" x14ac:dyDescent="0.2">
      <c r="A82" t="s">
        <v>30</v>
      </c>
      <c r="H82" t="s">
        <v>22</v>
      </c>
      <c r="J82" s="1">
        <v>500</v>
      </c>
    </row>
    <row r="83" spans="1:10" x14ac:dyDescent="0.2">
      <c r="J83" s="1"/>
    </row>
    <row r="84" spans="1:10" x14ac:dyDescent="0.2">
      <c r="J84" s="1"/>
    </row>
    <row r="87" spans="1:10" x14ac:dyDescent="0.2">
      <c r="A87" t="s">
        <v>29</v>
      </c>
      <c r="J87" s="1"/>
    </row>
    <row r="88" spans="1:10" x14ac:dyDescent="0.2">
      <c r="C88" s="18" t="s">
        <v>78</v>
      </c>
      <c r="J88" s="1">
        <v>6000</v>
      </c>
    </row>
    <row r="89" spans="1:10" x14ac:dyDescent="0.2">
      <c r="C89" s="18" t="s">
        <v>46</v>
      </c>
      <c r="D89" s="18"/>
      <c r="J89" s="1">
        <v>1000</v>
      </c>
    </row>
    <row r="90" spans="1:10" x14ac:dyDescent="0.2">
      <c r="C90" s="18"/>
      <c r="D90" s="18"/>
      <c r="J90" s="1"/>
    </row>
    <row r="91" spans="1:10" x14ac:dyDescent="0.2">
      <c r="C91" s="18" t="s">
        <v>37</v>
      </c>
      <c r="I91" t="s">
        <v>22</v>
      </c>
      <c r="J91" s="1">
        <f>SUM(J88:J90)</f>
        <v>7000</v>
      </c>
    </row>
    <row r="93" spans="1:10" x14ac:dyDescent="0.2">
      <c r="A93" t="s">
        <v>44</v>
      </c>
    </row>
    <row r="94" spans="1:10" x14ac:dyDescent="0.2">
      <c r="C94" t="s">
        <v>68</v>
      </c>
      <c r="H94" t="s">
        <v>22</v>
      </c>
      <c r="J94" s="1">
        <v>3400</v>
      </c>
    </row>
    <row r="95" spans="1:10" x14ac:dyDescent="0.2">
      <c r="C95" s="18" t="s">
        <v>95</v>
      </c>
      <c r="J95" s="34">
        <v>0</v>
      </c>
    </row>
    <row r="96" spans="1:10" x14ac:dyDescent="0.2">
      <c r="C96" s="18" t="s">
        <v>37</v>
      </c>
      <c r="J96" s="1">
        <f>SUM(J94:J95)</f>
        <v>3400</v>
      </c>
    </row>
    <row r="97" spans="1:10" x14ac:dyDescent="0.2">
      <c r="J97" s="1"/>
    </row>
    <row r="99" spans="1:10" x14ac:dyDescent="0.2">
      <c r="A99" t="s">
        <v>43</v>
      </c>
    </row>
    <row r="100" spans="1:10" x14ac:dyDescent="0.2">
      <c r="B100" s="18" t="s">
        <v>104</v>
      </c>
      <c r="H100" t="s">
        <v>22</v>
      </c>
      <c r="I100" s="10">
        <v>3000</v>
      </c>
    </row>
    <row r="101" spans="1:10" x14ac:dyDescent="0.2">
      <c r="B101" t="s">
        <v>42</v>
      </c>
      <c r="H101" t="s">
        <v>22</v>
      </c>
      <c r="I101" s="1">
        <v>5000</v>
      </c>
    </row>
    <row r="102" spans="1:10" x14ac:dyDescent="0.2">
      <c r="B102" s="18" t="s">
        <v>81</v>
      </c>
      <c r="H102" t="s">
        <v>22</v>
      </c>
      <c r="I102" s="1">
        <v>0</v>
      </c>
      <c r="J102" s="1"/>
    </row>
    <row r="103" spans="1:10" x14ac:dyDescent="0.2">
      <c r="B103" s="18" t="s">
        <v>102</v>
      </c>
      <c r="H103" t="s">
        <v>22</v>
      </c>
      <c r="I103" s="1">
        <v>36</v>
      </c>
      <c r="J103" s="1"/>
    </row>
    <row r="104" spans="1:10" x14ac:dyDescent="0.2">
      <c r="B104" s="18" t="s">
        <v>103</v>
      </c>
      <c r="H104" t="s">
        <v>22</v>
      </c>
      <c r="I104" s="1">
        <v>750</v>
      </c>
      <c r="J104" s="1"/>
    </row>
    <row r="105" spans="1:10" x14ac:dyDescent="0.2">
      <c r="I105" s="1"/>
      <c r="J105" s="1">
        <f>SUM(I100:I104)</f>
        <v>8786</v>
      </c>
    </row>
    <row r="106" spans="1:10" x14ac:dyDescent="0.2">
      <c r="I106" s="1"/>
      <c r="J106" s="1"/>
    </row>
    <row r="107" spans="1:10" x14ac:dyDescent="0.2">
      <c r="A107" t="s">
        <v>38</v>
      </c>
    </row>
    <row r="109" spans="1:10" x14ac:dyDescent="0.2">
      <c r="B109" s="18" t="s">
        <v>119</v>
      </c>
      <c r="H109" t="s">
        <v>22</v>
      </c>
      <c r="I109" s="1">
        <v>9601</v>
      </c>
    </row>
    <row r="110" spans="1:10" x14ac:dyDescent="0.2">
      <c r="B110" s="18" t="s">
        <v>94</v>
      </c>
      <c r="H110" t="s">
        <v>22</v>
      </c>
      <c r="I110" s="1">
        <v>150</v>
      </c>
    </row>
    <row r="111" spans="1:10" x14ac:dyDescent="0.2">
      <c r="B111" t="s">
        <v>31</v>
      </c>
      <c r="H111" t="s">
        <v>22</v>
      </c>
      <c r="I111" s="1">
        <v>450</v>
      </c>
    </row>
    <row r="112" spans="1:10" x14ac:dyDescent="0.2">
      <c r="B112" s="18" t="s">
        <v>100</v>
      </c>
      <c r="H112" t="s">
        <v>22</v>
      </c>
      <c r="I112" s="1">
        <v>150</v>
      </c>
    </row>
    <row r="113" spans="1:10" x14ac:dyDescent="0.2">
      <c r="B113" s="18" t="s">
        <v>101</v>
      </c>
      <c r="H113" t="s">
        <v>22</v>
      </c>
      <c r="I113" s="1">
        <v>280</v>
      </c>
    </row>
    <row r="114" spans="1:10" x14ac:dyDescent="0.2">
      <c r="J114" s="1">
        <f>SUM(I109:I113)</f>
        <v>10631</v>
      </c>
    </row>
    <row r="115" spans="1:10" x14ac:dyDescent="0.2">
      <c r="A115" t="s">
        <v>51</v>
      </c>
    </row>
    <row r="116" spans="1:10" x14ac:dyDescent="0.2">
      <c r="B116" t="s">
        <v>52</v>
      </c>
      <c r="H116" t="s">
        <v>22</v>
      </c>
      <c r="I116" s="1"/>
    </row>
    <row r="117" spans="1:10" x14ac:dyDescent="0.2">
      <c r="B117" t="s">
        <v>53</v>
      </c>
      <c r="H117" t="s">
        <v>22</v>
      </c>
      <c r="I117" s="1">
        <v>500</v>
      </c>
    </row>
    <row r="118" spans="1:10" x14ac:dyDescent="0.2">
      <c r="B118" t="s">
        <v>35</v>
      </c>
      <c r="H118" t="s">
        <v>22</v>
      </c>
      <c r="I118" s="1">
        <v>500</v>
      </c>
    </row>
    <row r="119" spans="1:10" x14ac:dyDescent="0.2">
      <c r="I119" s="1"/>
      <c r="J119" s="1">
        <f>SUM(I116:I118)</f>
        <v>1000</v>
      </c>
    </row>
    <row r="120" spans="1:10" x14ac:dyDescent="0.2">
      <c r="A120" t="s">
        <v>48</v>
      </c>
      <c r="J120" s="1"/>
    </row>
    <row r="121" spans="1:10" x14ac:dyDescent="0.2">
      <c r="B121" t="s">
        <v>49</v>
      </c>
      <c r="H121" t="s">
        <v>22</v>
      </c>
      <c r="I121" s="1">
        <v>1500</v>
      </c>
    </row>
    <row r="122" spans="1:10" x14ac:dyDescent="0.2">
      <c r="B122" t="s">
        <v>32</v>
      </c>
      <c r="H122" t="s">
        <v>22</v>
      </c>
      <c r="I122" s="1">
        <v>1000</v>
      </c>
    </row>
    <row r="123" spans="1:10" x14ac:dyDescent="0.2">
      <c r="B123" s="18" t="s">
        <v>108</v>
      </c>
      <c r="H123" s="18" t="s">
        <v>47</v>
      </c>
      <c r="I123" s="1">
        <v>2000</v>
      </c>
    </row>
    <row r="124" spans="1:10" x14ac:dyDescent="0.2">
      <c r="J124" s="1">
        <f>SUM(I121:I123)</f>
        <v>4500</v>
      </c>
    </row>
    <row r="125" spans="1:10" x14ac:dyDescent="0.2">
      <c r="I125" s="1"/>
    </row>
    <row r="126" spans="1:10" x14ac:dyDescent="0.2">
      <c r="J126" s="1"/>
    </row>
  </sheetData>
  <phoneticPr fontId="1" type="noConversion"/>
  <pageMargins left="0.46" right="0.45300000000000001" top="0.33" bottom="0.58699999999999997" header="0.5" footer="0.5"/>
  <pageSetup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Revenue-Expenditure</vt:lpstr>
      <vt:lpstr>Detail Expenditure</vt:lpstr>
      <vt:lpstr>'Revenue-Expenditure'!Print_Area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Kyle Krier</cp:lastModifiedBy>
  <cp:lastPrinted>2024-07-26T15:23:24Z</cp:lastPrinted>
  <dcterms:created xsi:type="dcterms:W3CDTF">2003-02-18T22:13:44Z</dcterms:created>
  <dcterms:modified xsi:type="dcterms:W3CDTF">2025-07-07T18:08:49Z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4855961e15124e8c9e654ecd6673d2fa</vt:lpwstr>
  </property>
</Properties>
</file>