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INANCIALS\ANNUAL REPORT\"/>
    </mc:Choice>
  </mc:AlternateContent>
  <xr:revisionPtr revIDLastSave="0" documentId="13_ncr:1_{D2575F99-BD31-4D92-823D-93C737CA470E}" xr6:coauthVersionLast="45" xr6:coauthVersionMax="45" xr10:uidLastSave="{00000000-0000-0000-0000-000000000000}"/>
  <bookViews>
    <workbookView xWindow="-108" yWindow="-108" windowWidth="22140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35" i="1"/>
  <c r="D41" i="1"/>
  <c r="D21" i="1" l="1"/>
  <c r="D45" i="1"/>
  <c r="B61" i="1" l="1"/>
  <c r="B9" i="1" l="1"/>
  <c r="B64" i="1"/>
  <c r="D61" i="1" l="1"/>
  <c r="D26" i="1"/>
  <c r="B29" i="1"/>
  <c r="D14" i="1" l="1"/>
  <c r="B21" i="1"/>
  <c r="B50" i="1"/>
  <c r="D64" i="1"/>
  <c r="D51" i="1"/>
  <c r="B36" i="1"/>
  <c r="B51" i="1" l="1"/>
  <c r="C73" i="1" s="1"/>
  <c r="D52" i="1" l="1"/>
  <c r="C74" i="1" s="1"/>
  <c r="C75" i="1" s="1"/>
  <c r="C77" i="1" l="1"/>
  <c r="C80" i="1" s="1"/>
</calcChain>
</file>

<file path=xl/sharedStrings.xml><?xml version="1.0" encoding="utf-8"?>
<sst xmlns="http://schemas.openxmlformats.org/spreadsheetml/2006/main" count="124" uniqueCount="114">
  <si>
    <t>PUBLIC CHARGES FOR SERVICES</t>
  </si>
  <si>
    <t>General Government Charges</t>
  </si>
  <si>
    <t>TOTAL RECEIPTS</t>
  </si>
  <si>
    <t>TOTAL EXPENSES</t>
  </si>
  <si>
    <t>Highway Charges</t>
  </si>
  <si>
    <t>SUBTOTAL</t>
  </si>
  <si>
    <t>MISCELLANEOUS:</t>
  </si>
  <si>
    <t>RECEIPT REPORT</t>
  </si>
  <si>
    <t>Interest Income (Checking)</t>
  </si>
  <si>
    <t>August Settlement from County</t>
  </si>
  <si>
    <t>Hall Rent</t>
  </si>
  <si>
    <t>INTERGOVERMENTAL RECEIPTS</t>
  </si>
  <si>
    <t>2% Fire Dues</t>
  </si>
  <si>
    <t>Forest Program Funding &amp; Timber Sales</t>
  </si>
  <si>
    <t>Computer Aid</t>
  </si>
  <si>
    <t>Town Board</t>
  </si>
  <si>
    <t>Town Assessor</t>
  </si>
  <si>
    <t>LICENSES</t>
  </si>
  <si>
    <t>Dog License collections</t>
  </si>
  <si>
    <t>Town Park (Jesse Field)</t>
  </si>
  <si>
    <t xml:space="preserve">Liquor, Bartender, &amp; Cigarette </t>
  </si>
  <si>
    <t>Insurance (Town, Fire dept.)</t>
  </si>
  <si>
    <t>Build. Expense (heat, elec,phone ect)</t>
  </si>
  <si>
    <t>Dog Penalties</t>
  </si>
  <si>
    <t>Zoning Planning Expense</t>
  </si>
  <si>
    <t>2-Mile Student Transportation</t>
  </si>
  <si>
    <t>Ambulance Contract</t>
  </si>
  <si>
    <t>Fire Protection Expense</t>
  </si>
  <si>
    <t>Truck Fuel</t>
  </si>
  <si>
    <t>Garbage, Recycling , Fuel Exp.</t>
  </si>
  <si>
    <t>Overpayment of Taxes Returned</t>
  </si>
  <si>
    <t>Dog License payment to County</t>
  </si>
  <si>
    <t>Taxes Paid to Tech College (NTC)</t>
  </si>
  <si>
    <t>Taxes Paid to Marathon County</t>
  </si>
  <si>
    <t>TOTAL</t>
  </si>
  <si>
    <t>Reduced by State Credit</t>
  </si>
  <si>
    <t>Lottery payment from County</t>
  </si>
  <si>
    <t>Shared Revenue</t>
  </si>
  <si>
    <t>Transportation Aid</t>
  </si>
  <si>
    <t>Tax Overpayments</t>
  </si>
  <si>
    <t>Delinquent Personal prop</t>
  </si>
  <si>
    <t>EXPENSE REPORT</t>
  </si>
  <si>
    <t>SUBTOTAL TAXES COLLECTED</t>
  </si>
  <si>
    <t>TOWN SHARE YEAR END BALANCE</t>
  </si>
  <si>
    <t>MISCELLANEOUS EXPENSES</t>
  </si>
  <si>
    <t>HIGHWAY EXPENSES</t>
  </si>
  <si>
    <t xml:space="preserve">Employees-wages, ins, soc sec </t>
  </si>
  <si>
    <t>County Timber sales share</t>
  </si>
  <si>
    <t>Total levy</t>
  </si>
  <si>
    <t>Ordinance Penalties</t>
  </si>
  <si>
    <t>Taxes Paid to School District</t>
  </si>
  <si>
    <t>Misc receipts</t>
  </si>
  <si>
    <t>EQUIPMENT SINKING FUND</t>
  </si>
  <si>
    <t>TOWN CHECKING ACCOUNT BALANCE</t>
  </si>
  <si>
    <t>Elections</t>
  </si>
  <si>
    <t>Garbage not on tax roll</t>
  </si>
  <si>
    <t>Fire Protection Fees incl donations</t>
  </si>
  <si>
    <t>NET TAX RATE</t>
  </si>
  <si>
    <t>Net  Tax Rate</t>
  </si>
  <si>
    <t>County culvert aid</t>
  </si>
  <si>
    <t>Recycling</t>
  </si>
  <si>
    <t>roadside garbage disposal</t>
  </si>
  <si>
    <t>Insurance reimbursements</t>
  </si>
  <si>
    <t>Gravel /Granite</t>
  </si>
  <si>
    <t>Salt/sand</t>
  </si>
  <si>
    <t>Election expense reimb Recall exp</t>
  </si>
  <si>
    <t>Zoning Permits</t>
  </si>
  <si>
    <t>Town Treasurer incl expenses</t>
  </si>
  <si>
    <t>Town Clerk incl expenses</t>
  </si>
  <si>
    <t>Culverts</t>
  </si>
  <si>
    <t>Misc parts, supplies, tires</t>
  </si>
  <si>
    <t>2018 Levies</t>
  </si>
  <si>
    <t>NET TAX RATE 2018</t>
  </si>
  <si>
    <t>ASSESSED VALUE 2018</t>
  </si>
  <si>
    <t>EQUALIZED VALUE 2018</t>
  </si>
  <si>
    <t>Ratio of Assessment 2018</t>
  </si>
  <si>
    <t>C0NSTABLE</t>
  </si>
  <si>
    <t>State                                                      0.00</t>
  </si>
  <si>
    <t>Plow and Grader Blades</t>
  </si>
  <si>
    <t>Seal Coating Shady Lane Rd</t>
  </si>
  <si>
    <t>Repairs on New Truck</t>
  </si>
  <si>
    <t>Uniforms, rugs, supplies</t>
  </si>
  <si>
    <t>Crack Sealing Material &amp; Patching</t>
  </si>
  <si>
    <t>2019 FINANCIAL STATEMENT FOR THE TOWN OF TEXAS</t>
  </si>
  <si>
    <t>2019 January Collections incl garbage collection</t>
  </si>
  <si>
    <t>Advance December Collections 2019</t>
  </si>
  <si>
    <t>TOTAL RECEIPTS FOR 2019</t>
  </si>
  <si>
    <t>TOTAL EXPENSES FOR 2019</t>
  </si>
  <si>
    <t>2019 Levies</t>
  </si>
  <si>
    <t>NET TAX RATE 2019</t>
  </si>
  <si>
    <t>ASSESSED VALUE 2019</t>
  </si>
  <si>
    <t>EQUALIZED VALUE 2019</t>
  </si>
  <si>
    <t>Ratio of Assessment 2019</t>
  </si>
  <si>
    <t>BEGINNING BALANCE JAN 2019</t>
  </si>
  <si>
    <t>BALANCE END OF 2019</t>
  </si>
  <si>
    <t>ADV TAX COLLECTIONS DEC.2019</t>
  </si>
  <si>
    <t>Dividend Workmans comp</t>
  </si>
  <si>
    <t>Legal Fees</t>
  </si>
  <si>
    <t>Forest County Share</t>
  </si>
  <si>
    <t>TAX SETTLEMENTS</t>
  </si>
  <si>
    <t xml:space="preserve">State                                            </t>
  </si>
  <si>
    <t>Local                                          $425,000.00</t>
  </si>
  <si>
    <t>County                                      $572,740.16</t>
  </si>
  <si>
    <t>Schoo                                    $1,307,090.64</t>
  </si>
  <si>
    <t>County                                 $565,535.55</t>
  </si>
  <si>
    <t>Local                                    $425,000.00</t>
  </si>
  <si>
    <t>School                               $1,291,364.25</t>
  </si>
  <si>
    <t>North Central Tech          $151,982.09</t>
  </si>
  <si>
    <t>Blacktop Little Trappe River Rd</t>
  </si>
  <si>
    <t>Old truck repair</t>
  </si>
  <si>
    <t>Culvert installations</t>
  </si>
  <si>
    <t>Unidentified deposit</t>
  </si>
  <si>
    <t>NSF Check end of Year</t>
  </si>
  <si>
    <t>Misc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</si>
</sst>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 Rounded MT Bold"/>
      <family val="2"/>
    </font>
    <font>
      <sz val="10"/>
      <color theme="1"/>
      <name val="Arial Rounded MT Bold"/>
      <family val="2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 Rounded MT Bold"/>
      <family val="2"/>
    </font>
    <font>
      <sz val="11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sz val="8"/>
      <color theme="1"/>
      <name val="Arial Rounded MT Bold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1" applyFont="1" applyBorder="1"/>
    <xf numFmtId="0" fontId="2" fillId="0" borderId="1" xfId="0" applyFont="1" applyBorder="1"/>
    <xf numFmtId="44" fontId="0" fillId="0" borderId="0" xfId="0" applyNumberFormat="1"/>
    <xf numFmtId="0" fontId="2" fillId="0" borderId="0" xfId="0" applyFont="1"/>
    <xf numFmtId="44" fontId="3" fillId="0" borderId="0" xfId="1" applyFont="1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3" fontId="2" fillId="0" borderId="1" xfId="1" applyNumberFormat="1" applyFont="1" applyBorder="1"/>
    <xf numFmtId="3" fontId="0" fillId="0" borderId="1" xfId="1" applyNumberFormat="1" applyFont="1" applyBorder="1"/>
    <xf numFmtId="3" fontId="6" fillId="0" borderId="1" xfId="0" applyNumberFormat="1" applyFont="1" applyBorder="1"/>
    <xf numFmtId="3" fontId="5" fillId="0" borderId="1" xfId="0" applyNumberFormat="1" applyFont="1" applyBorder="1"/>
    <xf numFmtId="44" fontId="3" fillId="0" borderId="1" xfId="1" applyFont="1" applyBorder="1" applyAlignment="1">
      <alignment horizontal="right"/>
    </xf>
    <xf numFmtId="164" fontId="5" fillId="0" borderId="1" xfId="0" applyNumberFormat="1" applyFont="1" applyBorder="1" applyAlignment="1">
      <alignment horizontal="justify"/>
    </xf>
    <xf numFmtId="44" fontId="6" fillId="0" borderId="1" xfId="1" applyFont="1" applyBorder="1"/>
    <xf numFmtId="0" fontId="6" fillId="0" borderId="1" xfId="0" applyFont="1" applyBorder="1"/>
    <xf numFmtId="0" fontId="2" fillId="0" borderId="1" xfId="1" applyNumberFormat="1" applyFont="1" applyBorder="1"/>
    <xf numFmtId="0" fontId="7" fillId="0" borderId="1" xfId="0" applyFont="1" applyBorder="1" applyAlignment="1">
      <alignment horizontal="left"/>
    </xf>
    <xf numFmtId="3" fontId="0" fillId="0" borderId="0" xfId="0" applyNumberFormat="1"/>
    <xf numFmtId="44" fontId="8" fillId="0" borderId="0" xfId="1" applyFont="1"/>
    <xf numFmtId="44" fontId="9" fillId="0" borderId="1" xfId="1" applyFont="1" applyBorder="1"/>
    <xf numFmtId="44" fontId="0" fillId="0" borderId="2" xfId="1" applyFont="1" applyBorder="1"/>
    <xf numFmtId="0" fontId="9" fillId="0" borderId="1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4" fontId="0" fillId="0" borderId="0" xfId="1" applyFont="1" applyAlignment="1">
      <alignment wrapText="1"/>
    </xf>
    <xf numFmtId="3" fontId="13" fillId="0" borderId="1" xfId="0" applyNumberFormat="1" applyFont="1" applyBorder="1"/>
    <xf numFmtId="44" fontId="14" fillId="0" borderId="1" xfId="1" applyFont="1" applyBorder="1"/>
    <xf numFmtId="0" fontId="14" fillId="0" borderId="1" xfId="0" applyFont="1" applyBorder="1"/>
    <xf numFmtId="0" fontId="0" fillId="0" borderId="1" xfId="0" applyBorder="1"/>
    <xf numFmtId="0" fontId="14" fillId="0" borderId="2" xfId="0" applyFont="1" applyBorder="1"/>
    <xf numFmtId="44" fontId="14" fillId="0" borderId="2" xfId="1" applyFont="1" applyBorder="1"/>
    <xf numFmtId="44" fontId="14" fillId="0" borderId="1" xfId="0" applyNumberFormat="1" applyFont="1" applyBorder="1"/>
    <xf numFmtId="0" fontId="15" fillId="0" borderId="1" xfId="0" applyFont="1" applyBorder="1" applyAlignment="1">
      <alignment horizontal="right"/>
    </xf>
    <xf numFmtId="0" fontId="12" fillId="0" borderId="0" xfId="0" applyFont="1" applyAlignment="1">
      <alignment wrapText="1"/>
    </xf>
    <xf numFmtId="44" fontId="14" fillId="0" borderId="0" xfId="1" applyFont="1"/>
    <xf numFmtId="44" fontId="16" fillId="0" borderId="0" xfId="1" applyFont="1"/>
    <xf numFmtId="0" fontId="16" fillId="0" borderId="0" xfId="0" applyFont="1"/>
    <xf numFmtId="44" fontId="16" fillId="0" borderId="0" xfId="0" applyNumberFormat="1" applyFont="1"/>
    <xf numFmtId="44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8" fontId="18" fillId="2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972522</xdr:colOff>
      <xdr:row>83</xdr:row>
      <xdr:rowOff>183063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82297" y="15629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0</xdr:rowOff>
        </xdr:from>
        <xdr:to>
          <xdr:col>3</xdr:col>
          <xdr:colOff>83820</xdr:colOff>
          <xdr:row>98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zoomScale="111" zoomScaleNormal="111" workbookViewId="0">
      <selection activeCell="D63" sqref="D63"/>
    </sheetView>
  </sheetViews>
  <sheetFormatPr defaultRowHeight="14.4" x14ac:dyDescent="0.3"/>
  <cols>
    <col min="1" max="1" width="36.77734375" customWidth="1"/>
    <col min="2" max="2" width="15" style="1" customWidth="1"/>
    <col min="3" max="3" width="33.77734375" customWidth="1"/>
    <col min="4" max="4" width="16" style="1" customWidth="1"/>
    <col min="5" max="5" width="15.5546875" customWidth="1"/>
    <col min="6" max="6" width="20.5546875" customWidth="1"/>
  </cols>
  <sheetData>
    <row r="1" spans="1:6" ht="18" customHeight="1" x14ac:dyDescent="0.3">
      <c r="A1" s="8" t="s">
        <v>83</v>
      </c>
      <c r="B1" s="9"/>
      <c r="C1" s="22" t="s">
        <v>41</v>
      </c>
      <c r="D1" s="12"/>
    </row>
    <row r="2" spans="1:6" x14ac:dyDescent="0.3">
      <c r="A2" s="3" t="s">
        <v>7</v>
      </c>
      <c r="B2" s="21"/>
      <c r="C2" s="11" t="s">
        <v>15</v>
      </c>
      <c r="D2" s="12">
        <v>26256.95</v>
      </c>
    </row>
    <row r="3" spans="1:6" x14ac:dyDescent="0.3">
      <c r="A3" s="11" t="s">
        <v>84</v>
      </c>
      <c r="B3" s="12">
        <v>938281.69</v>
      </c>
      <c r="C3" s="11" t="s">
        <v>16</v>
      </c>
      <c r="D3" s="12">
        <v>13509.28</v>
      </c>
    </row>
    <row r="4" spans="1:6" x14ac:dyDescent="0.3">
      <c r="A4" s="11" t="s">
        <v>36</v>
      </c>
      <c r="B4" s="12">
        <v>19135.71</v>
      </c>
      <c r="C4" s="11" t="s">
        <v>68</v>
      </c>
      <c r="D4" s="12">
        <v>17704.86</v>
      </c>
    </row>
    <row r="5" spans="1:6" x14ac:dyDescent="0.3">
      <c r="A5" s="11" t="s">
        <v>9</v>
      </c>
      <c r="B5" s="12">
        <v>132056.73000000001</v>
      </c>
      <c r="C5" s="11" t="s">
        <v>54</v>
      </c>
      <c r="D5" s="12">
        <v>1638.52</v>
      </c>
    </row>
    <row r="6" spans="1:6" x14ac:dyDescent="0.3">
      <c r="A6" s="11" t="s">
        <v>40</v>
      </c>
      <c r="B6" s="12">
        <v>534.98</v>
      </c>
      <c r="C6" s="11" t="s">
        <v>67</v>
      </c>
      <c r="D6" s="12">
        <v>13914.02</v>
      </c>
      <c r="F6" s="7"/>
    </row>
    <row r="7" spans="1:6" x14ac:dyDescent="0.3">
      <c r="A7" s="11" t="s">
        <v>85</v>
      </c>
      <c r="B7" s="12">
        <v>675638.07</v>
      </c>
      <c r="C7" s="11" t="s">
        <v>76</v>
      </c>
      <c r="D7" s="12">
        <v>0</v>
      </c>
    </row>
    <row r="8" spans="1:6" x14ac:dyDescent="0.3">
      <c r="A8" s="11"/>
      <c r="B8" s="12"/>
      <c r="C8" s="11" t="s">
        <v>97</v>
      </c>
      <c r="D8" s="12">
        <v>3678</v>
      </c>
    </row>
    <row r="9" spans="1:6" x14ac:dyDescent="0.3">
      <c r="A9" s="4" t="s">
        <v>42</v>
      </c>
      <c r="B9" s="5">
        <f>SUM(B3:B8)</f>
        <v>1765647.1799999997</v>
      </c>
      <c r="C9" s="11" t="s">
        <v>19</v>
      </c>
      <c r="D9" s="12">
        <v>669.24</v>
      </c>
    </row>
    <row r="10" spans="1:6" x14ac:dyDescent="0.3">
      <c r="A10" s="11"/>
      <c r="B10" s="12"/>
      <c r="C10" s="11" t="s">
        <v>112</v>
      </c>
      <c r="D10" s="12">
        <v>6330.43</v>
      </c>
    </row>
    <row r="11" spans="1:6" x14ac:dyDescent="0.3">
      <c r="A11" s="3" t="s">
        <v>11</v>
      </c>
      <c r="B11" s="12"/>
      <c r="C11" s="11" t="s">
        <v>21</v>
      </c>
      <c r="D11" s="12">
        <v>16383.5</v>
      </c>
    </row>
    <row r="12" spans="1:6" x14ac:dyDescent="0.3">
      <c r="A12" s="11" t="s">
        <v>37</v>
      </c>
      <c r="B12" s="12">
        <v>67914.539999999994</v>
      </c>
      <c r="C12" s="11" t="s">
        <v>22</v>
      </c>
      <c r="D12" s="27">
        <v>7537</v>
      </c>
    </row>
    <row r="13" spans="1:6" x14ac:dyDescent="0.3">
      <c r="A13" s="11" t="s">
        <v>12</v>
      </c>
      <c r="B13" s="12">
        <v>4864.3999999999996</v>
      </c>
      <c r="C13" s="11" t="s">
        <v>24</v>
      </c>
      <c r="D13" s="27">
        <v>1957.19</v>
      </c>
    </row>
    <row r="14" spans="1:6" ht="15.6" x14ac:dyDescent="0.3">
      <c r="A14" s="11" t="s">
        <v>38</v>
      </c>
      <c r="B14" s="12">
        <v>136531.35</v>
      </c>
      <c r="C14" s="41" t="s">
        <v>5</v>
      </c>
      <c r="D14" s="5">
        <f>SUM(D2:D13)</f>
        <v>109578.99000000002</v>
      </c>
    </row>
    <row r="15" spans="1:6" x14ac:dyDescent="0.3">
      <c r="A15" s="11" t="s">
        <v>60</v>
      </c>
      <c r="B15" s="12">
        <v>627.64</v>
      </c>
      <c r="C15" s="4"/>
      <c r="D15" s="12"/>
    </row>
    <row r="16" spans="1:6" x14ac:dyDescent="0.3">
      <c r="A16" s="11" t="s">
        <v>13</v>
      </c>
      <c r="B16" s="12">
        <v>3610.82</v>
      </c>
      <c r="C16" s="3" t="s">
        <v>44</v>
      </c>
      <c r="D16" s="12"/>
    </row>
    <row r="17" spans="1:4" x14ac:dyDescent="0.3">
      <c r="A17" s="11" t="s">
        <v>59</v>
      </c>
      <c r="B17" s="12">
        <v>7281.94</v>
      </c>
      <c r="C17" s="11" t="s">
        <v>25</v>
      </c>
      <c r="D17" s="12">
        <v>6356.07</v>
      </c>
    </row>
    <row r="18" spans="1:4" x14ac:dyDescent="0.3">
      <c r="A18" s="11" t="s">
        <v>14</v>
      </c>
      <c r="B18" s="12">
        <v>204.74</v>
      </c>
      <c r="C18" s="11" t="s">
        <v>26</v>
      </c>
      <c r="D18" s="12">
        <v>8838.5</v>
      </c>
    </row>
    <row r="19" spans="1:4" x14ac:dyDescent="0.3">
      <c r="A19" s="11" t="s">
        <v>47</v>
      </c>
      <c r="B19" s="12">
        <v>443.86</v>
      </c>
      <c r="C19" s="11" t="s">
        <v>27</v>
      </c>
      <c r="D19" s="12">
        <v>36511.79</v>
      </c>
    </row>
    <row r="20" spans="1:4" x14ac:dyDescent="0.3">
      <c r="A20" s="11" t="s">
        <v>65</v>
      </c>
      <c r="B20" s="12">
        <v>0</v>
      </c>
      <c r="C20" s="11" t="s">
        <v>61</v>
      </c>
      <c r="D20" s="12">
        <v>120</v>
      </c>
    </row>
    <row r="21" spans="1:4" x14ac:dyDescent="0.3">
      <c r="A21" s="4" t="s">
        <v>5</v>
      </c>
      <c r="B21" s="5">
        <f>SUM(B12:B20)</f>
        <v>221479.28999999998</v>
      </c>
      <c r="C21" s="11" t="s">
        <v>29</v>
      </c>
      <c r="D21" s="12">
        <f>103916.21-120</f>
        <v>103796.21</v>
      </c>
    </row>
    <row r="22" spans="1:4" x14ac:dyDescent="0.3">
      <c r="A22" s="11"/>
      <c r="B22" s="12"/>
      <c r="C22" s="11" t="s">
        <v>30</v>
      </c>
      <c r="D22" s="12">
        <v>1964.75</v>
      </c>
    </row>
    <row r="23" spans="1:4" x14ac:dyDescent="0.3">
      <c r="A23" s="3" t="s">
        <v>17</v>
      </c>
      <c r="B23" s="12"/>
      <c r="C23" s="11" t="s">
        <v>31</v>
      </c>
      <c r="D23" s="12">
        <v>1030.5</v>
      </c>
    </row>
    <row r="24" spans="1:4" x14ac:dyDescent="0.3">
      <c r="A24" s="11" t="s">
        <v>18</v>
      </c>
      <c r="B24" s="12">
        <v>1697.5</v>
      </c>
      <c r="C24" s="11" t="s">
        <v>113</v>
      </c>
      <c r="D24" s="12">
        <v>870.3</v>
      </c>
    </row>
    <row r="25" spans="1:4" x14ac:dyDescent="0.3">
      <c r="A25" s="11" t="s">
        <v>20</v>
      </c>
      <c r="B25" s="12">
        <v>1858</v>
      </c>
      <c r="C25" s="11" t="s">
        <v>98</v>
      </c>
      <c r="D25" s="12">
        <v>759.83</v>
      </c>
    </row>
    <row r="26" spans="1:4" x14ac:dyDescent="0.3">
      <c r="A26" s="11" t="s">
        <v>66</v>
      </c>
      <c r="B26" s="12">
        <v>725</v>
      </c>
      <c r="C26" s="4" t="s">
        <v>5</v>
      </c>
      <c r="D26" s="5">
        <f>SUM(D17:D25)</f>
        <v>160247.94999999998</v>
      </c>
    </row>
    <row r="27" spans="1:4" x14ac:dyDescent="0.3">
      <c r="A27" s="11" t="s">
        <v>23</v>
      </c>
      <c r="B27" s="12">
        <v>210</v>
      </c>
      <c r="C27" s="3"/>
      <c r="D27" s="12"/>
    </row>
    <row r="28" spans="1:4" x14ac:dyDescent="0.3">
      <c r="A28" s="11" t="s">
        <v>49</v>
      </c>
      <c r="B28" s="12">
        <v>958</v>
      </c>
      <c r="C28" s="13" t="s">
        <v>45</v>
      </c>
      <c r="D28" s="12"/>
    </row>
    <row r="29" spans="1:4" x14ac:dyDescent="0.3">
      <c r="A29" s="4" t="s">
        <v>5</v>
      </c>
      <c r="B29" s="5">
        <f>SUM(B24:B28)</f>
        <v>5448.5</v>
      </c>
      <c r="C29" s="11" t="s">
        <v>46</v>
      </c>
      <c r="D29" s="2">
        <v>114331.21</v>
      </c>
    </row>
    <row r="30" spans="1:4" x14ac:dyDescent="0.3">
      <c r="A30" s="10"/>
      <c r="B30" s="9"/>
      <c r="C30" s="11" t="s">
        <v>108</v>
      </c>
      <c r="D30" s="2">
        <v>184945.91</v>
      </c>
    </row>
    <row r="31" spans="1:4" x14ac:dyDescent="0.3">
      <c r="A31" s="3" t="s">
        <v>0</v>
      </c>
      <c r="B31" s="12"/>
      <c r="C31" s="11" t="s">
        <v>78</v>
      </c>
      <c r="D31" s="2">
        <v>2933.1</v>
      </c>
    </row>
    <row r="32" spans="1:4" x14ac:dyDescent="0.3">
      <c r="A32" s="11" t="s">
        <v>1</v>
      </c>
      <c r="B32" s="12">
        <v>260</v>
      </c>
      <c r="C32" s="11" t="s">
        <v>82</v>
      </c>
      <c r="D32" s="2">
        <v>18139.13</v>
      </c>
    </row>
    <row r="33" spans="1:6" x14ac:dyDescent="0.3">
      <c r="A33" s="11" t="s">
        <v>55</v>
      </c>
      <c r="B33" s="12">
        <v>47.25</v>
      </c>
      <c r="C33" s="11" t="s">
        <v>63</v>
      </c>
      <c r="D33" s="2">
        <v>30717.03</v>
      </c>
    </row>
    <row r="34" spans="1:6" x14ac:dyDescent="0.3">
      <c r="A34" s="11" t="s">
        <v>56</v>
      </c>
      <c r="B34" s="12">
        <v>1150.1500000000001</v>
      </c>
      <c r="C34" s="11" t="s">
        <v>109</v>
      </c>
      <c r="D34" s="2">
        <v>3250</v>
      </c>
    </row>
    <row r="35" spans="1:6" x14ac:dyDescent="0.3">
      <c r="A35" s="11" t="s">
        <v>4</v>
      </c>
      <c r="B35" s="12">
        <v>497.5</v>
      </c>
      <c r="C35" s="11" t="s">
        <v>80</v>
      </c>
      <c r="D35" s="2">
        <f>4381.98+3250</f>
        <v>7631.98</v>
      </c>
    </row>
    <row r="36" spans="1:6" x14ac:dyDescent="0.3">
      <c r="A36" s="4" t="s">
        <v>5</v>
      </c>
      <c r="B36" s="5">
        <f>SUM(B32:B35)</f>
        <v>1954.9</v>
      </c>
      <c r="C36" s="11" t="s">
        <v>110</v>
      </c>
      <c r="D36" s="2">
        <v>6295</v>
      </c>
    </row>
    <row r="37" spans="1:6" x14ac:dyDescent="0.3">
      <c r="A37" s="11"/>
      <c r="B37" s="12"/>
      <c r="C37" s="11" t="s">
        <v>79</v>
      </c>
      <c r="D37" s="2">
        <v>50241</v>
      </c>
    </row>
    <row r="38" spans="1:6" x14ac:dyDescent="0.3">
      <c r="A38" s="3" t="s">
        <v>6</v>
      </c>
      <c r="B38" s="12"/>
      <c r="C38" s="11" t="s">
        <v>69</v>
      </c>
      <c r="D38" s="2">
        <v>6661.56</v>
      </c>
    </row>
    <row r="39" spans="1:6" x14ac:dyDescent="0.3">
      <c r="A39" s="11"/>
      <c r="B39" s="12"/>
      <c r="C39" s="11" t="s">
        <v>70</v>
      </c>
      <c r="D39" s="2">
        <f>24074.78-2933.1-3250-3250</f>
        <v>14641.68</v>
      </c>
    </row>
    <row r="40" spans="1:6" x14ac:dyDescent="0.3">
      <c r="A40" s="11"/>
      <c r="B40" s="12"/>
      <c r="C40" s="11" t="s">
        <v>81</v>
      </c>
      <c r="D40" s="2">
        <v>2142.94</v>
      </c>
    </row>
    <row r="41" spans="1:6" x14ac:dyDescent="0.3">
      <c r="A41" s="11"/>
      <c r="B41" s="12"/>
      <c r="C41" s="11" t="s">
        <v>64</v>
      </c>
      <c r="D41" s="2">
        <f>11483.55+741</f>
        <v>12224.55</v>
      </c>
    </row>
    <row r="42" spans="1:6" x14ac:dyDescent="0.3">
      <c r="A42" s="11" t="s">
        <v>8</v>
      </c>
      <c r="B42" s="12">
        <v>472.96</v>
      </c>
      <c r="C42" s="11" t="s">
        <v>28</v>
      </c>
      <c r="D42" s="2">
        <v>21111.66</v>
      </c>
    </row>
    <row r="43" spans="1:6" x14ac:dyDescent="0.3">
      <c r="A43" s="11"/>
      <c r="B43" s="12">
        <v>0</v>
      </c>
      <c r="C43" s="11"/>
      <c r="D43" s="2"/>
    </row>
    <row r="44" spans="1:6" x14ac:dyDescent="0.3">
      <c r="A44" s="11" t="s">
        <v>111</v>
      </c>
      <c r="B44" s="12">
        <v>2636.52</v>
      </c>
      <c r="C44" s="24"/>
      <c r="D44" s="2"/>
    </row>
    <row r="45" spans="1:6" x14ac:dyDescent="0.3">
      <c r="A45" s="11" t="s">
        <v>96</v>
      </c>
      <c r="B45" s="12">
        <v>601</v>
      </c>
      <c r="C45" s="4" t="s">
        <v>5</v>
      </c>
      <c r="D45" s="5">
        <f>SUM(D29:D44)</f>
        <v>475266.74999999994</v>
      </c>
      <c r="F45" s="7"/>
    </row>
    <row r="46" spans="1:6" x14ac:dyDescent="0.3">
      <c r="A46" s="11" t="s">
        <v>10</v>
      </c>
      <c r="B46" s="12">
        <v>700</v>
      </c>
      <c r="C46" s="4"/>
      <c r="D46" s="5"/>
    </row>
    <row r="47" spans="1:6" x14ac:dyDescent="0.3">
      <c r="A47" s="11" t="s">
        <v>51</v>
      </c>
      <c r="B47" s="12">
        <v>110.76</v>
      </c>
      <c r="C47" s="3" t="s">
        <v>99</v>
      </c>
      <c r="D47" s="12"/>
    </row>
    <row r="48" spans="1:6" x14ac:dyDescent="0.3">
      <c r="A48" s="11" t="s">
        <v>62</v>
      </c>
      <c r="B48" s="12">
        <v>936.75</v>
      </c>
      <c r="C48" s="11" t="s">
        <v>50</v>
      </c>
      <c r="D48" s="12">
        <v>858729.22</v>
      </c>
    </row>
    <row r="49" spans="1:6" x14ac:dyDescent="0.3">
      <c r="A49" s="29" t="s">
        <v>39</v>
      </c>
      <c r="B49" s="12">
        <v>3662.66</v>
      </c>
      <c r="C49" s="11" t="s">
        <v>32</v>
      </c>
      <c r="D49" s="12">
        <v>98994.22</v>
      </c>
    </row>
    <row r="50" spans="1:6" x14ac:dyDescent="0.3">
      <c r="A50" s="4" t="s">
        <v>5</v>
      </c>
      <c r="B50" s="5">
        <f>SUM(B38:B49)</f>
        <v>9120.65</v>
      </c>
      <c r="C50" s="11" t="s">
        <v>33</v>
      </c>
      <c r="D50" s="12">
        <v>383836.23</v>
      </c>
    </row>
    <row r="51" spans="1:6" x14ac:dyDescent="0.3">
      <c r="A51" s="3" t="s">
        <v>86</v>
      </c>
      <c r="B51" s="5">
        <f>B9+B21+B29+B36+B50</f>
        <v>2003650.5199999996</v>
      </c>
      <c r="C51" s="4" t="s">
        <v>5</v>
      </c>
      <c r="D51" s="5">
        <f>SUM(D48:D50)</f>
        <v>1341559.67</v>
      </c>
    </row>
    <row r="52" spans="1:6" x14ac:dyDescent="0.3">
      <c r="A52" s="3"/>
      <c r="B52" s="5"/>
      <c r="C52" s="6" t="s">
        <v>87</v>
      </c>
      <c r="D52" s="5">
        <f>SUM(D14+D26+D45+D51)</f>
        <v>2086653.3599999999</v>
      </c>
      <c r="F52" s="25"/>
    </row>
    <row r="53" spans="1:6" x14ac:dyDescent="0.3">
      <c r="A53" s="3"/>
      <c r="B53" s="5"/>
      <c r="C53" s="6"/>
      <c r="D53" s="5"/>
    </row>
    <row r="54" spans="1:6" x14ac:dyDescent="0.3">
      <c r="A54" s="3"/>
      <c r="B54" s="12"/>
      <c r="C54" s="3"/>
      <c r="D54" s="12"/>
    </row>
    <row r="55" spans="1:6" x14ac:dyDescent="0.3">
      <c r="A55" s="13" t="s">
        <v>71</v>
      </c>
      <c r="B55" s="12" t="s">
        <v>57</v>
      </c>
      <c r="C55" s="13" t="s">
        <v>88</v>
      </c>
      <c r="D55" s="12" t="s">
        <v>58</v>
      </c>
    </row>
    <row r="56" spans="1:6" x14ac:dyDescent="0.3">
      <c r="A56" s="11" t="s">
        <v>100</v>
      </c>
      <c r="B56" s="12"/>
      <c r="C56" s="37" t="s">
        <v>77</v>
      </c>
      <c r="D56" s="12">
        <v>0</v>
      </c>
      <c r="F56" s="7"/>
    </row>
    <row r="57" spans="1:6" x14ac:dyDescent="0.3">
      <c r="A57" s="11" t="s">
        <v>102</v>
      </c>
      <c r="B57" s="12">
        <v>4.93</v>
      </c>
      <c r="C57" s="37" t="s">
        <v>104</v>
      </c>
      <c r="D57" s="12">
        <v>4.83</v>
      </c>
    </row>
    <row r="58" spans="1:6" x14ac:dyDescent="0.3">
      <c r="A58" s="11" t="s">
        <v>101</v>
      </c>
      <c r="B58" s="12">
        <v>3.65</v>
      </c>
      <c r="C58" s="37" t="s">
        <v>105</v>
      </c>
      <c r="D58" s="12">
        <v>3.63</v>
      </c>
    </row>
    <row r="59" spans="1:6" x14ac:dyDescent="0.3">
      <c r="A59" s="11" t="s">
        <v>103</v>
      </c>
      <c r="B59" s="12">
        <v>11.24</v>
      </c>
      <c r="C59" s="37" t="s">
        <v>106</v>
      </c>
      <c r="D59" s="12">
        <v>11.04</v>
      </c>
    </row>
    <row r="60" spans="1:6" x14ac:dyDescent="0.3">
      <c r="A60" s="11">
        <v>0</v>
      </c>
      <c r="B60" s="19">
        <v>1.29</v>
      </c>
      <c r="C60" s="37" t="s">
        <v>107</v>
      </c>
      <c r="D60" s="19">
        <v>1.3</v>
      </c>
    </row>
    <row r="61" spans="1:6" x14ac:dyDescent="0.3">
      <c r="A61" s="14" t="s">
        <v>34</v>
      </c>
      <c r="B61" s="12">
        <f>SUM(B56:B60)</f>
        <v>21.11</v>
      </c>
      <c r="C61" s="14" t="s">
        <v>34</v>
      </c>
      <c r="D61" s="12">
        <f>SUM(D56:D60)</f>
        <v>20.8</v>
      </c>
    </row>
    <row r="62" spans="1:6" x14ac:dyDescent="0.3">
      <c r="A62" s="14"/>
      <c r="B62" s="12"/>
      <c r="C62" s="14"/>
      <c r="D62" s="12"/>
    </row>
    <row r="63" spans="1:6" x14ac:dyDescent="0.3">
      <c r="A63" s="11" t="s">
        <v>35</v>
      </c>
      <c r="B63" s="5">
        <v>-2.12</v>
      </c>
      <c r="C63" s="11" t="s">
        <v>35</v>
      </c>
      <c r="D63" s="49">
        <v>-2.11</v>
      </c>
    </row>
    <row r="64" spans="1:6" x14ac:dyDescent="0.3">
      <c r="A64" s="4" t="s">
        <v>72</v>
      </c>
      <c r="B64" s="5">
        <f>+B61+B63</f>
        <v>18.989999999999998</v>
      </c>
      <c r="C64" s="4" t="s">
        <v>89</v>
      </c>
      <c r="D64" s="5">
        <f>+D61+D63</f>
        <v>18.690000000000001</v>
      </c>
    </row>
    <row r="65" spans="1:6" x14ac:dyDescent="0.3">
      <c r="A65" s="4"/>
      <c r="B65" s="5"/>
      <c r="C65" s="4"/>
      <c r="D65" s="5"/>
    </row>
    <row r="66" spans="1:6" x14ac:dyDescent="0.3">
      <c r="A66" s="4" t="s">
        <v>48</v>
      </c>
      <c r="B66" s="5">
        <v>2545822.0299999998</v>
      </c>
      <c r="C66" s="4" t="s">
        <v>48</v>
      </c>
      <c r="D66" s="5">
        <v>2433881.89</v>
      </c>
    </row>
    <row r="67" spans="1:6" x14ac:dyDescent="0.3">
      <c r="A67" s="4"/>
      <c r="B67" s="5"/>
      <c r="C67" s="4"/>
      <c r="D67" s="5"/>
    </row>
    <row r="68" spans="1:6" x14ac:dyDescent="0.3">
      <c r="A68" s="20" t="s">
        <v>73</v>
      </c>
      <c r="B68" s="15">
        <v>116900600</v>
      </c>
      <c r="C68" s="20" t="s">
        <v>90</v>
      </c>
      <c r="D68" s="15">
        <v>116940400</v>
      </c>
    </row>
    <row r="69" spans="1:6" x14ac:dyDescent="0.3">
      <c r="A69" s="17" t="s">
        <v>74</v>
      </c>
      <c r="B69" s="15">
        <v>118812400</v>
      </c>
      <c r="C69" s="17" t="s">
        <v>91</v>
      </c>
      <c r="D69" s="15">
        <v>119662100</v>
      </c>
      <c r="F69" s="7"/>
    </row>
    <row r="70" spans="1:6" x14ac:dyDescent="0.3">
      <c r="A70" s="18" t="s">
        <v>75</v>
      </c>
      <c r="B70" s="23">
        <v>0.9839</v>
      </c>
      <c r="C70" s="18" t="s">
        <v>92</v>
      </c>
      <c r="D70" s="23">
        <v>0.97729999999999995</v>
      </c>
    </row>
    <row r="71" spans="1:6" x14ac:dyDescent="0.3">
      <c r="A71" s="18"/>
      <c r="B71" s="2"/>
      <c r="C71" s="18"/>
      <c r="D71" s="16"/>
    </row>
    <row r="72" spans="1:6" x14ac:dyDescent="0.3">
      <c r="A72" s="34" t="s">
        <v>93</v>
      </c>
      <c r="B72" s="2"/>
      <c r="C72" s="35">
        <v>958379.4</v>
      </c>
      <c r="D72" s="16"/>
      <c r="F72" s="7"/>
    </row>
    <row r="73" spans="1:6" x14ac:dyDescent="0.3">
      <c r="A73" s="36" t="s">
        <v>2</v>
      </c>
      <c r="B73" s="2"/>
      <c r="C73" s="35">
        <f>+B51</f>
        <v>2003650.5199999996</v>
      </c>
      <c r="D73" s="2"/>
      <c r="F73" s="7"/>
    </row>
    <row r="74" spans="1:6" x14ac:dyDescent="0.3">
      <c r="A74" s="36" t="s">
        <v>3</v>
      </c>
      <c r="B74" s="2"/>
      <c r="C74" s="35">
        <f>+D52</f>
        <v>2086653.3599999999</v>
      </c>
      <c r="D74" s="2"/>
      <c r="F74" s="7"/>
    </row>
    <row r="75" spans="1:6" x14ac:dyDescent="0.3">
      <c r="A75" s="36" t="s">
        <v>94</v>
      </c>
      <c r="B75" s="2"/>
      <c r="C75" s="35">
        <f>+C72+C73-C74</f>
        <v>875376.55999999959</v>
      </c>
      <c r="D75" s="2"/>
      <c r="F75" s="7"/>
    </row>
    <row r="76" spans="1:6" x14ac:dyDescent="0.3">
      <c r="A76" s="36" t="s">
        <v>95</v>
      </c>
      <c r="B76" s="37"/>
      <c r="C76" s="35">
        <v>669307.64</v>
      </c>
      <c r="D76" s="2"/>
    </row>
    <row r="77" spans="1:6" x14ac:dyDescent="0.3">
      <c r="A77" s="36" t="s">
        <v>43</v>
      </c>
      <c r="B77" s="37"/>
      <c r="C77" s="35">
        <f>+C75-C76</f>
        <v>206068.91999999958</v>
      </c>
      <c r="D77" s="2"/>
    </row>
    <row r="78" spans="1:6" ht="25.8" x14ac:dyDescent="0.5">
      <c r="A78" s="38"/>
      <c r="B78"/>
      <c r="C78" s="39"/>
      <c r="D78" s="28"/>
      <c r="E78" s="26"/>
      <c r="F78" s="7"/>
    </row>
    <row r="79" spans="1:6" x14ac:dyDescent="0.3">
      <c r="A79" s="38" t="s">
        <v>52</v>
      </c>
      <c r="B79"/>
      <c r="C79" s="39">
        <v>100234.74</v>
      </c>
      <c r="D79" s="28"/>
    </row>
    <row r="80" spans="1:6" x14ac:dyDescent="0.3">
      <c r="A80" s="35" t="s">
        <v>53</v>
      </c>
      <c r="B80" s="36"/>
      <c r="C80" s="40">
        <f>+C77-C79</f>
        <v>105834.17999999957</v>
      </c>
      <c r="D80" s="35"/>
    </row>
    <row r="81" spans="1:22" x14ac:dyDescent="0.3">
      <c r="A81" s="44"/>
      <c r="B81" s="45"/>
      <c r="C81" s="46"/>
      <c r="D81" s="43"/>
      <c r="E81" s="31"/>
      <c r="F81" s="47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 x14ac:dyDescent="0.3">
      <c r="A82" s="30"/>
      <c r="B82" s="30"/>
      <c r="C82" s="30"/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ht="15.6" x14ac:dyDescent="0.3">
      <c r="A83" s="32"/>
      <c r="B83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2" x14ac:dyDescent="0.3">
      <c r="A84" s="48"/>
      <c r="B84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2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22" ht="15.6" x14ac:dyDescent="0.3">
      <c r="A86" s="42"/>
      <c r="B86" s="33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2" ht="15.6" x14ac:dyDescent="0.3">
      <c r="A87" s="32"/>
      <c r="B87" s="33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2" ht="15.6" x14ac:dyDescent="0.3">
      <c r="A88" s="32"/>
      <c r="B88" s="33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2" ht="15.6" x14ac:dyDescent="0.3">
      <c r="A89" s="32"/>
      <c r="B89" s="33"/>
      <c r="D89"/>
    </row>
    <row r="90" spans="1:22" ht="15.6" x14ac:dyDescent="0.3">
      <c r="A90" s="32"/>
      <c r="B90" s="33"/>
      <c r="D90"/>
    </row>
    <row r="91" spans="1:22" x14ac:dyDescent="0.3">
      <c r="A91" s="31"/>
      <c r="B91" s="33"/>
      <c r="D91"/>
    </row>
    <row r="92" spans="1:22" x14ac:dyDescent="0.3">
      <c r="D92"/>
    </row>
    <row r="93" spans="1:22" x14ac:dyDescent="0.3">
      <c r="D93"/>
    </row>
    <row r="94" spans="1:22" x14ac:dyDescent="0.3">
      <c r="D94"/>
    </row>
  </sheetData>
  <printOptions gridLines="1"/>
  <pageMargins left="0" right="0" top="0.25" bottom="0" header="0.3" footer="0.05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83</xdr:row>
                <xdr:rowOff>0</xdr:rowOff>
              </from>
              <to>
                <xdr:col>3</xdr:col>
                <xdr:colOff>83820</xdr:colOff>
                <xdr:row>98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2020-04-13T17:27:18Z</cp:lastPrinted>
  <dcterms:created xsi:type="dcterms:W3CDTF">2009-02-23T16:27:18Z</dcterms:created>
  <dcterms:modified xsi:type="dcterms:W3CDTF">2020-04-19T21:48:16Z</dcterms:modified>
</cp:coreProperties>
</file>