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edfd1942d44372/Documents/FINANCIALS/BUDGET/"/>
    </mc:Choice>
  </mc:AlternateContent>
  <xr:revisionPtr revIDLastSave="42" documentId="8_{02E65EE7-7191-4D3E-A8A4-658838E06DD4}" xr6:coauthVersionLast="47" xr6:coauthVersionMax="47" xr10:uidLastSave="{2833FBFD-0E6F-4B49-BF73-B8C53DC8A23F}"/>
  <bookViews>
    <workbookView xWindow="-108" yWindow="1104" windowWidth="23256" windowHeight="11964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24" i="1" l="1"/>
  <c r="C17" i="1"/>
  <c r="C12" i="1"/>
  <c r="C55" i="1"/>
  <c r="C61" i="1" s="1"/>
  <c r="C26" i="1" l="1"/>
  <c r="C27" i="1" s="1"/>
  <c r="C62" i="1" s="1"/>
  <c r="C64" i="1" s="1"/>
  <c r="F21" i="1" l="1"/>
  <c r="E8" i="1"/>
  <c r="D59" i="1" l="1"/>
  <c r="D55" i="1"/>
  <c r="D57" i="1"/>
  <c r="D50" i="1"/>
  <c r="D12" i="1"/>
  <c r="D26" i="1" s="1"/>
  <c r="D27" i="1" s="1"/>
  <c r="D17" i="1"/>
  <c r="E26" i="1"/>
  <c r="E27" i="1" s="1"/>
  <c r="E61" i="1"/>
  <c r="D61" i="1" l="1"/>
  <c r="D62" i="1" s="1"/>
  <c r="E62" i="1"/>
  <c r="F4" i="1" s="1"/>
  <c r="F26" i="1"/>
  <c r="F61" i="1" l="1"/>
  <c r="F27" i="1" l="1"/>
  <c r="F62" i="1" s="1"/>
  <c r="F64" i="1" s="1"/>
</calcChain>
</file>

<file path=xl/sharedStrings.xml><?xml version="1.0" encoding="utf-8"?>
<sst xmlns="http://schemas.openxmlformats.org/spreadsheetml/2006/main" count="52" uniqueCount="50">
  <si>
    <t>INCOME</t>
  </si>
  <si>
    <t>BEGINNING BALANCE</t>
  </si>
  <si>
    <t>LOCAL LEVY</t>
  </si>
  <si>
    <t>OTHER LOCAL TAX</t>
  </si>
  <si>
    <t xml:space="preserve">STATE SHARED REVENUE </t>
  </si>
  <si>
    <t>HIGHWAY AID</t>
  </si>
  <si>
    <t>2% FIRE DUES</t>
  </si>
  <si>
    <t>LICENSES &amp; PERMITS</t>
  </si>
  <si>
    <t>GARBAGE &amp; RECYCLING, FUEL</t>
  </si>
  <si>
    <t>TOTAL INCOME</t>
  </si>
  <si>
    <t>INCOME &amp; BEG. BALANCE</t>
  </si>
  <si>
    <t>EXPENSES</t>
  </si>
  <si>
    <t>ELECTIONS</t>
  </si>
  <si>
    <t>ASSESSMENT</t>
  </si>
  <si>
    <t>LEGAL</t>
  </si>
  <si>
    <t>TOWN BUILDING</t>
  </si>
  <si>
    <t>ZONING</t>
  </si>
  <si>
    <t>INSURANCE</t>
  </si>
  <si>
    <t>HEALTH - AMBULANCE</t>
  </si>
  <si>
    <t>HIGHWAY EXPENDITURES</t>
  </si>
  <si>
    <t>2 MILE STUDENT TRANS.</t>
  </si>
  <si>
    <t>MISCELLANEOUS EXPENSE</t>
  </si>
  <si>
    <t>TOTAL EXPENSES</t>
  </si>
  <si>
    <t>BALANCE</t>
  </si>
  <si>
    <t>FOREST WITHDRAWL/SEV</t>
  </si>
  <si>
    <t>COUNTY OR TWM TIMBER SALES</t>
  </si>
  <si>
    <t>BUDGET</t>
  </si>
  <si>
    <t>RECYCLING GRANT</t>
  </si>
  <si>
    <t>FIRE PROTECTION/1ST RESPONDERS</t>
  </si>
  <si>
    <t>TOWN OF TEXAS</t>
  </si>
  <si>
    <t>OTHER-INT, HALL, DONATIONS</t>
  </si>
  <si>
    <t>PARK EXPENSE</t>
  </si>
  <si>
    <t>COMPUTER AID</t>
  </si>
  <si>
    <t>FIRE DEPT RECEIPTS/GRANT</t>
  </si>
  <si>
    <t>PERSONAL PROP FROM STATE</t>
  </si>
  <si>
    <t>TAX OVERPAYMT</t>
  </si>
  <si>
    <t>DEPUTY CLERK</t>
  </si>
  <si>
    <t>CLERK-OFFICE INCL SUPPLIES ETC</t>
  </si>
  <si>
    <t>TREASURER-OFFICE-INC SUPPLIES ETC</t>
  </si>
  <si>
    <t>LEGISLATIVE (BOARD) office &amp;EXPENSES</t>
  </si>
  <si>
    <t>TAX OVERPAYMTS</t>
  </si>
  <si>
    <t>JAN-SEPT'24</t>
  </si>
  <si>
    <t>OCT-DEC 2024</t>
  </si>
  <si>
    <t>EST 2025</t>
  </si>
  <si>
    <t>FD RETIREMT REIMB</t>
  </si>
  <si>
    <t>2% FIRE DUES TO RETIREMENT ACCT</t>
  </si>
  <si>
    <t>FEDERAL FUNDS FOR GR VALLEY</t>
  </si>
  <si>
    <t>MONEY MARKET</t>
  </si>
  <si>
    <t>BALANCE W/O MONEY MARKET</t>
  </si>
  <si>
    <t>COUNTY CULVERT AID 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</si>
</sst>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44" fontId="3" fillId="0" borderId="0" xfId="1" applyFont="1" applyBorder="1"/>
    <xf numFmtId="164" fontId="3" fillId="0" borderId="0" xfId="0" applyNumberFormat="1" applyFont="1"/>
    <xf numFmtId="14" fontId="3" fillId="0" borderId="0" xfId="0" applyNumberFormat="1" applyFont="1"/>
    <xf numFmtId="3" fontId="3" fillId="0" borderId="1" xfId="2" applyNumberFormat="1" applyFont="1" applyBorder="1"/>
    <xf numFmtId="3" fontId="3" fillId="0" borderId="1" xfId="2" quotePrefix="1" applyNumberFormat="1" applyFont="1" applyBorder="1"/>
    <xf numFmtId="3" fontId="3" fillId="0" borderId="1" xfId="2" applyNumberFormat="1" applyFont="1" applyBorder="1" applyAlignment="1">
      <alignment horizontal="center"/>
    </xf>
    <xf numFmtId="3" fontId="3" fillId="0" borderId="0" xfId="1" applyNumberFormat="1" applyFont="1" applyBorder="1"/>
    <xf numFmtId="3" fontId="3" fillId="0" borderId="0" xfId="0" applyNumberFormat="1" applyFont="1"/>
    <xf numFmtId="0" fontId="3" fillId="0" borderId="1" xfId="2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topLeftCell="A46" zoomScale="98" zoomScaleNormal="156" workbookViewId="0">
      <selection activeCell="F53" sqref="F53"/>
    </sheetView>
  </sheetViews>
  <sheetFormatPr defaultColWidth="9.21875" defaultRowHeight="15.6" x14ac:dyDescent="0.3"/>
  <cols>
    <col min="1" max="1" width="6.77734375" style="2" customWidth="1"/>
    <col min="2" max="2" width="37.6640625" style="2" customWidth="1"/>
    <col min="3" max="5" width="14.21875" style="2" customWidth="1"/>
    <col min="6" max="6" width="12.77734375" style="2" customWidth="1"/>
    <col min="7" max="8" width="9.21875" style="2"/>
    <col min="9" max="9" width="9.77734375" style="2" bestFit="1" customWidth="1"/>
    <col min="10" max="10" width="9.21875" style="2"/>
    <col min="11" max="11" width="15" style="2" customWidth="1"/>
    <col min="12" max="16384" width="9.21875" style="2"/>
  </cols>
  <sheetData>
    <row r="1" spans="1:6" ht="28.5" customHeight="1" x14ac:dyDescent="0.7">
      <c r="A1" s="1" t="s">
        <v>29</v>
      </c>
      <c r="C1" s="1">
        <v>2025</v>
      </c>
      <c r="D1" s="1" t="s">
        <v>26</v>
      </c>
    </row>
    <row r="2" spans="1:6" x14ac:dyDescent="0.3">
      <c r="A2" s="3"/>
      <c r="C2" s="11"/>
      <c r="D2" s="11"/>
    </row>
    <row r="3" spans="1:6" x14ac:dyDescent="0.3">
      <c r="A3" s="4"/>
      <c r="B3" s="5" t="s">
        <v>0</v>
      </c>
      <c r="C3" s="4">
        <v>2023</v>
      </c>
      <c r="D3" s="4" t="s">
        <v>41</v>
      </c>
      <c r="E3" s="4" t="s">
        <v>42</v>
      </c>
      <c r="F3" s="4" t="s">
        <v>43</v>
      </c>
    </row>
    <row r="4" spans="1:6" x14ac:dyDescent="0.3">
      <c r="A4" s="4"/>
      <c r="B4" s="6" t="s">
        <v>1</v>
      </c>
      <c r="C4" s="12">
        <v>344835</v>
      </c>
      <c r="D4" s="12">
        <v>179909</v>
      </c>
      <c r="E4" s="12">
        <v>505265</v>
      </c>
      <c r="F4" s="12">
        <f>+E62</f>
        <v>293855</v>
      </c>
    </row>
    <row r="5" spans="1:6" x14ac:dyDescent="0.3">
      <c r="A5" s="4"/>
      <c r="B5" s="6"/>
      <c r="C5" s="12"/>
      <c r="D5" s="12"/>
      <c r="E5" s="12"/>
      <c r="F5" s="12">
        <v>0</v>
      </c>
    </row>
    <row r="6" spans="1:6" x14ac:dyDescent="0.3">
      <c r="A6" s="4"/>
      <c r="B6" s="7" t="s">
        <v>2</v>
      </c>
      <c r="C6" s="12">
        <v>436402</v>
      </c>
      <c r="D6" s="12">
        <v>441704</v>
      </c>
      <c r="E6" s="12">
        <v>0</v>
      </c>
      <c r="F6" s="12">
        <v>444303</v>
      </c>
    </row>
    <row r="7" spans="1:6" x14ac:dyDescent="0.3">
      <c r="A7" s="4"/>
      <c r="B7" s="7" t="s">
        <v>3</v>
      </c>
      <c r="C7" s="12">
        <v>40240</v>
      </c>
      <c r="D7" s="12">
        <v>38417</v>
      </c>
      <c r="E7" s="12">
        <v>0</v>
      </c>
      <c r="F7" s="12">
        <v>42000</v>
      </c>
    </row>
    <row r="8" spans="1:6" x14ac:dyDescent="0.3">
      <c r="A8" s="4"/>
      <c r="B8" s="7" t="s">
        <v>4</v>
      </c>
      <c r="C8" s="12">
        <v>67696</v>
      </c>
      <c r="D8" s="12">
        <v>18735.419999999998</v>
      </c>
      <c r="E8" s="12">
        <f>127613-18735</f>
        <v>108878</v>
      </c>
      <c r="F8" s="12">
        <v>127613.57</v>
      </c>
    </row>
    <row r="9" spans="1:6" x14ac:dyDescent="0.3">
      <c r="A9" s="4"/>
      <c r="B9" s="7" t="s">
        <v>5</v>
      </c>
      <c r="C9" s="12">
        <v>156248</v>
      </c>
      <c r="D9" s="12">
        <v>117186</v>
      </c>
      <c r="E9" s="12">
        <v>39062</v>
      </c>
      <c r="F9" s="12">
        <v>156248</v>
      </c>
    </row>
    <row r="10" spans="1:6" x14ac:dyDescent="0.3">
      <c r="A10" s="4"/>
      <c r="B10" s="7" t="s">
        <v>6</v>
      </c>
      <c r="C10" s="13">
        <v>5712</v>
      </c>
      <c r="D10" s="12">
        <v>7431.06</v>
      </c>
      <c r="E10" s="12">
        <v>0</v>
      </c>
      <c r="F10" s="12">
        <v>7000</v>
      </c>
    </row>
    <row r="11" spans="1:6" x14ac:dyDescent="0.3">
      <c r="A11" s="4"/>
      <c r="B11" s="7" t="s">
        <v>32</v>
      </c>
      <c r="C11" s="12">
        <v>204</v>
      </c>
      <c r="D11" s="12">
        <v>205</v>
      </c>
      <c r="E11" s="12">
        <v>0</v>
      </c>
      <c r="F11" s="12">
        <v>204</v>
      </c>
    </row>
    <row r="12" spans="1:6" x14ac:dyDescent="0.3">
      <c r="A12" s="4"/>
      <c r="B12" s="7" t="s">
        <v>7</v>
      </c>
      <c r="C12" s="12">
        <f>5265-1269</f>
        <v>3996</v>
      </c>
      <c r="D12" s="12">
        <f>1655+1365+3405</f>
        <v>6425</v>
      </c>
      <c r="E12" s="12">
        <v>500</v>
      </c>
      <c r="F12" s="12">
        <v>4000</v>
      </c>
    </row>
    <row r="13" spans="1:6" x14ac:dyDescent="0.3">
      <c r="A13" s="4"/>
      <c r="B13" s="7" t="s">
        <v>33</v>
      </c>
      <c r="C13" s="12">
        <v>5150</v>
      </c>
      <c r="D13" s="12">
        <v>3200</v>
      </c>
      <c r="E13" s="12">
        <v>500</v>
      </c>
      <c r="F13" s="12">
        <v>2000</v>
      </c>
    </row>
    <row r="14" spans="1:6" x14ac:dyDescent="0.3">
      <c r="A14" s="4"/>
      <c r="B14" s="7" t="s">
        <v>44</v>
      </c>
      <c r="C14" s="12"/>
      <c r="D14" s="12">
        <v>10454.799999999999</v>
      </c>
      <c r="E14" s="12">
        <v>0</v>
      </c>
      <c r="F14" s="12">
        <v>0</v>
      </c>
    </row>
    <row r="15" spans="1:6" x14ac:dyDescent="0.3">
      <c r="A15" s="4"/>
      <c r="B15" s="7" t="s">
        <v>30</v>
      </c>
      <c r="C15" s="12">
        <v>7008</v>
      </c>
      <c r="D15" s="12">
        <v>4692.8</v>
      </c>
      <c r="E15" s="12">
        <v>3000</v>
      </c>
      <c r="F15" s="12">
        <v>7000</v>
      </c>
    </row>
    <row r="16" spans="1:6" x14ac:dyDescent="0.3">
      <c r="A16" s="4"/>
      <c r="B16" s="7" t="s">
        <v>34</v>
      </c>
      <c r="C16" s="12">
        <v>2189</v>
      </c>
      <c r="D16" s="12">
        <v>2189</v>
      </c>
      <c r="E16" s="12">
        <v>0</v>
      </c>
      <c r="F16" s="12">
        <v>2189</v>
      </c>
    </row>
    <row r="17" spans="1:6" x14ac:dyDescent="0.3">
      <c r="A17" s="4"/>
      <c r="B17" s="7" t="s">
        <v>24</v>
      </c>
      <c r="C17" s="12">
        <f>6132+1491.38+482.96-1484.25</f>
        <v>6622.09</v>
      </c>
      <c r="D17" s="12">
        <f>2678.97+1515.68</f>
        <v>4194.6499999999996</v>
      </c>
      <c r="E17" s="12">
        <v>0</v>
      </c>
      <c r="F17" s="12">
        <v>2500</v>
      </c>
    </row>
    <row r="18" spans="1:6" x14ac:dyDescent="0.3">
      <c r="A18" s="4"/>
      <c r="B18" s="7" t="s">
        <v>27</v>
      </c>
      <c r="C18" s="12">
        <v>1492</v>
      </c>
      <c r="D18" s="12">
        <v>1027</v>
      </c>
      <c r="E18" s="12">
        <v>0</v>
      </c>
      <c r="F18" s="12">
        <v>1000</v>
      </c>
    </row>
    <row r="19" spans="1:6" x14ac:dyDescent="0.3">
      <c r="A19" s="4"/>
      <c r="B19" s="7"/>
      <c r="C19" s="12"/>
      <c r="D19" s="12"/>
      <c r="E19" s="12">
        <v>0</v>
      </c>
      <c r="F19" s="12"/>
    </row>
    <row r="20" spans="1:6" x14ac:dyDescent="0.3">
      <c r="A20" s="4"/>
      <c r="B20" s="7" t="s">
        <v>25</v>
      </c>
      <c r="C20" s="12">
        <v>483</v>
      </c>
      <c r="D20" s="12">
        <v>5535</v>
      </c>
      <c r="E20" s="12">
        <v>0</v>
      </c>
      <c r="F20" s="12">
        <v>1500</v>
      </c>
    </row>
    <row r="21" spans="1:6" x14ac:dyDescent="0.3">
      <c r="A21" s="4"/>
      <c r="B21" s="7" t="s">
        <v>8</v>
      </c>
      <c r="C21" s="12">
        <v>128002</v>
      </c>
      <c r="D21" s="12">
        <v>125490</v>
      </c>
      <c r="E21" s="12">
        <v>0</v>
      </c>
      <c r="F21" s="12">
        <f>190*686</f>
        <v>130340</v>
      </c>
    </row>
    <row r="22" spans="1:6" x14ac:dyDescent="0.3">
      <c r="A22" s="4"/>
      <c r="B22" s="7" t="s">
        <v>49</v>
      </c>
      <c r="C22" s="12"/>
      <c r="D22" s="12"/>
      <c r="E22" s="12">
        <v>0</v>
      </c>
      <c r="F22" s="12">
        <v>0</v>
      </c>
    </row>
    <row r="23" spans="1:6" x14ac:dyDescent="0.3">
      <c r="A23" s="4"/>
      <c r="B23" s="7" t="s">
        <v>46</v>
      </c>
      <c r="C23" s="12"/>
      <c r="D23" s="12"/>
      <c r="E23" s="12">
        <v>0</v>
      </c>
      <c r="F23" s="12">
        <v>227000</v>
      </c>
    </row>
    <row r="24" spans="1:6" x14ac:dyDescent="0.3">
      <c r="A24" s="4"/>
      <c r="B24" s="7" t="s">
        <v>40</v>
      </c>
      <c r="C24" s="12">
        <v>4498</v>
      </c>
      <c r="D24" s="12">
        <f>82228+3512</f>
        <v>85740</v>
      </c>
      <c r="E24" s="12">
        <v>0</v>
      </c>
      <c r="F24" s="12"/>
    </row>
    <row r="25" spans="1:6" x14ac:dyDescent="0.3">
      <c r="A25" s="4"/>
      <c r="B25" s="7"/>
      <c r="C25" s="12"/>
      <c r="D25" s="12"/>
      <c r="E25" s="12">
        <v>0</v>
      </c>
      <c r="F25" s="12"/>
    </row>
    <row r="26" spans="1:6" x14ac:dyDescent="0.3">
      <c r="A26" s="4"/>
      <c r="B26" s="8" t="s">
        <v>9</v>
      </c>
      <c r="C26" s="12">
        <f>SUM(C6:C24)</f>
        <v>865942.09</v>
      </c>
      <c r="D26" s="12">
        <f>SUM(D6:D25)</f>
        <v>872626.7300000001</v>
      </c>
      <c r="E26" s="12">
        <f>SUM(E6:E25)</f>
        <v>151940</v>
      </c>
      <c r="F26" s="12">
        <f>SUM(F6:F22)</f>
        <v>927897.57000000007</v>
      </c>
    </row>
    <row r="27" spans="1:6" x14ac:dyDescent="0.3">
      <c r="A27" s="4"/>
      <c r="B27" s="8" t="s">
        <v>10</v>
      </c>
      <c r="C27" s="12">
        <f>+C4+C26</f>
        <v>1210777.0899999999</v>
      </c>
      <c r="D27" s="12">
        <f>+D4+D26</f>
        <v>1052535.73</v>
      </c>
      <c r="E27" s="12">
        <f>+E4+E26</f>
        <v>657205</v>
      </c>
      <c r="F27" s="12">
        <f>SUM(F4)+F26</f>
        <v>1221752.57</v>
      </c>
    </row>
    <row r="28" spans="1:6" x14ac:dyDescent="0.3">
      <c r="A28" s="4"/>
      <c r="B28" s="5"/>
      <c r="C28" s="12"/>
      <c r="D28" s="12"/>
      <c r="E28" s="12"/>
      <c r="F28" s="12"/>
    </row>
    <row r="29" spans="1:6" x14ac:dyDescent="0.3">
      <c r="A29" s="4"/>
      <c r="B29" s="5"/>
      <c r="C29" s="12"/>
      <c r="D29" s="12"/>
      <c r="E29" s="12"/>
      <c r="F29" s="12"/>
    </row>
    <row r="30" spans="1:6" x14ac:dyDescent="0.3">
      <c r="A30" s="4"/>
      <c r="B30" s="5"/>
      <c r="C30" s="12"/>
      <c r="D30" s="12"/>
      <c r="E30" s="12"/>
      <c r="F30" s="12"/>
    </row>
    <row r="31" spans="1:6" x14ac:dyDescent="0.3">
      <c r="A31" s="4"/>
      <c r="B31" s="5"/>
      <c r="C31" s="12"/>
      <c r="D31" s="12"/>
      <c r="E31" s="12"/>
      <c r="F31" s="12"/>
    </row>
    <row r="32" spans="1:6" x14ac:dyDescent="0.3">
      <c r="A32" s="4"/>
      <c r="B32" s="5"/>
      <c r="C32" s="12"/>
      <c r="D32" s="12"/>
      <c r="E32" s="12"/>
      <c r="F32" s="12"/>
    </row>
    <row r="33" spans="1:6" x14ac:dyDescent="0.3">
      <c r="A33" s="4"/>
      <c r="B33" s="5"/>
      <c r="C33" s="12"/>
      <c r="D33" s="12"/>
      <c r="E33" s="12"/>
      <c r="F33" s="12"/>
    </row>
    <row r="34" spans="1:6" x14ac:dyDescent="0.3">
      <c r="A34" s="4"/>
      <c r="B34" s="5"/>
      <c r="C34" s="12"/>
      <c r="D34" s="12"/>
      <c r="E34" s="12"/>
      <c r="F34" s="12"/>
    </row>
    <row r="35" spans="1:6" x14ac:dyDescent="0.3">
      <c r="A35" s="4"/>
      <c r="B35" s="5"/>
      <c r="C35" s="12"/>
      <c r="D35" s="12"/>
      <c r="E35" s="12"/>
      <c r="F35" s="12"/>
    </row>
    <row r="36" spans="1:6" x14ac:dyDescent="0.3">
      <c r="A36" s="4"/>
      <c r="B36" s="5"/>
      <c r="C36" s="12"/>
      <c r="D36" s="12"/>
      <c r="E36" s="12"/>
      <c r="F36" s="12"/>
    </row>
    <row r="37" spans="1:6" x14ac:dyDescent="0.3">
      <c r="A37" s="4"/>
      <c r="B37" s="5"/>
      <c r="C37" s="12"/>
      <c r="D37" s="12"/>
      <c r="E37" s="12"/>
      <c r="F37" s="12"/>
    </row>
    <row r="38" spans="1:6" x14ac:dyDescent="0.3">
      <c r="A38" s="4"/>
      <c r="B38" s="5"/>
      <c r="C38" s="12"/>
      <c r="D38" s="12"/>
      <c r="E38" s="12"/>
      <c r="F38" s="12"/>
    </row>
    <row r="39" spans="1:6" x14ac:dyDescent="0.3">
      <c r="A39" s="4"/>
      <c r="B39" s="5" t="s">
        <v>11</v>
      </c>
      <c r="C39" s="17"/>
      <c r="D39" s="14"/>
      <c r="E39" s="14"/>
      <c r="F39" s="14" t="s">
        <v>43</v>
      </c>
    </row>
    <row r="40" spans="1:6" x14ac:dyDescent="0.3">
      <c r="A40" s="4"/>
      <c r="B40" s="5"/>
      <c r="C40" s="12"/>
      <c r="D40" s="12"/>
      <c r="E40" s="12"/>
      <c r="F40" s="12"/>
    </row>
    <row r="41" spans="1:6" x14ac:dyDescent="0.3">
      <c r="A41" s="4"/>
      <c r="B41" s="7" t="s">
        <v>39</v>
      </c>
      <c r="C41" s="12">
        <v>27056</v>
      </c>
      <c r="D41" s="12">
        <v>21295.58</v>
      </c>
      <c r="E41" s="12">
        <v>6300</v>
      </c>
      <c r="F41" s="12">
        <v>28000</v>
      </c>
    </row>
    <row r="42" spans="1:6" x14ac:dyDescent="0.3">
      <c r="A42" s="4"/>
      <c r="B42" s="7" t="s">
        <v>37</v>
      </c>
      <c r="C42" s="12">
        <v>26806</v>
      </c>
      <c r="D42" s="12">
        <v>21271</v>
      </c>
      <c r="E42" s="12">
        <v>7600</v>
      </c>
      <c r="F42" s="12">
        <v>28000</v>
      </c>
    </row>
    <row r="43" spans="1:6" x14ac:dyDescent="0.3">
      <c r="A43" s="4"/>
      <c r="B43" s="7" t="s">
        <v>36</v>
      </c>
      <c r="C43" s="12"/>
      <c r="D43" s="12">
        <v>0</v>
      </c>
      <c r="E43" s="12">
        <v>0</v>
      </c>
      <c r="F43" s="12">
        <v>10000</v>
      </c>
    </row>
    <row r="44" spans="1:6" x14ac:dyDescent="0.3">
      <c r="A44" s="4"/>
      <c r="B44" s="7" t="s">
        <v>38</v>
      </c>
      <c r="C44" s="12">
        <v>15690</v>
      </c>
      <c r="D44" s="12">
        <v>11670</v>
      </c>
      <c r="E44" s="12">
        <v>5000</v>
      </c>
      <c r="F44" s="12">
        <v>13500</v>
      </c>
    </row>
    <row r="45" spans="1:6" x14ac:dyDescent="0.3">
      <c r="A45" s="4"/>
      <c r="B45" s="7" t="s">
        <v>12</v>
      </c>
      <c r="C45" s="12">
        <v>2044</v>
      </c>
      <c r="D45" s="12">
        <v>3701</v>
      </c>
      <c r="E45" s="12">
        <v>0</v>
      </c>
      <c r="F45" s="12">
        <v>2500</v>
      </c>
    </row>
    <row r="46" spans="1:6" x14ac:dyDescent="0.3">
      <c r="A46" s="4"/>
      <c r="B46" s="7" t="s">
        <v>13</v>
      </c>
      <c r="C46" s="12">
        <v>15142</v>
      </c>
      <c r="D46" s="12">
        <v>15709</v>
      </c>
      <c r="E46" s="12">
        <v>0</v>
      </c>
      <c r="F46" s="12">
        <v>16000</v>
      </c>
    </row>
    <row r="47" spans="1:6" x14ac:dyDescent="0.3">
      <c r="A47" s="4"/>
      <c r="B47" s="7" t="s">
        <v>14</v>
      </c>
      <c r="C47" s="12">
        <v>2580</v>
      </c>
      <c r="D47" s="12">
        <v>0</v>
      </c>
      <c r="E47" s="12">
        <v>500</v>
      </c>
      <c r="F47" s="12">
        <v>3000</v>
      </c>
    </row>
    <row r="48" spans="1:6" x14ac:dyDescent="0.3">
      <c r="A48" s="4"/>
      <c r="B48" s="7" t="s">
        <v>15</v>
      </c>
      <c r="C48" s="12">
        <v>64397</v>
      </c>
      <c r="D48" s="12">
        <v>6333</v>
      </c>
      <c r="E48" s="12">
        <v>400</v>
      </c>
      <c r="F48" s="12">
        <v>25000</v>
      </c>
    </row>
    <row r="49" spans="1:11" x14ac:dyDescent="0.3">
      <c r="A49" s="4"/>
      <c r="B49" s="7" t="s">
        <v>16</v>
      </c>
      <c r="C49" s="12">
        <v>7951</v>
      </c>
      <c r="D49" s="12">
        <v>450</v>
      </c>
      <c r="E49" s="12">
        <v>6600</v>
      </c>
      <c r="F49" s="12">
        <v>6800</v>
      </c>
    </row>
    <row r="50" spans="1:11" x14ac:dyDescent="0.3">
      <c r="A50" s="4"/>
      <c r="B50" s="7" t="s">
        <v>17</v>
      </c>
      <c r="C50" s="12">
        <v>18104</v>
      </c>
      <c r="D50" s="12">
        <f>10660+5398</f>
        <v>16058</v>
      </c>
      <c r="E50" s="12">
        <v>9000</v>
      </c>
      <c r="F50" s="12">
        <v>26000</v>
      </c>
    </row>
    <row r="51" spans="1:11" x14ac:dyDescent="0.3">
      <c r="A51" s="4"/>
      <c r="B51" s="7" t="s">
        <v>45</v>
      </c>
      <c r="C51" s="12">
        <v>10796</v>
      </c>
      <c r="D51" s="12">
        <v>7431</v>
      </c>
      <c r="E51" s="12">
        <v>0</v>
      </c>
      <c r="F51" s="12">
        <v>7431</v>
      </c>
    </row>
    <row r="52" spans="1:11" x14ac:dyDescent="0.3">
      <c r="A52" s="4"/>
      <c r="B52" s="7" t="s">
        <v>18</v>
      </c>
      <c r="C52" s="12">
        <v>10075</v>
      </c>
      <c r="D52" s="12">
        <v>10320</v>
      </c>
      <c r="E52" s="12">
        <v>0</v>
      </c>
      <c r="F52" s="12">
        <v>12593.75</v>
      </c>
    </row>
    <row r="53" spans="1:11" x14ac:dyDescent="0.3">
      <c r="A53" s="4"/>
      <c r="B53" s="7" t="s">
        <v>28</v>
      </c>
      <c r="C53" s="12">
        <v>86846</v>
      </c>
      <c r="D53" s="12">
        <v>33108</v>
      </c>
      <c r="E53" s="12">
        <v>40000</v>
      </c>
      <c r="F53" s="12">
        <v>60000</v>
      </c>
    </row>
    <row r="54" spans="1:11" x14ac:dyDescent="0.3">
      <c r="A54" s="4"/>
      <c r="B54" s="7" t="s">
        <v>19</v>
      </c>
      <c r="C54" s="12">
        <v>608559</v>
      </c>
      <c r="D54" s="12">
        <v>214280</v>
      </c>
      <c r="E54" s="12">
        <v>250000</v>
      </c>
      <c r="F54" s="12">
        <v>705000</v>
      </c>
    </row>
    <row r="55" spans="1:11" x14ac:dyDescent="0.3">
      <c r="A55" s="4"/>
      <c r="B55" s="7" t="s">
        <v>8</v>
      </c>
      <c r="C55" s="12">
        <f>124495+98</f>
        <v>124593</v>
      </c>
      <c r="D55" s="12">
        <f>89382+6050.52</f>
        <v>95432.52</v>
      </c>
      <c r="E55" s="12">
        <v>31650</v>
      </c>
      <c r="F55" s="12">
        <v>130340</v>
      </c>
    </row>
    <row r="56" spans="1:11" x14ac:dyDescent="0.3">
      <c r="A56" s="4"/>
      <c r="B56" s="7" t="s">
        <v>20</v>
      </c>
      <c r="C56" s="12">
        <v>1583</v>
      </c>
      <c r="D56" s="12">
        <v>2184</v>
      </c>
      <c r="E56" s="12">
        <v>1000</v>
      </c>
      <c r="F56" s="12">
        <v>3000</v>
      </c>
      <c r="K56" s="10"/>
    </row>
    <row r="57" spans="1:11" x14ac:dyDescent="0.3">
      <c r="A57" s="4"/>
      <c r="B57" s="7" t="s">
        <v>31</v>
      </c>
      <c r="C57" s="12">
        <v>1338</v>
      </c>
      <c r="D57" s="12">
        <f>4180+92.59</f>
        <v>4272.59</v>
      </c>
      <c r="E57" s="12">
        <v>300</v>
      </c>
      <c r="F57" s="12">
        <v>1400</v>
      </c>
    </row>
    <row r="58" spans="1:11" x14ac:dyDescent="0.3">
      <c r="A58" s="4"/>
      <c r="B58" s="7" t="s">
        <v>21</v>
      </c>
      <c r="C58" s="12">
        <v>496</v>
      </c>
      <c r="D58" s="12">
        <v>1205</v>
      </c>
      <c r="E58" s="12">
        <v>5000</v>
      </c>
      <c r="F58" s="12">
        <v>5000</v>
      </c>
    </row>
    <row r="59" spans="1:11" x14ac:dyDescent="0.3">
      <c r="A59" s="4"/>
      <c r="B59" s="7" t="s">
        <v>35</v>
      </c>
      <c r="C59" s="12">
        <v>6812</v>
      </c>
      <c r="D59" s="12">
        <f>322.37+82228</f>
        <v>82550.37</v>
      </c>
      <c r="E59" s="12">
        <v>0</v>
      </c>
      <c r="F59" s="12"/>
      <c r="I59" s="10"/>
    </row>
    <row r="60" spans="1:11" x14ac:dyDescent="0.3">
      <c r="A60" s="4"/>
      <c r="B60" s="7"/>
      <c r="C60" s="12"/>
      <c r="D60" s="12"/>
      <c r="E60" s="12"/>
      <c r="F60" s="12"/>
      <c r="I60" s="10"/>
    </row>
    <row r="61" spans="1:11" x14ac:dyDescent="0.3">
      <c r="A61" s="4"/>
      <c r="B61" s="8" t="s">
        <v>22</v>
      </c>
      <c r="C61" s="12">
        <f>SUM(C41:C59)</f>
        <v>1030868</v>
      </c>
      <c r="D61" s="12">
        <f>SUM(D41:D60)</f>
        <v>547271.06000000006</v>
      </c>
      <c r="E61" s="12">
        <f>SUM(E41:E59)</f>
        <v>363350</v>
      </c>
      <c r="F61" s="12">
        <f>SUM(F41:F59)</f>
        <v>1083564.75</v>
      </c>
      <c r="I61" s="10"/>
    </row>
    <row r="62" spans="1:11" x14ac:dyDescent="0.3">
      <c r="A62" s="7"/>
      <c r="B62" s="8" t="s">
        <v>23</v>
      </c>
      <c r="C62" s="12">
        <f>+C27-C61</f>
        <v>179909.08999999985</v>
      </c>
      <c r="D62" s="12">
        <f>+D27-D61</f>
        <v>505264.66999999993</v>
      </c>
      <c r="E62" s="12">
        <f>+E27-E61</f>
        <v>293855</v>
      </c>
      <c r="F62" s="12">
        <f>SUM(F27)-F61</f>
        <v>138187.82000000007</v>
      </c>
    </row>
    <row r="63" spans="1:11" x14ac:dyDescent="0.3">
      <c r="B63" s="7" t="s">
        <v>47</v>
      </c>
      <c r="C63" s="12">
        <v>187650.61</v>
      </c>
      <c r="D63" s="12">
        <v>187932</v>
      </c>
      <c r="E63" s="12">
        <v>188070</v>
      </c>
      <c r="F63" s="12">
        <v>100000</v>
      </c>
    </row>
    <row r="64" spans="1:11" x14ac:dyDescent="0.3">
      <c r="B64" s="7" t="s">
        <v>48</v>
      </c>
      <c r="C64" s="12">
        <f>+C62-C63</f>
        <v>-7741.520000000135</v>
      </c>
      <c r="D64" s="12">
        <v>317333</v>
      </c>
      <c r="E64" s="12">
        <v>185131</v>
      </c>
      <c r="F64" s="12">
        <f>+F62-F63</f>
        <v>38187.820000000065</v>
      </c>
    </row>
    <row r="65" spans="3:14" x14ac:dyDescent="0.3">
      <c r="C65" s="15"/>
      <c r="D65" s="16"/>
      <c r="E65" s="16"/>
      <c r="F65" s="16"/>
    </row>
    <row r="66" spans="3:14" x14ac:dyDescent="0.3">
      <c r="C66" s="9"/>
    </row>
    <row r="67" spans="3:14" x14ac:dyDescent="0.3">
      <c r="C67" s="9"/>
      <c r="D67" s="9"/>
      <c r="E67" s="9"/>
      <c r="F67" s="9"/>
    </row>
    <row r="68" spans="3:14" x14ac:dyDescent="0.3">
      <c r="D68" s="9"/>
    </row>
    <row r="69" spans="3:14" x14ac:dyDescent="0.3">
      <c r="N69"/>
    </row>
    <row r="71" spans="3:14" x14ac:dyDescent="0.3">
      <c r="C71" s="16"/>
    </row>
  </sheetData>
  <sheetProtection selectLockedCells="1" selectUnlockedCells="1"/>
  <pageMargins left="0.45" right="0.45" top="0" bottom="0" header="0.3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LORRAINE BEYERSDORFF</cp:lastModifiedBy>
  <cp:lastPrinted>2024-11-20T13:14:40Z</cp:lastPrinted>
  <dcterms:created xsi:type="dcterms:W3CDTF">2008-09-26T14:00:10Z</dcterms:created>
  <dcterms:modified xsi:type="dcterms:W3CDTF">2024-11-20T15:31:28Z</dcterms:modified>
</cp:coreProperties>
</file>