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xr:revisionPtr revIDLastSave="0" documentId="13_ncr:1_{26970972-A121-48A6-9CCC-1EAF5D2098F0}" xr6:coauthVersionLast="47" xr6:coauthVersionMax="47" xr10:uidLastSave="{00000000-0000-0000-0000-000000000000}"/>
  <bookViews>
    <workbookView xWindow="-110" yWindow="-110" windowWidth="24220" windowHeight="15500" xr2:uid="{00000000-000D-0000-FFFF-FFFF00000000}"/>
  </bookViews>
  <sheets>
    <sheet name="Estimate" sheetId="4" r:id="rId1"/>
  </sheets>
  <definedNames>
    <definedName name="_xlnm._FilterDatabase" localSheetId="0" hidden="1">Estimate!$D$4:$H$35</definedName>
    <definedName name="_xlnm.Print_Area" localSheetId="0">Estimate!$A$2:$H$35</definedName>
    <definedName name="_xlnm.Print_Titles" localSheetId="0">Estimate!$1:$2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4" l="1"/>
  <c r="G37" i="4"/>
  <c r="G38" i="4"/>
  <c r="G39" i="4"/>
  <c r="G40" i="4"/>
  <c r="G41" i="4"/>
  <c r="G42" i="4"/>
  <c r="G43" i="4"/>
  <c r="G44" i="4"/>
  <c r="G45" i="4"/>
  <c r="G46" i="4"/>
  <c r="G47" i="4"/>
  <c r="G49" i="4"/>
  <c r="G50" i="4"/>
  <c r="G51" i="4"/>
  <c r="G52" i="4"/>
  <c r="G54" i="4"/>
  <c r="G55" i="4"/>
  <c r="G57" i="4"/>
  <c r="G59" i="4"/>
  <c r="G60" i="4"/>
  <c r="G61" i="4"/>
  <c r="G63" i="4"/>
  <c r="G64" i="4"/>
  <c r="G65" i="4"/>
  <c r="G35" i="4"/>
  <c r="F62" i="4"/>
  <c r="A62" i="4"/>
  <c r="F58" i="4"/>
  <c r="A58" i="4"/>
  <c r="F56" i="4"/>
  <c r="A56" i="4"/>
  <c r="F53" i="4"/>
  <c r="A53" i="4"/>
  <c r="F48" i="4"/>
  <c r="A48" i="4"/>
  <c r="G34" i="4"/>
  <c r="F34" i="4"/>
  <c r="A34" i="4"/>
  <c r="A31" i="4" l="1"/>
  <c r="A32" i="4"/>
  <c r="G33" i="4"/>
  <c r="A10" i="4"/>
  <c r="A16" i="4"/>
  <c r="A17" i="4"/>
  <c r="A22" i="4"/>
  <c r="A23" i="4"/>
  <c r="A27" i="4"/>
  <c r="G30" i="4"/>
  <c r="G29" i="4"/>
  <c r="G26" i="4"/>
  <c r="G25" i="4"/>
  <c r="D28" i="4"/>
  <c r="G28" i="4" s="1"/>
  <c r="D24" i="4"/>
  <c r="G24" i="4" s="1"/>
  <c r="D21" i="4"/>
  <c r="G21" i="4" s="1"/>
  <c r="D20" i="4"/>
  <c r="G20" i="4" s="1"/>
  <c r="D19" i="4"/>
  <c r="G19" i="4" s="1"/>
  <c r="D18" i="4"/>
  <c r="G18" i="4" s="1"/>
  <c r="D11" i="4"/>
  <c r="G11" i="4" s="1"/>
  <c r="D15" i="4"/>
  <c r="G15" i="4" s="1"/>
  <c r="D14" i="4"/>
  <c r="G14" i="4" s="1"/>
  <c r="D13" i="4"/>
  <c r="G13" i="4" s="1"/>
  <c r="D12" i="4"/>
  <c r="G12" i="4" s="1"/>
  <c r="D7" i="4"/>
  <c r="G7" i="4" s="1"/>
  <c r="D6" i="4"/>
  <c r="D9" i="4"/>
  <c r="G9" i="4" s="1"/>
  <c r="D8" i="4"/>
  <c r="G8" i="4" s="1"/>
  <c r="G6" i="4" l="1"/>
  <c r="A5" i="4" l="1"/>
  <c r="A4" i="4"/>
  <c r="A3" i="4"/>
  <c r="A6" i="4" l="1"/>
  <c r="A7" i="4" l="1"/>
  <c r="A8" i="4" l="1"/>
  <c r="A9" i="4" s="1"/>
  <c r="A11" i="4" s="1"/>
  <c r="A12" i="4" s="1"/>
  <c r="A13" i="4" s="1"/>
  <c r="A14" i="4" l="1"/>
  <c r="A15" i="4" s="1"/>
  <c r="A18" i="4" s="1"/>
  <c r="A19" i="4" s="1"/>
  <c r="A20" i="4" s="1"/>
  <c r="A21" i="4" s="1"/>
  <c r="A24" i="4" s="1"/>
  <c r="A25" i="4" s="1"/>
  <c r="A26" i="4" s="1"/>
  <c r="A28" i="4" s="1"/>
  <c r="A29" i="4" s="1"/>
  <c r="A30" i="4" s="1"/>
  <c r="A33" i="4" s="1"/>
  <c r="A35" i="4" s="1"/>
  <c r="A36" i="4" l="1"/>
  <c r="A37" i="4" l="1"/>
  <c r="A38" i="4" s="1"/>
  <c r="A39" i="4" l="1"/>
  <c r="A40" i="4" l="1"/>
  <c r="A41" i="4" s="1"/>
  <c r="A42" i="4" l="1"/>
  <c r="A44" i="4" s="1"/>
  <c r="A45" i="4" s="1"/>
  <c r="A46" i="4" s="1"/>
  <c r="A47" i="4" s="1"/>
  <c r="A49" i="4" s="1"/>
  <c r="A50" i="4" s="1"/>
  <c r="A51" i="4" s="1"/>
  <c r="A52" i="4" s="1"/>
  <c r="A54" i="4" s="1"/>
  <c r="A55" i="4" s="1"/>
  <c r="A57" i="4" s="1"/>
  <c r="A59" i="4" s="1"/>
  <c r="A60" i="4" s="1"/>
  <c r="A61" i="4" s="1"/>
  <c r="A63" i="4" s="1"/>
  <c r="A64" i="4" s="1"/>
  <c r="A65" i="4" s="1"/>
  <c r="A43" i="4"/>
</calcChain>
</file>

<file path=xl/sharedStrings.xml><?xml version="1.0" encoding="utf-8"?>
<sst xmlns="http://schemas.openxmlformats.org/spreadsheetml/2006/main" count="111" uniqueCount="65">
  <si>
    <t>DESCRIPTION</t>
  </si>
  <si>
    <t>QUANTITY</t>
  </si>
  <si>
    <t>UNIT</t>
  </si>
  <si>
    <t>SR #</t>
  </si>
  <si>
    <t>WASTAGE</t>
  </si>
  <si>
    <t>QUANTITY W/ WASTAGE</t>
  </si>
  <si>
    <t>REF</t>
  </si>
  <si>
    <t>MATERIAL RATE</t>
  </si>
  <si>
    <t>SF</t>
  </si>
  <si>
    <t>LF</t>
  </si>
  <si>
    <t>Division-03 - CONCRETE</t>
  </si>
  <si>
    <t>LBS</t>
  </si>
  <si>
    <t>Excavation</t>
  </si>
  <si>
    <t>Formwork</t>
  </si>
  <si>
    <t>CY</t>
  </si>
  <si>
    <t>Concrete Beam</t>
  </si>
  <si>
    <t>(1'-0"W x 1'-4"D)  Concrete Beam (1071 LF)</t>
  </si>
  <si>
    <t>(2) #5 Bars Bottom</t>
  </si>
  <si>
    <t>(2'-0"W x 1'-4"D) Concrete Beam (11 LF)</t>
  </si>
  <si>
    <t xml:space="preserve">2-#5's Top &amp; Bot </t>
  </si>
  <si>
    <t>#3 Stirrups @ 24" O.C</t>
  </si>
  <si>
    <t>Additional Bars</t>
  </si>
  <si>
    <t xml:space="preserve">(2)#5 x5'-0"Bars </t>
  </si>
  <si>
    <t xml:space="preserve">(2) #5s Top &amp; Bot </t>
  </si>
  <si>
    <t xml:space="preserve"> #3 Stirrups @ 24" O.C</t>
  </si>
  <si>
    <t>3-#4's Top Bars</t>
  </si>
  <si>
    <t>Slab Foundation</t>
  </si>
  <si>
    <t>(5 1/2" Thick) Concrete Slab (28 SF)</t>
  </si>
  <si>
    <t>(2" Thick) Sand Fill</t>
  </si>
  <si>
    <t>6 MIL Vapor Retarder</t>
  </si>
  <si>
    <t>(4" Thick) Tensioned Concrete Slab On Grade (4266 SF)</t>
  </si>
  <si>
    <t>Other</t>
  </si>
  <si>
    <t>Garage Wheel Stop</t>
  </si>
  <si>
    <t>Concrete Footings</t>
  </si>
  <si>
    <t>(3'-0" Dia x 1'-0" Deep) Footing Reinf. W/ #5@12" O.C (F-3)</t>
  </si>
  <si>
    <t>(4'-0" Dia x 1'-0" Deep) Footing Reinf. W/ #5@12" O.C (F-4)</t>
  </si>
  <si>
    <t>(6'-0" Dia x 1'-6" Deep) Footing Reinf. W/ #5@6" O.C (F-6)</t>
  </si>
  <si>
    <t>(7'-6" Dia x 1'-6" Deep) Footing Reinf. W/ #5@6" O.C (F-7)</t>
  </si>
  <si>
    <t>(8'-6" Dia x 1'-6" Deep) Footing Reinf. W/ #6@6" O.C (F-8)</t>
  </si>
  <si>
    <t>(9'-6" Dia x 1'-6" Deep) Footing Reinf. W/ #6@6" O.C (F-9)</t>
  </si>
  <si>
    <t>(3'-0"x3'-0"x 1'-0") Footing Reinf. W/ #5@12" O.C (F3A)</t>
  </si>
  <si>
    <t>(5'-0"x5'-0"x 1'-0") Footing Reinf. W/ #5@12" O.C (F5A)</t>
  </si>
  <si>
    <t>(7'-0"x6'-0"x 1'-6") Footing Reinf. W/ #5@12" O.C T&amp;B (F7A)</t>
  </si>
  <si>
    <t>(11'-0"x7'-0"x 1'-8") Footing Reinf. W/ #6@6" O.C (11A)</t>
  </si>
  <si>
    <t>(14'-0"x14'-0"x 1'-6") Footing Reinf. W/ #5@12" O.C T&amp;B (F14A)</t>
  </si>
  <si>
    <t>(30"x6") Concrete Footing Reinf. W/ 2#4 &amp; #4@16" O.C (9/S4.06)</t>
  </si>
  <si>
    <t xml:space="preserve">(8"x12") Concrete Ramp Edge. </t>
  </si>
  <si>
    <t>Concrete Piers</t>
  </si>
  <si>
    <t>(2'-6" Dia x 2'-11" Deep) Concrete Pier Reinf. W/ #6@6" O.C</t>
  </si>
  <si>
    <t>(16" Dia x 5'-6" Deep) Concrete Pier Reinf. W/ 4#5 &amp; #3 Ties @ 12" O.C</t>
  </si>
  <si>
    <t>24"x24" Concrete Pier Reinf. W/ 8#5 &amp; #3 Ties @ 12" O.C (5'-0")</t>
  </si>
  <si>
    <t>(5'-0"x5'-0"x5'-0") Concrete Pier</t>
  </si>
  <si>
    <t>Concrete Beams</t>
  </si>
  <si>
    <t>(12"x66") Concrete Beam Reinf. W/14#4 Long &amp; #3 Ties @ 12" O.C (2/S4.05)</t>
  </si>
  <si>
    <t>(14"x12") Court Edge Beam Reinf. W/4#5 &amp; #3 Ties @ 18" O.C (10/S4.06)</t>
  </si>
  <si>
    <t>Stairs</t>
  </si>
  <si>
    <t>Concrete Stairs Reinf. W/ #4@12" O.C W.E</t>
  </si>
  <si>
    <t>Slabs</t>
  </si>
  <si>
    <t>5" Thick Concrete Slab Reinf. W/ #3@12" O.C E.W</t>
  </si>
  <si>
    <t>6" Thick Concrete Slab Reinf. W/ #3@18" O.C E.W</t>
  </si>
  <si>
    <t xml:space="preserve">1" Concrete Topping Reinf. W/ W2.9xW2.9 </t>
  </si>
  <si>
    <t>Concrete Walls</t>
  </si>
  <si>
    <t>8"-11" Thick Concrete Ramp Wall Reinf. W/ #4@12" O.C E.W (3'-0")</t>
  </si>
  <si>
    <t>24" Thick Concrete Ringwall Reinf. W/18#4 Long &amp; #3 Ties @ 18" O.C (3/S1.12)</t>
  </si>
  <si>
    <t>Tilt Concrete Wall Panels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</si>
</sst>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7" formatCode="&quot;$&quot;#,##0.00"/>
    <numFmt numFmtId="172" formatCode="&quot;$&quot;#,##0.0"/>
  </numFmts>
  <fonts count="14" x14ac:knownFonts="1">
    <font>
      <sz val="11"/>
      <color theme="1"/>
      <name val="Tw Cen MT"/>
      <family val="2"/>
      <scheme val="minor"/>
    </font>
    <font>
      <b/>
      <sz val="12"/>
      <color theme="1"/>
      <name val="Tw Cen MT"/>
      <family val="2"/>
      <scheme val="minor"/>
    </font>
    <font>
      <sz val="11"/>
      <name val="Arial"/>
      <family val="2"/>
    </font>
    <font>
      <sz val="11"/>
      <color theme="1"/>
      <name val="Tw Cen MT"/>
      <family val="2"/>
      <scheme val="minor"/>
    </font>
    <font>
      <sz val="12"/>
      <name val="Arial"/>
      <family val="2"/>
    </font>
    <font>
      <sz val="11"/>
      <color theme="0"/>
      <name val="Tw Cen MT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B050"/>
      <name val="Arial"/>
      <family val="2"/>
    </font>
    <font>
      <sz val="10"/>
      <color theme="1"/>
      <name val="Tw Cen MT"/>
      <family val="2"/>
      <scheme val="minor"/>
    </font>
    <font>
      <b/>
      <sz val="10"/>
      <color theme="3"/>
      <name val="Tw Cen MT"/>
      <family val="2"/>
      <scheme val="minor"/>
    </font>
    <font>
      <b/>
      <u/>
      <sz val="10"/>
      <color rgb="FF000099"/>
      <name val="Tw Cen MT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3366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" fontId="1" fillId="3" borderId="1">
      <alignment horizontal="center" vertical="center"/>
    </xf>
    <xf numFmtId="44" fontId="3" fillId="0" borderId="0" applyFont="0" applyFill="0" applyBorder="0" applyAlignment="0" applyProtection="0"/>
    <xf numFmtId="0" fontId="5" fillId="4" borderId="0" applyNumberFormat="0" applyBorder="0" applyAlignment="0" applyProtection="0"/>
    <xf numFmtId="39" fontId="4" fillId="0" borderId="10">
      <alignment horizontal="left" vertical="center" wrapText="1"/>
    </xf>
    <xf numFmtId="39" fontId="4" fillId="0" borderId="10">
      <alignment horizontal="left" vertical="center" wrapText="1"/>
    </xf>
  </cellStyleXfs>
  <cellXfs count="42">
    <xf numFmtId="0" fontId="0" fillId="0" borderId="0" xfId="0"/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9" fillId="5" borderId="8" xfId="3" applyFont="1" applyFill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/>
    </xf>
    <xf numFmtId="0" fontId="9" fillId="5" borderId="1" xfId="3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9" fontId="2" fillId="0" borderId="1" xfId="4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9" fontId="2" fillId="0" borderId="6" xfId="4" applyFont="1" applyBorder="1" applyAlignment="1">
      <alignment horizontal="center" vertical="center" wrapText="1"/>
    </xf>
    <xf numFmtId="167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 wrapText="1"/>
    </xf>
    <xf numFmtId="2" fontId="9" fillId="5" borderId="1" xfId="3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/>
    </xf>
    <xf numFmtId="39" fontId="2" fillId="0" borderId="1" xfId="4" applyFont="1" applyBorder="1">
      <alignment horizontal="left" vertical="center" wrapText="1"/>
    </xf>
    <xf numFmtId="39" fontId="8" fillId="7" borderId="1" xfId="4" applyFont="1" applyFill="1" applyBorder="1">
      <alignment horizontal="left" vertical="center" wrapText="1"/>
    </xf>
    <xf numFmtId="167" fontId="6" fillId="0" borderId="0" xfId="0" applyNumberFormat="1" applyFont="1" applyAlignment="1">
      <alignment vertical="center"/>
    </xf>
    <xf numFmtId="39" fontId="2" fillId="0" borderId="5" xfId="4" applyFont="1" applyBorder="1">
      <alignment horizontal="left" vertical="center" wrapText="1"/>
    </xf>
    <xf numFmtId="39" fontId="2" fillId="0" borderId="5" xfId="4" applyFont="1" applyBorder="1" applyAlignment="1">
      <alignment horizontal="center" vertical="center" wrapText="1"/>
    </xf>
    <xf numFmtId="0" fontId="10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7" fillId="6" borderId="0" xfId="0" applyFont="1" applyFill="1" applyAlignment="1">
      <alignment vertical="center"/>
    </xf>
    <xf numFmtId="2" fontId="10" fillId="6" borderId="0" xfId="0" applyNumberFormat="1" applyFont="1" applyFill="1" applyAlignment="1">
      <alignment vertical="center"/>
    </xf>
    <xf numFmtId="39" fontId="8" fillId="0" borderId="1" xfId="4" applyFont="1" applyBorder="1">
      <alignment horizontal="left" vertical="center" wrapText="1"/>
    </xf>
    <xf numFmtId="39" fontId="8" fillId="0" borderId="5" xfId="0" applyNumberFormat="1" applyFont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2" fillId="0" borderId="6" xfId="0" applyFont="1" applyBorder="1" applyAlignment="1">
      <alignment horizontal="center" vertical="center"/>
    </xf>
    <xf numFmtId="172" fontId="1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6">
    <cellStyle name="Accent1" xfId="3" builtinId="29"/>
    <cellStyle name="Currency 2" xfId="2" xr:uid="{00000000-0005-0000-0000-000001000000}"/>
    <cellStyle name="Normal" xfId="0" builtinId="0"/>
    <cellStyle name="Style 1" xfId="1" xr:uid="{00000000-0005-0000-0000-000003000000}"/>
    <cellStyle name="takeoffs body style" xfId="4" xr:uid="{00000000-0005-0000-0000-000004000000}"/>
    <cellStyle name="takeoffs body style 2" xfId="5" xr:uid="{00000000-0005-0000-0000-000005000000}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00B300"/>
      <color rgb="FF3399FF"/>
      <color rgb="FF3366CC"/>
      <color rgb="FF0000B3"/>
      <color rgb="FFEFF5F5"/>
      <color rgb="FF4F81BD"/>
      <color rgb="FFA744B8"/>
      <color rgb="FF8533C9"/>
      <color rgb="FF007F00"/>
      <color rgb="FFFC6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177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Integral">
      <a:majorFont>
        <a:latin typeface="Tw Cen MT Condensed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W96"/>
  <sheetViews>
    <sheetView showGridLines="0" tabSelected="1" topLeftCell="A2" zoomScaleNormal="100" zoomScaleSheetLayoutView="85" workbookViewId="0">
      <pane ySplit="1" topLeftCell="A3" activePane="bottomLeft" state="frozen"/>
      <selection activeCell="A2" sqref="A2"/>
      <selection pane="bottomLeft" activeCell="J57" sqref="J57"/>
    </sheetView>
  </sheetViews>
  <sheetFormatPr defaultColWidth="9" defaultRowHeight="14" x14ac:dyDescent="0.3"/>
  <cols>
    <col min="1" max="1" width="8.58203125" style="2" customWidth="1"/>
    <col min="2" max="2" width="10.58203125" style="2" customWidth="1"/>
    <col min="3" max="3" width="70.08203125" style="2" bestFit="1" customWidth="1"/>
    <col min="4" max="4" width="10.58203125" style="8" customWidth="1"/>
    <col min="5" max="5" width="7.58203125" style="2" customWidth="1"/>
    <col min="6" max="6" width="10.58203125" style="8" customWidth="1"/>
    <col min="7" max="7" width="12.58203125" style="20" customWidth="1"/>
    <col min="8" max="8" width="10.58203125" style="2" customWidth="1"/>
    <col min="9" max="49" width="9" style="1"/>
    <col min="50" max="16384" width="9" style="2"/>
  </cols>
  <sheetData>
    <row r="1" spans="1:49" s="1" customFormat="1" ht="15" hidden="1" customHeight="1" x14ac:dyDescent="0.3">
      <c r="A1" s="9"/>
      <c r="B1" s="10"/>
      <c r="C1" s="10"/>
      <c r="D1" s="10"/>
      <c r="E1" s="10"/>
      <c r="F1" s="10"/>
      <c r="G1" s="18"/>
      <c r="H1" s="10"/>
    </row>
    <row r="2" spans="1:49" s="7" customFormat="1" ht="42" x14ac:dyDescent="0.3">
      <c r="A2" s="3" t="s">
        <v>3</v>
      </c>
      <c r="B2" s="4" t="s">
        <v>6</v>
      </c>
      <c r="C2" s="5" t="s">
        <v>0</v>
      </c>
      <c r="D2" s="6" t="s">
        <v>1</v>
      </c>
      <c r="E2" s="5" t="s">
        <v>2</v>
      </c>
      <c r="F2" s="6" t="s">
        <v>4</v>
      </c>
      <c r="G2" s="19" t="s">
        <v>5</v>
      </c>
      <c r="H2" s="4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1" customFormat="1" x14ac:dyDescent="0.3">
      <c r="A3" s="33" t="str">
        <f>IF(D3=0,"",1+MAX(#REF!))</f>
        <v/>
      </c>
      <c r="B3" s="27">
        <v>3000</v>
      </c>
      <c r="C3" s="28" t="s">
        <v>10</v>
      </c>
      <c r="D3" s="26"/>
      <c r="E3" s="29"/>
      <c r="F3" s="26"/>
      <c r="G3" s="30"/>
      <c r="H3" s="26"/>
      <c r="J3" s="23"/>
      <c r="K3" s="23"/>
    </row>
    <row r="4" spans="1:49" x14ac:dyDescent="0.3">
      <c r="A4" s="14" t="str">
        <f>IF(D4=0,"",1+MAX(A$3:A3))</f>
        <v/>
      </c>
      <c r="B4" s="32"/>
      <c r="C4" s="24"/>
      <c r="D4" s="25"/>
      <c r="E4" s="25"/>
      <c r="F4" s="11"/>
      <c r="G4" s="17"/>
      <c r="H4" s="16"/>
    </row>
    <row r="5" spans="1:49" x14ac:dyDescent="0.3">
      <c r="A5" s="14" t="str">
        <f>IF(D5=0,"",1+MAX(A$3:A4))</f>
        <v/>
      </c>
      <c r="B5" s="12"/>
      <c r="C5" s="22" t="s">
        <v>15</v>
      </c>
      <c r="D5" s="13"/>
      <c r="E5" s="15"/>
      <c r="F5" s="11"/>
      <c r="G5" s="17"/>
      <c r="H5" s="16"/>
      <c r="J5" s="23"/>
      <c r="K5" s="23"/>
    </row>
    <row r="6" spans="1:49" x14ac:dyDescent="0.3">
      <c r="A6" s="14">
        <f>IF(D6=0,"",1+MAX(A$3:A5))</f>
        <v>1</v>
      </c>
      <c r="B6" s="21"/>
      <c r="C6" s="31" t="s">
        <v>16</v>
      </c>
      <c r="D6" s="13">
        <f>1071*1*1.33/27</f>
        <v>52.756666666666668</v>
      </c>
      <c r="E6" s="13" t="s">
        <v>9</v>
      </c>
      <c r="F6" s="11">
        <v>0.1</v>
      </c>
      <c r="G6" s="17">
        <f t="shared" ref="G6" si="0">(F6*D6)+D6</f>
        <v>58.032333333333334</v>
      </c>
      <c r="H6" s="16"/>
      <c r="J6" s="23"/>
      <c r="K6" s="23"/>
    </row>
    <row r="7" spans="1:49" x14ac:dyDescent="0.3">
      <c r="A7" s="14">
        <f>IF(D7=0,"",1+MAX(A$3:A6))</f>
        <v>2</v>
      </c>
      <c r="B7" s="21"/>
      <c r="C7" s="21" t="s">
        <v>17</v>
      </c>
      <c r="D7" s="13">
        <f>1071*2*1.043</f>
        <v>2234.1059999999998</v>
      </c>
      <c r="E7" s="13" t="s">
        <v>11</v>
      </c>
      <c r="F7" s="11">
        <v>0.1</v>
      </c>
      <c r="G7" s="17">
        <f t="shared" ref="G7:G9" si="1">(F7*D7)+D7</f>
        <v>2457.5165999999999</v>
      </c>
      <c r="H7" s="16"/>
      <c r="J7" s="23"/>
      <c r="K7" s="23"/>
    </row>
    <row r="8" spans="1:49" x14ac:dyDescent="0.3">
      <c r="A8" s="14">
        <f>IF(D8=0,"",1+MAX(A$3:A7))</f>
        <v>3</v>
      </c>
      <c r="B8" s="21"/>
      <c r="C8" s="21" t="s">
        <v>12</v>
      </c>
      <c r="D8" s="13">
        <f>52.7567*1.25</f>
        <v>65.945875000000001</v>
      </c>
      <c r="E8" s="13" t="s">
        <v>14</v>
      </c>
      <c r="F8" s="11">
        <v>0.1</v>
      </c>
      <c r="G8" s="17">
        <f t="shared" si="1"/>
        <v>72.540462500000004</v>
      </c>
      <c r="H8" s="16"/>
      <c r="J8" s="23"/>
      <c r="K8" s="23"/>
    </row>
    <row r="9" spans="1:49" x14ac:dyDescent="0.3">
      <c r="A9" s="14">
        <f>IF(D9=0,"",1+MAX(A$3:A8))</f>
        <v>4</v>
      </c>
      <c r="B9" s="21"/>
      <c r="C9" s="21" t="s">
        <v>13</v>
      </c>
      <c r="D9" s="13">
        <f>1071*1.33*2</f>
        <v>2848.86</v>
      </c>
      <c r="E9" s="13" t="s">
        <v>8</v>
      </c>
      <c r="F9" s="11">
        <v>0.1</v>
      </c>
      <c r="G9" s="17">
        <f t="shared" si="1"/>
        <v>3133.7460000000001</v>
      </c>
      <c r="H9" s="16"/>
      <c r="J9" s="23"/>
      <c r="K9" s="23"/>
    </row>
    <row r="10" spans="1:49" x14ac:dyDescent="0.3">
      <c r="A10" s="14" t="str">
        <f>IF(D10=0,"",1+MAX(A$3:A9))</f>
        <v/>
      </c>
      <c r="B10" s="21"/>
      <c r="C10" s="21"/>
      <c r="D10" s="13"/>
      <c r="E10" s="13"/>
      <c r="F10" s="11"/>
      <c r="G10" s="17"/>
      <c r="H10" s="16"/>
      <c r="J10" s="23"/>
      <c r="K10" s="23"/>
    </row>
    <row r="11" spans="1:49" x14ac:dyDescent="0.3">
      <c r="A11" s="14">
        <f>IF(D11=0,"",1+MAX(A$3:A10))</f>
        <v>5</v>
      </c>
      <c r="B11" s="21"/>
      <c r="C11" s="31" t="s">
        <v>18</v>
      </c>
      <c r="D11" s="13">
        <f>11*2*1.33/27</f>
        <v>1.0837037037037038</v>
      </c>
      <c r="E11" s="13" t="s">
        <v>14</v>
      </c>
      <c r="F11" s="11">
        <v>0.1</v>
      </c>
      <c r="G11" s="17">
        <f t="shared" ref="G11" si="2">(F11*D11)+D11</f>
        <v>1.1920740740740743</v>
      </c>
      <c r="H11" s="16"/>
      <c r="J11" s="23"/>
      <c r="K11" s="23"/>
    </row>
    <row r="12" spans="1:49" x14ac:dyDescent="0.3">
      <c r="A12" s="14">
        <f>IF(D12=0,"",1+MAX(A$3:A11))</f>
        <v>6</v>
      </c>
      <c r="B12" s="21"/>
      <c r="C12" s="21" t="s">
        <v>19</v>
      </c>
      <c r="D12" s="13">
        <f>11*2*2*1.043</f>
        <v>45.891999999999996</v>
      </c>
      <c r="E12" s="13" t="s">
        <v>11</v>
      </c>
      <c r="F12" s="11">
        <v>0.1</v>
      </c>
      <c r="G12" s="17">
        <f t="shared" ref="G12:G15" si="3">(F12*D12)+D12</f>
        <v>50.481199999999994</v>
      </c>
      <c r="H12" s="16"/>
      <c r="J12" s="23"/>
      <c r="K12" s="23"/>
    </row>
    <row r="13" spans="1:49" x14ac:dyDescent="0.3">
      <c r="A13" s="14">
        <f>IF(D13=0,"",1+MAX(A$3:A12))</f>
        <v>7</v>
      </c>
      <c r="B13" s="21"/>
      <c r="C13" s="21" t="s">
        <v>20</v>
      </c>
      <c r="D13" s="13">
        <f>11*0.376/2</f>
        <v>2.0680000000000001</v>
      </c>
      <c r="E13" s="13" t="s">
        <v>11</v>
      </c>
      <c r="F13" s="11">
        <v>0.1</v>
      </c>
      <c r="G13" s="17">
        <f t="shared" si="3"/>
        <v>2.2747999999999999</v>
      </c>
      <c r="H13" s="16"/>
      <c r="J13" s="23"/>
      <c r="K13" s="23"/>
    </row>
    <row r="14" spans="1:49" x14ac:dyDescent="0.3">
      <c r="A14" s="14">
        <f>IF(D14=0,"",1+MAX(A$3:A13))</f>
        <v>8</v>
      </c>
      <c r="B14" s="21"/>
      <c r="C14" s="21" t="s">
        <v>12</v>
      </c>
      <c r="D14" s="13">
        <f>1.0837*1.25</f>
        <v>1.3546250000000002</v>
      </c>
      <c r="E14" s="13" t="s">
        <v>14</v>
      </c>
      <c r="F14" s="11">
        <v>0.1</v>
      </c>
      <c r="G14" s="17">
        <f t="shared" si="3"/>
        <v>1.4900875000000002</v>
      </c>
      <c r="H14" s="16"/>
      <c r="J14" s="23"/>
      <c r="K14" s="23"/>
    </row>
    <row r="15" spans="1:49" x14ac:dyDescent="0.3">
      <c r="A15" s="14">
        <f>IF(D15=0,"",1+MAX(A$3:A14))</f>
        <v>9</v>
      </c>
      <c r="B15" s="21"/>
      <c r="C15" s="21" t="s">
        <v>13</v>
      </c>
      <c r="D15" s="13">
        <f>11*1.33*2</f>
        <v>29.26</v>
      </c>
      <c r="E15" s="13" t="s">
        <v>8</v>
      </c>
      <c r="F15" s="11">
        <v>0.1</v>
      </c>
      <c r="G15" s="17">
        <f t="shared" si="3"/>
        <v>32.186</v>
      </c>
      <c r="H15" s="16"/>
      <c r="J15" s="23"/>
      <c r="K15" s="23"/>
    </row>
    <row r="16" spans="1:49" x14ac:dyDescent="0.3">
      <c r="A16" s="14" t="str">
        <f>IF(D16=0,"",1+MAX(A$3:A15))</f>
        <v/>
      </c>
      <c r="B16" s="21"/>
      <c r="C16" s="21"/>
      <c r="D16" s="13"/>
      <c r="E16" s="13"/>
      <c r="F16" s="11"/>
      <c r="G16" s="17"/>
      <c r="H16" s="16"/>
      <c r="J16" s="23"/>
      <c r="K16" s="23"/>
    </row>
    <row r="17" spans="1:11" x14ac:dyDescent="0.3">
      <c r="A17" s="14" t="str">
        <f>IF(D17=0,"",1+MAX(A$3:A16))</f>
        <v/>
      </c>
      <c r="B17" s="21"/>
      <c r="C17" s="22" t="s">
        <v>21</v>
      </c>
      <c r="D17" s="13"/>
      <c r="E17" s="13"/>
      <c r="F17" s="11"/>
      <c r="G17" s="17"/>
      <c r="H17" s="16"/>
      <c r="J17" s="23"/>
      <c r="K17" s="23"/>
    </row>
    <row r="18" spans="1:11" x14ac:dyDescent="0.3">
      <c r="A18" s="14">
        <f>IF(D18=0,"",1+MAX(A$3:A17))</f>
        <v>10</v>
      </c>
      <c r="B18" s="21"/>
      <c r="C18" s="21" t="s">
        <v>22</v>
      </c>
      <c r="D18" s="13">
        <f>12*2*1.043*5</f>
        <v>125.15999999999998</v>
      </c>
      <c r="E18" s="13" t="s">
        <v>11</v>
      </c>
      <c r="F18" s="11">
        <v>0.1</v>
      </c>
      <c r="G18" s="17">
        <f t="shared" ref="G18:G21" si="4">(F18*D18)+D18</f>
        <v>137.67599999999999</v>
      </c>
      <c r="H18" s="16"/>
      <c r="J18" s="23"/>
      <c r="K18" s="23"/>
    </row>
    <row r="19" spans="1:11" x14ac:dyDescent="0.3">
      <c r="A19" s="14">
        <f>IF(D19=0,"",1+MAX(A$3:A18))</f>
        <v>11</v>
      </c>
      <c r="B19" s="21"/>
      <c r="C19" s="21" t="s">
        <v>23</v>
      </c>
      <c r="D19" s="13">
        <f>230*2*1.043*2</f>
        <v>959.56</v>
      </c>
      <c r="E19" s="13" t="s">
        <v>11</v>
      </c>
      <c r="F19" s="11">
        <v>0.1</v>
      </c>
      <c r="G19" s="17">
        <f t="shared" si="4"/>
        <v>1055.5159999999998</v>
      </c>
      <c r="H19" s="16"/>
      <c r="J19" s="23"/>
      <c r="K19" s="23"/>
    </row>
    <row r="20" spans="1:11" x14ac:dyDescent="0.3">
      <c r="A20" s="14">
        <f>IF(D20=0,"",1+MAX(A$3:A19))</f>
        <v>12</v>
      </c>
      <c r="B20" s="21"/>
      <c r="C20" s="21" t="s">
        <v>24</v>
      </c>
      <c r="D20" s="13">
        <f>230*0.376/2</f>
        <v>43.24</v>
      </c>
      <c r="E20" s="13" t="s">
        <v>11</v>
      </c>
      <c r="F20" s="11">
        <v>0.1</v>
      </c>
      <c r="G20" s="17">
        <f t="shared" si="4"/>
        <v>47.564</v>
      </c>
      <c r="H20" s="16"/>
      <c r="J20" s="23"/>
      <c r="K20" s="23"/>
    </row>
    <row r="21" spans="1:11" x14ac:dyDescent="0.3">
      <c r="A21" s="14">
        <f>IF(D21=0,"",1+MAX(A$3:A20))</f>
        <v>13</v>
      </c>
      <c r="B21" s="21"/>
      <c r="C21" s="21" t="s">
        <v>25</v>
      </c>
      <c r="D21" s="13">
        <f>27*3*0.668</f>
        <v>54.108000000000004</v>
      </c>
      <c r="E21" s="13" t="s">
        <v>11</v>
      </c>
      <c r="F21" s="11">
        <v>0.1</v>
      </c>
      <c r="G21" s="17">
        <f t="shared" si="4"/>
        <v>59.518800000000006</v>
      </c>
      <c r="H21" s="16"/>
      <c r="J21" s="23"/>
      <c r="K21" s="23"/>
    </row>
    <row r="22" spans="1:11" x14ac:dyDescent="0.3">
      <c r="A22" s="14" t="str">
        <f>IF(D22=0,"",1+MAX(A$3:A21))</f>
        <v/>
      </c>
      <c r="B22" s="21"/>
      <c r="C22" s="21"/>
      <c r="D22" s="13"/>
      <c r="E22" s="13"/>
      <c r="F22" s="11"/>
      <c r="G22" s="17"/>
      <c r="H22" s="16"/>
      <c r="J22" s="23"/>
      <c r="K22" s="23"/>
    </row>
    <row r="23" spans="1:11" x14ac:dyDescent="0.3">
      <c r="A23" s="14" t="str">
        <f>IF(D23=0,"",1+MAX(A$3:A22))</f>
        <v/>
      </c>
      <c r="B23" s="21"/>
      <c r="C23" s="22" t="s">
        <v>26</v>
      </c>
      <c r="D23" s="13"/>
      <c r="E23" s="13"/>
      <c r="F23" s="11"/>
      <c r="G23" s="17"/>
      <c r="H23" s="16"/>
      <c r="J23" s="23"/>
      <c r="K23" s="23"/>
    </row>
    <row r="24" spans="1:11" x14ac:dyDescent="0.3">
      <c r="A24" s="14">
        <f>IF(D24=0,"",1+MAX(A$3:A23))</f>
        <v>14</v>
      </c>
      <c r="B24" s="21"/>
      <c r="C24" s="31" t="s">
        <v>27</v>
      </c>
      <c r="D24" s="13">
        <f>28*0.45833/27</f>
        <v>0.47530518518518516</v>
      </c>
      <c r="E24" s="13" t="s">
        <v>14</v>
      </c>
      <c r="F24" s="11">
        <v>0.1</v>
      </c>
      <c r="G24" s="17">
        <f t="shared" ref="G24:G26" si="5">(F24*D24)+D24</f>
        <v>0.52283570370370369</v>
      </c>
      <c r="H24" s="16"/>
      <c r="J24" s="23"/>
      <c r="K24" s="23"/>
    </row>
    <row r="25" spans="1:11" x14ac:dyDescent="0.3">
      <c r="A25" s="14">
        <f>IF(D25=0,"",1+MAX(A$3:A24))</f>
        <v>15</v>
      </c>
      <c r="B25" s="21"/>
      <c r="C25" s="21" t="s">
        <v>28</v>
      </c>
      <c r="D25" s="13">
        <v>28</v>
      </c>
      <c r="E25" s="13" t="s">
        <v>8</v>
      </c>
      <c r="F25" s="11">
        <v>0.1</v>
      </c>
      <c r="G25" s="17">
        <f t="shared" si="5"/>
        <v>30.8</v>
      </c>
      <c r="H25" s="16"/>
      <c r="J25" s="23"/>
      <c r="K25" s="23"/>
    </row>
    <row r="26" spans="1:11" x14ac:dyDescent="0.3">
      <c r="A26" s="14">
        <f>IF(D26=0,"",1+MAX(A$3:A25))</f>
        <v>16</v>
      </c>
      <c r="B26" s="21"/>
      <c r="C26" s="21" t="s">
        <v>29</v>
      </c>
      <c r="D26" s="13">
        <v>28</v>
      </c>
      <c r="E26" s="13" t="s">
        <v>8</v>
      </c>
      <c r="F26" s="11">
        <v>0.1</v>
      </c>
      <c r="G26" s="17">
        <f t="shared" si="5"/>
        <v>30.8</v>
      </c>
      <c r="H26" s="16"/>
      <c r="J26" s="23"/>
      <c r="K26" s="23"/>
    </row>
    <row r="27" spans="1:11" x14ac:dyDescent="0.3">
      <c r="A27" s="14" t="str">
        <f>IF(D27=0,"",1+MAX(A$3:A26))</f>
        <v/>
      </c>
      <c r="B27" s="21"/>
      <c r="C27" s="21"/>
      <c r="D27" s="13"/>
      <c r="E27" s="13"/>
      <c r="F27" s="11"/>
      <c r="G27" s="17"/>
      <c r="H27" s="16"/>
      <c r="J27" s="23"/>
      <c r="K27" s="23"/>
    </row>
    <row r="28" spans="1:11" x14ac:dyDescent="0.3">
      <c r="A28" s="14">
        <f>IF(D28=0,"",1+MAX(A$3:A27))</f>
        <v>17</v>
      </c>
      <c r="B28" s="21"/>
      <c r="C28" s="31" t="s">
        <v>30</v>
      </c>
      <c r="D28" s="13">
        <f>4266*0.33/27</f>
        <v>52.14</v>
      </c>
      <c r="E28" s="13" t="s">
        <v>14</v>
      </c>
      <c r="F28" s="11">
        <v>0.1</v>
      </c>
      <c r="G28" s="17">
        <f t="shared" ref="G28:G30" si="6">(F28*D28)+D28</f>
        <v>57.353999999999999</v>
      </c>
      <c r="H28" s="16"/>
      <c r="J28" s="23"/>
      <c r="K28" s="23"/>
    </row>
    <row r="29" spans="1:11" x14ac:dyDescent="0.3">
      <c r="A29" s="14">
        <f>IF(D29=0,"",1+MAX(A$3:A28))</f>
        <v>18</v>
      </c>
      <c r="B29" s="21"/>
      <c r="C29" s="21" t="s">
        <v>28</v>
      </c>
      <c r="D29" s="13">
        <v>4266</v>
      </c>
      <c r="E29" s="13" t="s">
        <v>8</v>
      </c>
      <c r="F29" s="11">
        <v>0.1</v>
      </c>
      <c r="G29" s="17">
        <f t="shared" si="6"/>
        <v>4692.6000000000004</v>
      </c>
      <c r="H29" s="16"/>
      <c r="J29" s="23"/>
      <c r="K29" s="23"/>
    </row>
    <row r="30" spans="1:11" x14ac:dyDescent="0.3">
      <c r="A30" s="14">
        <f>IF(D30=0,"",1+MAX(A$3:A29))</f>
        <v>19</v>
      </c>
      <c r="B30" s="21"/>
      <c r="C30" s="21" t="s">
        <v>29</v>
      </c>
      <c r="D30" s="13">
        <v>4266</v>
      </c>
      <c r="E30" s="13" t="s">
        <v>8</v>
      </c>
      <c r="F30" s="11">
        <v>0.1</v>
      </c>
      <c r="G30" s="17">
        <f t="shared" si="6"/>
        <v>4692.6000000000004</v>
      </c>
      <c r="H30" s="16"/>
      <c r="J30" s="23"/>
      <c r="K30" s="23"/>
    </row>
    <row r="31" spans="1:11" x14ac:dyDescent="0.3">
      <c r="A31" s="14" t="str">
        <f>IF(D31=0,"",1+MAX(A$3:A30))</f>
        <v/>
      </c>
      <c r="B31" s="21"/>
      <c r="C31" s="21"/>
      <c r="D31" s="13"/>
      <c r="E31" s="13"/>
      <c r="F31" s="11"/>
      <c r="G31" s="17"/>
      <c r="H31" s="16"/>
      <c r="J31" s="23"/>
      <c r="K31" s="23"/>
    </row>
    <row r="32" spans="1:11" x14ac:dyDescent="0.3">
      <c r="A32" s="14" t="str">
        <f>IF(D32=0,"",1+MAX(A$3:A31))</f>
        <v/>
      </c>
      <c r="B32" s="21"/>
      <c r="C32" s="22" t="s">
        <v>31</v>
      </c>
      <c r="D32" s="13"/>
      <c r="E32" s="13"/>
      <c r="F32" s="11"/>
      <c r="G32" s="17"/>
      <c r="H32" s="16"/>
      <c r="J32" s="23"/>
      <c r="K32" s="23"/>
    </row>
    <row r="33" spans="1:11" x14ac:dyDescent="0.3">
      <c r="A33" s="14">
        <f>IF(D33=0,"",1+MAX(A$3:A32))</f>
        <v>20</v>
      </c>
      <c r="B33" s="21"/>
      <c r="C33" s="21" t="s">
        <v>32</v>
      </c>
      <c r="D33" s="13">
        <v>42</v>
      </c>
      <c r="E33" s="13" t="s">
        <v>9</v>
      </c>
      <c r="F33" s="11">
        <v>0.1</v>
      </c>
      <c r="G33" s="17">
        <f t="shared" ref="G33:G65" si="7">(F33*D33)+D33</f>
        <v>46.2</v>
      </c>
      <c r="H33" s="16"/>
      <c r="J33" s="23"/>
      <c r="K33" s="23"/>
    </row>
    <row r="34" spans="1:11" s="37" customFormat="1" ht="15" customHeight="1" x14ac:dyDescent="0.3">
      <c r="A34" s="14" t="str">
        <f>IF(D34=0,"",1+MAX(A$13:A33))</f>
        <v/>
      </c>
      <c r="B34" s="34"/>
      <c r="C34" s="35" t="s">
        <v>33</v>
      </c>
      <c r="D34" s="13"/>
      <c r="E34" s="13"/>
      <c r="F34" s="11" t="str">
        <f>IF(D34=0,"",0)</f>
        <v/>
      </c>
      <c r="G34" s="17" t="str">
        <f>IF(D34=0,"",0)</f>
        <v/>
      </c>
      <c r="H34" s="36"/>
    </row>
    <row r="35" spans="1:11" s="37" customFormat="1" ht="15" customHeight="1" x14ac:dyDescent="0.3">
      <c r="A35" s="14">
        <f>IF(D35=0,"",1+MAX(A$13:A34))</f>
        <v>21</v>
      </c>
      <c r="B35" s="38"/>
      <c r="C35" s="21" t="s">
        <v>34</v>
      </c>
      <c r="D35" s="13">
        <v>8.5</v>
      </c>
      <c r="E35" s="13" t="s">
        <v>14</v>
      </c>
      <c r="F35" s="11">
        <v>0.1</v>
      </c>
      <c r="G35" s="17">
        <f t="shared" si="7"/>
        <v>9.35</v>
      </c>
      <c r="H35" s="39"/>
    </row>
    <row r="36" spans="1:11" s="37" customFormat="1" ht="15" customHeight="1" x14ac:dyDescent="0.3">
      <c r="A36" s="14">
        <f>IF(D36=0,"",1+MAX(A$13:A35))</f>
        <v>22</v>
      </c>
      <c r="B36" s="40"/>
      <c r="C36" s="21" t="s">
        <v>35</v>
      </c>
      <c r="D36" s="13">
        <v>1</v>
      </c>
      <c r="E36" s="13" t="s">
        <v>14</v>
      </c>
      <c r="F36" s="11">
        <v>0.1</v>
      </c>
      <c r="G36" s="17">
        <f t="shared" si="7"/>
        <v>1.1000000000000001</v>
      </c>
      <c r="H36" s="39"/>
    </row>
    <row r="37" spans="1:11" s="37" customFormat="1" ht="15" customHeight="1" x14ac:dyDescent="0.3">
      <c r="A37" s="14">
        <f>IF(D37=0,"",1+MAX(A$13:A36))</f>
        <v>23</v>
      </c>
      <c r="B37" s="40"/>
      <c r="C37" s="21" t="s">
        <v>36</v>
      </c>
      <c r="D37" s="13">
        <v>6.3999999999999995</v>
      </c>
      <c r="E37" s="13" t="s">
        <v>14</v>
      </c>
      <c r="F37" s="11">
        <v>0.1</v>
      </c>
      <c r="G37" s="17">
        <f t="shared" si="7"/>
        <v>7.0399999999999991</v>
      </c>
      <c r="H37" s="39"/>
    </row>
    <row r="38" spans="1:11" s="37" customFormat="1" ht="15" customHeight="1" x14ac:dyDescent="0.3">
      <c r="A38" s="14">
        <f>IF(D38=0,"",1+MAX(A$13:A37))</f>
        <v>24</v>
      </c>
      <c r="B38" s="40"/>
      <c r="C38" s="21" t="s">
        <v>37</v>
      </c>
      <c r="D38" s="13">
        <v>20</v>
      </c>
      <c r="E38" s="13" t="s">
        <v>14</v>
      </c>
      <c r="F38" s="11">
        <v>0.1</v>
      </c>
      <c r="G38" s="17">
        <f t="shared" si="7"/>
        <v>22</v>
      </c>
      <c r="H38" s="39"/>
    </row>
    <row r="39" spans="1:11" s="37" customFormat="1" ht="15" customHeight="1" x14ac:dyDescent="0.3">
      <c r="A39" s="14">
        <f>IF(D39=0,"",1+MAX(A$13:A38))</f>
        <v>25</v>
      </c>
      <c r="B39" s="40"/>
      <c r="C39" s="21" t="s">
        <v>38</v>
      </c>
      <c r="D39" s="13">
        <v>25.400000000000002</v>
      </c>
      <c r="E39" s="13" t="s">
        <v>14</v>
      </c>
      <c r="F39" s="11">
        <v>0.1</v>
      </c>
      <c r="G39" s="17">
        <f t="shared" si="7"/>
        <v>27.94</v>
      </c>
      <c r="H39" s="39"/>
    </row>
    <row r="40" spans="1:11" s="37" customFormat="1" ht="15" customHeight="1" x14ac:dyDescent="0.3">
      <c r="A40" s="14">
        <f>IF(D40=0,"",1+MAX(A$13:A39))</f>
        <v>26</v>
      </c>
      <c r="B40" s="40"/>
      <c r="C40" s="21" t="s">
        <v>39</v>
      </c>
      <c r="D40" s="13">
        <v>71</v>
      </c>
      <c r="E40" s="13" t="s">
        <v>14</v>
      </c>
      <c r="F40" s="11">
        <v>0.1</v>
      </c>
      <c r="G40" s="17">
        <f t="shared" si="7"/>
        <v>78.099999999999994</v>
      </c>
      <c r="H40" s="39"/>
    </row>
    <row r="41" spans="1:11" s="37" customFormat="1" ht="15" customHeight="1" x14ac:dyDescent="0.3">
      <c r="A41" s="14">
        <f>IF(D41=0,"",1+MAX(A$13:A40))</f>
        <v>27</v>
      </c>
      <c r="B41" s="40"/>
      <c r="C41" s="21" t="s">
        <v>40</v>
      </c>
      <c r="D41" s="13">
        <v>1</v>
      </c>
      <c r="E41" s="13" t="s">
        <v>14</v>
      </c>
      <c r="F41" s="11">
        <v>0.1</v>
      </c>
      <c r="G41" s="17">
        <f t="shared" si="7"/>
        <v>1.1000000000000001</v>
      </c>
      <c r="H41" s="39"/>
    </row>
    <row r="42" spans="1:11" s="37" customFormat="1" ht="15" customHeight="1" x14ac:dyDescent="0.3">
      <c r="A42" s="14">
        <f>IF(D42=0,"",1+MAX(A$13:A41))</f>
        <v>28</v>
      </c>
      <c r="B42" s="40"/>
      <c r="C42" s="21" t="s">
        <v>41</v>
      </c>
      <c r="D42" s="13">
        <v>3.8000000000000003</v>
      </c>
      <c r="E42" s="13" t="s">
        <v>14</v>
      </c>
      <c r="F42" s="11">
        <v>0.1</v>
      </c>
      <c r="G42" s="17">
        <f t="shared" si="7"/>
        <v>4.1800000000000006</v>
      </c>
      <c r="H42" s="39"/>
    </row>
    <row r="43" spans="1:11" s="37" customFormat="1" ht="15" customHeight="1" x14ac:dyDescent="0.3">
      <c r="A43" s="14">
        <f>IF(D43=0,"",1+MAX(A$13:A42))</f>
        <v>29</v>
      </c>
      <c r="B43" s="40"/>
      <c r="C43" s="21" t="s">
        <v>42</v>
      </c>
      <c r="D43" s="13">
        <v>2.4</v>
      </c>
      <c r="E43" s="13" t="s">
        <v>14</v>
      </c>
      <c r="F43" s="11">
        <v>0.1</v>
      </c>
      <c r="G43" s="17">
        <f t="shared" si="7"/>
        <v>2.6399999999999997</v>
      </c>
      <c r="H43" s="39"/>
    </row>
    <row r="44" spans="1:11" s="37" customFormat="1" ht="15" customHeight="1" x14ac:dyDescent="0.3">
      <c r="A44" s="14">
        <f>IF(D44=0,"",1+MAX(A$13:A43))</f>
        <v>30</v>
      </c>
      <c r="B44" s="40"/>
      <c r="C44" s="21" t="s">
        <v>43</v>
      </c>
      <c r="D44" s="13">
        <v>4.8</v>
      </c>
      <c r="E44" s="13" t="s">
        <v>14</v>
      </c>
      <c r="F44" s="11">
        <v>0.1</v>
      </c>
      <c r="G44" s="17">
        <f t="shared" si="7"/>
        <v>5.2799999999999994</v>
      </c>
      <c r="H44" s="39"/>
    </row>
    <row r="45" spans="1:11" s="37" customFormat="1" ht="15" customHeight="1" x14ac:dyDescent="0.3">
      <c r="A45" s="14">
        <f>IF(D45=0,"",1+MAX(A$13:A44))</f>
        <v>31</v>
      </c>
      <c r="B45" s="40"/>
      <c r="C45" s="21" t="s">
        <v>44</v>
      </c>
      <c r="D45" s="13">
        <v>65.399999999999991</v>
      </c>
      <c r="E45" s="13" t="s">
        <v>14</v>
      </c>
      <c r="F45" s="11">
        <v>0.1</v>
      </c>
      <c r="G45" s="17">
        <f t="shared" si="7"/>
        <v>71.94</v>
      </c>
      <c r="H45" s="39"/>
    </row>
    <row r="46" spans="1:11" s="37" customFormat="1" ht="15" customHeight="1" x14ac:dyDescent="0.3">
      <c r="A46" s="14">
        <f>IF(D46=0,"",1+MAX(A$13:A45))</f>
        <v>32</v>
      </c>
      <c r="B46" s="40"/>
      <c r="C46" s="21" t="s">
        <v>45</v>
      </c>
      <c r="D46" s="13">
        <v>22.3</v>
      </c>
      <c r="E46" s="13" t="s">
        <v>14</v>
      </c>
      <c r="F46" s="11">
        <v>0.1</v>
      </c>
      <c r="G46" s="17">
        <f t="shared" si="7"/>
        <v>24.53</v>
      </c>
      <c r="H46" s="39"/>
    </row>
    <row r="47" spans="1:11" s="37" customFormat="1" ht="15" customHeight="1" x14ac:dyDescent="0.3">
      <c r="A47" s="14">
        <f>IF(D47=0,"",1+MAX(A$13:A46))</f>
        <v>33</v>
      </c>
      <c r="B47" s="40"/>
      <c r="C47" s="21" t="s">
        <v>46</v>
      </c>
      <c r="D47" s="13">
        <v>0.4</v>
      </c>
      <c r="E47" s="13" t="s">
        <v>14</v>
      </c>
      <c r="F47" s="11">
        <v>0.1</v>
      </c>
      <c r="G47" s="17">
        <f t="shared" si="7"/>
        <v>0.44000000000000006</v>
      </c>
      <c r="H47" s="39"/>
    </row>
    <row r="48" spans="1:11" s="37" customFormat="1" ht="15" customHeight="1" x14ac:dyDescent="0.3">
      <c r="A48" s="14" t="str">
        <f>IF(D48=0,"",1+MAX(A$13:A47))</f>
        <v/>
      </c>
      <c r="B48" s="40"/>
      <c r="C48" s="21" t="s">
        <v>47</v>
      </c>
      <c r="D48" s="13"/>
      <c r="E48" s="13"/>
      <c r="F48" s="11" t="str">
        <f t="shared" ref="F36:F65" si="8">IF(D48=0,"",0)</f>
        <v/>
      </c>
      <c r="G48" s="17"/>
      <c r="H48" s="39"/>
    </row>
    <row r="49" spans="1:8" s="37" customFormat="1" ht="15" customHeight="1" x14ac:dyDescent="0.3">
      <c r="A49" s="14">
        <f>IF(D49=0,"",1+MAX(A$13:A48))</f>
        <v>34</v>
      </c>
      <c r="B49" s="40"/>
      <c r="C49" s="21" t="s">
        <v>48</v>
      </c>
      <c r="D49" s="13">
        <v>1.4000000000000001</v>
      </c>
      <c r="E49" s="13" t="s">
        <v>14</v>
      </c>
      <c r="F49" s="11">
        <v>0.1</v>
      </c>
      <c r="G49" s="17">
        <f t="shared" si="7"/>
        <v>1.54</v>
      </c>
      <c r="H49" s="39"/>
    </row>
    <row r="50" spans="1:8" s="37" customFormat="1" ht="15" customHeight="1" x14ac:dyDescent="0.3">
      <c r="A50" s="14">
        <f>IF(D50=0,"",1+MAX(A$13:A49))</f>
        <v>35</v>
      </c>
      <c r="B50" s="40"/>
      <c r="C50" s="21" t="s">
        <v>49</v>
      </c>
      <c r="D50" s="13">
        <v>6.3</v>
      </c>
      <c r="E50" s="13" t="s">
        <v>14</v>
      </c>
      <c r="F50" s="11">
        <v>0.1</v>
      </c>
      <c r="G50" s="17">
        <f t="shared" si="7"/>
        <v>6.93</v>
      </c>
      <c r="H50" s="39"/>
    </row>
    <row r="51" spans="1:8" s="37" customFormat="1" ht="15" customHeight="1" x14ac:dyDescent="0.3">
      <c r="A51" s="14">
        <f>IF(D51=0,"",1+MAX(A$13:A50))</f>
        <v>36</v>
      </c>
      <c r="B51" s="40"/>
      <c r="C51" s="21" t="s">
        <v>50</v>
      </c>
      <c r="D51" s="13">
        <v>4.5</v>
      </c>
      <c r="E51" s="13" t="s">
        <v>14</v>
      </c>
      <c r="F51" s="11">
        <v>0.1</v>
      </c>
      <c r="G51" s="17">
        <f t="shared" si="7"/>
        <v>4.95</v>
      </c>
      <c r="H51" s="39"/>
    </row>
    <row r="52" spans="1:8" s="37" customFormat="1" ht="15" customHeight="1" x14ac:dyDescent="0.3">
      <c r="A52" s="14">
        <f>IF(D52=0,"",1+MAX(A$13:A51))</f>
        <v>37</v>
      </c>
      <c r="B52" s="40"/>
      <c r="C52" s="21" t="s">
        <v>51</v>
      </c>
      <c r="D52" s="13">
        <v>18.600000000000001</v>
      </c>
      <c r="E52" s="13" t="s">
        <v>14</v>
      </c>
      <c r="F52" s="11">
        <v>0.1</v>
      </c>
      <c r="G52" s="17">
        <f t="shared" si="7"/>
        <v>20.46</v>
      </c>
      <c r="H52" s="39"/>
    </row>
    <row r="53" spans="1:8" s="37" customFormat="1" ht="15" customHeight="1" x14ac:dyDescent="0.3">
      <c r="A53" s="14" t="str">
        <f>IF(D53=0,"",1+MAX(A$13:A52))</f>
        <v/>
      </c>
      <c r="B53" s="40"/>
      <c r="C53" s="35" t="s">
        <v>52</v>
      </c>
      <c r="D53" s="13"/>
      <c r="E53" s="13"/>
      <c r="F53" s="11" t="str">
        <f t="shared" si="8"/>
        <v/>
      </c>
      <c r="G53" s="17"/>
      <c r="H53" s="39"/>
    </row>
    <row r="54" spans="1:8" s="37" customFormat="1" ht="15" customHeight="1" x14ac:dyDescent="0.3">
      <c r="A54" s="14">
        <f>IF(D54=0,"",1+MAX(A$13:A53))</f>
        <v>38</v>
      </c>
      <c r="B54" s="40"/>
      <c r="C54" s="21" t="s">
        <v>53</v>
      </c>
      <c r="D54" s="13">
        <v>2.9</v>
      </c>
      <c r="E54" s="13" t="s">
        <v>14</v>
      </c>
      <c r="F54" s="11">
        <v>0.1</v>
      </c>
      <c r="G54" s="17">
        <f t="shared" si="7"/>
        <v>3.19</v>
      </c>
      <c r="H54" s="39"/>
    </row>
    <row r="55" spans="1:8" s="37" customFormat="1" ht="15" customHeight="1" x14ac:dyDescent="0.3">
      <c r="A55" s="14">
        <f>IF(D55=0,"",1+MAX(A$13:A54))</f>
        <v>39</v>
      </c>
      <c r="B55" s="40"/>
      <c r="C55" s="21" t="s">
        <v>54</v>
      </c>
      <c r="D55" s="13">
        <v>17.400000000000002</v>
      </c>
      <c r="E55" s="13" t="s">
        <v>14</v>
      </c>
      <c r="F55" s="11">
        <v>0.1</v>
      </c>
      <c r="G55" s="17">
        <f t="shared" si="7"/>
        <v>19.14</v>
      </c>
      <c r="H55" s="39"/>
    </row>
    <row r="56" spans="1:8" s="37" customFormat="1" ht="15" customHeight="1" x14ac:dyDescent="0.3">
      <c r="A56" s="14" t="str">
        <f>IF(D56=0,"",1+MAX(A$13:A55))</f>
        <v/>
      </c>
      <c r="B56" s="40"/>
      <c r="C56" s="35" t="s">
        <v>55</v>
      </c>
      <c r="D56" s="13"/>
      <c r="E56" s="13"/>
      <c r="F56" s="11" t="str">
        <f t="shared" si="8"/>
        <v/>
      </c>
      <c r="G56" s="17"/>
      <c r="H56" s="39"/>
    </row>
    <row r="57" spans="1:8" s="37" customFormat="1" ht="15" customHeight="1" x14ac:dyDescent="0.3">
      <c r="A57" s="14">
        <f>IF(D57=0,"",1+MAX(A$13:A56))</f>
        <v>40</v>
      </c>
      <c r="B57" s="40"/>
      <c r="C57" s="21" t="s">
        <v>56</v>
      </c>
      <c r="D57" s="13">
        <v>2</v>
      </c>
      <c r="E57" s="13" t="s">
        <v>14</v>
      </c>
      <c r="F57" s="11">
        <v>0.1</v>
      </c>
      <c r="G57" s="17">
        <f t="shared" si="7"/>
        <v>2.2000000000000002</v>
      </c>
      <c r="H57" s="39"/>
    </row>
    <row r="58" spans="1:8" s="37" customFormat="1" ht="15" customHeight="1" x14ac:dyDescent="0.3">
      <c r="A58" s="14" t="str">
        <f>IF(D58=0,"",1+MAX(A$13:A57))</f>
        <v/>
      </c>
      <c r="B58" s="40"/>
      <c r="C58" s="35" t="s">
        <v>57</v>
      </c>
      <c r="D58" s="13"/>
      <c r="E58" s="13"/>
      <c r="F58" s="11" t="str">
        <f t="shared" si="8"/>
        <v/>
      </c>
      <c r="G58" s="17"/>
      <c r="H58" s="39"/>
    </row>
    <row r="59" spans="1:8" s="37" customFormat="1" ht="15" customHeight="1" x14ac:dyDescent="0.3">
      <c r="A59" s="14">
        <f>IF(D59=0,"",1+MAX(A$13:A58))</f>
        <v>41</v>
      </c>
      <c r="B59" s="40"/>
      <c r="C59" s="21" t="s">
        <v>58</v>
      </c>
      <c r="D59" s="13">
        <v>380</v>
      </c>
      <c r="E59" s="13" t="s">
        <v>8</v>
      </c>
      <c r="F59" s="11">
        <v>0.1</v>
      </c>
      <c r="G59" s="17">
        <f t="shared" si="7"/>
        <v>418</v>
      </c>
      <c r="H59" s="39"/>
    </row>
    <row r="60" spans="1:8" s="37" customFormat="1" ht="15" customHeight="1" x14ac:dyDescent="0.3">
      <c r="A60" s="14">
        <f>IF(D60=0,"",1+MAX(A$13:A59))</f>
        <v>42</v>
      </c>
      <c r="B60" s="40"/>
      <c r="C60" s="21" t="s">
        <v>59</v>
      </c>
      <c r="D60" s="13">
        <v>2014</v>
      </c>
      <c r="E60" s="13" t="s">
        <v>8</v>
      </c>
      <c r="F60" s="11">
        <v>0.1</v>
      </c>
      <c r="G60" s="17">
        <f t="shared" si="7"/>
        <v>2215.4</v>
      </c>
      <c r="H60" s="39"/>
    </row>
    <row r="61" spans="1:8" s="37" customFormat="1" ht="15" customHeight="1" x14ac:dyDescent="0.3">
      <c r="A61" s="14">
        <f>IF(D61=0,"",1+MAX(A$13:A60))</f>
        <v>43</v>
      </c>
      <c r="B61" s="40"/>
      <c r="C61" s="21" t="s">
        <v>60</v>
      </c>
      <c r="D61" s="13">
        <v>190</v>
      </c>
      <c r="E61" s="13" t="s">
        <v>8</v>
      </c>
      <c r="F61" s="11">
        <v>0.1</v>
      </c>
      <c r="G61" s="17">
        <f t="shared" si="7"/>
        <v>209</v>
      </c>
      <c r="H61" s="39"/>
    </row>
    <row r="62" spans="1:8" s="37" customFormat="1" ht="15" customHeight="1" x14ac:dyDescent="0.3">
      <c r="A62" s="14" t="str">
        <f>IF(D62=0,"",1+MAX(A$13:A61))</f>
        <v/>
      </c>
      <c r="B62" s="40"/>
      <c r="C62" s="35" t="s">
        <v>61</v>
      </c>
      <c r="D62" s="13"/>
      <c r="E62" s="13"/>
      <c r="F62" s="11" t="str">
        <f t="shared" si="8"/>
        <v/>
      </c>
      <c r="G62" s="17"/>
      <c r="H62" s="39"/>
    </row>
    <row r="63" spans="1:8" s="37" customFormat="1" ht="15" customHeight="1" x14ac:dyDescent="0.3">
      <c r="A63" s="14">
        <f>IF(D63=0,"",1+MAX(A$13:A62))</f>
        <v>44</v>
      </c>
      <c r="B63" s="40"/>
      <c r="C63" s="21" t="s">
        <v>62</v>
      </c>
      <c r="D63" s="13">
        <v>420</v>
      </c>
      <c r="E63" s="13" t="s">
        <v>8</v>
      </c>
      <c r="F63" s="11">
        <v>0.1</v>
      </c>
      <c r="G63" s="17">
        <f t="shared" si="7"/>
        <v>462</v>
      </c>
      <c r="H63" s="39"/>
    </row>
    <row r="64" spans="1:8" s="37" customFormat="1" ht="15" customHeight="1" x14ac:dyDescent="0.3">
      <c r="A64" s="14">
        <f>IF(D64=0,"",1+MAX(A$13:A63))</f>
        <v>45</v>
      </c>
      <c r="B64" s="40"/>
      <c r="C64" s="21" t="s">
        <v>63</v>
      </c>
      <c r="D64" s="13">
        <v>484</v>
      </c>
      <c r="E64" s="13" t="s">
        <v>8</v>
      </c>
      <c r="F64" s="11">
        <v>0.1</v>
      </c>
      <c r="G64" s="17">
        <f t="shared" si="7"/>
        <v>532.4</v>
      </c>
      <c r="H64" s="39"/>
    </row>
    <row r="65" spans="1:8" s="37" customFormat="1" ht="15" customHeight="1" x14ac:dyDescent="0.3">
      <c r="A65" s="14">
        <f>IF(D65=0,"",1+MAX(A$13:A64))</f>
        <v>46</v>
      </c>
      <c r="B65" s="41"/>
      <c r="C65" s="21" t="s">
        <v>64</v>
      </c>
      <c r="D65" s="13">
        <v>35110</v>
      </c>
      <c r="E65" s="13" t="s">
        <v>8</v>
      </c>
      <c r="F65" s="11">
        <v>0.1</v>
      </c>
      <c r="G65" s="17">
        <f t="shared" si="7"/>
        <v>38621</v>
      </c>
      <c r="H65" s="39"/>
    </row>
    <row r="66" spans="1:8" x14ac:dyDescent="0.3">
      <c r="C66" s="21"/>
      <c r="D66" s="13"/>
      <c r="E66" s="13"/>
      <c r="F66" s="11"/>
      <c r="G66" s="17"/>
    </row>
    <row r="67" spans="1:8" x14ac:dyDescent="0.3">
      <c r="D67" s="13"/>
      <c r="E67" s="13"/>
      <c r="F67" s="11"/>
      <c r="G67" s="17"/>
    </row>
    <row r="68" spans="1:8" x14ac:dyDescent="0.3">
      <c r="D68" s="13"/>
      <c r="E68" s="13"/>
      <c r="F68" s="11"/>
      <c r="G68" s="17"/>
    </row>
    <row r="69" spans="1:8" x14ac:dyDescent="0.3">
      <c r="D69" s="13"/>
      <c r="E69" s="13"/>
      <c r="F69" s="11"/>
      <c r="G69" s="17"/>
    </row>
    <row r="70" spans="1:8" x14ac:dyDescent="0.3">
      <c r="D70" s="13"/>
      <c r="E70" s="13"/>
      <c r="F70" s="11"/>
      <c r="G70" s="17"/>
    </row>
    <row r="71" spans="1:8" x14ac:dyDescent="0.3">
      <c r="D71" s="13"/>
      <c r="E71" s="13"/>
      <c r="F71" s="11"/>
      <c r="G71" s="17"/>
    </row>
    <row r="72" spans="1:8" x14ac:dyDescent="0.3">
      <c r="D72" s="13"/>
      <c r="E72" s="13"/>
      <c r="F72" s="11"/>
      <c r="G72" s="17"/>
    </row>
    <row r="73" spans="1:8" x14ac:dyDescent="0.3">
      <c r="D73" s="13"/>
      <c r="E73" s="13"/>
      <c r="F73" s="11"/>
      <c r="G73" s="17"/>
    </row>
    <row r="74" spans="1:8" x14ac:dyDescent="0.3">
      <c r="D74" s="13"/>
      <c r="E74" s="13"/>
      <c r="F74" s="11"/>
      <c r="G74" s="17"/>
    </row>
    <row r="75" spans="1:8" x14ac:dyDescent="0.3">
      <c r="D75" s="13"/>
      <c r="E75" s="13"/>
      <c r="F75" s="11"/>
      <c r="G75" s="17"/>
    </row>
    <row r="76" spans="1:8" x14ac:dyDescent="0.3">
      <c r="D76" s="13"/>
      <c r="E76" s="13"/>
      <c r="F76" s="11"/>
      <c r="G76" s="17"/>
    </row>
    <row r="77" spans="1:8" x14ac:dyDescent="0.3">
      <c r="D77" s="13"/>
      <c r="E77" s="13"/>
      <c r="F77" s="11"/>
      <c r="G77" s="17"/>
    </row>
    <row r="78" spans="1:8" x14ac:dyDescent="0.3">
      <c r="D78" s="13"/>
      <c r="E78" s="13"/>
      <c r="F78" s="11"/>
      <c r="G78" s="17"/>
    </row>
    <row r="79" spans="1:8" x14ac:dyDescent="0.3">
      <c r="D79" s="13"/>
      <c r="E79" s="13"/>
      <c r="F79" s="11"/>
      <c r="G79" s="17"/>
    </row>
    <row r="80" spans="1:8" x14ac:dyDescent="0.3">
      <c r="D80" s="13"/>
      <c r="E80" s="13"/>
      <c r="F80" s="11"/>
      <c r="G80" s="17"/>
    </row>
    <row r="81" spans="4:7" x14ac:dyDescent="0.3">
      <c r="D81" s="13"/>
      <c r="E81" s="13"/>
      <c r="F81" s="11"/>
      <c r="G81" s="17"/>
    </row>
    <row r="82" spans="4:7" x14ac:dyDescent="0.3">
      <c r="D82" s="13"/>
      <c r="E82" s="13"/>
      <c r="F82" s="11"/>
      <c r="G82" s="17"/>
    </row>
    <row r="83" spans="4:7" x14ac:dyDescent="0.3">
      <c r="D83" s="13"/>
      <c r="E83" s="13"/>
      <c r="F83" s="11"/>
      <c r="G83" s="17"/>
    </row>
    <row r="84" spans="4:7" x14ac:dyDescent="0.3">
      <c r="D84" s="13"/>
      <c r="E84" s="13"/>
      <c r="F84" s="11"/>
      <c r="G84" s="17"/>
    </row>
    <row r="85" spans="4:7" x14ac:dyDescent="0.3">
      <c r="D85" s="13"/>
      <c r="E85" s="13"/>
      <c r="F85" s="11"/>
      <c r="G85" s="17"/>
    </row>
    <row r="86" spans="4:7" x14ac:dyDescent="0.3">
      <c r="D86" s="13"/>
      <c r="E86" s="13"/>
      <c r="F86" s="11"/>
      <c r="G86" s="17"/>
    </row>
    <row r="87" spans="4:7" x14ac:dyDescent="0.3">
      <c r="D87" s="13"/>
      <c r="E87" s="13"/>
      <c r="F87" s="11"/>
      <c r="G87" s="17"/>
    </row>
    <row r="88" spans="4:7" x14ac:dyDescent="0.3">
      <c r="D88" s="13"/>
      <c r="E88" s="13"/>
      <c r="F88" s="11"/>
      <c r="G88" s="17"/>
    </row>
    <row r="89" spans="4:7" x14ac:dyDescent="0.3">
      <c r="D89" s="13"/>
      <c r="E89" s="13"/>
      <c r="F89" s="11"/>
      <c r="G89" s="17"/>
    </row>
    <row r="90" spans="4:7" x14ac:dyDescent="0.3">
      <c r="D90" s="13"/>
      <c r="E90" s="13"/>
      <c r="F90" s="11"/>
      <c r="G90" s="17"/>
    </row>
    <row r="91" spans="4:7" x14ac:dyDescent="0.3">
      <c r="D91" s="13"/>
      <c r="E91" s="13"/>
      <c r="F91" s="11"/>
      <c r="G91" s="17"/>
    </row>
    <row r="92" spans="4:7" x14ac:dyDescent="0.3">
      <c r="D92" s="13"/>
      <c r="E92" s="13"/>
      <c r="F92" s="11"/>
      <c r="G92" s="17"/>
    </row>
    <row r="93" spans="4:7" x14ac:dyDescent="0.3">
      <c r="D93" s="13"/>
      <c r="E93" s="13"/>
      <c r="F93" s="11"/>
      <c r="G93" s="17"/>
    </row>
    <row r="94" spans="4:7" x14ac:dyDescent="0.3">
      <c r="D94" s="13"/>
      <c r="E94" s="13"/>
      <c r="F94" s="11"/>
      <c r="G94" s="17"/>
    </row>
    <row r="95" spans="4:7" x14ac:dyDescent="0.3">
      <c r="D95" s="13"/>
      <c r="E95" s="13"/>
      <c r="F95" s="11"/>
      <c r="G95" s="17"/>
    </row>
    <row r="96" spans="4:7" x14ac:dyDescent="0.3">
      <c r="D96" s="13"/>
      <c r="E96" s="13"/>
      <c r="F96" s="11"/>
      <c r="G96" s="17"/>
    </row>
  </sheetData>
  <mergeCells count="1">
    <mergeCell ref="B35:B65"/>
  </mergeCells>
  <printOptions horizontalCentered="1"/>
  <pageMargins left="0" right="0" top="0" bottom="0.17" header="0" footer="0"/>
  <pageSetup paperSize="9" scale="65" fitToHeight="0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E00E7F12-16EA-4ADA-9289-AD6398F3ED38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Estimate</vt:lpstr>
      <vt:lpstr>Estimate!Print_Area</vt:lpstr>
      <vt:lpstr>Estimate!Print_Titles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Mfbzone</dc:creator>
  <cp:lastModifiedBy>Mike Spears</cp:lastModifiedBy>
  <cp:lastPrinted>2019-03-19T12:47:20Z</cp:lastPrinted>
  <dcterms:created xsi:type="dcterms:W3CDTF">2016-03-30T11:57:46Z</dcterms:created>
  <dcterms:modified xsi:type="dcterms:W3CDTF">2024-07-18T23:41:12Z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{E00E7F12-16EA-4ADA-9289-AD6398F3ED38}</vt:lpwstr>
  </property>
</Properties>
</file>