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server\Design\TechPack\COSTING TECH PACKS\SONILA\BODY SUIT\"/>
    </mc:Choice>
  </mc:AlternateContent>
  <xr:revisionPtr revIDLastSave="0" documentId="13_ncr:1_{E0CB3D7D-FCDF-4A34-AEBA-BC6BF54A4CE3}" xr6:coauthVersionLast="47" xr6:coauthVersionMax="47" xr10:uidLastSave="{00000000-0000-0000-0000-000000000000}"/>
  <bookViews>
    <workbookView xWindow="28680" yWindow="-180" windowWidth="29040" windowHeight="15720" activeTab="3" xr2:uid="{00000000-000D-0000-FFFF-FFFF00000000}"/>
  </bookViews>
  <sheets>
    <sheet name="CAD" sheetId="11" r:id="rId1"/>
    <sheet name="BOM" sheetId="12" r:id="rId2"/>
    <sheet name="POM CALLOUTS" sheetId="14" r:id="rId3"/>
    <sheet name="FIT SPECS" sheetId="1" r:id="rId4"/>
    <sheet name="Grading" sheetId="15" r:id="rId5"/>
  </sheets>
  <definedNames>
    <definedName name="_xlnm.Print_Area" localSheetId="3">'FIT SPECS'!$A$1:$L$31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5" i="15" l="1"/>
  <c r="H35" i="15" s="1"/>
  <c r="I35" i="15" s="1"/>
  <c r="I15" i="15"/>
  <c r="H30" i="15"/>
  <c r="I30" i="15" s="1"/>
  <c r="G30" i="15"/>
  <c r="F30" i="15" s="1"/>
  <c r="E30" i="15" s="1"/>
  <c r="G25" i="15"/>
  <c r="H25" i="15" s="1"/>
  <c r="I25" i="15" s="1"/>
  <c r="G23" i="15"/>
  <c r="G20" i="15"/>
  <c r="F20" i="15" s="1"/>
  <c r="E20" i="15" s="1"/>
  <c r="F35" i="15" l="1"/>
  <c r="E35" i="15" s="1"/>
  <c r="F25" i="15"/>
  <c r="E25" i="15" s="1"/>
  <c r="H20" i="15"/>
  <c r="I20" i="15" s="1"/>
  <c r="G22" i="15"/>
  <c r="G21" i="15"/>
  <c r="G19" i="15"/>
  <c r="F19" i="15" s="1"/>
  <c r="E19" i="15" s="1"/>
  <c r="G15" i="15"/>
  <c r="H15" i="15" s="1"/>
  <c r="F15" i="15"/>
  <c r="E15" i="15" s="1"/>
  <c r="G10" i="15"/>
  <c r="H10" i="15" s="1"/>
  <c r="I10" i="15" s="1"/>
  <c r="G9" i="15"/>
  <c r="I39" i="15"/>
  <c r="H39" i="15"/>
  <c r="E39" i="15"/>
  <c r="F39" i="15"/>
  <c r="G39" i="15"/>
  <c r="L43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4" i="1"/>
  <c r="L45" i="1"/>
  <c r="L46" i="1"/>
  <c r="L47" i="1"/>
  <c r="L48" i="1"/>
  <c r="L49" i="1"/>
  <c r="L50" i="1"/>
  <c r="L51" i="1"/>
  <c r="L12" i="1"/>
  <c r="G11" i="15"/>
  <c r="G12" i="15"/>
  <c r="G13" i="15"/>
  <c r="G14" i="15"/>
  <c r="G16" i="15"/>
  <c r="G17" i="15"/>
  <c r="G18" i="15"/>
  <c r="G24" i="15"/>
  <c r="G26" i="15"/>
  <c r="G27" i="15"/>
  <c r="G28" i="15"/>
  <c r="G29" i="15"/>
  <c r="G31" i="15"/>
  <c r="G32" i="15"/>
  <c r="G33" i="15"/>
  <c r="G34" i="15"/>
  <c r="G36" i="15"/>
  <c r="I36" i="15" s="1"/>
  <c r="G37" i="15"/>
  <c r="G38" i="15"/>
  <c r="G40" i="15"/>
  <c r="G41" i="15"/>
  <c r="G42" i="15"/>
  <c r="G43" i="15"/>
  <c r="G44" i="15"/>
  <c r="G45" i="15"/>
  <c r="G46" i="15"/>
  <c r="G47" i="15"/>
  <c r="G8" i="15"/>
  <c r="H19" i="15" l="1"/>
  <c r="I19" i="15" s="1"/>
  <c r="F10" i="15"/>
  <c r="E10" i="15" s="1"/>
  <c r="H47" i="15"/>
  <c r="I47" i="15" s="1"/>
  <c r="F47" i="15"/>
  <c r="E47" i="15" s="1"/>
  <c r="H46" i="15"/>
  <c r="I46" i="15" s="1"/>
  <c r="F46" i="15"/>
  <c r="E46" i="15" s="1"/>
  <c r="H45" i="15"/>
  <c r="I45" i="15" s="1"/>
  <c r="F45" i="15"/>
  <c r="E45" i="15" s="1"/>
  <c r="H44" i="15"/>
  <c r="I44" i="15" s="1"/>
  <c r="F44" i="15"/>
  <c r="E44" i="15" s="1"/>
  <c r="H43" i="15"/>
  <c r="I43" i="15" s="1"/>
  <c r="F43" i="15"/>
  <c r="E43" i="15" s="1"/>
  <c r="H42" i="15"/>
  <c r="I42" i="15" s="1"/>
  <c r="F42" i="15"/>
  <c r="E42" i="15" s="1"/>
  <c r="H41" i="15"/>
  <c r="I41" i="15" s="1"/>
  <c r="F41" i="15"/>
  <c r="E41" i="15" s="1"/>
  <c r="H38" i="15"/>
  <c r="I38" i="15" s="1"/>
  <c r="F38" i="15"/>
  <c r="E38" i="15" s="1"/>
  <c r="I37" i="15"/>
  <c r="H37" i="15"/>
  <c r="F37" i="15"/>
  <c r="E37" i="15" s="1"/>
  <c r="H36" i="15"/>
  <c r="F36" i="15"/>
  <c r="E36" i="15" s="1"/>
  <c r="H34" i="15"/>
  <c r="I34" i="15" s="1"/>
  <c r="F34" i="15"/>
  <c r="E34" i="15" s="1"/>
  <c r="H33" i="15"/>
  <c r="I33" i="15" s="1"/>
  <c r="F33" i="15"/>
  <c r="E33" i="15" s="1"/>
  <c r="H32" i="15"/>
  <c r="I32" i="15" s="1"/>
  <c r="F32" i="15"/>
  <c r="E32" i="15" s="1"/>
  <c r="H31" i="15"/>
  <c r="I31" i="15" s="1"/>
  <c r="F31" i="15"/>
  <c r="E31" i="15" s="1"/>
  <c r="H16" i="15"/>
  <c r="I16" i="15" s="1"/>
  <c r="F16" i="15"/>
  <c r="E16" i="15" s="1"/>
  <c r="H27" i="15"/>
  <c r="I27" i="15" s="1"/>
  <c r="F27" i="15"/>
  <c r="E27" i="15" s="1"/>
  <c r="H29" i="15"/>
  <c r="I29" i="15" s="1"/>
  <c r="F29" i="15"/>
  <c r="E29" i="15" s="1"/>
  <c r="H28" i="15"/>
  <c r="I28" i="15" s="1"/>
  <c r="F28" i="15"/>
  <c r="E28" i="15" s="1"/>
  <c r="H26" i="15"/>
  <c r="I26" i="15" s="1"/>
  <c r="F26" i="15"/>
  <c r="E26" i="15" s="1"/>
  <c r="H24" i="15"/>
  <c r="I24" i="15" s="1"/>
  <c r="F24" i="15"/>
  <c r="E24" i="15" s="1"/>
  <c r="H18" i="15"/>
  <c r="I18" i="15" s="1"/>
  <c r="F18" i="15"/>
  <c r="E18" i="15" s="1"/>
  <c r="H17" i="15"/>
  <c r="I17" i="15" s="1"/>
  <c r="F17" i="15"/>
  <c r="E17" i="15" s="1"/>
  <c r="H14" i="15"/>
  <c r="I14" i="15" s="1"/>
  <c r="F14" i="15"/>
  <c r="E14" i="15" s="1"/>
  <c r="H13" i="15"/>
  <c r="I13" i="15" s="1"/>
  <c r="F13" i="15"/>
  <c r="E13" i="15" s="1"/>
  <c r="H12" i="15"/>
  <c r="I12" i="15" s="1"/>
  <c r="F12" i="15"/>
  <c r="E12" i="15" s="1"/>
  <c r="H8" i="15"/>
  <c r="I8" i="15" s="1"/>
  <c r="F8" i="15"/>
  <c r="E8" i="15" s="1"/>
</calcChain>
</file>

<file path=xl/sharedStrings.xml><?xml version="1.0" encoding="utf-8"?>
<sst xmlns="http://schemas.openxmlformats.org/spreadsheetml/2006/main" count="271" uniqueCount="123">
  <si>
    <t>Style#</t>
    <phoneticPr fontId="0" type="noConversion"/>
  </si>
  <si>
    <t>CUSTOMER :</t>
  </si>
  <si>
    <t xml:space="preserve"> </t>
  </si>
  <si>
    <t>DATE:</t>
  </si>
  <si>
    <t>M</t>
  </si>
  <si>
    <t>1st Fit</t>
  </si>
  <si>
    <t>Tol+/-</t>
    <phoneticPr fontId="0" type="noConversion"/>
  </si>
  <si>
    <t>1/2</t>
  </si>
  <si>
    <t>1/4</t>
  </si>
  <si>
    <t>SIZE RANGE: S - XL</t>
  </si>
  <si>
    <t>Fabric</t>
  </si>
  <si>
    <t>PO</t>
  </si>
  <si>
    <t>Size:</t>
  </si>
  <si>
    <t>Description</t>
  </si>
  <si>
    <t>Size range</t>
  </si>
  <si>
    <t>FIT SPEC</t>
  </si>
  <si>
    <t>Ref style #</t>
  </si>
  <si>
    <t>DEL</t>
  </si>
  <si>
    <t>POINT OF MEASUREMENT</t>
  </si>
  <si>
    <t xml:space="preserve">SELF FABRIC </t>
  </si>
  <si>
    <t xml:space="preserve">COMBO FABRIC </t>
  </si>
  <si>
    <t xml:space="preserve">TRIMS </t>
  </si>
  <si>
    <t>SEWING CONSTRUCTION</t>
  </si>
  <si>
    <t>CONSTRUCTION STANDARDS</t>
  </si>
  <si>
    <t xml:space="preserve">LABELS AND HANGTAGS  </t>
  </si>
  <si>
    <t xml:space="preserve">PACKAGING </t>
  </si>
  <si>
    <t>REV</t>
  </si>
  <si>
    <t>CHEST - 1" BELOW AH</t>
  </si>
  <si>
    <t>FINALSPEC</t>
  </si>
  <si>
    <t>BK WIDTH AT 4" UP FROM CROTCH</t>
  </si>
  <si>
    <t>TK5057</t>
  </si>
  <si>
    <t>JUNIOR</t>
  </si>
  <si>
    <t>(2 PAIRS) "B" &amp; "O" RINGS - STRAP ADJUSTORS</t>
  </si>
  <si>
    <t>STRAP W/ "B" &amp; "O" RINGS</t>
  </si>
  <si>
    <r>
      <rPr>
        <b/>
        <sz val="12"/>
        <color rgb="FF000000"/>
        <rFont val="Calibri"/>
        <family val="2"/>
        <scheme val="minor"/>
      </rPr>
      <t xml:space="preserve">LEG OPENING: </t>
    </r>
    <r>
      <rPr>
        <sz val="12"/>
        <color rgb="FF000000"/>
        <rFont val="Calibri"/>
        <family val="2"/>
        <scheme val="minor"/>
      </rPr>
      <t xml:space="preserve"> CLEAN FINISH W/ 3/8" STRETCH KNIT BINDING. SET W/ DN COVERSTITCH (1/8" G)</t>
    </r>
  </si>
  <si>
    <t>(2 PAIRS) 12L METAL SNAPS</t>
  </si>
  <si>
    <t xml:space="preserve">BODY LENGTH -FROM AH TO BOTTOM OF S/S </t>
  </si>
  <si>
    <t xml:space="preserve">AH DROP F/ FRONT PEAK TO EDGE </t>
  </si>
  <si>
    <t xml:space="preserve">FRONT STRAP LENGTH TOTAL </t>
  </si>
  <si>
    <t xml:space="preserve">STRAP WIDTH </t>
  </si>
  <si>
    <t>TK5303</t>
  </si>
  <si>
    <t>STRAPPY LACE BODYSUIT</t>
  </si>
  <si>
    <t>SHELL: 87/13 POLY / SPAN LACE - PANTY 93/7 POLY/SPAN - LINING: 100% POLY</t>
  </si>
  <si>
    <t>LINING: 100% POLY</t>
  </si>
  <si>
    <t>PROTO</t>
  </si>
  <si>
    <t>NECK WIDTH - EDGE TO EDGE AT PEAKS</t>
  </si>
  <si>
    <t>FRONT WIDTH AT 2" UP FROM CROTCH FOLD</t>
  </si>
  <si>
    <t xml:space="preserve">FRONT WIDTH AT 4" UP FROM CROTCH FOLD </t>
  </si>
  <si>
    <t xml:space="preserve">ACROSS BACK - BACK TOP EDGE </t>
  </si>
  <si>
    <t xml:space="preserve">LACE PLC FROM CF </t>
  </si>
  <si>
    <t>LACE PLC FROM CB</t>
  </si>
  <si>
    <t>FRONT PEAK TO CUP SEAM</t>
  </si>
  <si>
    <t xml:space="preserve">FRONT UNDERARM TO CUP SEAM </t>
  </si>
  <si>
    <t>PEAK TO V PT AT CF</t>
  </si>
  <si>
    <t>BINDING DISTANCE AT PEAKS</t>
  </si>
  <si>
    <t xml:space="preserve">BINDING DISTANCE AT WAIST </t>
  </si>
  <si>
    <t>LEG OPENING FRONT STRAIGHT - FROM SS EDGE TO CROTCH FOLD</t>
  </si>
  <si>
    <t xml:space="preserve">LEG OPENING BACK STRAIGHT  - FROM SS EDGE TO BOTTOM CROTCH EDGE </t>
  </si>
  <si>
    <t>WAIST PLC FROM FRONT PECK</t>
  </si>
  <si>
    <t xml:space="preserve">CF BUST SEAM </t>
  </si>
  <si>
    <r>
      <t>ACROSS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FRONT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- PEAK TO PEAK</t>
    </r>
  </si>
  <si>
    <r>
      <t>ACROSS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BACK - PEAK TO PEAK</t>
    </r>
  </si>
  <si>
    <r>
      <t>FRONT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NECK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DROP- PEAK TO EDGE</t>
    </r>
  </si>
  <si>
    <r>
      <t>BACK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NECK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>DROP - PEAK TO EDGE</t>
    </r>
  </si>
  <si>
    <t>A</t>
  </si>
  <si>
    <t>B</t>
  </si>
  <si>
    <t>C</t>
  </si>
  <si>
    <t>CROTCH WIDTH ON FOLD</t>
  </si>
  <si>
    <t>D</t>
  </si>
  <si>
    <t>E</t>
  </si>
  <si>
    <t>F</t>
  </si>
  <si>
    <t>G</t>
  </si>
  <si>
    <t>H</t>
  </si>
  <si>
    <t xml:space="preserve">BODY LENGTH - FROM BACK PEAK TO CB CROTCH </t>
  </si>
  <si>
    <t>BODY LENGTH - FROM FRONT PEAK TO CF CROTCH</t>
  </si>
  <si>
    <t>WAIST WIDTH - AT LACE AT MESH SEAM</t>
  </si>
  <si>
    <t>J</t>
  </si>
  <si>
    <t>I</t>
  </si>
  <si>
    <t xml:space="preserve">POM KEY </t>
  </si>
  <si>
    <t>THREAD DTM</t>
  </si>
  <si>
    <t xml:space="preserve">DTM 3/8" BINDING </t>
  </si>
  <si>
    <r>
      <rPr>
        <b/>
        <sz val="12"/>
        <color rgb="FF000000"/>
        <rFont val="Calibri"/>
        <family val="2"/>
        <scheme val="minor"/>
      </rPr>
      <t xml:space="preserve">ADJUSTABLE STRAPS : </t>
    </r>
    <r>
      <rPr>
        <sz val="12"/>
        <color indexed="8"/>
        <rFont val="Calibri"/>
        <family val="2"/>
        <scheme val="minor"/>
      </rPr>
      <t xml:space="preserve"> CLEAN FINISH W/ 3/8" STRETCH KNIT BINDING. SET W/ DN COVERSTITCH (1/8" G). EXTEND BINDING AT BACK PEAK TO CREATE ADJUSTABLE</t>
    </r>
  </si>
  <si>
    <r>
      <t>BUST/CHEST LINING:</t>
    </r>
    <r>
      <rPr>
        <sz val="12"/>
        <color rgb="FF000000"/>
        <rFont val="Calibri"/>
        <family val="2"/>
        <scheme val="minor"/>
      </rPr>
      <t xml:space="preserve"> SET TO SELF AT SS W/ (1/8" G) ZIG ZAG STITCH.</t>
    </r>
  </si>
  <si>
    <t>LINING</t>
  </si>
  <si>
    <t>PANEL CLOSEST TO CF - WIDTH AT BOTTOM</t>
  </si>
  <si>
    <t>PANEL CLOSEST TO AH - WIDTH AT BOTTOM</t>
  </si>
  <si>
    <t xml:space="preserve">PANEL CLOSEST TO AH - LENGTH AT SS </t>
  </si>
  <si>
    <t>PANEL CLOSEST TO CF - WIDTH AT EGDE</t>
  </si>
  <si>
    <t>PANEL CLOSEST TO AH - WIDTH AT EDGE</t>
  </si>
  <si>
    <t xml:space="preserve">CF LINING SEAM </t>
  </si>
  <si>
    <t>CUP SEAM</t>
  </si>
  <si>
    <t xml:space="preserve">CLEAR TAPE ELASTIC - WAIST </t>
  </si>
  <si>
    <r>
      <rPr>
        <b/>
        <sz val="12"/>
        <color rgb="FF000000"/>
        <rFont val="Calibri"/>
        <family val="2"/>
        <scheme val="minor"/>
      </rPr>
      <t>WAIST</t>
    </r>
    <r>
      <rPr>
        <sz val="12"/>
        <color indexed="8"/>
        <rFont val="Calibri"/>
        <family val="2"/>
        <scheme val="minor"/>
      </rPr>
      <t>: MERROWED ATTACHED TO LACE/TOP BODY WITH CLEAR TAPE ELASTIC</t>
    </r>
  </si>
  <si>
    <r>
      <rPr>
        <b/>
        <sz val="12"/>
        <color rgb="FF000000"/>
        <rFont val="Calibri"/>
        <family val="2"/>
        <scheme val="minor"/>
      </rPr>
      <t xml:space="preserve">SS: </t>
    </r>
    <r>
      <rPr>
        <sz val="12"/>
        <color rgb="FF000000"/>
        <rFont val="Calibri"/>
        <family val="2"/>
        <scheme val="minor"/>
      </rPr>
      <t xml:space="preserve">MERROWED </t>
    </r>
  </si>
  <si>
    <r>
      <rPr>
        <b/>
        <sz val="12"/>
        <color rgb="FF000000"/>
        <rFont val="Calibri"/>
        <family val="2"/>
        <scheme val="minor"/>
      </rPr>
      <t xml:space="preserve">CROTCH: </t>
    </r>
    <r>
      <rPr>
        <sz val="12"/>
        <color indexed="8"/>
        <rFont val="Calibri"/>
        <family val="2"/>
        <scheme val="minor"/>
      </rPr>
      <t>1" BENDBACK, APPLY 2 METAL SNAPS. SET W/ DN COVERSTITCH (1/8" G). TACK TO SECUE TOP CORNERS (SEE PHOTO REFERENCE)</t>
    </r>
  </si>
  <si>
    <r>
      <t>FRONT NECKLINE:</t>
    </r>
    <r>
      <rPr>
        <sz val="12"/>
        <color rgb="FF000000"/>
        <rFont val="Calibri"/>
        <family val="2"/>
        <scheme val="minor"/>
      </rPr>
      <t xml:space="preserve"> LINING STITCH TO SHELL. SEE PHOTO REFERENCE FOR CLEAN FINISH. 1/2" SCALLOP TO EDGE STITCH</t>
    </r>
  </si>
  <si>
    <r>
      <rPr>
        <b/>
        <sz val="12"/>
        <color rgb="FF000000"/>
        <rFont val="Calibri"/>
        <family val="2"/>
        <scheme val="minor"/>
      </rPr>
      <t>BACK TOP EDGE</t>
    </r>
    <r>
      <rPr>
        <sz val="12"/>
        <color indexed="8"/>
        <rFont val="Calibri"/>
        <family val="2"/>
        <scheme val="minor"/>
      </rPr>
      <t>: CLEAN FINISH WITH 3/8" NECKBAND, SEE PHOTO REFERENCE</t>
    </r>
  </si>
  <si>
    <r>
      <rPr>
        <b/>
        <sz val="12"/>
        <color rgb="FF000000"/>
        <rFont val="Calibri"/>
        <family val="2"/>
        <scheme val="minor"/>
      </rPr>
      <t xml:space="preserve">PRINCESS SEAM BINDING: </t>
    </r>
    <r>
      <rPr>
        <sz val="12"/>
        <color rgb="FF000000"/>
        <rFont val="Calibri"/>
        <family val="2"/>
        <scheme val="minor"/>
      </rPr>
      <t xml:space="preserve">3/8" BINDING ATTACHED TO BODY &amp; 1/8" EDGE STITCH ON EITHER SIDE TO SECURE </t>
    </r>
  </si>
  <si>
    <t>FIT TEMPLATE</t>
  </si>
  <si>
    <t>Style#</t>
    <phoneticPr fontId="8" type="noConversion"/>
  </si>
  <si>
    <t>Description:</t>
  </si>
  <si>
    <t>Fabric :</t>
  </si>
  <si>
    <t xml:space="preserve">Size: </t>
  </si>
  <si>
    <t>PO:</t>
  </si>
  <si>
    <t>POM</t>
  </si>
  <si>
    <t>DESCRIPTION</t>
  </si>
  <si>
    <t>X-SMALL</t>
  </si>
  <si>
    <t>SMALL</t>
  </si>
  <si>
    <t>MEDIUM</t>
  </si>
  <si>
    <t>LARGE</t>
  </si>
  <si>
    <r>
      <rPr>
        <b/>
        <sz val="11"/>
        <color indexed="8"/>
        <rFont val="Arial"/>
        <family val="2"/>
      </rPr>
      <t>X-LARGE</t>
    </r>
  </si>
  <si>
    <t>Tol+/-</t>
  </si>
  <si>
    <t>ACC</t>
  </si>
  <si>
    <t xml:space="preserve">HIP AT LEG OPENING </t>
  </si>
  <si>
    <t>FRONT STRAP LENGTH TOTAL (W/ 1 1/2" ADJUSTORS)</t>
  </si>
  <si>
    <t>WAIST POS.  DOWN FROM FRONT PEAK</t>
  </si>
  <si>
    <t>CROTCH WIDTH</t>
  </si>
  <si>
    <t xml:space="preserve">BINDING PRINCESS SEAMS APART   AT WAIST </t>
  </si>
  <si>
    <t>PP</t>
  </si>
  <si>
    <t>1/8" SATIN HANGER LOOPS - DTM</t>
  </si>
  <si>
    <t>HANGER LOOP</t>
  </si>
  <si>
    <t>BINDING PRINCESS SEAMS APART AT PEAKS</t>
  </si>
  <si>
    <t>LINING - FRONT CUP AND BOTTOM ARE LINED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</si>
</sst>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40">
    <font>
      <sz val="11"/>
      <color theme="1"/>
      <name val="Calibri"/>
      <family val="2"/>
      <scheme val="minor"/>
    </font>
    <font>
      <b/>
      <sz val="20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b/>
      <sz val="9"/>
      <name val="Arial"/>
      <family val="3"/>
      <charset val="134"/>
    </font>
    <font>
      <b/>
      <sz val="12"/>
      <color indexed="8"/>
      <name val="Arial"/>
      <family val="2"/>
    </font>
    <font>
      <b/>
      <sz val="11"/>
      <name val="Arial"/>
      <family val="3"/>
      <charset val="134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Arial"/>
      <family val="3"/>
      <charset val="134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b/>
      <sz val="1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Calibri (Body)"/>
    </font>
    <font>
      <sz val="12"/>
      <color indexed="8"/>
      <name val="Calibri"/>
      <family val="2"/>
      <scheme val="minor"/>
    </font>
    <font>
      <sz val="12"/>
      <color indexed="8"/>
      <name val="Calibri (Body)"/>
    </font>
    <font>
      <b/>
      <sz val="14"/>
      <color indexed="8"/>
      <name val="Calibri "/>
    </font>
    <font>
      <b/>
      <sz val="16"/>
      <color indexed="8"/>
      <name val="Calibri "/>
    </font>
    <font>
      <b/>
      <sz val="14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rgb="FFFF0000"/>
      <name val="Calibr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3"/>
      <charset val="134"/>
    </font>
    <font>
      <b/>
      <sz val="12"/>
      <color theme="1"/>
      <name val="Calibri"/>
      <family val="2"/>
      <scheme val="minor"/>
    </font>
    <font>
      <b/>
      <sz val="22"/>
      <color indexed="8"/>
      <name val="Calibri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b/>
      <sz val="10"/>
      <name val="Calibri"/>
      <family val="2"/>
    </font>
    <font>
      <b/>
      <sz val="8"/>
      <name val="Arial"/>
      <family val="3"/>
      <charset val="134"/>
    </font>
    <font>
      <b/>
      <sz val="11"/>
      <color indexed="8"/>
      <name val="Arial"/>
      <family val="2"/>
    </font>
    <font>
      <b/>
      <sz val="12"/>
      <name val="Arial"/>
      <family val="3"/>
      <charset val="134"/>
    </font>
  </fonts>
  <fills count="1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138B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45">
    <xf numFmtId="0" fontId="0" fillId="0" borderId="0" xfId="0"/>
    <xf numFmtId="0" fontId="0" fillId="2" borderId="0" xfId="0" applyFill="1"/>
    <xf numFmtId="12" fontId="3" fillId="0" borderId="9" xfId="0" applyNumberFormat="1" applyFont="1" applyBorder="1" applyAlignment="1">
      <alignment horizontal="left" vertical="top"/>
    </xf>
    <xf numFmtId="12" fontId="10" fillId="0" borderId="9" xfId="0" applyNumberFormat="1" applyFont="1" applyBorder="1" applyAlignment="1">
      <alignment horizontal="left" vertical="top"/>
    </xf>
    <xf numFmtId="0" fontId="13" fillId="2" borderId="9" xfId="0" applyFont="1" applyFill="1" applyBorder="1" applyAlignment="1">
      <alignment horizontal="left" vertical="top"/>
    </xf>
    <xf numFmtId="0" fontId="4" fillId="0" borderId="0" xfId="0" applyFont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 vertical="top"/>
    </xf>
    <xf numFmtId="0" fontId="4" fillId="0" borderId="1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0" xfId="0" applyFont="1" applyBorder="1"/>
    <xf numFmtId="0" fontId="7" fillId="2" borderId="9" xfId="0" applyFont="1" applyFill="1" applyBorder="1" applyAlignment="1">
      <alignment vertical="top"/>
    </xf>
    <xf numFmtId="0" fontId="14" fillId="0" borderId="17" xfId="0" applyFont="1" applyBorder="1"/>
    <xf numFmtId="0" fontId="21" fillId="2" borderId="6" xfId="0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/>
    </xf>
    <xf numFmtId="0" fontId="19" fillId="0" borderId="4" xfId="0" applyFont="1" applyBorder="1" applyAlignment="1">
      <alignment horizontal="left"/>
    </xf>
    <xf numFmtId="0" fontId="0" fillId="0" borderId="9" xfId="0" applyBorder="1"/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/>
    <xf numFmtId="14" fontId="4" fillId="0" borderId="10" xfId="0" applyNumberFormat="1" applyFont="1" applyBorder="1"/>
    <xf numFmtId="12" fontId="3" fillId="0" borderId="19" xfId="0" applyNumberFormat="1" applyFont="1" applyBorder="1" applyAlignment="1">
      <alignment horizontal="left" vertical="top"/>
    </xf>
    <xf numFmtId="12" fontId="26" fillId="0" borderId="9" xfId="0" applyNumberFormat="1" applyFont="1" applyBorder="1" applyAlignment="1">
      <alignment horizontal="left" vertical="top"/>
    </xf>
    <xf numFmtId="14" fontId="4" fillId="0" borderId="16" xfId="0" applyNumberFormat="1" applyFont="1" applyBorder="1" applyAlignment="1">
      <alignment horizontal="center"/>
    </xf>
    <xf numFmtId="0" fontId="9" fillId="0" borderId="9" xfId="0" applyFont="1" applyBorder="1" applyAlignment="1">
      <alignment horizontal="left"/>
    </xf>
    <xf numFmtId="12" fontId="9" fillId="0" borderId="9" xfId="0" applyNumberFormat="1" applyFont="1" applyBorder="1" applyAlignment="1">
      <alignment horizontal="left"/>
    </xf>
    <xf numFmtId="12" fontId="28" fillId="0" borderId="9" xfId="0" applyNumberFormat="1" applyFont="1" applyBorder="1" applyAlignment="1">
      <alignment horizontal="left" vertical="top"/>
    </xf>
    <xf numFmtId="12" fontId="3" fillId="0" borderId="8" xfId="0" applyNumberFormat="1" applyFont="1" applyBorder="1" applyAlignment="1">
      <alignment horizontal="left" vertical="top"/>
    </xf>
    <xf numFmtId="0" fontId="0" fillId="0" borderId="8" xfId="0" applyBorder="1"/>
    <xf numFmtId="0" fontId="24" fillId="0" borderId="9" xfId="0" applyFont="1" applyBorder="1" applyAlignment="1">
      <alignment horizontal="left" vertical="top"/>
    </xf>
    <xf numFmtId="0" fontId="30" fillId="0" borderId="9" xfId="0" applyFont="1" applyBorder="1" applyAlignment="1">
      <alignment horizontal="left"/>
    </xf>
    <xf numFmtId="0" fontId="30" fillId="0" borderId="9" xfId="0" applyFont="1" applyBorder="1"/>
    <xf numFmtId="0" fontId="30" fillId="0" borderId="7" xfId="0" applyFont="1" applyBorder="1" applyAlignment="1">
      <alignment horizontal="left"/>
    </xf>
    <xf numFmtId="0" fontId="30" fillId="0" borderId="8" xfId="0" applyFont="1" applyBorder="1" applyAlignment="1">
      <alignment horizontal="left"/>
    </xf>
    <xf numFmtId="0" fontId="31" fillId="6" borderId="7" xfId="0" applyFont="1" applyFill="1" applyBorder="1" applyAlignment="1">
      <alignment horizontal="left" vertical="top"/>
    </xf>
    <xf numFmtId="0" fontId="31" fillId="7" borderId="7" xfId="0" applyFont="1" applyFill="1" applyBorder="1" applyAlignment="1">
      <alignment horizontal="left" vertical="top"/>
    </xf>
    <xf numFmtId="0" fontId="31" fillId="0" borderId="7" xfId="0" applyFont="1" applyBorder="1" applyAlignment="1">
      <alignment horizontal="left" vertical="top"/>
    </xf>
    <xf numFmtId="0" fontId="31" fillId="8" borderId="7" xfId="0" applyFont="1" applyFill="1" applyBorder="1" applyAlignment="1">
      <alignment horizontal="left" vertical="top"/>
    </xf>
    <xf numFmtId="0" fontId="31" fillId="9" borderId="7" xfId="0" applyFont="1" applyFill="1" applyBorder="1" applyAlignment="1">
      <alignment horizontal="left" vertical="top"/>
    </xf>
    <xf numFmtId="0" fontId="29" fillId="0" borderId="7" xfId="0" applyFont="1" applyBorder="1"/>
    <xf numFmtId="0" fontId="29" fillId="10" borderId="7" xfId="0" applyFont="1" applyFill="1" applyBorder="1"/>
    <xf numFmtId="0" fontId="29" fillId="4" borderId="7" xfId="0" applyFont="1" applyFill="1" applyBorder="1"/>
    <xf numFmtId="0" fontId="29" fillId="11" borderId="7" xfId="0" applyFont="1" applyFill="1" applyBorder="1"/>
    <xf numFmtId="0" fontId="29" fillId="12" borderId="7" xfId="0" applyFont="1" applyFill="1" applyBorder="1"/>
    <xf numFmtId="0" fontId="29" fillId="13" borderId="7" xfId="0" applyFont="1" applyFill="1" applyBorder="1"/>
    <xf numFmtId="0" fontId="29" fillId="3" borderId="7" xfId="0" applyFont="1" applyFill="1" applyBorder="1"/>
    <xf numFmtId="0" fontId="31" fillId="6" borderId="4" xfId="0" applyFont="1" applyFill="1" applyBorder="1" applyAlignment="1">
      <alignment horizontal="left" vertical="top"/>
    </xf>
    <xf numFmtId="0" fontId="29" fillId="14" borderId="7" xfId="0" applyFont="1" applyFill="1" applyBorder="1"/>
    <xf numFmtId="0" fontId="32" fillId="14" borderId="7" xfId="0" applyFont="1" applyFill="1" applyBorder="1" applyAlignment="1">
      <alignment horizontal="left"/>
    </xf>
    <xf numFmtId="0" fontId="32" fillId="14" borderId="8" xfId="0" applyFont="1" applyFill="1" applyBorder="1" applyAlignment="1">
      <alignment horizontal="left"/>
    </xf>
    <xf numFmtId="0" fontId="0" fillId="14" borderId="9" xfId="0" applyFill="1" applyBorder="1"/>
    <xf numFmtId="0" fontId="9" fillId="14" borderId="9" xfId="0" applyFont="1" applyFill="1" applyBorder="1" applyAlignment="1">
      <alignment horizontal="left"/>
    </xf>
    <xf numFmtId="0" fontId="2" fillId="0" borderId="17" xfId="0" applyFont="1" applyBorder="1" applyAlignment="1">
      <alignment horizontal="center"/>
    </xf>
    <xf numFmtId="0" fontId="35" fillId="0" borderId="9" xfId="0" applyFont="1" applyBorder="1"/>
    <xf numFmtId="0" fontId="4" fillId="0" borderId="9" xfId="0" applyFont="1" applyBorder="1"/>
    <xf numFmtId="0" fontId="4" fillId="0" borderId="9" xfId="0" applyFont="1" applyBorder="1" applyAlignment="1">
      <alignment horizontal="left"/>
    </xf>
    <xf numFmtId="0" fontId="4" fillId="0" borderId="0" xfId="0" applyFont="1"/>
    <xf numFmtId="0" fontId="35" fillId="0" borderId="0" xfId="0" applyFont="1"/>
    <xf numFmtId="164" fontId="35" fillId="0" borderId="0" xfId="0" applyNumberFormat="1" applyFont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36" fillId="2" borderId="9" xfId="0" applyFont="1" applyFill="1" applyBorder="1" applyAlignment="1">
      <alignment horizontal="left" vertical="top"/>
    </xf>
    <xf numFmtId="0" fontId="37" fillId="2" borderId="19" xfId="0" applyFont="1" applyFill="1" applyBorder="1" applyAlignment="1">
      <alignment vertical="top"/>
    </xf>
    <xf numFmtId="0" fontId="7" fillId="2" borderId="9" xfId="0" applyFont="1" applyFill="1" applyBorder="1" applyAlignment="1">
      <alignment horizontal="left" vertical="top"/>
    </xf>
    <xf numFmtId="0" fontId="39" fillId="2" borderId="19" xfId="0" applyFont="1" applyFill="1" applyBorder="1" applyAlignment="1">
      <alignment horizontal="center" vertical="top"/>
    </xf>
    <xf numFmtId="0" fontId="32" fillId="14" borderId="10" xfId="0" applyFont="1" applyFill="1" applyBorder="1" applyAlignment="1">
      <alignment horizontal="left"/>
    </xf>
    <xf numFmtId="0" fontId="0" fillId="15" borderId="0" xfId="0" applyFill="1"/>
    <xf numFmtId="0" fontId="37" fillId="15" borderId="19" xfId="0" applyFont="1" applyFill="1" applyBorder="1" applyAlignment="1">
      <alignment vertical="top"/>
    </xf>
    <xf numFmtId="0" fontId="29" fillId="16" borderId="7" xfId="0" applyFont="1" applyFill="1" applyBorder="1"/>
    <xf numFmtId="0" fontId="30" fillId="16" borderId="9" xfId="0" applyFont="1" applyFill="1" applyBorder="1" applyAlignment="1">
      <alignment horizontal="left"/>
    </xf>
    <xf numFmtId="0" fontId="39" fillId="16" borderId="19" xfId="0" applyFont="1" applyFill="1" applyBorder="1" applyAlignment="1">
      <alignment horizontal="center" vertical="top"/>
    </xf>
    <xf numFmtId="12" fontId="3" fillId="16" borderId="9" xfId="0" applyNumberFormat="1" applyFont="1" applyFill="1" applyBorder="1" applyAlignment="1">
      <alignment horizontal="left" vertical="top"/>
    </xf>
    <xf numFmtId="12" fontId="28" fillId="16" borderId="9" xfId="0" applyNumberFormat="1" applyFont="1" applyFill="1" applyBorder="1" applyAlignment="1">
      <alignment horizontal="left" vertical="top"/>
    </xf>
    <xf numFmtId="0" fontId="0" fillId="16" borderId="0" xfId="0" applyFill="1"/>
    <xf numFmtId="12" fontId="10" fillId="16" borderId="9" xfId="0" applyNumberFormat="1" applyFont="1" applyFill="1" applyBorder="1" applyAlignment="1">
      <alignment horizontal="left" vertical="top"/>
    </xf>
    <xf numFmtId="0" fontId="37" fillId="16" borderId="19" xfId="0" applyFont="1" applyFill="1" applyBorder="1" applyAlignment="1">
      <alignment vertical="top"/>
    </xf>
    <xf numFmtId="0" fontId="9" fillId="16" borderId="9" xfId="0" applyFont="1" applyFill="1" applyBorder="1" applyAlignment="1">
      <alignment horizontal="left"/>
    </xf>
    <xf numFmtId="0" fontId="0" fillId="16" borderId="8" xfId="0" applyFill="1" applyBorder="1"/>
    <xf numFmtId="0" fontId="0" fillId="16" borderId="9" xfId="0" applyFill="1" applyBorder="1"/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7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5" fillId="5" borderId="7" xfId="0" applyFont="1" applyFill="1" applyBorder="1" applyAlignment="1">
      <alignment horizontal="center"/>
    </xf>
    <xf numFmtId="0" fontId="15" fillId="5" borderId="10" xfId="0" applyFont="1" applyFill="1" applyBorder="1" applyAlignment="1">
      <alignment horizontal="center"/>
    </xf>
    <xf numFmtId="0" fontId="24" fillId="0" borderId="7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17" fillId="0" borderId="0" xfId="1" applyFont="1" applyAlignment="1">
      <alignment horizontal="center" vertical="top"/>
    </xf>
    <xf numFmtId="0" fontId="17" fillId="0" borderId="16" xfId="1" applyFont="1" applyBorder="1" applyAlignment="1">
      <alignment horizontal="center" vertical="top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24" fillId="0" borderId="9" xfId="0" applyFont="1" applyBorder="1" applyAlignment="1">
      <alignment horizontal="left" vertical="top"/>
    </xf>
    <xf numFmtId="0" fontId="27" fillId="0" borderId="1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4" fillId="0" borderId="6" xfId="0" applyFont="1" applyBorder="1" applyAlignment="1">
      <alignment horizontal="left" vertical="top"/>
    </xf>
    <xf numFmtId="0" fontId="30" fillId="0" borderId="7" xfId="0" applyFont="1" applyBorder="1" applyAlignment="1">
      <alignment horizontal="left"/>
    </xf>
    <xf numFmtId="0" fontId="30" fillId="0" borderId="8" xfId="0" applyFont="1" applyBorder="1" applyAlignment="1">
      <alignment horizontal="left"/>
    </xf>
    <xf numFmtId="0" fontId="24" fillId="0" borderId="7" xfId="0" applyFont="1" applyBorder="1" applyAlignment="1">
      <alignment horizontal="left" vertical="top"/>
    </xf>
    <xf numFmtId="0" fontId="24" fillId="0" borderId="8" xfId="0" applyFont="1" applyBorder="1" applyAlignment="1">
      <alignment horizontal="left" vertical="top"/>
    </xf>
    <xf numFmtId="0" fontId="30" fillId="0" borderId="9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4" fillId="0" borderId="16" xfId="0" applyFont="1" applyBorder="1" applyAlignment="1">
      <alignment horizontal="left"/>
    </xf>
    <xf numFmtId="0" fontId="20" fillId="2" borderId="7" xfId="0" applyFont="1" applyFill="1" applyBorder="1" applyAlignment="1">
      <alignment horizontal="left"/>
    </xf>
    <xf numFmtId="0" fontId="20" fillId="2" borderId="10" xfId="0" applyFont="1" applyFill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2" fillId="14" borderId="7" xfId="0" applyFont="1" applyFill="1" applyBorder="1" applyAlignment="1">
      <alignment horizontal="left"/>
    </xf>
    <xf numFmtId="0" fontId="32" fillId="14" borderId="8" xfId="0" applyFont="1" applyFill="1" applyBorder="1" applyAlignment="1">
      <alignment horizontal="left"/>
    </xf>
    <xf numFmtId="0" fontId="30" fillId="0" borderId="7" xfId="0" applyFont="1" applyBorder="1" applyAlignment="1">
      <alignment horizontal="left" wrapText="1"/>
    </xf>
    <xf numFmtId="0" fontId="30" fillId="0" borderId="8" xfId="0" applyFont="1" applyBorder="1" applyAlignment="1">
      <alignment horizontal="left" wrapText="1"/>
    </xf>
    <xf numFmtId="0" fontId="35" fillId="0" borderId="7" xfId="0" applyFont="1" applyBorder="1" applyAlignment="1">
      <alignment horizontal="left"/>
    </xf>
    <xf numFmtId="0" fontId="35" fillId="0" borderId="8" xfId="0" applyFont="1" applyBorder="1" applyAlignment="1">
      <alignment horizontal="left"/>
    </xf>
    <xf numFmtId="0" fontId="33" fillId="0" borderId="1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4" fillId="0" borderId="12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3" fillId="0" borderId="17" xfId="0" applyNumberFormat="1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0" fontId="4" fillId="0" borderId="21" xfId="0" applyFont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/>
  <colors>
    <mruColors>
      <color rgb="FFFF5050"/>
      <color rgb="FFDD138B"/>
      <color rgb="FFB729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391941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CA6ED-8235-7914-09B1-208AE96B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45541" cy="7887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53975</xdr:colOff>
      <xdr:row>0</xdr:row>
      <xdr:rowOff>638175</xdr:rowOff>
    </xdr:to>
    <xdr:pic>
      <xdr:nvPicPr>
        <xdr:cNvPr id="2" name="Picture 1" descr="SWEET APPAREL LOGO.png">
          <a:extLst>
            <a:ext uri="{FF2B5EF4-FFF2-40B4-BE49-F238E27FC236}">
              <a16:creationId xmlns:a16="http://schemas.microsoft.com/office/drawing/2014/main" id="{BC68B05C-4843-473B-B3D3-DD652C8B4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73175" cy="638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62592</xdr:rowOff>
    </xdr:from>
    <xdr:to>
      <xdr:col>11</xdr:col>
      <xdr:colOff>0</xdr:colOff>
      <xdr:row>60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A733868-D464-436E-B297-4F976465D55D}"/>
            </a:ext>
          </a:extLst>
        </xdr:cNvPr>
        <xdr:cNvSpPr txBox="1"/>
      </xdr:nvSpPr>
      <xdr:spPr>
        <a:xfrm>
          <a:off x="0" y="11669485"/>
          <a:ext cx="7252606" cy="11620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PLEASE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PRODUCTION PO.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63</xdr:row>
      <xdr:rowOff>92528</xdr:rowOff>
    </xdr:from>
    <xdr:to>
      <xdr:col>11</xdr:col>
      <xdr:colOff>0</xdr:colOff>
      <xdr:row>67</xdr:row>
      <xdr:rowOff>40821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1CD78B1-4A9F-465A-97D4-F617121E789A}"/>
            </a:ext>
          </a:extLst>
        </xdr:cNvPr>
        <xdr:cNvSpPr txBox="1"/>
      </xdr:nvSpPr>
      <xdr:spPr>
        <a:xfrm>
          <a:off x="0" y="13427528"/>
          <a:ext cx="7252606" cy="7102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PLEASE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PRODUCTION PO.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43</xdr:row>
      <xdr:rowOff>136071</xdr:rowOff>
    </xdr:from>
    <xdr:to>
      <xdr:col>11</xdr:col>
      <xdr:colOff>0</xdr:colOff>
      <xdr:row>52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D20EDA1-7AC3-44EF-BE83-69A357DB70C4}"/>
            </a:ext>
          </a:extLst>
        </xdr:cNvPr>
        <xdr:cNvSpPr txBox="1"/>
      </xdr:nvSpPr>
      <xdr:spPr>
        <a:xfrm>
          <a:off x="0" y="9213396"/>
          <a:ext cx="10080170" cy="15974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>
              <a:solidFill>
                <a:schemeClr val="tx1"/>
              </a:solidFill>
            </a:rPr>
            <a:t>FIT SAMPLES MUST BE SENT IN SAME QUALITY, WEIGHT, AND FABRIC</a:t>
          </a:r>
          <a:r>
            <a:rPr lang="en-US" sz="1200" b="0" baseline="0">
              <a:solidFill>
                <a:schemeClr val="tx1"/>
              </a:solidFill>
            </a:rPr>
            <a:t> CONTENT AS BULK FABRIC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="0" baseline="0">
              <a:solidFill>
                <a:schemeClr val="tx1"/>
              </a:solidFill>
            </a:rPr>
            <a:t>IF AVAILABLE FABRIC AND TRIM IS USED FOR SAMPLING, MUST BE NOTED ON SAMPLE TAG</a:t>
          </a:r>
          <a:endParaRPr lang="en-US" sz="1200" b="0">
            <a:solidFill>
              <a:schemeClr val="tx1"/>
            </a:solidFill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SEAMS</a:t>
          </a:r>
          <a:r>
            <a:rPr lang="en-US" sz="1200" baseline="0">
              <a:solidFill>
                <a:schemeClr val="tx1"/>
              </a:solidFill>
            </a:rPr>
            <a:t> &amp; HEMS</a:t>
          </a:r>
          <a:r>
            <a:rPr lang="en-US" sz="1200">
              <a:solidFill>
                <a:schemeClr val="tx1"/>
              </a:solidFill>
            </a:rPr>
            <a:t> MUST BE WELL PRESSED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LOOSE THREADS MUST BE TRIMMED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>
              <a:solidFill>
                <a:schemeClr val="tx1"/>
              </a:solidFill>
            </a:rPr>
            <a:t>ALL SEAMS MUST</a:t>
          </a:r>
          <a:r>
            <a:rPr lang="en-US" sz="1200" baseline="0">
              <a:solidFill>
                <a:schemeClr val="tx1"/>
              </a:solidFill>
            </a:rPr>
            <a:t> NOT CRACK WHEN STRETCHED TO WEAR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chemeClr val="tx1"/>
              </a:solidFill>
            </a:rPr>
            <a:t>ALL JOINING SEAMS MUST BE ALIGNED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200" baseline="0">
              <a:solidFill>
                <a:schemeClr val="tx1"/>
              </a:solidFill>
            </a:rPr>
            <a:t>FABRIC &amp; GARMENTS MUST BE FREE OF DEFECTS</a:t>
          </a:r>
        </a:p>
        <a:p>
          <a:pPr marL="171450" indent="-171450">
            <a:buFont typeface="Arial" panose="020B0604020202020204" pitchFamily="34" charset="0"/>
            <a:buChar char="•"/>
          </a:pPr>
          <a:endParaRPr lang="en-US" sz="1200" baseline="0">
            <a:solidFill>
              <a:schemeClr val="tx1"/>
            </a:solidFill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lang="en-US" sz="1100"/>
        </a:p>
      </xdr:txBody>
    </xdr:sp>
    <xdr:clientData/>
  </xdr:twoCellAnchor>
  <xdr:oneCellAnchor>
    <xdr:from>
      <xdr:col>3</xdr:col>
      <xdr:colOff>705971</xdr:colOff>
      <xdr:row>80</xdr:row>
      <xdr:rowOff>78441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F081249-2CD7-C20E-E352-229AEAAC462A}"/>
            </a:ext>
          </a:extLst>
        </xdr:cNvPr>
        <xdr:cNvSpPr txBox="1"/>
      </xdr:nvSpPr>
      <xdr:spPr>
        <a:xfrm>
          <a:off x="2521324" y="17268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246529</xdr:colOff>
      <xdr:row>69</xdr:row>
      <xdr:rowOff>44824</xdr:rowOff>
    </xdr:from>
    <xdr:ext cx="12270441" cy="199464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7370A8F-57B7-2BC2-6E78-BFD91FA72B25}"/>
            </a:ext>
          </a:extLst>
        </xdr:cNvPr>
        <xdr:cNvSpPr txBox="1"/>
      </xdr:nvSpPr>
      <xdr:spPr>
        <a:xfrm>
          <a:off x="246529" y="14915030"/>
          <a:ext cx="12270441" cy="1994646"/>
        </a:xfrm>
        <a:prstGeom prst="rect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 sz="1400" b="1"/>
        </a:p>
        <a:p>
          <a:r>
            <a:rPr lang="en-US" sz="1400" b="1"/>
            <a:t>STRAPLESS TOPS , SLEEVELESS WIDE NK TOPS - OFF SHOULDER TOPS - NEED HANGER LOOPS. HANGER LOOPS LENGTH WILL VARY BASED ON STYLE.</a:t>
          </a:r>
        </a:p>
        <a:p>
          <a:r>
            <a:rPr lang="en-US" sz="1400" b="1"/>
            <a:t>JACKETS, SHACKETS - NEED LOCKER LOOP 3/8" X 2 1/4"</a:t>
          </a:r>
        </a:p>
        <a:p>
          <a:r>
            <a:rPr lang="en-US" sz="1400" b="1"/>
            <a:t>JACKETS WITH LINING - NEED SELF FABRIC HALF MOON FACING AND NEED 1" DEEP PLEAT AT LINING AT CB TOP</a:t>
          </a:r>
        </a:p>
        <a:p>
          <a:r>
            <a:rPr lang="en-US" sz="1400" b="1"/>
            <a:t>SWEATSHIRTS/ HOODED TOPS- NEED 3/8" NK BINDING AT BK NECK. BK NK MUST BE CLEAN FINISH.</a:t>
          </a:r>
        </a:p>
      </xdr:txBody>
    </xdr:sp>
    <xdr:clientData/>
  </xdr:oneCellAnchor>
  <xdr:twoCellAnchor editAs="oneCell">
    <xdr:from>
      <xdr:col>5</xdr:col>
      <xdr:colOff>95250</xdr:colOff>
      <xdr:row>2</xdr:row>
      <xdr:rowOff>79375</xdr:rowOff>
    </xdr:from>
    <xdr:to>
      <xdr:col>8</xdr:col>
      <xdr:colOff>111125</xdr:colOff>
      <xdr:row>8</xdr:row>
      <xdr:rowOff>8049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7D60F8-3179-B3AD-9A83-37EA03F18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3750" y="1047750"/>
          <a:ext cx="2460625" cy="1913049"/>
        </a:xfrm>
        <a:prstGeom prst="rect">
          <a:avLst/>
        </a:prstGeom>
      </xdr:spPr>
    </xdr:pic>
    <xdr:clientData/>
  </xdr:twoCellAnchor>
  <xdr:twoCellAnchor editAs="oneCell">
    <xdr:from>
      <xdr:col>11</xdr:col>
      <xdr:colOff>357187</xdr:colOff>
      <xdr:row>0</xdr:row>
      <xdr:rowOff>226219</xdr:rowOff>
    </xdr:from>
    <xdr:to>
      <xdr:col>16</xdr:col>
      <xdr:colOff>122992</xdr:colOff>
      <xdr:row>12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9F2579E-42D0-3894-7135-9C43B8B8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9062" y="226219"/>
          <a:ext cx="2801899" cy="3762375"/>
        </a:xfrm>
        <a:prstGeom prst="rect">
          <a:avLst/>
        </a:prstGeom>
      </xdr:spPr>
    </xdr:pic>
    <xdr:clientData/>
  </xdr:twoCellAnchor>
  <xdr:twoCellAnchor editAs="oneCell">
    <xdr:from>
      <xdr:col>16</xdr:col>
      <xdr:colOff>214313</xdr:colOff>
      <xdr:row>0</xdr:row>
      <xdr:rowOff>226219</xdr:rowOff>
    </xdr:from>
    <xdr:to>
      <xdr:col>21</xdr:col>
      <xdr:colOff>138129</xdr:colOff>
      <xdr:row>12</xdr:row>
      <xdr:rowOff>142874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CE0CFEF-DCEB-A3BB-9DC9-78A78A48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42282" y="226219"/>
          <a:ext cx="2959910" cy="3762374"/>
        </a:xfrm>
        <a:prstGeom prst="rect">
          <a:avLst/>
        </a:prstGeom>
      </xdr:spPr>
    </xdr:pic>
    <xdr:clientData/>
  </xdr:twoCellAnchor>
  <xdr:twoCellAnchor>
    <xdr:from>
      <xdr:col>14</xdr:col>
      <xdr:colOff>130968</xdr:colOff>
      <xdr:row>0</xdr:row>
      <xdr:rowOff>523876</xdr:rowOff>
    </xdr:from>
    <xdr:to>
      <xdr:col>19</xdr:col>
      <xdr:colOff>464344</xdr:colOff>
      <xdr:row>1</xdr:row>
      <xdr:rowOff>250032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8FDE74E-9C6F-34C8-892A-437ABE83EEF5}"/>
            </a:ext>
          </a:extLst>
        </xdr:cNvPr>
        <xdr:cNvSpPr txBox="1"/>
      </xdr:nvSpPr>
      <xdr:spPr>
        <a:xfrm>
          <a:off x="13144499" y="523876"/>
          <a:ext cx="3369470" cy="36909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ysClr val="windowText" lastClr="000000"/>
              </a:solidFill>
            </a:rPr>
            <a:t>CROTCH CONSTRUCTION </a:t>
          </a:r>
          <a:r>
            <a:rPr lang="en-US" sz="1600" baseline="0">
              <a:solidFill>
                <a:sysClr val="windowText" lastClr="000000"/>
              </a:solidFill>
            </a:rPr>
            <a:t>REFERENCES </a:t>
          </a:r>
          <a:endParaRPr lang="en-US" sz="16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11</xdr:col>
      <xdr:colOff>250031</xdr:colOff>
      <xdr:row>18</xdr:row>
      <xdr:rowOff>35718</xdr:rowOff>
    </xdr:from>
    <xdr:to>
      <xdr:col>15</xdr:col>
      <xdr:colOff>553186</xdr:colOff>
      <xdr:row>37</xdr:row>
      <xdr:rowOff>107156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6A1452D-CE50-AF36-9244-59F78B1A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41906" y="5095874"/>
          <a:ext cx="2732030" cy="3917157"/>
        </a:xfrm>
        <a:prstGeom prst="rect">
          <a:avLst/>
        </a:prstGeom>
      </xdr:spPr>
    </xdr:pic>
    <xdr:clientData/>
  </xdr:twoCellAnchor>
  <xdr:twoCellAnchor editAs="oneCell">
    <xdr:from>
      <xdr:col>16</xdr:col>
      <xdr:colOff>9381</xdr:colOff>
      <xdr:row>18</xdr:row>
      <xdr:rowOff>26340</xdr:rowOff>
    </xdr:from>
    <xdr:to>
      <xdr:col>25</xdr:col>
      <xdr:colOff>555526</xdr:colOff>
      <xdr:row>37</xdr:row>
      <xdr:rowOff>114995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59042B3-0FF2-E1C6-656D-F65BCD14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5275720" y="4048126"/>
          <a:ext cx="3934374" cy="6011114"/>
        </a:xfrm>
        <a:prstGeom prst="rect">
          <a:avLst/>
        </a:prstGeom>
      </xdr:spPr>
    </xdr:pic>
    <xdr:clientData/>
  </xdr:twoCellAnchor>
  <xdr:twoCellAnchor>
    <xdr:from>
      <xdr:col>11</xdr:col>
      <xdr:colOff>250031</xdr:colOff>
      <xdr:row>15</xdr:row>
      <xdr:rowOff>35718</xdr:rowOff>
    </xdr:from>
    <xdr:to>
      <xdr:col>15</xdr:col>
      <xdr:colOff>452438</xdr:colOff>
      <xdr:row>18</xdr:row>
      <xdr:rowOff>59531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B2D6149-DD86-4476-B024-608367D92110}"/>
            </a:ext>
          </a:extLst>
        </xdr:cNvPr>
        <xdr:cNvSpPr txBox="1"/>
      </xdr:nvSpPr>
      <xdr:spPr>
        <a:xfrm>
          <a:off x="11441906" y="4488656"/>
          <a:ext cx="2631282" cy="63103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ysClr val="windowText" lastClr="000000"/>
              </a:solidFill>
            </a:rPr>
            <a:t>FRONT NECKLINE CONSTRUCTION</a:t>
          </a:r>
          <a:r>
            <a:rPr lang="en-US" sz="1600" baseline="0">
              <a:solidFill>
                <a:sysClr val="windowText" lastClr="000000"/>
              </a:solidFill>
            </a:rPr>
            <a:t> REFERENCE</a:t>
          </a:r>
          <a:endParaRPr 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521494</xdr:colOff>
      <xdr:row>16</xdr:row>
      <xdr:rowOff>152400</xdr:rowOff>
    </xdr:from>
    <xdr:to>
      <xdr:col>23</xdr:col>
      <xdr:colOff>116682</xdr:colOff>
      <xdr:row>19</xdr:row>
      <xdr:rowOff>176212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4A33A9D-1502-4FC8-B0C4-FEAA80402A49}"/>
            </a:ext>
          </a:extLst>
        </xdr:cNvPr>
        <xdr:cNvSpPr txBox="1"/>
      </xdr:nvSpPr>
      <xdr:spPr>
        <a:xfrm>
          <a:off x="15963900" y="4807744"/>
          <a:ext cx="2631282" cy="63103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ysClr val="windowText" lastClr="000000"/>
              </a:solidFill>
            </a:rPr>
            <a:t>BACK TOP EDGE CONSTRUCTION</a:t>
          </a:r>
          <a:r>
            <a:rPr lang="en-US" sz="1600" baseline="0">
              <a:solidFill>
                <a:sysClr val="windowText" lastClr="000000"/>
              </a:solidFill>
            </a:rPr>
            <a:t> REFERENCE</a:t>
          </a:r>
          <a:endParaRPr 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83343</xdr:colOff>
      <xdr:row>19</xdr:row>
      <xdr:rowOff>176212</xdr:rowOff>
    </xdr:from>
    <xdr:to>
      <xdr:col>21</xdr:col>
      <xdr:colOff>15478</xdr:colOff>
      <xdr:row>21</xdr:row>
      <xdr:rowOff>95250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CFC82883-6956-02AB-EA5B-4EBCC31FD3A0}"/>
            </a:ext>
          </a:extLst>
        </xdr:cNvPr>
        <xdr:cNvCxnSpPr>
          <a:stCxn id="17" idx="2"/>
        </xdr:cNvCxnSpPr>
      </xdr:nvCxnSpPr>
      <xdr:spPr>
        <a:xfrm flipH="1">
          <a:off x="16740187" y="5438775"/>
          <a:ext cx="539354" cy="32385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42696</xdr:colOff>
      <xdr:row>0</xdr:row>
      <xdr:rowOff>23979</xdr:rowOff>
    </xdr:from>
    <xdr:to>
      <xdr:col>7</xdr:col>
      <xdr:colOff>568283</xdr:colOff>
      <xdr:row>15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907B-AEB3-0368-BFF7-B8F2226F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022329" y="-955654"/>
          <a:ext cx="2833521" cy="4792787"/>
        </a:xfrm>
        <a:prstGeom prst="rect">
          <a:avLst/>
        </a:prstGeom>
      </xdr:spPr>
    </xdr:pic>
    <xdr:clientData/>
  </xdr:twoCellAnchor>
  <xdr:twoCellAnchor editAs="oneCell">
    <xdr:from>
      <xdr:col>7</xdr:col>
      <xdr:colOff>227579</xdr:colOff>
      <xdr:row>15</xdr:row>
      <xdr:rowOff>128698</xdr:rowOff>
    </xdr:from>
    <xdr:to>
      <xdr:col>10</xdr:col>
      <xdr:colOff>568808</xdr:colOff>
      <xdr:row>28</xdr:row>
      <xdr:rowOff>112029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4F6CE2-EA39-B0C4-B7DF-D355D6227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8110" y="2986198"/>
          <a:ext cx="2162886" cy="2876550"/>
        </a:xfrm>
        <a:prstGeom prst="rect">
          <a:avLst/>
        </a:prstGeom>
      </xdr:spPr>
    </xdr:pic>
    <xdr:clientData/>
  </xdr:twoCellAnchor>
  <xdr:twoCellAnchor editAs="oneCell">
    <xdr:from>
      <xdr:col>3</xdr:col>
      <xdr:colOff>503806</xdr:colOff>
      <xdr:row>15</xdr:row>
      <xdr:rowOff>90165</xdr:rowOff>
    </xdr:from>
    <xdr:to>
      <xdr:col>7</xdr:col>
      <xdr:colOff>132330</xdr:colOff>
      <xdr:row>28</xdr:row>
      <xdr:rowOff>41792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F8576D-2CA6-D014-8EBC-158BB60E3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5462" y="2947665"/>
          <a:ext cx="2057399" cy="284484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3</xdr:col>
      <xdr:colOff>438150</xdr:colOff>
      <xdr:row>28</xdr:row>
      <xdr:rowOff>169525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4343177-D024-EA51-2A2B-5C429C69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2905125"/>
          <a:ext cx="2219325" cy="3015119"/>
        </a:xfrm>
        <a:prstGeom prst="rect">
          <a:avLst/>
        </a:prstGeom>
      </xdr:spPr>
    </xdr:pic>
    <xdr:clientData/>
  </xdr:twoCellAnchor>
  <xdr:twoCellAnchor editAs="oneCell">
    <xdr:from>
      <xdr:col>28</xdr:col>
      <xdr:colOff>435652</xdr:colOff>
      <xdr:row>0</xdr:row>
      <xdr:rowOff>14407</xdr:rowOff>
    </xdr:from>
    <xdr:to>
      <xdr:col>35</xdr:col>
      <xdr:colOff>178597</xdr:colOff>
      <xdr:row>15</xdr:row>
      <xdr:rowOff>10515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C524147-47D5-F59A-AE5A-47CB5A58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8007711" y="-555527"/>
          <a:ext cx="2853608" cy="3993476"/>
        </a:xfrm>
        <a:prstGeom prst="rect">
          <a:avLst/>
        </a:prstGeom>
      </xdr:spPr>
    </xdr:pic>
    <xdr:clientData/>
  </xdr:twoCellAnchor>
  <xdr:twoCellAnchor editAs="oneCell">
    <xdr:from>
      <xdr:col>24</xdr:col>
      <xdr:colOff>111920</xdr:colOff>
      <xdr:row>0</xdr:row>
      <xdr:rowOff>26193</xdr:rowOff>
    </xdr:from>
    <xdr:to>
      <xdr:col>27</xdr:col>
      <xdr:colOff>964631</xdr:colOff>
      <xdr:row>15</xdr:row>
      <xdr:rowOff>11906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A5758D-A12A-4FEF-4B76-610539906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85170" y="26193"/>
          <a:ext cx="2662461" cy="2843213"/>
        </a:xfrm>
        <a:prstGeom prst="rect">
          <a:avLst/>
        </a:prstGeom>
      </xdr:spPr>
    </xdr:pic>
    <xdr:clientData/>
  </xdr:twoCellAnchor>
  <xdr:twoCellAnchor editAs="oneCell">
    <xdr:from>
      <xdr:col>16</xdr:col>
      <xdr:colOff>307023</xdr:colOff>
      <xdr:row>0</xdr:row>
      <xdr:rowOff>23813</xdr:rowOff>
    </xdr:from>
    <xdr:to>
      <xdr:col>24</xdr:col>
      <xdr:colOff>4651</xdr:colOff>
      <xdr:row>15</xdr:row>
      <xdr:rowOff>23813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1561F0-EEFF-03C5-1E6D-BEF617D9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10871462" y="-825126"/>
          <a:ext cx="2857500" cy="4555378"/>
        </a:xfrm>
        <a:prstGeom prst="rect">
          <a:avLst/>
        </a:prstGeom>
      </xdr:spPr>
    </xdr:pic>
    <xdr:clientData/>
  </xdr:twoCellAnchor>
  <xdr:twoCellAnchor editAs="oneCell">
    <xdr:from>
      <xdr:col>8</xdr:col>
      <xdr:colOff>4577</xdr:colOff>
      <xdr:row>0</xdr:row>
      <xdr:rowOff>19050</xdr:rowOff>
    </xdr:from>
    <xdr:to>
      <xdr:col>16</xdr:col>
      <xdr:colOff>238125</xdr:colOff>
      <xdr:row>15</xdr:row>
      <xdr:rowOff>15906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CB49B5E-CF22-EF80-2D13-86121E3E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6009373" y="-1108946"/>
          <a:ext cx="2854356" cy="5110348"/>
        </a:xfrm>
        <a:prstGeom prst="rect">
          <a:avLst/>
        </a:prstGeom>
      </xdr:spPr>
    </xdr:pic>
    <xdr:clientData/>
  </xdr:twoCellAnchor>
  <xdr:twoCellAnchor>
    <xdr:from>
      <xdr:col>1</xdr:col>
      <xdr:colOff>583405</xdr:colOff>
      <xdr:row>7</xdr:row>
      <xdr:rowOff>0</xdr:rowOff>
    </xdr:from>
    <xdr:to>
      <xdr:col>2</xdr:col>
      <xdr:colOff>261936</xdr:colOff>
      <xdr:row>8</xdr:row>
      <xdr:rowOff>107157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7FFE17F-5A01-BC33-C06B-0E7A637B0DF7}"/>
            </a:ext>
          </a:extLst>
        </xdr:cNvPr>
        <xdr:cNvSpPr txBox="1"/>
      </xdr:nvSpPr>
      <xdr:spPr>
        <a:xfrm>
          <a:off x="1190624" y="1333500"/>
          <a:ext cx="285750" cy="297657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A</a:t>
          </a:r>
        </a:p>
      </xdr:txBody>
    </xdr:sp>
    <xdr:clientData/>
  </xdr:twoCellAnchor>
  <xdr:twoCellAnchor>
    <xdr:from>
      <xdr:col>10</xdr:col>
      <xdr:colOff>164305</xdr:colOff>
      <xdr:row>7</xdr:row>
      <xdr:rowOff>33338</xdr:rowOff>
    </xdr:from>
    <xdr:to>
      <xdr:col>10</xdr:col>
      <xdr:colOff>450055</xdr:colOff>
      <xdr:row>8</xdr:row>
      <xdr:rowOff>140495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13E5D53-2BA2-41A3-B049-FE791475A9F6}"/>
            </a:ext>
          </a:extLst>
        </xdr:cNvPr>
        <xdr:cNvSpPr txBox="1"/>
      </xdr:nvSpPr>
      <xdr:spPr>
        <a:xfrm>
          <a:off x="6236493" y="1366838"/>
          <a:ext cx="285750" cy="297657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B</a:t>
          </a:r>
        </a:p>
      </xdr:txBody>
    </xdr:sp>
    <xdr:clientData/>
  </xdr:twoCellAnchor>
  <xdr:twoCellAnchor>
    <xdr:from>
      <xdr:col>26</xdr:col>
      <xdr:colOff>42862</xdr:colOff>
      <xdr:row>10</xdr:row>
      <xdr:rowOff>54769</xdr:rowOff>
    </xdr:from>
    <xdr:to>
      <xdr:col>26</xdr:col>
      <xdr:colOff>328612</xdr:colOff>
      <xdr:row>11</xdr:row>
      <xdr:rowOff>150020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9AC2E6A-39A8-47F7-BEC8-EFF39AA9505C}"/>
            </a:ext>
          </a:extLst>
        </xdr:cNvPr>
        <xdr:cNvSpPr txBox="1"/>
      </xdr:nvSpPr>
      <xdr:spPr>
        <a:xfrm>
          <a:off x="15830550" y="1959769"/>
          <a:ext cx="285750" cy="285751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C</a:t>
          </a:r>
        </a:p>
        <a:p>
          <a:endParaRPr lang="en-US" sz="1400" b="1"/>
        </a:p>
      </xdr:txBody>
    </xdr:sp>
    <xdr:clientData/>
  </xdr:twoCellAnchor>
  <xdr:twoCellAnchor>
    <xdr:from>
      <xdr:col>33</xdr:col>
      <xdr:colOff>16670</xdr:colOff>
      <xdr:row>9</xdr:row>
      <xdr:rowOff>183356</xdr:rowOff>
    </xdr:from>
    <xdr:to>
      <xdr:col>33</xdr:col>
      <xdr:colOff>302420</xdr:colOff>
      <xdr:row>11</xdr:row>
      <xdr:rowOff>88108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46AC17E-9E87-49F9-9D8B-6BC05974BBFB}"/>
            </a:ext>
          </a:extLst>
        </xdr:cNvPr>
        <xdr:cNvSpPr txBox="1"/>
      </xdr:nvSpPr>
      <xdr:spPr>
        <a:xfrm>
          <a:off x="20054889" y="1897856"/>
          <a:ext cx="285750" cy="285752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D</a:t>
          </a:r>
        </a:p>
      </xdr:txBody>
    </xdr:sp>
    <xdr:clientData/>
  </xdr:twoCellAnchor>
  <xdr:twoCellAnchor>
    <xdr:from>
      <xdr:col>2</xdr:col>
      <xdr:colOff>359568</xdr:colOff>
      <xdr:row>19</xdr:row>
      <xdr:rowOff>216695</xdr:rowOff>
    </xdr:from>
    <xdr:to>
      <xdr:col>3</xdr:col>
      <xdr:colOff>38100</xdr:colOff>
      <xdr:row>21</xdr:row>
      <xdr:rowOff>61915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5D1DB56-BEC9-46F1-9DB1-F649DEEBB001}"/>
            </a:ext>
          </a:extLst>
        </xdr:cNvPr>
        <xdr:cNvSpPr txBox="1"/>
      </xdr:nvSpPr>
      <xdr:spPr>
        <a:xfrm>
          <a:off x="1574006" y="3907633"/>
          <a:ext cx="285750" cy="29765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E</a:t>
          </a:r>
        </a:p>
      </xdr:txBody>
    </xdr:sp>
    <xdr:clientData/>
  </xdr:twoCellAnchor>
  <xdr:twoCellAnchor>
    <xdr:from>
      <xdr:col>6</xdr:col>
      <xdr:colOff>107156</xdr:colOff>
      <xdr:row>19</xdr:row>
      <xdr:rowOff>214314</xdr:rowOff>
    </xdr:from>
    <xdr:to>
      <xdr:col>6</xdr:col>
      <xdr:colOff>392906</xdr:colOff>
      <xdr:row>21</xdr:row>
      <xdr:rowOff>59533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F66B3EA-F0C2-4774-8A99-E001F51C08C8}"/>
            </a:ext>
          </a:extLst>
        </xdr:cNvPr>
        <xdr:cNvSpPr txBox="1"/>
      </xdr:nvSpPr>
      <xdr:spPr>
        <a:xfrm>
          <a:off x="3750469" y="3929064"/>
          <a:ext cx="285750" cy="297657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F</a:t>
          </a:r>
        </a:p>
      </xdr:txBody>
    </xdr:sp>
    <xdr:clientData/>
  </xdr:twoCellAnchor>
  <xdr:twoCellAnchor>
    <xdr:from>
      <xdr:col>11</xdr:col>
      <xdr:colOff>70529</xdr:colOff>
      <xdr:row>15</xdr:row>
      <xdr:rowOff>166688</xdr:rowOff>
    </xdr:from>
    <xdr:to>
      <xdr:col>14</xdr:col>
      <xdr:colOff>325210</xdr:colOff>
      <xdr:row>28</xdr:row>
      <xdr:rowOff>152148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88E59FCA-794D-BB9B-2EB3-64B594CDE804}"/>
            </a:ext>
          </a:extLst>
        </xdr:cNvPr>
        <xdr:cNvGrpSpPr/>
      </xdr:nvGrpSpPr>
      <xdr:grpSpPr>
        <a:xfrm>
          <a:off x="6749935" y="3024188"/>
          <a:ext cx="2076338" cy="2878679"/>
          <a:chOff x="13798435" y="-3619500"/>
          <a:chExt cx="2076338" cy="287867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5FE16CC-C4A1-F0F4-EB33-65A726945E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 rot="5400000">
            <a:off x="13397264" y="-3218329"/>
            <a:ext cx="2878679" cy="2076338"/>
          </a:xfrm>
          <a:prstGeom prst="rect">
            <a:avLst/>
          </a:prstGeom>
        </xdr:spPr>
      </xdr:pic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4C4BCE4-EB38-4BD8-99EF-12492E2ADDB1}"/>
              </a:ext>
            </a:extLst>
          </xdr:cNvPr>
          <xdr:cNvSpPr txBox="1"/>
        </xdr:nvSpPr>
        <xdr:spPr>
          <a:xfrm>
            <a:off x="14494670" y="-1638300"/>
            <a:ext cx="285750" cy="297657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G</a:t>
            </a:r>
          </a:p>
        </xdr:txBody>
      </xdr:sp>
    </xdr:grpSp>
    <xdr:clientData/>
  </xdr:twoCellAnchor>
  <xdr:twoCellAnchor>
    <xdr:from>
      <xdr:col>14</xdr:col>
      <xdr:colOff>479992</xdr:colOff>
      <xdr:row>15</xdr:row>
      <xdr:rowOff>164415</xdr:rowOff>
    </xdr:from>
    <xdr:to>
      <xdr:col>18</xdr:col>
      <xdr:colOff>394266</xdr:colOff>
      <xdr:row>28</xdr:row>
      <xdr:rowOff>116525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A58B7390-E782-6C33-AADB-467CEF760E95}"/>
            </a:ext>
          </a:extLst>
        </xdr:cNvPr>
        <xdr:cNvGrpSpPr/>
      </xdr:nvGrpSpPr>
      <xdr:grpSpPr>
        <a:xfrm>
          <a:off x="8981055" y="3021915"/>
          <a:ext cx="2343149" cy="2845329"/>
          <a:chOff x="11255148" y="-3764647"/>
          <a:chExt cx="2343149" cy="2845329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B764E1D-9B9C-10C7-03D2-CC7DD603C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1255148" y="-3764647"/>
            <a:ext cx="2343149" cy="2845329"/>
          </a:xfrm>
          <a:prstGeom prst="rect">
            <a:avLst/>
          </a:prstGeom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C3954B6-3761-40F3-AFF6-88E915B768D6}"/>
              </a:ext>
            </a:extLst>
          </xdr:cNvPr>
          <xdr:cNvSpPr txBox="1"/>
        </xdr:nvSpPr>
        <xdr:spPr>
          <a:xfrm>
            <a:off x="11837194" y="-2093119"/>
            <a:ext cx="285750" cy="297657"/>
          </a:xfrm>
          <a:prstGeom prst="rect">
            <a:avLst/>
          </a:prstGeom>
          <a:solidFill>
            <a:srgbClr val="FF505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H</a:t>
            </a:r>
          </a:p>
        </xdr:txBody>
      </xdr:sp>
    </xdr:grpSp>
    <xdr:clientData/>
  </xdr:twoCellAnchor>
  <xdr:twoCellAnchor editAs="oneCell">
    <xdr:from>
      <xdr:col>23</xdr:col>
      <xdr:colOff>178595</xdr:colOff>
      <xdr:row>17</xdr:row>
      <xdr:rowOff>0</xdr:rowOff>
    </xdr:from>
    <xdr:to>
      <xdr:col>30</xdr:col>
      <xdr:colOff>400844</xdr:colOff>
      <xdr:row>49</xdr:row>
      <xdr:rowOff>178594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567588-2DE8-96B2-A746-88A94194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44626" y="3262313"/>
          <a:ext cx="5556249" cy="75009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128814</xdr:colOff>
      <xdr:row>0</xdr:row>
      <xdr:rowOff>640080</xdr:rowOff>
    </xdr:to>
    <xdr:pic>
      <xdr:nvPicPr>
        <xdr:cNvPr id="2" name="Picture 1" descr="SWEET APPAREL LOGO.png">
          <a:extLst>
            <a:ext uri="{FF2B5EF4-FFF2-40B4-BE49-F238E27FC236}">
              <a16:creationId xmlns:a16="http://schemas.microsoft.com/office/drawing/2014/main" id="{B34BD722-F0DD-704E-BC2C-C2A3CDD7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09700" cy="6400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</xdr:row>
      <xdr:rowOff>79375</xdr:rowOff>
    </xdr:from>
    <xdr:to>
      <xdr:col>8</xdr:col>
      <xdr:colOff>768349</xdr:colOff>
      <xdr:row>8</xdr:row>
      <xdr:rowOff>20749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822711-61C4-4868-BBB3-C996AEDB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5975" y="1050925"/>
          <a:ext cx="2473325" cy="1928924"/>
        </a:xfrm>
        <a:prstGeom prst="rect">
          <a:avLst/>
        </a:prstGeom>
      </xdr:spPr>
    </xdr:pic>
    <xdr:clientData/>
  </xdr:twoCellAnchor>
  <xdr:twoCellAnchor>
    <xdr:from>
      <xdr:col>5</xdr:col>
      <xdr:colOff>666750</xdr:colOff>
      <xdr:row>7</xdr:row>
      <xdr:rowOff>119065</xdr:rowOff>
    </xdr:from>
    <xdr:to>
      <xdr:col>12</xdr:col>
      <xdr:colOff>190499</xdr:colOff>
      <xdr:row>8</xdr:row>
      <xdr:rowOff>226220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55E5B21-0268-D00D-D4DD-ECFE4C262573}"/>
            </a:ext>
          </a:extLst>
        </xdr:cNvPr>
        <xdr:cNvSpPr txBox="1"/>
      </xdr:nvSpPr>
      <xdr:spPr>
        <a:xfrm>
          <a:off x="5703094" y="2786065"/>
          <a:ext cx="5179218" cy="41671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rgbClr val="FF0000"/>
              </a:solidFill>
            </a:rPr>
            <a:t>SEE POM CALLOUT PAGE FOR MEASUREMENT REFERENCE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357657</xdr:colOff>
      <xdr:row>0</xdr:row>
      <xdr:rowOff>636905</xdr:rowOff>
    </xdr:to>
    <xdr:pic>
      <xdr:nvPicPr>
        <xdr:cNvPr id="2" name="Picture 1" descr="SWEET APPAREL LOGO.png">
          <a:extLst>
            <a:ext uri="{FF2B5EF4-FFF2-40B4-BE49-F238E27FC236}">
              <a16:creationId xmlns:a16="http://schemas.microsoft.com/office/drawing/2014/main" id="{D0BDC066-3A5F-46C4-9E78-DDC1D3AF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86332" cy="636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403860</xdr:colOff>
      <xdr:row>1</xdr:row>
      <xdr:rowOff>1905</xdr:rowOff>
    </xdr:to>
    <xdr:pic>
      <xdr:nvPicPr>
        <xdr:cNvPr id="3" name="Picture 2" descr="SWEET APPAREL LOGO.png">
          <a:extLst>
            <a:ext uri="{FF2B5EF4-FFF2-40B4-BE49-F238E27FC236}">
              <a16:creationId xmlns:a16="http://schemas.microsoft.com/office/drawing/2014/main" id="{3A675916-0A87-447F-90CE-946516D79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32535" cy="649605"/>
        </a:xfrm>
        <a:prstGeom prst="rect">
          <a:avLst/>
        </a:prstGeom>
      </xdr:spPr>
    </xdr:pic>
    <xdr:clientData/>
  </xdr:twoCellAnchor>
  <xdr:twoCellAnchor editAs="oneCell">
    <xdr:from>
      <xdr:col>11</xdr:col>
      <xdr:colOff>202595</xdr:colOff>
      <xdr:row>0</xdr:row>
      <xdr:rowOff>0</xdr:rowOff>
    </xdr:from>
    <xdr:to>
      <xdr:col>16</xdr:col>
      <xdr:colOff>214690</xdr:colOff>
      <xdr:row>9</xdr:row>
      <xdr:rowOff>192820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287F8F-03A7-4CD8-82A5-26844F33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96274" y="0"/>
          <a:ext cx="4053416" cy="3218141"/>
        </a:xfrm>
        <a:prstGeom prst="rect">
          <a:avLst/>
        </a:prstGeom>
      </xdr:spPr>
    </xdr:pic>
    <xdr:clientData/>
  </xdr:twoCellAnchor>
  <xdr:twoCellAnchor>
    <xdr:from>
      <xdr:col>11</xdr:col>
      <xdr:colOff>312964</xdr:colOff>
      <xdr:row>12</xdr:row>
      <xdr:rowOff>2269</xdr:rowOff>
    </xdr:from>
    <xdr:to>
      <xdr:col>15</xdr:col>
      <xdr:colOff>435428</xdr:colOff>
      <xdr:row>15</xdr:row>
      <xdr:rowOff>213178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6988812-F50F-4AC7-9674-ED3797A06CE0}"/>
            </a:ext>
          </a:extLst>
        </xdr:cNvPr>
        <xdr:cNvSpPr txBox="1"/>
      </xdr:nvSpPr>
      <xdr:spPr>
        <a:xfrm>
          <a:off x="9615714" y="3161394"/>
          <a:ext cx="3583214" cy="92528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rgbClr val="FF0000"/>
              </a:solidFill>
            </a:rPr>
            <a:t>FCTY PLEASE ADVISE ON CROTCH WIDTH ON FOLD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A51C-7CFF-485C-848D-6953AE92CB89}">
  <dimension ref="A1"/>
  <sheetViews>
    <sheetView topLeftCell="A4" workbookViewId="0">
      <selection activeCell="AB26" sqref="AB26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FDC6-A6F0-4895-8DFD-39895EACAC63}">
  <dimension ref="A1:O75"/>
  <sheetViews>
    <sheetView topLeftCell="A16" zoomScale="90" zoomScaleNormal="90" workbookViewId="0">
      <selection activeCell="A27" sqref="A27:K27"/>
    </sheetView>
  </sheetViews>
  <sheetFormatPr defaultRowHeight="15"/>
  <cols>
    <col min="3" max="3" width="20.28515625" customWidth="1"/>
    <col min="4" max="4" width="39.28515625" customWidth="1"/>
    <col min="6" max="7" width="13.85546875" customWidth="1"/>
    <col min="9" max="9" width="12.42578125" customWidth="1"/>
    <col min="11" max="11" width="22.28515625" customWidth="1"/>
  </cols>
  <sheetData>
    <row r="1" spans="1:11" ht="51" customHeight="1" thickBot="1">
      <c r="A1" s="81" t="s">
        <v>15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 ht="25.5" customHeight="1">
      <c r="A2" s="78" t="s">
        <v>0</v>
      </c>
      <c r="B2" s="79"/>
      <c r="C2" s="15" t="s">
        <v>40</v>
      </c>
      <c r="D2" s="93" t="s">
        <v>1</v>
      </c>
      <c r="E2" s="94"/>
      <c r="F2" s="95"/>
      <c r="G2" s="96"/>
      <c r="H2" s="12" t="s">
        <v>3</v>
      </c>
      <c r="I2" s="97">
        <v>45310</v>
      </c>
      <c r="J2" s="97"/>
      <c r="K2" s="98"/>
    </row>
    <row r="3" spans="1:11" ht="24" customHeight="1">
      <c r="A3" s="78" t="s">
        <v>16</v>
      </c>
      <c r="B3" s="79"/>
      <c r="C3" s="99" t="s">
        <v>30</v>
      </c>
      <c r="D3" s="100"/>
      <c r="E3" s="101"/>
      <c r="F3" s="102"/>
      <c r="G3" s="102"/>
      <c r="H3" s="102"/>
      <c r="I3" s="102"/>
      <c r="J3" s="102"/>
      <c r="K3" s="103"/>
    </row>
    <row r="4" spans="1:11" ht="24" customHeight="1">
      <c r="A4" s="78" t="s">
        <v>13</v>
      </c>
      <c r="B4" s="79"/>
      <c r="C4" s="99" t="s">
        <v>41</v>
      </c>
      <c r="D4" s="100"/>
      <c r="E4" s="101"/>
      <c r="F4" s="104"/>
      <c r="G4" s="104"/>
      <c r="H4" s="104"/>
      <c r="I4" s="104"/>
      <c r="J4" s="104"/>
      <c r="K4" s="105"/>
    </row>
    <row r="5" spans="1:11" ht="37.5" customHeight="1">
      <c r="A5" s="78" t="s">
        <v>10</v>
      </c>
      <c r="B5" s="79"/>
      <c r="C5" s="108" t="s">
        <v>42</v>
      </c>
      <c r="D5" s="109"/>
      <c r="E5" s="110"/>
      <c r="F5" s="104"/>
      <c r="G5" s="104"/>
      <c r="H5" s="104"/>
      <c r="I5" s="104"/>
      <c r="J5" s="104"/>
      <c r="K5" s="105"/>
    </row>
    <row r="6" spans="1:11" ht="24" customHeight="1">
      <c r="A6" s="78" t="s">
        <v>12</v>
      </c>
      <c r="B6" s="79"/>
      <c r="C6" s="99" t="s">
        <v>31</v>
      </c>
      <c r="D6" s="100"/>
      <c r="E6" s="101"/>
      <c r="F6" s="104"/>
      <c r="G6" s="104"/>
      <c r="H6" s="104"/>
      <c r="I6" s="104"/>
      <c r="J6" s="104"/>
      <c r="K6" s="105"/>
    </row>
    <row r="7" spans="1:11" ht="24" customHeight="1">
      <c r="A7" s="78" t="s">
        <v>11</v>
      </c>
      <c r="B7" s="79"/>
      <c r="C7" s="99"/>
      <c r="D7" s="100"/>
      <c r="E7" s="101"/>
      <c r="F7" s="104"/>
      <c r="G7" s="104"/>
      <c r="H7" s="104"/>
      <c r="I7" s="104"/>
      <c r="J7" s="104"/>
      <c r="K7" s="105"/>
    </row>
    <row r="8" spans="1:11" ht="24" customHeight="1">
      <c r="A8" s="78" t="s">
        <v>14</v>
      </c>
      <c r="B8" s="79" t="s">
        <v>9</v>
      </c>
      <c r="C8" s="99"/>
      <c r="D8" s="100"/>
      <c r="E8" s="101"/>
      <c r="F8" s="104"/>
      <c r="G8" s="104"/>
      <c r="H8" s="104"/>
      <c r="I8" s="104"/>
      <c r="J8" s="104"/>
      <c r="K8" s="105"/>
    </row>
    <row r="9" spans="1:11" ht="19.5" customHeight="1">
      <c r="A9" s="78" t="s">
        <v>17</v>
      </c>
      <c r="B9" s="79"/>
      <c r="C9" s="99"/>
      <c r="D9" s="100"/>
      <c r="E9" s="101"/>
      <c r="F9" s="106"/>
      <c r="G9" s="106"/>
      <c r="H9" s="106"/>
      <c r="I9" s="106"/>
      <c r="J9" s="106"/>
      <c r="K9" s="107"/>
    </row>
    <row r="10" spans="1:11" ht="15.75">
      <c r="A10" s="85" t="s">
        <v>19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</row>
    <row r="11" spans="1:11" ht="15.75">
      <c r="A11" s="83" t="s">
        <v>42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</row>
    <row r="12" spans="1:11" ht="15.75">
      <c r="A12" s="85" t="s">
        <v>20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</row>
    <row r="13" spans="1:11" ht="15.75">
      <c r="A13" s="83" t="s">
        <v>43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</row>
    <row r="14" spans="1:11" ht="15.75">
      <c r="A14" s="83"/>
      <c r="B14" s="84"/>
      <c r="C14" s="84"/>
      <c r="D14" s="84"/>
      <c r="E14" s="84"/>
      <c r="F14" s="84"/>
      <c r="G14" s="84"/>
      <c r="H14" s="84"/>
      <c r="I14" s="84"/>
      <c r="J14" s="84"/>
      <c r="K14" s="84"/>
    </row>
    <row r="15" spans="1:11" ht="15.75">
      <c r="A15" s="85" t="s">
        <v>21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</row>
    <row r="16" spans="1:11" ht="15.75">
      <c r="A16" s="83" t="s">
        <v>32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</row>
    <row r="17" spans="1:11" ht="15.75">
      <c r="A17" s="83" t="s">
        <v>79</v>
      </c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11" ht="15.75">
      <c r="A18" s="83" t="s">
        <v>80</v>
      </c>
      <c r="B18" s="84"/>
      <c r="C18" s="84"/>
      <c r="D18" s="84"/>
      <c r="E18" s="84"/>
      <c r="F18" s="84"/>
      <c r="G18" s="84"/>
      <c r="H18" s="84"/>
      <c r="I18" s="84"/>
      <c r="J18" s="84"/>
      <c r="K18" s="84"/>
    </row>
    <row r="19" spans="1:11" ht="15.75">
      <c r="A19" s="83" t="s">
        <v>35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</row>
    <row r="20" spans="1:11" ht="15.75">
      <c r="A20" s="83" t="s">
        <v>91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</row>
    <row r="21" spans="1:11" ht="15.75">
      <c r="A21" s="83" t="s">
        <v>119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</row>
    <row r="22" spans="1:11" ht="15.75">
      <c r="A22" s="83" t="s">
        <v>2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</row>
    <row r="23" spans="1:11" ht="15.75">
      <c r="A23" s="83"/>
      <c r="B23" s="84"/>
      <c r="C23" s="84"/>
      <c r="D23" s="84"/>
      <c r="E23" s="84"/>
      <c r="F23" s="84"/>
      <c r="G23" s="84"/>
      <c r="H23" s="84"/>
      <c r="I23" s="84"/>
      <c r="J23" s="84"/>
      <c r="K23" s="84"/>
    </row>
    <row r="24" spans="1:11" ht="15.75">
      <c r="A24" s="85" t="s">
        <v>22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</row>
    <row r="25" spans="1:11" ht="15.75">
      <c r="A25" s="88" t="s">
        <v>95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</row>
    <row r="26" spans="1:11" ht="15.75">
      <c r="A26" s="83" t="s">
        <v>81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</row>
    <row r="27" spans="1:11" ht="15.75">
      <c r="A27" s="83" t="s">
        <v>33</v>
      </c>
      <c r="B27" s="84"/>
      <c r="C27" s="84"/>
      <c r="D27" s="84"/>
      <c r="E27" s="84"/>
      <c r="F27" s="84"/>
      <c r="G27" s="84"/>
      <c r="H27" s="84"/>
      <c r="I27" s="84"/>
      <c r="J27" s="84"/>
      <c r="K27" s="84"/>
    </row>
    <row r="28" spans="1:11" ht="15.75">
      <c r="A28" s="89" t="s">
        <v>82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</row>
    <row r="29" spans="1:11" ht="15.75">
      <c r="A29" s="87" t="s">
        <v>34</v>
      </c>
      <c r="B29" s="84"/>
      <c r="C29" s="84"/>
      <c r="D29" s="84"/>
      <c r="E29" s="84"/>
      <c r="F29" s="84"/>
      <c r="G29" s="84"/>
      <c r="H29" s="84"/>
      <c r="I29" s="84"/>
      <c r="J29" s="84"/>
      <c r="K29" s="84"/>
    </row>
    <row r="30" spans="1:11" ht="15.75">
      <c r="A30" s="83" t="s">
        <v>94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</row>
    <row r="31" spans="1:11" ht="15.75">
      <c r="A31" s="83" t="s">
        <v>92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</row>
    <row r="32" spans="1:11" ht="15.75">
      <c r="A32" s="87" t="s">
        <v>93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</row>
    <row r="33" spans="1:15" ht="15.75">
      <c r="A33" s="83" t="s">
        <v>96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</row>
    <row r="34" spans="1:15" ht="15.75">
      <c r="A34" s="87" t="s">
        <v>97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</row>
    <row r="35" spans="1:15" ht="15.75">
      <c r="A35" s="83"/>
      <c r="B35" s="84"/>
      <c r="C35" s="84"/>
      <c r="D35" s="84"/>
      <c r="E35" s="84"/>
      <c r="F35" s="84"/>
      <c r="G35" s="84"/>
      <c r="H35" s="84"/>
      <c r="I35" s="84"/>
      <c r="J35" s="84"/>
      <c r="K35" s="84"/>
    </row>
    <row r="36" spans="1:15" ht="15.75">
      <c r="A36" s="83"/>
      <c r="B36" s="84"/>
      <c r="C36" s="84"/>
      <c r="D36" s="84"/>
      <c r="E36" s="84"/>
      <c r="F36" s="84"/>
      <c r="G36" s="84"/>
      <c r="H36" s="84"/>
      <c r="I36" s="84"/>
      <c r="J36" s="84"/>
      <c r="K36" s="84"/>
    </row>
    <row r="37" spans="1:15" ht="15.75">
      <c r="A37" s="83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15" ht="15.75">
      <c r="A38" s="83"/>
      <c r="B38" s="84"/>
      <c r="C38" s="84"/>
      <c r="D38" s="84"/>
      <c r="E38" s="84"/>
      <c r="F38" s="84"/>
      <c r="G38" s="84"/>
      <c r="H38" s="84"/>
      <c r="I38" s="84"/>
      <c r="J38" s="84"/>
      <c r="K38" s="84"/>
    </row>
    <row r="39" spans="1:15" ht="15.75">
      <c r="A39" s="83"/>
      <c r="B39" s="84"/>
      <c r="C39" s="84"/>
      <c r="D39" s="84"/>
      <c r="E39" s="84"/>
      <c r="F39" s="84"/>
      <c r="G39" s="84"/>
      <c r="H39" s="84"/>
      <c r="I39" s="84"/>
      <c r="J39" s="84"/>
      <c r="K39" s="84"/>
      <c r="O39" t="s">
        <v>2</v>
      </c>
    </row>
    <row r="40" spans="1:15" ht="15.75">
      <c r="A40" s="83"/>
      <c r="B40" s="84"/>
      <c r="C40" s="84"/>
      <c r="D40" s="84"/>
      <c r="E40" s="84"/>
      <c r="F40" s="84"/>
      <c r="G40" s="84"/>
      <c r="H40" s="84"/>
      <c r="I40" s="84"/>
      <c r="J40" s="84"/>
      <c r="K40" s="84"/>
    </row>
    <row r="41" spans="1:15" ht="15.75">
      <c r="A41" s="83"/>
      <c r="B41" s="84"/>
      <c r="C41" s="84"/>
      <c r="D41" s="84"/>
      <c r="E41" s="84"/>
      <c r="F41" s="84"/>
      <c r="G41" s="84"/>
      <c r="H41" s="84"/>
      <c r="I41" s="84"/>
      <c r="J41" s="84"/>
      <c r="K41" s="84"/>
    </row>
    <row r="42" spans="1:15" ht="15.75">
      <c r="A42" s="83"/>
      <c r="B42" s="84"/>
      <c r="C42" s="84"/>
      <c r="D42" s="84"/>
      <c r="E42" s="84"/>
      <c r="F42" s="84"/>
      <c r="G42" s="84"/>
      <c r="H42" s="84"/>
      <c r="I42" s="84"/>
      <c r="J42" s="84"/>
      <c r="K42" s="84"/>
    </row>
    <row r="43" spans="1:15" ht="15.75">
      <c r="A43" s="85" t="s">
        <v>23</v>
      </c>
      <c r="B43" s="86"/>
      <c r="C43" s="86"/>
      <c r="D43" s="86"/>
      <c r="E43" s="86"/>
      <c r="F43" s="86"/>
      <c r="G43" s="86"/>
      <c r="H43" s="86"/>
      <c r="I43" s="86"/>
      <c r="J43" s="86"/>
      <c r="K43" s="86"/>
    </row>
    <row r="44" spans="1:1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1:1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1:1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1:1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1:1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15.75">
      <c r="A54" s="85" t="s">
        <v>24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</row>
    <row r="55" spans="1:1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1:1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1:1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1:1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1:1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1:1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1:1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1:1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1:11" ht="15.75">
      <c r="A63" s="85" t="s">
        <v>25</v>
      </c>
      <c r="B63" s="86"/>
      <c r="C63" s="86"/>
      <c r="D63" s="86"/>
      <c r="E63" s="86"/>
      <c r="F63" s="86"/>
      <c r="G63" s="86"/>
      <c r="H63" s="86"/>
      <c r="I63" s="86"/>
      <c r="J63" s="86"/>
      <c r="K63" s="86"/>
    </row>
    <row r="64" spans="1:1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1:13" ht="1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1:13" ht="1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1:13" ht="1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1:13" ht="15" customHeigh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</row>
    <row r="69" spans="1:13" ht="15" customHeight="1"/>
    <row r="70" spans="1:13">
      <c r="B70" s="80"/>
      <c r="C70" s="80"/>
      <c r="D70" s="80"/>
    </row>
    <row r="71" spans="1:13" ht="18.75">
      <c r="B71" s="18"/>
      <c r="C71" s="18"/>
      <c r="D71" s="18"/>
      <c r="E71" s="18"/>
      <c r="F71" s="18"/>
      <c r="G71" s="18"/>
      <c r="H71" s="18"/>
      <c r="I71" s="17"/>
      <c r="J71" s="17"/>
      <c r="K71" s="17"/>
    </row>
    <row r="72" spans="1:13" ht="18.75">
      <c r="B72" s="18"/>
      <c r="C72" s="18"/>
      <c r="D72" s="18"/>
      <c r="E72" s="18"/>
      <c r="F72" s="18"/>
      <c r="G72" s="18"/>
      <c r="H72" s="18"/>
      <c r="I72" s="17"/>
      <c r="J72" s="17"/>
      <c r="K72" s="17"/>
    </row>
    <row r="73" spans="1:13" ht="18.7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7"/>
      <c r="M73" s="17"/>
    </row>
    <row r="74" spans="1:13" ht="18.75">
      <c r="B74" s="18"/>
      <c r="C74" s="18"/>
      <c r="D74" s="18"/>
      <c r="E74" s="18"/>
      <c r="F74" s="18"/>
      <c r="G74" s="18"/>
      <c r="H74" s="18"/>
      <c r="I74" s="17"/>
      <c r="J74" s="17"/>
      <c r="K74" s="17"/>
      <c r="L74" s="18"/>
      <c r="M74" s="18"/>
    </row>
    <row r="75" spans="1:13" ht="18.75">
      <c r="B75" s="19"/>
      <c r="C75" s="19"/>
      <c r="D75" s="19"/>
      <c r="E75" s="19"/>
      <c r="F75" s="19"/>
      <c r="G75" s="19"/>
      <c r="H75" s="19"/>
      <c r="L75" s="17"/>
      <c r="M75" s="17"/>
    </row>
  </sheetData>
  <mergeCells count="80">
    <mergeCell ref="D2:E2"/>
    <mergeCell ref="F2:G2"/>
    <mergeCell ref="I2:K2"/>
    <mergeCell ref="C3:E3"/>
    <mergeCell ref="F3:K9"/>
    <mergeCell ref="C4:E4"/>
    <mergeCell ref="C5:E5"/>
    <mergeCell ref="C6:E6"/>
    <mergeCell ref="C7:E7"/>
    <mergeCell ref="C8:E8"/>
    <mergeCell ref="C9:E9"/>
    <mergeCell ref="A66:K66"/>
    <mergeCell ref="A67:K67"/>
    <mergeCell ref="A68:K68"/>
    <mergeCell ref="A59:K59"/>
    <mergeCell ref="A60:K60"/>
    <mergeCell ref="A61:K61"/>
    <mergeCell ref="A64:K64"/>
    <mergeCell ref="A65:K65"/>
    <mergeCell ref="A62:K62"/>
    <mergeCell ref="A63:K63"/>
    <mergeCell ref="A53:K53"/>
    <mergeCell ref="A45:K45"/>
    <mergeCell ref="A46:K46"/>
    <mergeCell ref="A47:K47"/>
    <mergeCell ref="A48:K48"/>
    <mergeCell ref="A49:K49"/>
    <mergeCell ref="A50:K50"/>
    <mergeCell ref="A58:K58"/>
    <mergeCell ref="A36:K36"/>
    <mergeCell ref="A37:K37"/>
    <mergeCell ref="A38:K38"/>
    <mergeCell ref="A39:K39"/>
    <mergeCell ref="A41:K41"/>
    <mergeCell ref="A42:K42"/>
    <mergeCell ref="A43:K43"/>
    <mergeCell ref="A44:K44"/>
    <mergeCell ref="A40:K40"/>
    <mergeCell ref="A51:K51"/>
    <mergeCell ref="A54:K54"/>
    <mergeCell ref="A55:K55"/>
    <mergeCell ref="A56:K56"/>
    <mergeCell ref="A57:K57"/>
    <mergeCell ref="A52:K52"/>
    <mergeCell ref="A25:K25"/>
    <mergeCell ref="A26:K26"/>
    <mergeCell ref="A27:K27"/>
    <mergeCell ref="A28:K28"/>
    <mergeCell ref="A29:K29"/>
    <mergeCell ref="A30:K30"/>
    <mergeCell ref="A32:K32"/>
    <mergeCell ref="A33:K33"/>
    <mergeCell ref="A34:K34"/>
    <mergeCell ref="A35:K35"/>
    <mergeCell ref="A31:K31"/>
    <mergeCell ref="A13:K13"/>
    <mergeCell ref="A14:K14"/>
    <mergeCell ref="A24:K24"/>
    <mergeCell ref="A15:K15"/>
    <mergeCell ref="A16:K16"/>
    <mergeCell ref="A17:K17"/>
    <mergeCell ref="A18:K18"/>
    <mergeCell ref="A19:K19"/>
    <mergeCell ref="A20:K20"/>
    <mergeCell ref="A7:B7"/>
    <mergeCell ref="A8:B8"/>
    <mergeCell ref="B70:D70"/>
    <mergeCell ref="A1:K1"/>
    <mergeCell ref="A2:B2"/>
    <mergeCell ref="A3:B3"/>
    <mergeCell ref="A4:B4"/>
    <mergeCell ref="A5:B5"/>
    <mergeCell ref="A6:B6"/>
    <mergeCell ref="A9:B9"/>
    <mergeCell ref="A21:K21"/>
    <mergeCell ref="A22:K22"/>
    <mergeCell ref="A23:K23"/>
    <mergeCell ref="A10:K10"/>
    <mergeCell ref="A11:K11"/>
    <mergeCell ref="A12:K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39EE5-DBAC-4979-9255-4098A772F0F7}">
  <sheetPr>
    <pageSetUpPr fitToPage="1"/>
  </sheetPr>
  <dimension ref="Z16:AB48"/>
  <sheetViews>
    <sheetView topLeftCell="J7" zoomScale="80" zoomScaleNormal="80" workbookViewId="0">
      <selection activeCell="AG23" sqref="AG23"/>
    </sheetView>
  </sheetViews>
  <sheetFormatPr defaultRowHeight="15"/>
  <cols>
    <col min="28" max="28" width="25.28515625" customWidth="1"/>
  </cols>
  <sheetData>
    <row r="16" ht="15.75" thickBot="1"/>
    <row r="17" spans="26:28" ht="15.75" thickBot="1">
      <c r="Z17" s="112" t="s">
        <v>78</v>
      </c>
      <c r="AA17" s="113"/>
      <c r="AB17" s="114"/>
    </row>
    <row r="18" spans="26:28" ht="18">
      <c r="Z18" s="46" t="s">
        <v>64</v>
      </c>
      <c r="AA18" s="115" t="s">
        <v>74</v>
      </c>
      <c r="AB18" s="115"/>
    </row>
    <row r="19" spans="26:28" ht="18">
      <c r="Z19" s="35" t="s">
        <v>65</v>
      </c>
      <c r="AA19" s="111" t="s">
        <v>73</v>
      </c>
      <c r="AB19" s="111"/>
    </row>
    <row r="20" spans="26:28" ht="18">
      <c r="Z20" s="36"/>
      <c r="AA20" s="111" t="s">
        <v>36</v>
      </c>
      <c r="AB20" s="111"/>
    </row>
    <row r="21" spans="26:28" ht="18">
      <c r="Z21" s="36"/>
      <c r="AA21" s="111"/>
      <c r="AB21" s="111"/>
    </row>
    <row r="22" spans="26:28" ht="18">
      <c r="Z22" s="36"/>
      <c r="AA22" s="111" t="s">
        <v>60</v>
      </c>
      <c r="AB22" s="111"/>
    </row>
    <row r="23" spans="26:28" ht="18">
      <c r="Z23" s="36"/>
      <c r="AA23" s="111" t="s">
        <v>61</v>
      </c>
      <c r="AB23" s="111"/>
    </row>
    <row r="24" spans="26:28" ht="18">
      <c r="Z24" s="37" t="s">
        <v>66</v>
      </c>
      <c r="AA24" s="29" t="s">
        <v>48</v>
      </c>
      <c r="AB24" s="29"/>
    </row>
    <row r="25" spans="26:28" ht="18">
      <c r="Z25" s="36"/>
      <c r="AA25" s="111" t="s">
        <v>38</v>
      </c>
      <c r="AB25" s="111"/>
    </row>
    <row r="26" spans="26:28" ht="18">
      <c r="Z26" s="36"/>
      <c r="AA26" s="111" t="s">
        <v>39</v>
      </c>
      <c r="AB26" s="111"/>
    </row>
    <row r="27" spans="26:28" ht="18">
      <c r="Z27" s="36"/>
      <c r="AA27" s="111" t="s">
        <v>27</v>
      </c>
      <c r="AB27" s="111"/>
    </row>
    <row r="28" spans="26:28" ht="18">
      <c r="Z28" s="36"/>
      <c r="AA28" s="111" t="s">
        <v>75</v>
      </c>
      <c r="AB28" s="111"/>
    </row>
    <row r="29" spans="26:28" ht="18">
      <c r="Z29" s="36"/>
      <c r="AA29" s="111" t="s">
        <v>58</v>
      </c>
      <c r="AB29" s="111"/>
    </row>
    <row r="30" spans="26:28" ht="18">
      <c r="Z30" s="36"/>
      <c r="AA30" s="111" t="s">
        <v>67</v>
      </c>
      <c r="AB30" s="111"/>
    </row>
    <row r="31" spans="26:28" ht="18">
      <c r="Z31" s="36"/>
      <c r="AA31" s="111" t="s">
        <v>46</v>
      </c>
      <c r="AB31" s="111"/>
    </row>
    <row r="32" spans="26:28" ht="18">
      <c r="Z32" s="36"/>
      <c r="AA32" s="111" t="s">
        <v>47</v>
      </c>
      <c r="AB32" s="111"/>
    </row>
    <row r="33" spans="26:28" ht="18">
      <c r="Z33" s="38" t="s">
        <v>68</v>
      </c>
      <c r="AA33" s="111" t="s">
        <v>29</v>
      </c>
      <c r="AB33" s="111"/>
    </row>
    <row r="34" spans="26:28" ht="18">
      <c r="Z34" s="36"/>
      <c r="AA34" s="111" t="s">
        <v>45</v>
      </c>
      <c r="AB34" s="111"/>
    </row>
    <row r="35" spans="26:28" ht="18">
      <c r="Z35" s="36"/>
      <c r="AA35" s="111" t="s">
        <v>62</v>
      </c>
      <c r="AB35" s="111"/>
    </row>
    <row r="36" spans="26:28" ht="18">
      <c r="Z36" s="36"/>
      <c r="AA36" s="111" t="s">
        <v>63</v>
      </c>
      <c r="AB36" s="111"/>
    </row>
    <row r="37" spans="26:28" ht="18">
      <c r="Z37" s="36"/>
      <c r="AA37" s="118"/>
      <c r="AB37" s="119"/>
    </row>
    <row r="38" spans="26:28" ht="18">
      <c r="Z38" s="36"/>
      <c r="AA38" s="111" t="s">
        <v>37</v>
      </c>
      <c r="AB38" s="111"/>
    </row>
    <row r="39" spans="26:28" ht="18.75">
      <c r="Z39" s="39"/>
      <c r="AA39" s="30" t="s">
        <v>49</v>
      </c>
      <c r="AB39" s="30"/>
    </row>
    <row r="40" spans="26:28" ht="18.75">
      <c r="Z40" s="39"/>
      <c r="AA40" s="30" t="s">
        <v>50</v>
      </c>
      <c r="AB40" s="30"/>
    </row>
    <row r="41" spans="26:28" ht="18.75">
      <c r="Z41" s="40" t="s">
        <v>69</v>
      </c>
      <c r="AA41" s="120" t="s">
        <v>59</v>
      </c>
      <c r="AB41" s="120"/>
    </row>
    <row r="42" spans="26:28" ht="18.75">
      <c r="Z42" s="41" t="s">
        <v>70</v>
      </c>
      <c r="AA42" s="120" t="s">
        <v>51</v>
      </c>
      <c r="AB42" s="120"/>
    </row>
    <row r="43" spans="26:28" ht="18.75">
      <c r="Z43" s="42" t="s">
        <v>71</v>
      </c>
      <c r="AA43" s="30" t="s">
        <v>52</v>
      </c>
      <c r="AB43" s="30"/>
    </row>
    <row r="44" spans="26:28" ht="18.75">
      <c r="Z44" s="43" t="s">
        <v>72</v>
      </c>
      <c r="AA44" s="30" t="s">
        <v>53</v>
      </c>
      <c r="AB44" s="30"/>
    </row>
    <row r="45" spans="26:28" ht="18.75">
      <c r="Z45" s="39"/>
      <c r="AA45" s="30" t="s">
        <v>54</v>
      </c>
      <c r="AB45" s="31"/>
    </row>
    <row r="46" spans="26:28" ht="18.75">
      <c r="Z46" s="39"/>
      <c r="AA46" s="30" t="s">
        <v>55</v>
      </c>
      <c r="AB46" s="31"/>
    </row>
    <row r="47" spans="26:28" ht="18.75">
      <c r="Z47" s="45" t="s">
        <v>77</v>
      </c>
      <c r="AA47" s="116" t="s">
        <v>56</v>
      </c>
      <c r="AB47" s="117"/>
    </row>
    <row r="48" spans="26:28" ht="18.75">
      <c r="Z48" s="44" t="s">
        <v>76</v>
      </c>
      <c r="AA48" s="116" t="s">
        <v>57</v>
      </c>
      <c r="AB48" s="117"/>
    </row>
  </sheetData>
  <mergeCells count="25">
    <mergeCell ref="AA48:AB48"/>
    <mergeCell ref="AA36:AB36"/>
    <mergeCell ref="AA37:AB37"/>
    <mergeCell ref="AA38:AB38"/>
    <mergeCell ref="AA41:AB41"/>
    <mergeCell ref="AA42:AB42"/>
    <mergeCell ref="AA47:AB47"/>
    <mergeCell ref="AA35:AB35"/>
    <mergeCell ref="AA23:AB23"/>
    <mergeCell ref="AA25:AB25"/>
    <mergeCell ref="AA26:AB26"/>
    <mergeCell ref="AA27:AB27"/>
    <mergeCell ref="AA28:AB28"/>
    <mergeCell ref="AA29:AB29"/>
    <mergeCell ref="AA30:AB30"/>
    <mergeCell ref="AA31:AB31"/>
    <mergeCell ref="AA32:AB32"/>
    <mergeCell ref="AA33:AB33"/>
    <mergeCell ref="AA34:AB34"/>
    <mergeCell ref="AA22:AB22"/>
    <mergeCell ref="Z17:AB17"/>
    <mergeCell ref="AA18:AB18"/>
    <mergeCell ref="AA19:AB19"/>
    <mergeCell ref="AA20:AB20"/>
    <mergeCell ref="AA21:AB21"/>
  </mergeCells>
  <pageMargins left="0.7" right="0.7" top="0.75" bottom="0.75" header="0.3" footer="0.3"/>
  <pageSetup scale="2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51"/>
  <sheetViews>
    <sheetView tabSelected="1" topLeftCell="A8" zoomScale="80" zoomScaleNormal="80" workbookViewId="0">
      <selection activeCell="F41" sqref="F41"/>
    </sheetView>
  </sheetViews>
  <sheetFormatPr defaultColWidth="8.85546875" defaultRowHeight="15"/>
  <cols>
    <col min="1" max="1" width="3" customWidth="1"/>
    <col min="2" max="2" width="14" customWidth="1"/>
    <col min="3" max="3" width="44.85546875" customWidth="1"/>
    <col min="4" max="4" width="13.7109375" hidden="1" customWidth="1"/>
    <col min="5" max="5" width="13.7109375" customWidth="1"/>
    <col min="6" max="6" width="13.140625" customWidth="1"/>
    <col min="7" max="7" width="14" customWidth="1"/>
    <col min="8" max="8" width="13" customWidth="1"/>
    <col min="9" max="9" width="14.28515625" customWidth="1"/>
    <col min="10" max="10" width="16.5703125" customWidth="1"/>
    <col min="11" max="11" width="2.85546875" customWidth="1"/>
    <col min="12" max="12" width="10.85546875" customWidth="1"/>
  </cols>
  <sheetData>
    <row r="1" spans="1:17" ht="51" customHeight="1" thickBot="1">
      <c r="A1" s="81" t="s">
        <v>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121"/>
    </row>
    <row r="2" spans="1:17" ht="25.5" customHeight="1">
      <c r="A2" s="78" t="s">
        <v>0</v>
      </c>
      <c r="B2" s="79"/>
      <c r="C2" s="15" t="s">
        <v>40</v>
      </c>
      <c r="D2" s="93" t="s">
        <v>1</v>
      </c>
      <c r="E2" s="122"/>
      <c r="F2" s="94"/>
      <c r="G2" s="95"/>
      <c r="H2" s="96"/>
      <c r="I2" s="12" t="s">
        <v>3</v>
      </c>
      <c r="J2" s="97">
        <v>45310</v>
      </c>
      <c r="K2" s="97"/>
      <c r="L2" s="98"/>
    </row>
    <row r="3" spans="1:17" ht="24" customHeight="1">
      <c r="A3" s="78" t="s">
        <v>16</v>
      </c>
      <c r="B3" s="79"/>
      <c r="C3" s="99" t="s">
        <v>30</v>
      </c>
      <c r="D3" s="100"/>
      <c r="E3" s="100"/>
      <c r="F3" s="101"/>
      <c r="G3" s="102"/>
      <c r="H3" s="102"/>
      <c r="I3" s="102"/>
      <c r="J3" s="102"/>
      <c r="K3" s="102"/>
      <c r="L3" s="103"/>
    </row>
    <row r="4" spans="1:17" ht="24" customHeight="1">
      <c r="A4" s="78" t="s">
        <v>13</v>
      </c>
      <c r="B4" s="79"/>
      <c r="C4" s="99" t="s">
        <v>41</v>
      </c>
      <c r="D4" s="100"/>
      <c r="E4" s="100"/>
      <c r="F4" s="101"/>
      <c r="G4" s="104"/>
      <c r="H4" s="104"/>
      <c r="I4" s="104"/>
      <c r="J4" s="104"/>
      <c r="K4" s="104"/>
      <c r="L4" s="105"/>
    </row>
    <row r="5" spans="1:17" ht="36.75" customHeight="1">
      <c r="A5" s="78" t="s">
        <v>10</v>
      </c>
      <c r="B5" s="79"/>
      <c r="C5" s="108" t="s">
        <v>42</v>
      </c>
      <c r="D5" s="109"/>
      <c r="E5" s="109"/>
      <c r="F5" s="110"/>
      <c r="G5" s="104"/>
      <c r="H5" s="104"/>
      <c r="I5" s="104"/>
      <c r="J5" s="104"/>
      <c r="K5" s="104"/>
      <c r="L5" s="105"/>
    </row>
    <row r="6" spans="1:17" ht="24" customHeight="1">
      <c r="A6" s="78" t="s">
        <v>12</v>
      </c>
      <c r="B6" s="79"/>
      <c r="C6" s="99" t="s">
        <v>31</v>
      </c>
      <c r="D6" s="100"/>
      <c r="E6" s="100"/>
      <c r="F6" s="101"/>
      <c r="G6" s="104"/>
      <c r="H6" s="104"/>
      <c r="I6" s="104"/>
      <c r="J6" s="104"/>
      <c r="K6" s="104"/>
      <c r="L6" s="105"/>
    </row>
    <row r="7" spans="1:17" ht="24" customHeight="1">
      <c r="A7" s="78" t="s">
        <v>11</v>
      </c>
      <c r="B7" s="79"/>
      <c r="C7" s="99"/>
      <c r="D7" s="100"/>
      <c r="E7" s="100"/>
      <c r="F7" s="101"/>
      <c r="G7" s="104"/>
      <c r="H7" s="104"/>
      <c r="I7" s="104"/>
      <c r="J7" s="104"/>
      <c r="K7" s="104"/>
      <c r="L7" s="105"/>
    </row>
    <row r="8" spans="1:17" ht="24" customHeight="1">
      <c r="A8" s="78" t="s">
        <v>14</v>
      </c>
      <c r="B8" s="79" t="s">
        <v>9</v>
      </c>
      <c r="C8" s="99"/>
      <c r="D8" s="100"/>
      <c r="E8" s="100"/>
      <c r="F8" s="101"/>
      <c r="G8" s="104"/>
      <c r="H8" s="104"/>
      <c r="I8" s="104"/>
      <c r="J8" s="104"/>
      <c r="K8" s="104"/>
      <c r="L8" s="105"/>
    </row>
    <row r="9" spans="1:17" ht="19.5" customHeight="1">
      <c r="A9" s="78" t="s">
        <v>17</v>
      </c>
      <c r="B9" s="79"/>
      <c r="C9" s="99"/>
      <c r="D9" s="100"/>
      <c r="E9" s="100"/>
      <c r="F9" s="101"/>
      <c r="G9" s="106"/>
      <c r="H9" s="106"/>
      <c r="I9" s="106"/>
      <c r="J9" s="106"/>
      <c r="K9" s="106"/>
      <c r="L9" s="107"/>
    </row>
    <row r="10" spans="1:17" ht="20.25" customHeight="1">
      <c r="A10" s="125"/>
      <c r="B10" s="126"/>
      <c r="C10" s="126"/>
      <c r="D10" s="8" t="s">
        <v>30</v>
      </c>
      <c r="E10" s="8" t="s">
        <v>44</v>
      </c>
      <c r="F10" s="20"/>
      <c r="G10" s="10"/>
      <c r="H10" s="23"/>
      <c r="I10" s="8"/>
      <c r="J10" s="8"/>
      <c r="K10" s="5"/>
      <c r="L10" s="9"/>
    </row>
    <row r="11" spans="1:17" ht="26.25" customHeight="1">
      <c r="A11" s="11"/>
      <c r="B11" s="123" t="s">
        <v>18</v>
      </c>
      <c r="C11" s="124"/>
      <c r="D11" s="14" t="s">
        <v>4</v>
      </c>
      <c r="E11" s="14" t="s">
        <v>4</v>
      </c>
      <c r="F11" s="6" t="s">
        <v>5</v>
      </c>
      <c r="G11" s="6" t="s">
        <v>26</v>
      </c>
      <c r="H11" s="6" t="s">
        <v>118</v>
      </c>
      <c r="I11" s="6" t="s">
        <v>26</v>
      </c>
      <c r="J11" s="13" t="s">
        <v>28</v>
      </c>
      <c r="K11" s="1"/>
      <c r="L11" s="7" t="s">
        <v>6</v>
      </c>
    </row>
    <row r="12" spans="1:17" ht="18.75">
      <c r="A12" s="34" t="s">
        <v>64</v>
      </c>
      <c r="B12" s="111" t="s">
        <v>74</v>
      </c>
      <c r="C12" s="111"/>
      <c r="D12" s="26">
        <v>21.25</v>
      </c>
      <c r="E12" s="26">
        <v>23</v>
      </c>
      <c r="F12" s="27"/>
      <c r="G12" s="2"/>
      <c r="H12" s="2"/>
      <c r="I12" s="22"/>
      <c r="J12" s="2"/>
      <c r="L12" s="3" t="str">
        <f>Grading!K8</f>
        <v>1/2</v>
      </c>
    </row>
    <row r="13" spans="1:17" ht="18.75">
      <c r="A13" s="35" t="s">
        <v>65</v>
      </c>
      <c r="B13" s="111" t="s">
        <v>73</v>
      </c>
      <c r="C13" s="111"/>
      <c r="D13" s="26">
        <v>19.25</v>
      </c>
      <c r="E13" s="26">
        <v>21.5</v>
      </c>
      <c r="F13" s="27"/>
      <c r="G13" s="2"/>
      <c r="H13" s="2"/>
      <c r="I13" s="22"/>
      <c r="J13" s="2"/>
      <c r="L13" s="3">
        <f>Grading!K9</f>
        <v>0.5</v>
      </c>
    </row>
    <row r="14" spans="1:17" ht="18.75">
      <c r="A14" s="36"/>
      <c r="B14" s="111" t="s">
        <v>36</v>
      </c>
      <c r="C14" s="111"/>
      <c r="D14" s="26">
        <v>10.5</v>
      </c>
      <c r="E14" s="26">
        <v>11.25</v>
      </c>
      <c r="F14" s="27"/>
      <c r="G14" s="2"/>
      <c r="H14" s="2"/>
      <c r="I14" s="22"/>
      <c r="J14" s="2"/>
      <c r="L14" s="3">
        <f>Grading!K10</f>
        <v>0.25</v>
      </c>
      <c r="Q14" t="s">
        <v>2</v>
      </c>
    </row>
    <row r="15" spans="1:17" ht="18.75">
      <c r="A15" s="36"/>
      <c r="B15" s="111"/>
      <c r="C15" s="111"/>
      <c r="D15" s="26"/>
      <c r="E15" s="26"/>
      <c r="F15" s="27"/>
      <c r="G15" s="2"/>
      <c r="H15" s="2"/>
      <c r="I15" s="2"/>
      <c r="J15" s="2"/>
      <c r="L15" s="3">
        <f>Grading!K11</f>
        <v>0</v>
      </c>
    </row>
    <row r="16" spans="1:17" ht="18.75">
      <c r="A16" s="36"/>
      <c r="B16" s="111" t="s">
        <v>60</v>
      </c>
      <c r="C16" s="111"/>
      <c r="D16" s="26">
        <v>8.5</v>
      </c>
      <c r="E16" s="26">
        <v>8</v>
      </c>
      <c r="F16" s="27"/>
      <c r="G16" s="21"/>
      <c r="H16" s="2"/>
      <c r="I16" s="2"/>
      <c r="J16" s="2"/>
      <c r="L16" s="3" t="str">
        <f>Grading!K12</f>
        <v>1/4</v>
      </c>
    </row>
    <row r="17" spans="1:12" ht="18.75">
      <c r="A17" s="36"/>
      <c r="B17" s="111" t="s">
        <v>61</v>
      </c>
      <c r="C17" s="111"/>
      <c r="D17" s="26">
        <v>5.75</v>
      </c>
      <c r="E17" s="26">
        <v>6.5</v>
      </c>
      <c r="F17" s="27"/>
      <c r="G17" s="2"/>
      <c r="H17" s="2"/>
      <c r="I17" s="22"/>
      <c r="J17" s="2"/>
      <c r="L17" s="3" t="str">
        <f>Grading!K13</f>
        <v>1/4</v>
      </c>
    </row>
    <row r="18" spans="1:12" ht="18.75" hidden="1">
      <c r="A18" s="37" t="s">
        <v>66</v>
      </c>
      <c r="B18" s="29" t="s">
        <v>48</v>
      </c>
      <c r="C18" s="29"/>
      <c r="D18" s="26"/>
      <c r="E18" s="26">
        <v>13.75</v>
      </c>
      <c r="F18" s="27"/>
      <c r="G18" s="2"/>
      <c r="H18" s="2"/>
      <c r="I18" s="22"/>
      <c r="J18" s="2"/>
      <c r="L18" s="3" t="str">
        <f>Grading!K14</f>
        <v>1/4</v>
      </c>
    </row>
    <row r="19" spans="1:12" ht="18.75">
      <c r="A19" s="36"/>
      <c r="B19" s="111" t="s">
        <v>114</v>
      </c>
      <c r="C19" s="111"/>
      <c r="D19" s="26">
        <v>13</v>
      </c>
      <c r="E19" s="26">
        <v>12</v>
      </c>
      <c r="F19" s="27"/>
      <c r="G19" s="2"/>
      <c r="H19" s="2"/>
      <c r="I19" s="22"/>
      <c r="J19" s="2"/>
      <c r="L19" s="3" t="str">
        <f>Grading!K15</f>
        <v>1/4</v>
      </c>
    </row>
    <row r="20" spans="1:12" ht="18.75">
      <c r="A20" s="36"/>
      <c r="B20" s="111" t="s">
        <v>39</v>
      </c>
      <c r="C20" s="111"/>
      <c r="D20" s="26">
        <v>0.375</v>
      </c>
      <c r="E20" s="26">
        <v>0.375</v>
      </c>
      <c r="F20" s="27"/>
      <c r="G20" s="2"/>
      <c r="H20" s="2"/>
      <c r="I20" s="22"/>
      <c r="J20" s="2"/>
      <c r="L20" s="3">
        <f>Grading!K16</f>
        <v>0</v>
      </c>
    </row>
    <row r="21" spans="1:12" ht="18.75">
      <c r="A21" s="36"/>
      <c r="B21" s="111" t="s">
        <v>27</v>
      </c>
      <c r="C21" s="111"/>
      <c r="D21" s="26">
        <v>13.25</v>
      </c>
      <c r="E21" s="26">
        <v>14.25</v>
      </c>
      <c r="F21" s="27"/>
      <c r="G21" s="2"/>
      <c r="H21" s="2"/>
      <c r="I21" s="2"/>
      <c r="J21" s="2"/>
      <c r="L21" s="3" t="str">
        <f>Grading!K17</f>
        <v>1/2</v>
      </c>
    </row>
    <row r="22" spans="1:12" ht="18.75">
      <c r="A22" s="36"/>
      <c r="B22" s="111" t="s">
        <v>75</v>
      </c>
      <c r="C22" s="111"/>
      <c r="D22" s="26"/>
      <c r="E22" s="26">
        <v>13</v>
      </c>
      <c r="F22" s="27"/>
      <c r="G22" s="2"/>
      <c r="H22" s="2"/>
      <c r="I22" s="2"/>
      <c r="J22" s="2"/>
      <c r="L22" s="3" t="str">
        <f>Grading!K18</f>
        <v>1/2</v>
      </c>
    </row>
    <row r="23" spans="1:12" ht="18.75">
      <c r="A23" s="36"/>
      <c r="B23" s="111" t="s">
        <v>115</v>
      </c>
      <c r="C23" s="111"/>
      <c r="D23" s="26"/>
      <c r="E23" s="26">
        <v>11.5</v>
      </c>
      <c r="F23" s="27"/>
      <c r="G23" s="2"/>
      <c r="H23" s="2"/>
      <c r="I23" s="2"/>
      <c r="J23" s="2"/>
      <c r="L23" s="3">
        <f>Grading!K19</f>
        <v>0.25</v>
      </c>
    </row>
    <row r="24" spans="1:12" ht="18.75">
      <c r="A24" s="36"/>
      <c r="B24" s="111" t="s">
        <v>116</v>
      </c>
      <c r="C24" s="111"/>
      <c r="D24" s="26">
        <v>1.75</v>
      </c>
      <c r="E24" s="26">
        <v>2</v>
      </c>
      <c r="F24" s="27"/>
      <c r="G24" s="2"/>
      <c r="H24" s="2"/>
      <c r="I24" s="22"/>
      <c r="J24" s="2"/>
      <c r="L24" s="3" t="str">
        <f>Grading!K20</f>
        <v>1/4</v>
      </c>
    </row>
    <row r="25" spans="1:12" ht="18.75">
      <c r="A25" s="36"/>
      <c r="B25" s="111" t="s">
        <v>46</v>
      </c>
      <c r="C25" s="111"/>
      <c r="D25" s="26">
        <v>2.25</v>
      </c>
      <c r="E25" s="26">
        <v>1.75</v>
      </c>
      <c r="F25" s="27"/>
      <c r="G25" s="2"/>
      <c r="H25" s="2"/>
      <c r="I25" s="22"/>
      <c r="J25" s="2"/>
      <c r="L25" s="3">
        <f>Grading!K21</f>
        <v>0.25</v>
      </c>
    </row>
    <row r="26" spans="1:12" ht="18.75">
      <c r="A26" s="36"/>
      <c r="B26" s="111" t="s">
        <v>47</v>
      </c>
      <c r="C26" s="111"/>
      <c r="D26" s="26">
        <v>4</v>
      </c>
      <c r="E26" s="26">
        <v>2.625</v>
      </c>
      <c r="F26" s="27"/>
      <c r="G26" s="2"/>
      <c r="H26" s="2"/>
      <c r="I26" s="22"/>
      <c r="J26" s="2"/>
      <c r="L26" s="3">
        <f>Grading!K22</f>
        <v>0.25</v>
      </c>
    </row>
    <row r="27" spans="1:12" ht="18.75">
      <c r="A27" s="38" t="s">
        <v>66</v>
      </c>
      <c r="B27" s="111" t="s">
        <v>29</v>
      </c>
      <c r="C27" s="111"/>
      <c r="D27" s="26">
        <v>1.5</v>
      </c>
      <c r="E27" s="26">
        <v>6.25</v>
      </c>
      <c r="F27" s="27"/>
      <c r="G27" s="22"/>
      <c r="H27" s="2"/>
      <c r="I27" s="22"/>
      <c r="J27" s="2"/>
      <c r="L27" s="3">
        <f>Grading!K23</f>
        <v>0.25</v>
      </c>
    </row>
    <row r="28" spans="1:12" ht="18.75" hidden="1">
      <c r="A28" s="36"/>
      <c r="B28" s="111" t="s">
        <v>45</v>
      </c>
      <c r="C28" s="111"/>
      <c r="D28" s="26"/>
      <c r="E28" s="26">
        <v>8</v>
      </c>
      <c r="F28" s="27"/>
      <c r="G28" s="2"/>
      <c r="H28" s="2"/>
      <c r="I28" s="2"/>
      <c r="J28" s="2"/>
      <c r="L28" s="3">
        <f>Grading!K24</f>
        <v>0.25</v>
      </c>
    </row>
    <row r="29" spans="1:12" ht="18.75">
      <c r="A29" s="36"/>
      <c r="B29" s="111" t="s">
        <v>62</v>
      </c>
      <c r="C29" s="111"/>
      <c r="D29" s="26">
        <v>2.5</v>
      </c>
      <c r="E29" s="26">
        <v>3.25</v>
      </c>
      <c r="F29" s="27"/>
      <c r="G29" s="22"/>
      <c r="H29" s="2"/>
      <c r="I29" s="2"/>
      <c r="J29" s="2"/>
      <c r="L29" s="3" t="str">
        <f>Grading!K25</f>
        <v>1/4</v>
      </c>
    </row>
    <row r="30" spans="1:12" ht="18.75" hidden="1">
      <c r="A30" s="36"/>
      <c r="B30" s="111" t="s">
        <v>63</v>
      </c>
      <c r="C30" s="111"/>
      <c r="D30" s="26">
        <v>1</v>
      </c>
      <c r="E30" s="26">
        <v>3.25</v>
      </c>
      <c r="F30" s="27"/>
      <c r="G30" s="2"/>
      <c r="H30" s="2"/>
      <c r="I30" s="2"/>
      <c r="J30" s="2"/>
      <c r="L30" s="3">
        <f>Grading!K26</f>
        <v>0.125</v>
      </c>
    </row>
    <row r="31" spans="1:12" ht="18.75">
      <c r="A31" s="36"/>
      <c r="B31" s="111" t="s">
        <v>37</v>
      </c>
      <c r="C31" s="111"/>
      <c r="D31" s="26">
        <v>3.5</v>
      </c>
      <c r="E31" s="26">
        <v>4</v>
      </c>
      <c r="F31" s="27"/>
      <c r="G31" s="2"/>
      <c r="H31" s="2"/>
      <c r="I31" s="2"/>
      <c r="J31" s="2"/>
      <c r="L31" s="3" t="str">
        <f>Grading!K27</f>
        <v>1/4</v>
      </c>
    </row>
    <row r="32" spans="1:12" s="72" customFormat="1" ht="18.75" hidden="1" customHeight="1">
      <c r="A32" s="67"/>
      <c r="B32" s="68" t="s">
        <v>49</v>
      </c>
      <c r="C32" s="68"/>
      <c r="D32" s="75"/>
      <c r="E32" s="75">
        <v>8</v>
      </c>
      <c r="F32" s="76"/>
      <c r="G32" s="77"/>
      <c r="H32" s="77"/>
      <c r="I32" s="77"/>
      <c r="J32" s="77"/>
      <c r="L32" s="73" t="str">
        <f>Grading!K28</f>
        <v>1/2</v>
      </c>
    </row>
    <row r="33" spans="1:12" s="72" customFormat="1" ht="18.75" hidden="1" customHeight="1">
      <c r="A33" s="67"/>
      <c r="B33" s="68" t="s">
        <v>50</v>
      </c>
      <c r="C33" s="68"/>
      <c r="D33" s="75"/>
      <c r="E33" s="75">
        <v>8.25</v>
      </c>
      <c r="F33" s="76"/>
      <c r="G33" s="77"/>
      <c r="H33" s="77"/>
      <c r="I33" s="77"/>
      <c r="J33" s="77"/>
      <c r="L33" s="73" t="str">
        <f>Grading!K29</f>
        <v>1/2</v>
      </c>
    </row>
    <row r="34" spans="1:12" ht="18.75" customHeight="1">
      <c r="A34" s="40" t="s">
        <v>68</v>
      </c>
      <c r="B34" s="120" t="s">
        <v>59</v>
      </c>
      <c r="C34" s="120"/>
      <c r="D34" s="24"/>
      <c r="E34" s="25">
        <v>1.375</v>
      </c>
      <c r="F34" s="28"/>
      <c r="G34" s="16"/>
      <c r="H34" s="16"/>
      <c r="I34" s="16"/>
      <c r="J34" s="16"/>
      <c r="L34" s="3" t="str">
        <f>Grading!K30</f>
        <v>1/4</v>
      </c>
    </row>
    <row r="35" spans="1:12" ht="18.75" customHeight="1">
      <c r="A35" s="41" t="s">
        <v>69</v>
      </c>
      <c r="B35" s="120" t="s">
        <v>51</v>
      </c>
      <c r="C35" s="120"/>
      <c r="D35" s="24"/>
      <c r="E35" s="24">
        <v>6</v>
      </c>
      <c r="F35" s="28"/>
      <c r="G35" s="16"/>
      <c r="H35" s="16"/>
      <c r="I35" s="16"/>
      <c r="J35" s="16"/>
      <c r="L35" s="3" t="str">
        <f>Grading!K31</f>
        <v>1/4</v>
      </c>
    </row>
    <row r="36" spans="1:12" ht="18.75">
      <c r="A36" s="42" t="s">
        <v>70</v>
      </c>
      <c r="B36" s="30" t="s">
        <v>52</v>
      </c>
      <c r="C36" s="30"/>
      <c r="D36" s="24"/>
      <c r="E36" s="24">
        <v>2.75</v>
      </c>
      <c r="F36" s="28"/>
      <c r="G36" s="16"/>
      <c r="H36" s="16"/>
      <c r="I36" s="16"/>
      <c r="J36" s="16"/>
      <c r="L36" s="3" t="str">
        <f>Grading!K32</f>
        <v>1/4</v>
      </c>
    </row>
    <row r="37" spans="1:12" ht="18.75">
      <c r="A37" s="43" t="s">
        <v>72</v>
      </c>
      <c r="B37" s="30" t="s">
        <v>53</v>
      </c>
      <c r="C37" s="30"/>
      <c r="D37" s="24"/>
      <c r="E37" s="24">
        <v>5.25</v>
      </c>
      <c r="F37" s="28"/>
      <c r="G37" s="16"/>
      <c r="H37" s="16"/>
      <c r="I37" s="16"/>
      <c r="J37" s="16"/>
      <c r="L37" s="3" t="str">
        <f>Grading!K33</f>
        <v>1/4</v>
      </c>
    </row>
    <row r="38" spans="1:12" ht="18.75">
      <c r="A38" s="39"/>
      <c r="B38" s="30" t="s">
        <v>121</v>
      </c>
      <c r="C38" s="31"/>
      <c r="D38" s="16"/>
      <c r="E38" s="25">
        <v>8</v>
      </c>
      <c r="F38" s="16"/>
      <c r="G38" s="16"/>
      <c r="H38" s="16"/>
      <c r="I38" s="16"/>
      <c r="J38" s="16"/>
      <c r="L38" s="3" t="str">
        <f>Grading!K34</f>
        <v>1/4</v>
      </c>
    </row>
    <row r="39" spans="1:12" ht="18.75">
      <c r="A39" s="39"/>
      <c r="B39" s="30" t="s">
        <v>117</v>
      </c>
      <c r="C39" s="31"/>
      <c r="D39" s="16"/>
      <c r="E39" s="24">
        <v>4.25</v>
      </c>
      <c r="F39" s="16"/>
      <c r="G39" s="16"/>
      <c r="H39" s="16"/>
      <c r="I39" s="16"/>
      <c r="J39" s="16"/>
      <c r="L39" s="3" t="str">
        <f>Grading!K35</f>
        <v>1/4</v>
      </c>
    </row>
    <row r="40" spans="1:12" ht="39.75" customHeight="1">
      <c r="A40" s="45" t="s">
        <v>71</v>
      </c>
      <c r="B40" s="129" t="s">
        <v>56</v>
      </c>
      <c r="C40" s="130"/>
      <c r="D40" s="16"/>
      <c r="E40" s="24">
        <v>11</v>
      </c>
      <c r="F40" s="16"/>
      <c r="G40" s="16"/>
      <c r="H40" s="16"/>
      <c r="I40" s="16"/>
      <c r="J40" s="16"/>
      <c r="L40" s="3">
        <f>Grading!K36</f>
        <v>0.25</v>
      </c>
    </row>
    <row r="41" spans="1:12" ht="48.75" customHeight="1">
      <c r="A41" s="44" t="s">
        <v>72</v>
      </c>
      <c r="B41" s="129" t="s">
        <v>57</v>
      </c>
      <c r="C41" s="130"/>
      <c r="D41" s="16"/>
      <c r="E41" s="24">
        <v>12.5</v>
      </c>
      <c r="F41" s="16"/>
      <c r="G41" s="16"/>
      <c r="H41" s="16"/>
      <c r="I41" s="16"/>
      <c r="J41" s="16"/>
      <c r="L41" s="3">
        <f>Grading!K37</f>
        <v>0.25</v>
      </c>
    </row>
    <row r="42" spans="1:12" ht="18.75">
      <c r="A42" s="39"/>
      <c r="B42" s="116" t="s">
        <v>113</v>
      </c>
      <c r="C42" s="117"/>
      <c r="D42" s="16"/>
      <c r="E42" s="25">
        <v>14.75</v>
      </c>
      <c r="F42" s="16"/>
      <c r="G42" s="16"/>
      <c r="H42" s="16"/>
      <c r="I42" s="16"/>
      <c r="J42" s="16"/>
      <c r="L42" s="3" t="str">
        <f>Grading!K38</f>
        <v>1/2</v>
      </c>
    </row>
    <row r="43" spans="1:12" ht="18.75">
      <c r="A43" s="39"/>
      <c r="B43" s="116" t="s">
        <v>120</v>
      </c>
      <c r="C43" s="117"/>
      <c r="D43" s="16"/>
      <c r="E43" s="24">
        <v>6.5</v>
      </c>
      <c r="F43" s="16"/>
      <c r="G43" s="16"/>
      <c r="H43" s="16"/>
      <c r="I43" s="16"/>
      <c r="J43" s="16"/>
      <c r="L43" s="3" t="str">
        <f>Grading!K38</f>
        <v>1/2</v>
      </c>
    </row>
    <row r="44" spans="1:12" ht="18.75">
      <c r="A44" s="47"/>
      <c r="B44" s="127" t="s">
        <v>122</v>
      </c>
      <c r="C44" s="128"/>
      <c r="D44" s="50"/>
      <c r="E44" s="51"/>
      <c r="F44" s="50"/>
      <c r="G44" s="50"/>
      <c r="H44" s="50"/>
      <c r="I44" s="50"/>
      <c r="J44" s="50"/>
      <c r="L44" s="3">
        <f>Grading!K40</f>
        <v>0</v>
      </c>
    </row>
    <row r="45" spans="1:12" ht="18.75" hidden="1">
      <c r="A45" s="39"/>
      <c r="B45" s="116" t="s">
        <v>86</v>
      </c>
      <c r="C45" s="117"/>
      <c r="D45" s="16"/>
      <c r="E45" s="24">
        <v>2.5</v>
      </c>
      <c r="F45" s="16"/>
      <c r="G45" s="16"/>
      <c r="H45" s="16"/>
      <c r="I45" s="16"/>
      <c r="J45" s="16"/>
      <c r="L45" s="3" t="str">
        <f>Grading!K41</f>
        <v>1/4</v>
      </c>
    </row>
    <row r="46" spans="1:12" ht="18.75" hidden="1">
      <c r="A46" s="39"/>
      <c r="B46" s="116" t="s">
        <v>88</v>
      </c>
      <c r="C46" s="117"/>
      <c r="D46" s="16"/>
      <c r="E46" s="24">
        <v>4.75</v>
      </c>
      <c r="F46" s="16"/>
      <c r="G46" s="16"/>
      <c r="H46" s="16"/>
      <c r="I46" s="16"/>
      <c r="J46" s="16"/>
      <c r="L46" s="3" t="str">
        <f>Grading!K42</f>
        <v>1/4</v>
      </c>
    </row>
    <row r="47" spans="1:12" ht="18.75" hidden="1">
      <c r="A47" s="39"/>
      <c r="B47" s="116" t="s">
        <v>85</v>
      </c>
      <c r="C47" s="117"/>
      <c r="D47" s="16"/>
      <c r="E47" s="24">
        <v>4.75</v>
      </c>
      <c r="F47" s="16"/>
      <c r="G47" s="16"/>
      <c r="H47" s="16"/>
      <c r="I47" s="16"/>
      <c r="J47" s="16"/>
      <c r="L47" s="3" t="str">
        <f>Grading!K43</f>
        <v>1/4</v>
      </c>
    </row>
    <row r="48" spans="1:12" ht="18.75" hidden="1">
      <c r="A48" s="39"/>
      <c r="B48" s="116" t="s">
        <v>84</v>
      </c>
      <c r="C48" s="117"/>
      <c r="D48" s="16"/>
      <c r="E48" s="24">
        <v>3.25</v>
      </c>
      <c r="F48" s="16"/>
      <c r="G48" s="16"/>
      <c r="H48" s="16"/>
      <c r="I48" s="16"/>
      <c r="J48" s="16"/>
      <c r="L48" s="3" t="str">
        <f>Grading!K44</f>
        <v>1/4</v>
      </c>
    </row>
    <row r="49" spans="1:12" ht="18.75" hidden="1">
      <c r="A49" s="39"/>
      <c r="B49" s="116" t="s">
        <v>87</v>
      </c>
      <c r="C49" s="117"/>
      <c r="D49" s="16"/>
      <c r="E49" s="24">
        <v>5.5</v>
      </c>
      <c r="F49" s="16"/>
      <c r="G49" s="16"/>
      <c r="H49" s="16"/>
      <c r="I49" s="16"/>
      <c r="J49" s="16"/>
      <c r="L49" s="3" t="str">
        <f>Grading!K45</f>
        <v>1/4</v>
      </c>
    </row>
    <row r="50" spans="1:12" ht="18.75" hidden="1">
      <c r="A50" s="39"/>
      <c r="B50" s="116" t="s">
        <v>89</v>
      </c>
      <c r="C50" s="117"/>
      <c r="D50" s="16"/>
      <c r="E50" s="24">
        <v>1</v>
      </c>
      <c r="F50" s="16"/>
      <c r="G50" s="16"/>
      <c r="H50" s="16"/>
      <c r="I50" s="16"/>
      <c r="J50" s="16"/>
      <c r="L50" s="3" t="str">
        <f>Grading!K46</f>
        <v>1/4</v>
      </c>
    </row>
    <row r="51" spans="1:12" ht="18.75" hidden="1">
      <c r="A51" s="39"/>
      <c r="B51" s="116" t="s">
        <v>90</v>
      </c>
      <c r="C51" s="117"/>
      <c r="D51" s="16"/>
      <c r="E51" s="24">
        <v>6</v>
      </c>
      <c r="F51" s="16"/>
      <c r="G51" s="16"/>
      <c r="H51" s="16"/>
      <c r="I51" s="16"/>
      <c r="J51" s="16"/>
      <c r="L51" s="3" t="str">
        <f>Grading!K47</f>
        <v>1/4</v>
      </c>
    </row>
  </sheetData>
  <mergeCells count="55">
    <mergeCell ref="B49:C49"/>
    <mergeCell ref="B50:C50"/>
    <mergeCell ref="B47:C47"/>
    <mergeCell ref="B51:C51"/>
    <mergeCell ref="B45:C45"/>
    <mergeCell ref="B46:C46"/>
    <mergeCell ref="B42:C42"/>
    <mergeCell ref="B44:C44"/>
    <mergeCell ref="B48:C48"/>
    <mergeCell ref="B34:C34"/>
    <mergeCell ref="B35:C35"/>
    <mergeCell ref="B40:C40"/>
    <mergeCell ref="B41:C41"/>
    <mergeCell ref="B43:C43"/>
    <mergeCell ref="B31:C31"/>
    <mergeCell ref="A6:B6"/>
    <mergeCell ref="A7:B7"/>
    <mergeCell ref="C9:F9"/>
    <mergeCell ref="B26:C26"/>
    <mergeCell ref="B27:C27"/>
    <mergeCell ref="B28:C28"/>
    <mergeCell ref="B22:C22"/>
    <mergeCell ref="B24:C24"/>
    <mergeCell ref="B25:C25"/>
    <mergeCell ref="A10:C10"/>
    <mergeCell ref="B14:C14"/>
    <mergeCell ref="B15:C15"/>
    <mergeCell ref="B16:C16"/>
    <mergeCell ref="B17:C17"/>
    <mergeCell ref="B29:C29"/>
    <mergeCell ref="B30:C30"/>
    <mergeCell ref="B11:C11"/>
    <mergeCell ref="B12:C12"/>
    <mergeCell ref="B13:C13"/>
    <mergeCell ref="B21:C21"/>
    <mergeCell ref="B19:C19"/>
    <mergeCell ref="B20:C20"/>
    <mergeCell ref="B23:C23"/>
    <mergeCell ref="A1:L1"/>
    <mergeCell ref="A2:B2"/>
    <mergeCell ref="D2:F2"/>
    <mergeCell ref="G2:H2"/>
    <mergeCell ref="J2:L2"/>
    <mergeCell ref="G3:L9"/>
    <mergeCell ref="A3:B3"/>
    <mergeCell ref="C3:F3"/>
    <mergeCell ref="C4:F4"/>
    <mergeCell ref="C5:F5"/>
    <mergeCell ref="C6:F6"/>
    <mergeCell ref="C7:F7"/>
    <mergeCell ref="A4:B4"/>
    <mergeCell ref="C8:F8"/>
    <mergeCell ref="A9:B9"/>
    <mergeCell ref="A5:B5"/>
    <mergeCell ref="A8:B8"/>
  </mergeCells>
  <phoneticPr fontId="11" type="noConversion"/>
  <pageMargins left="0.7" right="0.7" top="0.75" bottom="0.75" header="0.3" footer="0.3"/>
  <pageSetup scale="76" orientation="landscape" r:id="rId1"/>
  <headerFooter>
    <oddHeader>&amp;C&amp;24SWEET APPAREL</oddHeader>
    <oddFooter>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8396-3A3F-43FC-8364-02E73A68EEA4}">
  <sheetPr>
    <pageSetUpPr fitToPage="1"/>
  </sheetPr>
  <dimension ref="A1:K47"/>
  <sheetViews>
    <sheetView zoomScale="60" zoomScaleNormal="60" workbookViewId="0">
      <selection activeCell="C34" sqref="C34"/>
    </sheetView>
  </sheetViews>
  <sheetFormatPr defaultColWidth="8.7109375" defaultRowHeight="15"/>
  <cols>
    <col min="1" max="1" width="3" customWidth="1"/>
    <col min="2" max="2" width="9.42578125" customWidth="1"/>
    <col min="3" max="3" width="49.28515625" customWidth="1"/>
    <col min="4" max="4" width="1.7109375" customWidth="1"/>
    <col min="5" max="5" width="15.28515625" customWidth="1"/>
    <col min="6" max="6" width="15" customWidth="1"/>
    <col min="7" max="7" width="13.7109375" customWidth="1"/>
    <col min="8" max="8" width="14.42578125" customWidth="1"/>
    <col min="9" max="9" width="12.42578125" customWidth="1"/>
    <col min="10" max="10" width="5.7109375" customWidth="1"/>
    <col min="14" max="14" width="25.42578125" customWidth="1"/>
  </cols>
  <sheetData>
    <row r="1" spans="1:11" ht="51" customHeight="1" thickBot="1">
      <c r="A1" s="133" t="s">
        <v>98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</row>
    <row r="2" spans="1:11" ht="23.25">
      <c r="A2" s="136" t="s">
        <v>99</v>
      </c>
      <c r="B2" s="137"/>
      <c r="C2" s="138" t="s">
        <v>40</v>
      </c>
      <c r="D2" s="139"/>
      <c r="E2" s="140" t="s">
        <v>1</v>
      </c>
      <c r="F2" s="141"/>
      <c r="G2" s="95"/>
      <c r="H2" s="96"/>
      <c r="I2" s="52" t="s">
        <v>3</v>
      </c>
      <c r="J2" s="142">
        <v>45309</v>
      </c>
      <c r="K2" s="143"/>
    </row>
    <row r="3" spans="1:11" ht="15.75">
      <c r="A3" s="131" t="s">
        <v>100</v>
      </c>
      <c r="B3" s="132"/>
      <c r="C3" s="99" t="s">
        <v>41</v>
      </c>
      <c r="D3" s="100"/>
      <c r="E3" s="100"/>
      <c r="F3" s="100"/>
      <c r="G3" s="100"/>
      <c r="H3" s="100"/>
      <c r="I3" s="100"/>
      <c r="J3" s="100"/>
      <c r="K3" s="144"/>
    </row>
    <row r="4" spans="1:11" ht="15.75">
      <c r="A4" s="131" t="s">
        <v>101</v>
      </c>
      <c r="B4" s="132"/>
      <c r="C4" s="99" t="s">
        <v>42</v>
      </c>
      <c r="D4" s="100"/>
      <c r="E4" s="100"/>
      <c r="F4" s="100"/>
      <c r="G4" s="100"/>
      <c r="H4" s="100"/>
      <c r="I4" s="100"/>
      <c r="J4" s="100"/>
      <c r="K4" s="144"/>
    </row>
    <row r="5" spans="1:11" ht="15.75">
      <c r="A5" s="53" t="s">
        <v>102</v>
      </c>
      <c r="B5" s="54"/>
      <c r="C5" s="99" t="s">
        <v>31</v>
      </c>
      <c r="D5" s="100"/>
      <c r="E5" s="100"/>
      <c r="F5" s="100"/>
      <c r="G5" s="100"/>
      <c r="H5" s="100"/>
      <c r="I5" s="100"/>
      <c r="J5" s="100"/>
      <c r="K5" s="144"/>
    </row>
    <row r="6" spans="1:11" ht="15.75">
      <c r="A6" s="131" t="s">
        <v>103</v>
      </c>
      <c r="B6" s="132"/>
      <c r="C6" s="55"/>
      <c r="D6" s="56"/>
      <c r="E6" s="57"/>
      <c r="F6" s="58"/>
      <c r="G6" s="58"/>
      <c r="H6" s="58"/>
      <c r="I6" s="58"/>
      <c r="J6" s="56"/>
      <c r="K6" s="56"/>
    </row>
    <row r="7" spans="1:11">
      <c r="A7" s="59" t="s">
        <v>104</v>
      </c>
      <c r="B7" s="59"/>
      <c r="C7" s="60" t="s">
        <v>105</v>
      </c>
      <c r="D7" s="61" t="s">
        <v>2</v>
      </c>
      <c r="E7" s="4" t="s">
        <v>106</v>
      </c>
      <c r="F7" s="4" t="s">
        <v>107</v>
      </c>
      <c r="G7" s="4" t="s">
        <v>108</v>
      </c>
      <c r="H7" s="4" t="s">
        <v>109</v>
      </c>
      <c r="I7" s="4" t="s">
        <v>110</v>
      </c>
      <c r="J7" s="1"/>
      <c r="K7" s="62" t="s">
        <v>111</v>
      </c>
    </row>
    <row r="8" spans="1:11" ht="41.25" customHeight="1">
      <c r="A8" s="34" t="s">
        <v>64</v>
      </c>
      <c r="B8" s="111" t="s">
        <v>74</v>
      </c>
      <c r="C8" s="111"/>
      <c r="D8" s="61"/>
      <c r="E8" s="2">
        <f>F8-0.75</f>
        <v>-1.5</v>
      </c>
      <c r="F8" s="2">
        <f>G8-0.75</f>
        <v>-0.75</v>
      </c>
      <c r="G8" s="26">
        <f>'FIT SPECS'!J12</f>
        <v>0</v>
      </c>
      <c r="H8" s="2">
        <f>G8+0.75</f>
        <v>0.75</v>
      </c>
      <c r="I8" s="2">
        <f>H8+1</f>
        <v>1.75</v>
      </c>
      <c r="K8" s="3" t="s">
        <v>7</v>
      </c>
    </row>
    <row r="9" spans="1:11" ht="39.75" customHeight="1">
      <c r="A9" s="35" t="s">
        <v>65</v>
      </c>
      <c r="B9" s="111" t="s">
        <v>73</v>
      </c>
      <c r="C9" s="111"/>
      <c r="D9" s="61"/>
      <c r="E9" s="2"/>
      <c r="F9" s="2"/>
      <c r="G9" s="26">
        <f>'FIT SPECS'!J13</f>
        <v>0</v>
      </c>
      <c r="H9" s="2"/>
      <c r="I9" s="2"/>
      <c r="K9" s="3">
        <v>0.5</v>
      </c>
    </row>
    <row r="10" spans="1:11" ht="18.75">
      <c r="A10" s="36"/>
      <c r="B10" s="111" t="s">
        <v>36</v>
      </c>
      <c r="C10" s="111"/>
      <c r="D10" s="61"/>
      <c r="E10" s="2">
        <f t="shared" ref="E10" si="0">SUM(F10-0.25)</f>
        <v>-0.5</v>
      </c>
      <c r="F10" s="2">
        <f t="shared" ref="F10" si="1">SUM(G10-0.25)</f>
        <v>-0.25</v>
      </c>
      <c r="G10" s="26">
        <f>'FIT SPECS'!J14</f>
        <v>0</v>
      </c>
      <c r="H10" s="2">
        <f t="shared" ref="H10" si="2">SUM(G10+0.25)</f>
        <v>0.25</v>
      </c>
      <c r="I10" s="2">
        <f t="shared" ref="I10" si="3">SUM(H10+0.25)</f>
        <v>0.5</v>
      </c>
      <c r="K10" s="3">
        <v>0.25</v>
      </c>
    </row>
    <row r="11" spans="1:11" ht="18.75">
      <c r="A11" s="36"/>
      <c r="B11" s="111"/>
      <c r="C11" s="111"/>
      <c r="D11" s="61"/>
      <c r="E11" s="2"/>
      <c r="F11" s="2"/>
      <c r="G11" s="26">
        <f>'FIT SPECS'!J15</f>
        <v>0</v>
      </c>
      <c r="H11" s="2"/>
      <c r="I11" s="2"/>
      <c r="K11" s="3"/>
    </row>
    <row r="12" spans="1:11" ht="18.75">
      <c r="A12" s="36"/>
      <c r="B12" s="111" t="s">
        <v>60</v>
      </c>
      <c r="C12" s="111"/>
      <c r="D12" s="61"/>
      <c r="E12" s="2">
        <f>SUM(F12-0.5)</f>
        <v>-1</v>
      </c>
      <c r="F12" s="2">
        <f>SUM(G12-0.5)</f>
        <v>-0.5</v>
      </c>
      <c r="G12" s="26">
        <f>'FIT SPECS'!J16</f>
        <v>0</v>
      </c>
      <c r="H12" s="2">
        <f>SUM(G12+0.5)</f>
        <v>0.5</v>
      </c>
      <c r="I12" s="2">
        <f>SUM(H12+0.75)</f>
        <v>1.25</v>
      </c>
      <c r="K12" s="3" t="s">
        <v>8</v>
      </c>
    </row>
    <row r="13" spans="1:11" ht="18.75">
      <c r="A13" s="36"/>
      <c r="B13" s="111" t="s">
        <v>61</v>
      </c>
      <c r="C13" s="111"/>
      <c r="D13" s="61"/>
      <c r="E13" s="2">
        <f t="shared" ref="E13:F14" si="4">SUM(F13-0.5)</f>
        <v>-1</v>
      </c>
      <c r="F13" s="2">
        <f t="shared" si="4"/>
        <v>-0.5</v>
      </c>
      <c r="G13" s="26">
        <f>'FIT SPECS'!J17</f>
        <v>0</v>
      </c>
      <c r="H13" s="2">
        <f>SUM(G13+0.5)</f>
        <v>0.5</v>
      </c>
      <c r="I13" s="2">
        <f t="shared" ref="I13:I14" si="5">SUM(H13+0.75)</f>
        <v>1.25</v>
      </c>
      <c r="K13" s="3" t="s">
        <v>8</v>
      </c>
    </row>
    <row r="14" spans="1:11" ht="18.75" hidden="1" customHeight="1">
      <c r="A14" s="37" t="s">
        <v>66</v>
      </c>
      <c r="B14" s="29" t="s">
        <v>48</v>
      </c>
      <c r="C14" s="29"/>
      <c r="D14" s="61"/>
      <c r="E14" s="2">
        <f t="shared" si="4"/>
        <v>-1</v>
      </c>
      <c r="F14" s="2">
        <f t="shared" si="4"/>
        <v>-0.5</v>
      </c>
      <c r="G14" s="26">
        <f>'FIT SPECS'!J18</f>
        <v>0</v>
      </c>
      <c r="H14" s="2">
        <f>SUM(G14+0.5)</f>
        <v>0.5</v>
      </c>
      <c r="I14" s="2">
        <f t="shared" si="5"/>
        <v>1.25</v>
      </c>
      <c r="K14" s="3" t="s">
        <v>8</v>
      </c>
    </row>
    <row r="15" spans="1:11" ht="42.75" customHeight="1">
      <c r="A15" s="36"/>
      <c r="B15" s="111" t="s">
        <v>114</v>
      </c>
      <c r="C15" s="111"/>
      <c r="D15" s="61"/>
      <c r="E15" s="2">
        <f t="shared" ref="E15" si="6">SUM(F15-0.5)</f>
        <v>-1</v>
      </c>
      <c r="F15" s="2">
        <f t="shared" ref="F15" si="7">SUM(G15-0.5)</f>
        <v>-0.5</v>
      </c>
      <c r="G15" s="26">
        <f>'FIT SPECS'!J19</f>
        <v>0</v>
      </c>
      <c r="H15" s="2">
        <f>SUM(G15+0.5)</f>
        <v>0.5</v>
      </c>
      <c r="I15" s="2">
        <f>SUM(H15+0.5)</f>
        <v>1</v>
      </c>
      <c r="K15" s="3" t="s">
        <v>8</v>
      </c>
    </row>
    <row r="16" spans="1:11" ht="18.75">
      <c r="A16" s="36"/>
      <c r="B16" s="111" t="s">
        <v>39</v>
      </c>
      <c r="C16" s="111"/>
      <c r="D16" s="61"/>
      <c r="E16" s="2">
        <f>SUM(F16-0)</f>
        <v>0</v>
      </c>
      <c r="F16" s="2">
        <f>SUM(G16-0)</f>
        <v>0</v>
      </c>
      <c r="G16" s="26">
        <f>'FIT SPECS'!J20</f>
        <v>0</v>
      </c>
      <c r="H16" s="2">
        <f>SUM(G16+0)</f>
        <v>0</v>
      </c>
      <c r="I16" s="2">
        <f>SUM(H16+0)</f>
        <v>0</v>
      </c>
      <c r="K16" s="3">
        <v>0</v>
      </c>
    </row>
    <row r="17" spans="1:11" ht="18.75">
      <c r="A17" s="36"/>
      <c r="B17" s="111" t="s">
        <v>27</v>
      </c>
      <c r="C17" s="111"/>
      <c r="D17" s="61"/>
      <c r="E17" s="2">
        <f t="shared" ref="E17:F17" si="8">SUM(F17-1)</f>
        <v>-2</v>
      </c>
      <c r="F17" s="2">
        <f t="shared" si="8"/>
        <v>-1</v>
      </c>
      <c r="G17" s="26">
        <f>'FIT SPECS'!J21</f>
        <v>0</v>
      </c>
      <c r="H17" s="2">
        <f t="shared" ref="H17" si="9">SUM(G17+1)</f>
        <v>1</v>
      </c>
      <c r="I17" s="2">
        <f>SUM(H17+1.5)</f>
        <v>2.5</v>
      </c>
      <c r="K17" s="3" t="s">
        <v>7</v>
      </c>
    </row>
    <row r="18" spans="1:11" ht="18.75">
      <c r="A18" s="36"/>
      <c r="B18" s="111" t="s">
        <v>75</v>
      </c>
      <c r="C18" s="111"/>
      <c r="D18" s="61"/>
      <c r="E18" s="2">
        <f>SUM(F18-1)</f>
        <v>-2</v>
      </c>
      <c r="F18" s="2">
        <f>SUM(G18-1)</f>
        <v>-1</v>
      </c>
      <c r="G18" s="26">
        <f>'FIT SPECS'!J22</f>
        <v>0</v>
      </c>
      <c r="H18" s="2">
        <f t="shared" ref="H18" si="10">SUM(G18+1)</f>
        <v>1</v>
      </c>
      <c r="I18" s="2">
        <f t="shared" ref="I18" si="11">SUM(H18+1.5)</f>
        <v>2.5</v>
      </c>
      <c r="K18" s="3" t="s">
        <v>7</v>
      </c>
    </row>
    <row r="19" spans="1:11" ht="18.75">
      <c r="A19" s="36"/>
      <c r="B19" s="111" t="s">
        <v>115</v>
      </c>
      <c r="C19" s="111"/>
      <c r="D19" s="61"/>
      <c r="E19" s="2">
        <f t="shared" ref="E19" si="12">SUM(F19-0.25)</f>
        <v>-0.5</v>
      </c>
      <c r="F19" s="2">
        <f t="shared" ref="F19" si="13">SUM(G19-0.25)</f>
        <v>-0.25</v>
      </c>
      <c r="G19" s="26">
        <f>'FIT SPECS'!J23</f>
        <v>0</v>
      </c>
      <c r="H19" s="2">
        <f t="shared" ref="H19" si="14">SUM(G19+0.25)</f>
        <v>0.25</v>
      </c>
      <c r="I19" s="2">
        <f t="shared" ref="I19" si="15">SUM(H19+0.25)</f>
        <v>0.5</v>
      </c>
      <c r="K19" s="3">
        <v>0.25</v>
      </c>
    </row>
    <row r="20" spans="1:11" ht="18.75">
      <c r="A20" s="36"/>
      <c r="B20" s="111" t="s">
        <v>116</v>
      </c>
      <c r="C20" s="111"/>
      <c r="D20" s="61"/>
      <c r="E20" s="2">
        <f>SUM(F20-0.125)</f>
        <v>-0.25</v>
      </c>
      <c r="F20" s="2">
        <f>SUM(G20-0.125)</f>
        <v>-0.125</v>
      </c>
      <c r="G20" s="26">
        <f>'FIT SPECS'!J24</f>
        <v>0</v>
      </c>
      <c r="H20" s="2">
        <f>SUM(G20+0.125)</f>
        <v>0.125</v>
      </c>
      <c r="I20" s="2">
        <f>SUM(H20+0.125)</f>
        <v>0.25</v>
      </c>
      <c r="K20" s="3" t="s">
        <v>8</v>
      </c>
    </row>
    <row r="21" spans="1:11" ht="18.75">
      <c r="A21" s="36"/>
      <c r="B21" s="111" t="s">
        <v>46</v>
      </c>
      <c r="C21" s="111"/>
      <c r="D21" s="61"/>
      <c r="E21" s="2" t="s">
        <v>112</v>
      </c>
      <c r="F21" s="2" t="s">
        <v>112</v>
      </c>
      <c r="G21" s="26">
        <f>'FIT SPECS'!J25</f>
        <v>0</v>
      </c>
      <c r="H21" s="2" t="s">
        <v>112</v>
      </c>
      <c r="I21" s="2" t="s">
        <v>112</v>
      </c>
      <c r="K21" s="3">
        <v>0.25</v>
      </c>
    </row>
    <row r="22" spans="1:11" ht="18.75">
      <c r="A22" s="36"/>
      <c r="B22" s="111" t="s">
        <v>47</v>
      </c>
      <c r="C22" s="111"/>
      <c r="D22" s="61"/>
      <c r="E22" s="2" t="s">
        <v>112</v>
      </c>
      <c r="F22" s="2" t="s">
        <v>112</v>
      </c>
      <c r="G22" s="26">
        <f>'FIT SPECS'!J26</f>
        <v>0</v>
      </c>
      <c r="H22" s="2" t="s">
        <v>112</v>
      </c>
      <c r="I22" s="2" t="s">
        <v>112</v>
      </c>
      <c r="K22" s="3">
        <v>0.25</v>
      </c>
    </row>
    <row r="23" spans="1:11" ht="18.75">
      <c r="A23" s="38" t="s">
        <v>66</v>
      </c>
      <c r="B23" s="111" t="s">
        <v>29</v>
      </c>
      <c r="C23" s="111"/>
      <c r="D23" s="61"/>
      <c r="E23" s="2" t="s">
        <v>112</v>
      </c>
      <c r="F23" s="2" t="s">
        <v>112</v>
      </c>
      <c r="G23" s="26">
        <f>'FIT SPECS'!J27</f>
        <v>0</v>
      </c>
      <c r="H23" s="2" t="s">
        <v>112</v>
      </c>
      <c r="I23" s="2" t="s">
        <v>112</v>
      </c>
      <c r="K23" s="3">
        <v>0.25</v>
      </c>
    </row>
    <row r="24" spans="1:11" ht="18.75" hidden="1" customHeight="1">
      <c r="A24" s="36"/>
      <c r="B24" s="111" t="s">
        <v>45</v>
      </c>
      <c r="C24" s="111"/>
      <c r="D24" s="63"/>
      <c r="E24" s="2">
        <f t="shared" ref="E24" si="16">SUM(F24-0.25)</f>
        <v>-0.5</v>
      </c>
      <c r="F24" s="2">
        <f t="shared" ref="F24" si="17">SUM(G24-0.25)</f>
        <v>-0.25</v>
      </c>
      <c r="G24" s="26">
        <f>'FIT SPECS'!J28</f>
        <v>0</v>
      </c>
      <c r="H24" s="2">
        <f t="shared" ref="H24" si="18">SUM(G24+0.25)</f>
        <v>0.25</v>
      </c>
      <c r="I24" s="2">
        <f t="shared" ref="I24" si="19">SUM(H24+0.25)</f>
        <v>0.5</v>
      </c>
      <c r="K24" s="3">
        <v>0.25</v>
      </c>
    </row>
    <row r="25" spans="1:11" ht="18.75">
      <c r="A25" s="36"/>
      <c r="B25" s="111" t="s">
        <v>62</v>
      </c>
      <c r="C25" s="111"/>
      <c r="D25" s="61"/>
      <c r="E25" s="2">
        <f>SUM(F25-0.125)</f>
        <v>-0.25</v>
      </c>
      <c r="F25" s="2">
        <f>SUM(G25-0.125)</f>
        <v>-0.125</v>
      </c>
      <c r="G25" s="26">
        <f>'FIT SPECS'!J29</f>
        <v>0</v>
      </c>
      <c r="H25" s="2">
        <f>SUM(G25+0.125)</f>
        <v>0.125</v>
      </c>
      <c r="I25" s="2">
        <f>SUM(H25+0.125)</f>
        <v>0.25</v>
      </c>
      <c r="K25" s="3" t="s">
        <v>8</v>
      </c>
    </row>
    <row r="26" spans="1:11" ht="18.75" hidden="1" customHeight="1">
      <c r="A26" s="36"/>
      <c r="B26" s="111" t="s">
        <v>63</v>
      </c>
      <c r="C26" s="111"/>
      <c r="D26" s="61"/>
      <c r="E26" s="2">
        <f>SUM(F26-0)</f>
        <v>0</v>
      </c>
      <c r="F26" s="2">
        <f>SUM(G26-0)</f>
        <v>0</v>
      </c>
      <c r="G26" s="26">
        <f>'FIT SPECS'!J30</f>
        <v>0</v>
      </c>
      <c r="H26" s="2">
        <f>SUM(G26+0)</f>
        <v>0</v>
      </c>
      <c r="I26" s="2">
        <f>SUM(H26+0)</f>
        <v>0</v>
      </c>
      <c r="K26" s="3">
        <v>0.125</v>
      </c>
    </row>
    <row r="27" spans="1:11" ht="18.75">
      <c r="A27" s="36"/>
      <c r="B27" s="111" t="s">
        <v>37</v>
      </c>
      <c r="C27" s="111"/>
      <c r="D27" s="61"/>
      <c r="E27" s="2">
        <f>SUM(F27-0.25)</f>
        <v>-0.5</v>
      </c>
      <c r="F27" s="2">
        <f>SUM(G27-0.25)</f>
        <v>-0.25</v>
      </c>
      <c r="G27" s="26">
        <f>'FIT SPECS'!J31</f>
        <v>0</v>
      </c>
      <c r="H27" s="2">
        <f>SUM(G27+0.25)</f>
        <v>0.25</v>
      </c>
      <c r="I27" s="2">
        <f>SUM(H27+0.25)</f>
        <v>0.5</v>
      </c>
      <c r="K27" s="3" t="s">
        <v>8</v>
      </c>
    </row>
    <row r="28" spans="1:11" s="72" customFormat="1" ht="18.75" hidden="1" customHeight="1">
      <c r="A28" s="67"/>
      <c r="B28" s="68" t="s">
        <v>49</v>
      </c>
      <c r="C28" s="68"/>
      <c r="D28" s="69"/>
      <c r="E28" s="70">
        <f>SUM(F28-1)</f>
        <v>-2</v>
      </c>
      <c r="F28" s="70">
        <f>SUM(G28-1)</f>
        <v>-1</v>
      </c>
      <c r="G28" s="71">
        <f>'FIT SPECS'!J32</f>
        <v>0</v>
      </c>
      <c r="H28" s="70">
        <f t="shared" ref="H28:H29" si="20">SUM(G28+1)</f>
        <v>1</v>
      </c>
      <c r="I28" s="70">
        <f t="shared" ref="I28:I29" si="21">SUM(H28+1.5)</f>
        <v>2.5</v>
      </c>
      <c r="K28" s="73" t="s">
        <v>7</v>
      </c>
    </row>
    <row r="29" spans="1:11" s="72" customFormat="1" ht="18.75" hidden="1" customHeight="1">
      <c r="A29" s="67"/>
      <c r="B29" s="68" t="s">
        <v>50</v>
      </c>
      <c r="C29" s="68"/>
      <c r="D29" s="74"/>
      <c r="E29" s="70">
        <f>SUM(F29-1)</f>
        <v>-2</v>
      </c>
      <c r="F29" s="70">
        <f>SUM(G29-1)</f>
        <v>-1</v>
      </c>
      <c r="G29" s="71">
        <f>'FIT SPECS'!J33</f>
        <v>0</v>
      </c>
      <c r="H29" s="70">
        <f t="shared" si="20"/>
        <v>1</v>
      </c>
      <c r="I29" s="70">
        <f t="shared" si="21"/>
        <v>2.5</v>
      </c>
      <c r="K29" s="73" t="s">
        <v>7</v>
      </c>
    </row>
    <row r="30" spans="1:11" ht="18.75">
      <c r="A30" s="40" t="s">
        <v>68</v>
      </c>
      <c r="B30" s="120" t="s">
        <v>59</v>
      </c>
      <c r="C30" s="120"/>
      <c r="D30" s="61"/>
      <c r="E30" s="2">
        <f>SUM(F30-0.125)</f>
        <v>-0.25</v>
      </c>
      <c r="F30" s="2">
        <f>SUM(G30-0.125)</f>
        <v>-0.125</v>
      </c>
      <c r="G30" s="26">
        <f>'FIT SPECS'!J34</f>
        <v>0</v>
      </c>
      <c r="H30" s="2">
        <f>SUM(G30+0.125)</f>
        <v>0.125</v>
      </c>
      <c r="I30" s="2">
        <f>SUM(H30+0.125)</f>
        <v>0.25</v>
      </c>
      <c r="K30" s="3" t="s">
        <v>8</v>
      </c>
    </row>
    <row r="31" spans="1:11" ht="18.75">
      <c r="A31" s="41" t="s">
        <v>69</v>
      </c>
      <c r="B31" s="120" t="s">
        <v>51</v>
      </c>
      <c r="C31" s="120"/>
      <c r="D31" s="65"/>
      <c r="E31" s="2">
        <f t="shared" ref="E31:F34" si="22">SUM(F31-0.25)</f>
        <v>-0.5</v>
      </c>
      <c r="F31" s="2">
        <f t="shared" si="22"/>
        <v>-0.25</v>
      </c>
      <c r="G31" s="26">
        <f>'FIT SPECS'!J35</f>
        <v>0</v>
      </c>
      <c r="H31" s="2">
        <f t="shared" ref="H31:I34" si="23">SUM(G31+0.25)</f>
        <v>0.25</v>
      </c>
      <c r="I31" s="2">
        <f t="shared" si="23"/>
        <v>0.5</v>
      </c>
      <c r="K31" s="3" t="s">
        <v>8</v>
      </c>
    </row>
    <row r="32" spans="1:11" ht="18.75">
      <c r="A32" s="42" t="s">
        <v>70</v>
      </c>
      <c r="B32" s="30" t="s">
        <v>52</v>
      </c>
      <c r="C32" s="30"/>
      <c r="D32" s="65"/>
      <c r="E32" s="2">
        <f t="shared" si="22"/>
        <v>-0.5</v>
      </c>
      <c r="F32" s="2">
        <f t="shared" si="22"/>
        <v>-0.25</v>
      </c>
      <c r="G32" s="26">
        <f>'FIT SPECS'!J36</f>
        <v>0</v>
      </c>
      <c r="H32" s="2">
        <f t="shared" si="23"/>
        <v>0.25</v>
      </c>
      <c r="I32" s="2">
        <f t="shared" si="23"/>
        <v>0.5</v>
      </c>
      <c r="K32" s="3" t="s">
        <v>8</v>
      </c>
    </row>
    <row r="33" spans="1:11" ht="18.75" hidden="1" customHeight="1">
      <c r="A33" s="43" t="s">
        <v>72</v>
      </c>
      <c r="B33" s="30" t="s">
        <v>53</v>
      </c>
      <c r="C33" s="30"/>
      <c r="D33" s="65"/>
      <c r="E33" s="2">
        <f t="shared" si="22"/>
        <v>-0.5</v>
      </c>
      <c r="F33" s="2">
        <f t="shared" si="22"/>
        <v>-0.25</v>
      </c>
      <c r="G33" s="26">
        <f>'FIT SPECS'!J37</f>
        <v>0</v>
      </c>
      <c r="H33" s="2">
        <f t="shared" si="23"/>
        <v>0.25</v>
      </c>
      <c r="I33" s="2">
        <f t="shared" si="23"/>
        <v>0.5</v>
      </c>
      <c r="K33" s="3" t="s">
        <v>8</v>
      </c>
    </row>
    <row r="34" spans="1:11" ht="18.75" customHeight="1">
      <c r="A34" s="39"/>
      <c r="B34" s="30" t="s">
        <v>121</v>
      </c>
      <c r="C34" s="31"/>
      <c r="D34" s="65"/>
      <c r="E34" s="2">
        <f t="shared" si="22"/>
        <v>-0.5</v>
      </c>
      <c r="F34" s="2">
        <f t="shared" si="22"/>
        <v>-0.25</v>
      </c>
      <c r="G34" s="26">
        <f>'FIT SPECS'!J38</f>
        <v>0</v>
      </c>
      <c r="H34" s="2">
        <f t="shared" si="23"/>
        <v>0.25</v>
      </c>
      <c r="I34" s="2">
        <f t="shared" si="23"/>
        <v>0.5</v>
      </c>
      <c r="K34" s="3" t="s">
        <v>8</v>
      </c>
    </row>
    <row r="35" spans="1:11" ht="18.75">
      <c r="A35" s="39"/>
      <c r="B35" s="30" t="s">
        <v>117</v>
      </c>
      <c r="C35" s="31"/>
      <c r="D35" s="65"/>
      <c r="E35" s="2">
        <f t="shared" ref="E35" si="24">SUM(F35-0.5)</f>
        <v>-1</v>
      </c>
      <c r="F35" s="2">
        <f t="shared" ref="F35" si="25">SUM(G35-0.5)</f>
        <v>-0.5</v>
      </c>
      <c r="G35" s="26">
        <f>'FIT SPECS'!J39</f>
        <v>0</v>
      </c>
      <c r="H35" s="2">
        <f>SUM(G35+0.5)</f>
        <v>0.5</v>
      </c>
      <c r="I35" s="2">
        <f t="shared" ref="I35" si="26">SUM(H35+0.75)</f>
        <v>1.25</v>
      </c>
      <c r="K35" s="3" t="s">
        <v>8</v>
      </c>
    </row>
    <row r="36" spans="1:11" ht="42.75" customHeight="1">
      <c r="A36" s="45" t="s">
        <v>71</v>
      </c>
      <c r="B36" s="129" t="s">
        <v>56</v>
      </c>
      <c r="C36" s="130"/>
      <c r="D36" s="66"/>
      <c r="E36" s="2">
        <f>SUM(F36-0.5)</f>
        <v>-1</v>
      </c>
      <c r="F36" s="2">
        <f>SUM(G36-0.5)</f>
        <v>-0.5</v>
      </c>
      <c r="G36" s="26">
        <f>'FIT SPECS'!J40</f>
        <v>0</v>
      </c>
      <c r="H36" s="2">
        <f>SUM(G36+0.5)</f>
        <v>0.5</v>
      </c>
      <c r="I36" s="2">
        <f>SUM(G36+0.75)</f>
        <v>0.75</v>
      </c>
      <c r="K36" s="3">
        <v>0.25</v>
      </c>
    </row>
    <row r="37" spans="1:11" ht="47.25" customHeight="1">
      <c r="A37" s="44" t="s">
        <v>72</v>
      </c>
      <c r="B37" s="129" t="s">
        <v>57</v>
      </c>
      <c r="C37" s="130"/>
      <c r="D37" s="61"/>
      <c r="E37" s="2">
        <f>SUM(F37-0.5)</f>
        <v>-1</v>
      </c>
      <c r="F37" s="2">
        <f>SUM(G37-0.5)</f>
        <v>-0.5</v>
      </c>
      <c r="G37" s="26">
        <f>'FIT SPECS'!J41</f>
        <v>0</v>
      </c>
      <c r="H37" s="2">
        <f>SUM(G37+0.5)</f>
        <v>0.5</v>
      </c>
      <c r="I37" s="2">
        <f>SUM(G37+0.75)</f>
        <v>0.75</v>
      </c>
      <c r="K37" s="3">
        <v>0.25</v>
      </c>
    </row>
    <row r="38" spans="1:11" ht="18.75">
      <c r="A38" s="39"/>
      <c r="B38" s="116" t="s">
        <v>113</v>
      </c>
      <c r="C38" s="117"/>
      <c r="D38" s="61"/>
      <c r="E38" s="2">
        <f t="shared" ref="E38:F38" si="27">SUM(F38-1)</f>
        <v>-2</v>
      </c>
      <c r="F38" s="2">
        <f t="shared" si="27"/>
        <v>-1</v>
      </c>
      <c r="G38" s="26">
        <f>'FIT SPECS'!J42</f>
        <v>0</v>
      </c>
      <c r="H38" s="2">
        <f t="shared" ref="H38" si="28">SUM(G38+1)</f>
        <v>1</v>
      </c>
      <c r="I38" s="2">
        <f t="shared" ref="I38" si="29">SUM(H38+1.5)</f>
        <v>2.5</v>
      </c>
      <c r="K38" s="3" t="s">
        <v>7</v>
      </c>
    </row>
    <row r="39" spans="1:11" ht="18.75">
      <c r="A39" s="39"/>
      <c r="B39" s="116" t="s">
        <v>120</v>
      </c>
      <c r="C39" s="117"/>
      <c r="D39" s="16"/>
      <c r="E39" s="2">
        <f>SUM(F39-0.125)</f>
        <v>-0.25</v>
      </c>
      <c r="F39" s="2">
        <f>SUM(G39-0.125)</f>
        <v>-0.125</v>
      </c>
      <c r="G39" s="26">
        <f>'FIT SPECS'!J43</f>
        <v>0</v>
      </c>
      <c r="H39" s="2">
        <f>SUM(G39+0.125)</f>
        <v>0.125</v>
      </c>
      <c r="I39" s="2">
        <f>SUM(H39+0.125)</f>
        <v>0.25</v>
      </c>
      <c r="K39" s="3" t="s">
        <v>8</v>
      </c>
    </row>
    <row r="40" spans="1:11" ht="18.75">
      <c r="B40" s="48" t="s">
        <v>83</v>
      </c>
      <c r="C40" s="64"/>
      <c r="D40" s="64"/>
      <c r="E40" s="64"/>
      <c r="F40" s="64"/>
      <c r="G40" s="26">
        <f>'FIT SPECS'!J44</f>
        <v>0</v>
      </c>
      <c r="H40" s="64"/>
      <c r="I40" s="64"/>
      <c r="J40" s="64"/>
      <c r="K40" s="49"/>
    </row>
    <row r="41" spans="1:11" ht="18.75">
      <c r="B41" s="32" t="s">
        <v>86</v>
      </c>
      <c r="C41" s="33"/>
      <c r="E41" s="2">
        <f t="shared" ref="E41:F47" si="30">SUM(F41-0.25)</f>
        <v>-0.5</v>
      </c>
      <c r="F41" s="2">
        <f t="shared" si="30"/>
        <v>-0.25</v>
      </c>
      <c r="G41" s="26">
        <f>'FIT SPECS'!J45</f>
        <v>0</v>
      </c>
      <c r="H41" s="2">
        <f t="shared" ref="H41:I47" si="31">SUM(G41+0.25)</f>
        <v>0.25</v>
      </c>
      <c r="I41" s="2">
        <f t="shared" si="31"/>
        <v>0.5</v>
      </c>
      <c r="K41" s="3" t="s">
        <v>8</v>
      </c>
    </row>
    <row r="42" spans="1:11" ht="18.75">
      <c r="B42" s="32" t="s">
        <v>88</v>
      </c>
      <c r="C42" s="33"/>
      <c r="E42" s="2">
        <f t="shared" si="30"/>
        <v>-0.5</v>
      </c>
      <c r="F42" s="2">
        <f t="shared" si="30"/>
        <v>-0.25</v>
      </c>
      <c r="G42" s="26">
        <f>'FIT SPECS'!J46</f>
        <v>0</v>
      </c>
      <c r="H42" s="2">
        <f t="shared" si="31"/>
        <v>0.25</v>
      </c>
      <c r="I42" s="2">
        <f t="shared" si="31"/>
        <v>0.5</v>
      </c>
      <c r="K42" s="3" t="s">
        <v>8</v>
      </c>
    </row>
    <row r="43" spans="1:11" ht="18.75">
      <c r="B43" s="32" t="s">
        <v>85</v>
      </c>
      <c r="C43" s="33"/>
      <c r="E43" s="2">
        <f t="shared" si="30"/>
        <v>-0.5</v>
      </c>
      <c r="F43" s="2">
        <f t="shared" si="30"/>
        <v>-0.25</v>
      </c>
      <c r="G43" s="26">
        <f>'FIT SPECS'!J47</f>
        <v>0</v>
      </c>
      <c r="H43" s="2">
        <f t="shared" si="31"/>
        <v>0.25</v>
      </c>
      <c r="I43" s="2">
        <f t="shared" si="31"/>
        <v>0.5</v>
      </c>
      <c r="K43" s="3" t="s">
        <v>8</v>
      </c>
    </row>
    <row r="44" spans="1:11" ht="18.75">
      <c r="B44" s="32" t="s">
        <v>84</v>
      </c>
      <c r="C44" s="33"/>
      <c r="E44" s="2">
        <f t="shared" si="30"/>
        <v>-0.5</v>
      </c>
      <c r="F44" s="2">
        <f t="shared" si="30"/>
        <v>-0.25</v>
      </c>
      <c r="G44" s="26">
        <f>'FIT SPECS'!J48</f>
        <v>0</v>
      </c>
      <c r="H44" s="2">
        <f t="shared" si="31"/>
        <v>0.25</v>
      </c>
      <c r="I44" s="2">
        <f t="shared" si="31"/>
        <v>0.5</v>
      </c>
      <c r="K44" s="3" t="s">
        <v>8</v>
      </c>
    </row>
    <row r="45" spans="1:11" ht="18.75">
      <c r="B45" s="32" t="s">
        <v>87</v>
      </c>
      <c r="C45" s="33"/>
      <c r="E45" s="2">
        <f t="shared" si="30"/>
        <v>-0.5</v>
      </c>
      <c r="F45" s="2">
        <f t="shared" si="30"/>
        <v>-0.25</v>
      </c>
      <c r="G45" s="26">
        <f>'FIT SPECS'!J49</f>
        <v>0</v>
      </c>
      <c r="H45" s="2">
        <f t="shared" si="31"/>
        <v>0.25</v>
      </c>
      <c r="I45" s="2">
        <f t="shared" si="31"/>
        <v>0.5</v>
      </c>
      <c r="K45" s="3" t="s">
        <v>8</v>
      </c>
    </row>
    <row r="46" spans="1:11" ht="18.75">
      <c r="B46" s="32" t="s">
        <v>89</v>
      </c>
      <c r="C46" s="33"/>
      <c r="E46" s="2">
        <f t="shared" si="30"/>
        <v>-0.5</v>
      </c>
      <c r="F46" s="2">
        <f t="shared" si="30"/>
        <v>-0.25</v>
      </c>
      <c r="G46" s="26">
        <f>'FIT SPECS'!J50</f>
        <v>0</v>
      </c>
      <c r="H46" s="2">
        <f t="shared" si="31"/>
        <v>0.25</v>
      </c>
      <c r="I46" s="2">
        <f t="shared" si="31"/>
        <v>0.5</v>
      </c>
      <c r="K46" s="3" t="s">
        <v>8</v>
      </c>
    </row>
    <row r="47" spans="1:11" ht="18.75">
      <c r="B47" s="32" t="s">
        <v>90</v>
      </c>
      <c r="C47" s="33"/>
      <c r="E47" s="2">
        <f t="shared" si="30"/>
        <v>-0.5</v>
      </c>
      <c r="F47" s="2">
        <f t="shared" si="30"/>
        <v>-0.25</v>
      </c>
      <c r="G47" s="26">
        <f>'FIT SPECS'!J51</f>
        <v>0</v>
      </c>
      <c r="H47" s="2">
        <f t="shared" si="31"/>
        <v>0.25</v>
      </c>
      <c r="I47" s="2">
        <f t="shared" si="31"/>
        <v>0.5</v>
      </c>
      <c r="K47" s="3" t="s">
        <v>8</v>
      </c>
    </row>
  </sheetData>
  <mergeCells count="37">
    <mergeCell ref="B25:C25"/>
    <mergeCell ref="B27:C27"/>
    <mergeCell ref="B26:C26"/>
    <mergeCell ref="B39:C39"/>
    <mergeCell ref="B38:C38"/>
    <mergeCell ref="B36:C36"/>
    <mergeCell ref="B37:C37"/>
    <mergeCell ref="B30:C30"/>
    <mergeCell ref="B31:C31"/>
    <mergeCell ref="B13:C13"/>
    <mergeCell ref="B17:C17"/>
    <mergeCell ref="B21:C21"/>
    <mergeCell ref="B24:C24"/>
    <mergeCell ref="B18:C18"/>
    <mergeCell ref="B19:C19"/>
    <mergeCell ref="B20:C20"/>
    <mergeCell ref="B15:C15"/>
    <mergeCell ref="B16:C16"/>
    <mergeCell ref="B22:C22"/>
    <mergeCell ref="B23:C23"/>
    <mergeCell ref="B8:C8"/>
    <mergeCell ref="B9:C9"/>
    <mergeCell ref="B10:C10"/>
    <mergeCell ref="B11:C11"/>
    <mergeCell ref="B12:C12"/>
    <mergeCell ref="A6:B6"/>
    <mergeCell ref="A1:K1"/>
    <mergeCell ref="A2:B2"/>
    <mergeCell ref="C2:D2"/>
    <mergeCell ref="E2:F2"/>
    <mergeCell ref="G2:H2"/>
    <mergeCell ref="J2:K2"/>
    <mergeCell ref="A3:B3"/>
    <mergeCell ref="C3:K3"/>
    <mergeCell ref="A4:B4"/>
    <mergeCell ref="C4:K4"/>
    <mergeCell ref="C5:K5"/>
  </mergeCells>
  <phoneticPr fontId="11" type="noConversion"/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CAD</vt:lpstr>
      <vt:lpstr>BOM</vt:lpstr>
      <vt:lpstr>POM CALLOUTS</vt:lpstr>
      <vt:lpstr>FIT SPECS</vt:lpstr>
      <vt:lpstr>Grading</vt:lpstr>
      <vt:lpstr>'FIT SPECS'!Print_Area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 hamra</dc:creator>
  <cp:lastModifiedBy>Baby Myint</cp:lastModifiedBy>
  <cp:lastPrinted>2024-01-23T16:56:37Z</cp:lastPrinted>
  <dcterms:created xsi:type="dcterms:W3CDTF">2021-08-26T16:14:51Z</dcterms:created>
  <dcterms:modified xsi:type="dcterms:W3CDTF">2024-01-31T14:25:07Z</dcterms:modified>
</cp:coreProperties>
</file>