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Fejka\Desktop\softball\Spring 2022 Stats\"/>
    </mc:Choice>
  </mc:AlternateContent>
  <xr:revisionPtr revIDLastSave="0" documentId="13_ncr:1_{1C32BC0D-3219-42CF-95C5-333780BB1675}" xr6:coauthVersionLast="47" xr6:coauthVersionMax="47" xr10:uidLastSave="{00000000-0000-0000-0000-000000000000}"/>
  <bookViews>
    <workbookView xWindow="16354" yWindow="-103" windowWidth="16663" windowHeight="8863" tabRatio="773" firstSheet="2" activeTab="2" xr2:uid="{BE0407B7-54C0-4B84-99AB-C7A548ED0281}"/>
  </bookViews>
  <sheets>
    <sheet name="League Record" sheetId="35" r:id="rId1"/>
    <sheet name="Stats to Filter" sheetId="6" r:id="rId2"/>
    <sheet name="Total" sheetId="3" r:id="rId3"/>
    <sheet name="Game 1 17-7" sheetId="1" r:id="rId4"/>
    <sheet name="Game 2 18-10 " sheetId="2" r:id="rId5"/>
    <sheet name="Game 3 (24-14) " sheetId="4" r:id="rId6"/>
    <sheet name="Game 4 (20-10) " sheetId="5" r:id="rId7"/>
    <sheet name="Game 5 (22-14) " sheetId="7" r:id="rId8"/>
    <sheet name="Game 6 (22-24)" sheetId="8" r:id="rId9"/>
    <sheet name="Game 7 (13-6)" sheetId="20" r:id="rId10"/>
    <sheet name="Game 8 (19-13)" sheetId="21" r:id="rId11"/>
    <sheet name="Game 9 (22-10) " sheetId="22" r:id="rId12"/>
    <sheet name="Game 10 (22-10) " sheetId="23" r:id="rId13"/>
    <sheet name="Game 11 (4-10) " sheetId="24" r:id="rId14"/>
    <sheet name="Game 12 (12-12) " sheetId="25" r:id="rId15"/>
    <sheet name="Game 13 (13-14) " sheetId="26" r:id="rId16"/>
    <sheet name="Game 14 (17-16)" sheetId="27" r:id="rId17"/>
    <sheet name="Game 15 (9-14)" sheetId="28" r:id="rId18"/>
    <sheet name="Game 16 (11-19) " sheetId="32" r:id="rId19"/>
    <sheet name="Game 17 (27-34) " sheetId="33" r:id="rId20"/>
    <sheet name="Game 18 (21-22) " sheetId="34" r:id="rId21"/>
    <sheet name="Playoffs 1 (10-12)" sheetId="37" r:id="rId22"/>
    <sheet name="Playoffs 2 (17-8)" sheetId="38" r:id="rId23"/>
    <sheet name="Playoffs 3 (11-24)" sheetId="39" r:id="rId24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'Stats to Filter'!$C$6:$W$18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  <c r="F40" i="3"/>
  <c r="G40" i="3"/>
  <c r="H40" i="3"/>
  <c r="E41" i="3"/>
  <c r="F41" i="3"/>
  <c r="G41" i="3"/>
  <c r="H41" i="3"/>
  <c r="D41" i="3"/>
  <c r="D40" i="3"/>
  <c r="I41" i="3"/>
  <c r="I40" i="3"/>
  <c r="G27" i="3"/>
  <c r="F27" i="3"/>
  <c r="T27" i="3"/>
  <c r="J27" i="3"/>
  <c r="K27" i="3"/>
  <c r="L27" i="3"/>
  <c r="M27" i="3"/>
  <c r="U27" i="3"/>
  <c r="N27" i="3"/>
  <c r="Q27" i="3"/>
  <c r="E27" i="3"/>
  <c r="V27" i="3"/>
  <c r="W27" i="3"/>
  <c r="G28" i="3"/>
  <c r="F28" i="3"/>
  <c r="T28" i="3"/>
  <c r="J28" i="3"/>
  <c r="K28" i="3"/>
  <c r="L28" i="3"/>
  <c r="M28" i="3"/>
  <c r="U28" i="3"/>
  <c r="N28" i="3"/>
  <c r="Q28" i="3"/>
  <c r="E28" i="3"/>
  <c r="V28" i="3"/>
  <c r="W28" i="3"/>
  <c r="G29" i="3"/>
  <c r="F29" i="3"/>
  <c r="T29" i="3"/>
  <c r="J29" i="3"/>
  <c r="K29" i="3"/>
  <c r="L29" i="3"/>
  <c r="M29" i="3"/>
  <c r="U29" i="3"/>
  <c r="N29" i="3"/>
  <c r="Q29" i="3"/>
  <c r="E29" i="3"/>
  <c r="V29" i="3"/>
  <c r="W29" i="3"/>
  <c r="G30" i="3"/>
  <c r="F30" i="3"/>
  <c r="T30" i="3"/>
  <c r="J30" i="3"/>
  <c r="K30" i="3"/>
  <c r="L30" i="3"/>
  <c r="M30" i="3"/>
  <c r="U30" i="3"/>
  <c r="N30" i="3"/>
  <c r="Q30" i="3"/>
  <c r="E30" i="3"/>
  <c r="V30" i="3"/>
  <c r="W30" i="3"/>
  <c r="G31" i="3"/>
  <c r="F31" i="3"/>
  <c r="T31" i="3"/>
  <c r="J31" i="3"/>
  <c r="K31" i="3"/>
  <c r="L31" i="3"/>
  <c r="M31" i="3"/>
  <c r="U31" i="3"/>
  <c r="N31" i="3"/>
  <c r="Q31" i="3"/>
  <c r="E31" i="3"/>
  <c r="V31" i="3"/>
  <c r="W31" i="3"/>
  <c r="G32" i="3"/>
  <c r="F32" i="3"/>
  <c r="T32" i="3"/>
  <c r="J32" i="3"/>
  <c r="K32" i="3"/>
  <c r="L32" i="3"/>
  <c r="M32" i="3"/>
  <c r="U32" i="3"/>
  <c r="N32" i="3"/>
  <c r="Q32" i="3"/>
  <c r="E32" i="3"/>
  <c r="V32" i="3"/>
  <c r="W32" i="3"/>
  <c r="G33" i="3"/>
  <c r="F33" i="3"/>
  <c r="T33" i="3"/>
  <c r="J33" i="3"/>
  <c r="K33" i="3"/>
  <c r="L33" i="3"/>
  <c r="M33" i="3"/>
  <c r="U33" i="3"/>
  <c r="N33" i="3"/>
  <c r="Q33" i="3"/>
  <c r="E33" i="3"/>
  <c r="V33" i="3"/>
  <c r="W33" i="3"/>
  <c r="G34" i="3"/>
  <c r="F34" i="3"/>
  <c r="T34" i="3"/>
  <c r="J34" i="3"/>
  <c r="K34" i="3"/>
  <c r="L34" i="3"/>
  <c r="M34" i="3"/>
  <c r="U34" i="3"/>
  <c r="N34" i="3"/>
  <c r="Q34" i="3"/>
  <c r="E34" i="3"/>
  <c r="V34" i="3"/>
  <c r="W34" i="3"/>
  <c r="G35" i="3"/>
  <c r="F35" i="3"/>
  <c r="T35" i="3"/>
  <c r="J35" i="3"/>
  <c r="K35" i="3"/>
  <c r="L35" i="3"/>
  <c r="M35" i="3"/>
  <c r="U35" i="3"/>
  <c r="N35" i="3"/>
  <c r="Q35" i="3"/>
  <c r="E35" i="3"/>
  <c r="V35" i="3"/>
  <c r="W35" i="3"/>
  <c r="G36" i="3"/>
  <c r="F36" i="3"/>
  <c r="T36" i="3"/>
  <c r="J36" i="3"/>
  <c r="K36" i="3"/>
  <c r="L36" i="3"/>
  <c r="M36" i="3"/>
  <c r="U36" i="3"/>
  <c r="N36" i="3"/>
  <c r="Q36" i="3"/>
  <c r="E36" i="3"/>
  <c r="V36" i="3"/>
  <c r="W36" i="3"/>
  <c r="G37" i="3"/>
  <c r="F37" i="3"/>
  <c r="T37" i="3"/>
  <c r="J37" i="3"/>
  <c r="K37" i="3"/>
  <c r="L37" i="3"/>
  <c r="M37" i="3"/>
  <c r="U37" i="3"/>
  <c r="N37" i="3"/>
  <c r="Q37" i="3"/>
  <c r="E37" i="3"/>
  <c r="V37" i="3"/>
  <c r="W37" i="3"/>
  <c r="G38" i="3"/>
  <c r="F38" i="3"/>
  <c r="T38" i="3"/>
  <c r="J38" i="3"/>
  <c r="K38" i="3"/>
  <c r="L38" i="3"/>
  <c r="M38" i="3"/>
  <c r="U38" i="3"/>
  <c r="N38" i="3"/>
  <c r="Q38" i="3"/>
  <c r="E38" i="3"/>
  <c r="V38" i="3"/>
  <c r="W38" i="3"/>
  <c r="J26" i="3"/>
  <c r="K26" i="3"/>
  <c r="L26" i="3"/>
  <c r="M26" i="3"/>
  <c r="F26" i="3"/>
  <c r="U26" i="3"/>
  <c r="G26" i="3"/>
  <c r="N26" i="3"/>
  <c r="Q26" i="3"/>
  <c r="E26" i="3"/>
  <c r="V26" i="3"/>
  <c r="W26" i="3"/>
  <c r="T26" i="3"/>
  <c r="H37" i="3"/>
  <c r="I37" i="3"/>
  <c r="O37" i="3"/>
  <c r="P37" i="3"/>
  <c r="R37" i="3"/>
  <c r="S37" i="3"/>
  <c r="H38" i="3"/>
  <c r="I38" i="3"/>
  <c r="O38" i="3"/>
  <c r="P38" i="3"/>
  <c r="R38" i="3"/>
  <c r="S38" i="3"/>
  <c r="D38" i="3"/>
  <c r="D37" i="3"/>
  <c r="D26" i="3"/>
  <c r="H26" i="3"/>
  <c r="I26" i="3"/>
  <c r="O26" i="3"/>
  <c r="P26" i="3"/>
  <c r="R26" i="3"/>
  <c r="S26" i="3"/>
  <c r="D27" i="3"/>
  <c r="H27" i="3"/>
  <c r="I27" i="3"/>
  <c r="O27" i="3"/>
  <c r="P27" i="3"/>
  <c r="R27" i="3"/>
  <c r="S27" i="3"/>
  <c r="D28" i="3"/>
  <c r="H28" i="3"/>
  <c r="I28" i="3"/>
  <c r="O28" i="3"/>
  <c r="P28" i="3"/>
  <c r="R28" i="3"/>
  <c r="S28" i="3"/>
  <c r="D29" i="3"/>
  <c r="H29" i="3"/>
  <c r="I29" i="3"/>
  <c r="O29" i="3"/>
  <c r="P29" i="3"/>
  <c r="R29" i="3"/>
  <c r="S29" i="3"/>
  <c r="D30" i="3"/>
  <c r="H30" i="3"/>
  <c r="I30" i="3"/>
  <c r="O30" i="3"/>
  <c r="P30" i="3"/>
  <c r="R30" i="3"/>
  <c r="S30" i="3"/>
  <c r="D31" i="3"/>
  <c r="H31" i="3"/>
  <c r="I31" i="3"/>
  <c r="O31" i="3"/>
  <c r="P31" i="3"/>
  <c r="R31" i="3"/>
  <c r="S31" i="3"/>
  <c r="D32" i="3"/>
  <c r="H32" i="3"/>
  <c r="I32" i="3"/>
  <c r="O32" i="3"/>
  <c r="P32" i="3"/>
  <c r="R32" i="3"/>
  <c r="S32" i="3"/>
  <c r="D33" i="3"/>
  <c r="H33" i="3"/>
  <c r="I33" i="3"/>
  <c r="O33" i="3"/>
  <c r="P33" i="3"/>
  <c r="R33" i="3"/>
  <c r="S33" i="3"/>
  <c r="D34" i="3"/>
  <c r="H34" i="3"/>
  <c r="I34" i="3"/>
  <c r="O34" i="3"/>
  <c r="P34" i="3"/>
  <c r="R34" i="3"/>
  <c r="S34" i="3"/>
  <c r="D35" i="3"/>
  <c r="H35" i="3"/>
  <c r="I35" i="3"/>
  <c r="O35" i="3"/>
  <c r="P35" i="3"/>
  <c r="R35" i="3"/>
  <c r="S35" i="3"/>
  <c r="D36" i="3"/>
  <c r="H36" i="3"/>
  <c r="I36" i="3"/>
  <c r="O36" i="3"/>
  <c r="P36" i="3"/>
  <c r="R36" i="3"/>
  <c r="S36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D5" i="3"/>
  <c r="D6" i="3"/>
  <c r="D7" i="3"/>
  <c r="D8" i="3"/>
  <c r="D9" i="3"/>
  <c r="D10" i="3"/>
  <c r="D11" i="3"/>
  <c r="D12" i="3"/>
  <c r="D13" i="3"/>
  <c r="D14" i="3"/>
  <c r="D15" i="3"/>
  <c r="D4" i="3"/>
  <c r="D27" i="39"/>
  <c r="T4" i="3"/>
  <c r="U4" i="3"/>
  <c r="V4" i="3"/>
  <c r="W4" i="3"/>
  <c r="T5" i="3"/>
  <c r="U5" i="3"/>
  <c r="V5" i="3"/>
  <c r="W5" i="3"/>
  <c r="T6" i="3"/>
  <c r="U6" i="3"/>
  <c r="V6" i="3"/>
  <c r="W6" i="3"/>
  <c r="T7" i="3"/>
  <c r="U7" i="3"/>
  <c r="V7" i="3"/>
  <c r="W7" i="3"/>
  <c r="T8" i="3"/>
  <c r="U8" i="3"/>
  <c r="V8" i="3"/>
  <c r="W8" i="3"/>
  <c r="T9" i="3"/>
  <c r="U9" i="3"/>
  <c r="V9" i="3"/>
  <c r="W9" i="3"/>
  <c r="T10" i="3"/>
  <c r="U10" i="3"/>
  <c r="V10" i="3"/>
  <c r="W10" i="3"/>
  <c r="T11" i="3"/>
  <c r="U11" i="3"/>
  <c r="V11" i="3"/>
  <c r="W11" i="3"/>
  <c r="T12" i="3"/>
  <c r="U12" i="3"/>
  <c r="V12" i="3"/>
  <c r="W12" i="3"/>
  <c r="T13" i="3"/>
  <c r="U13" i="3"/>
  <c r="V13" i="3"/>
  <c r="W13" i="3"/>
  <c r="T14" i="3"/>
  <c r="U14" i="3"/>
  <c r="V14" i="3"/>
  <c r="W14" i="3"/>
  <c r="T15" i="3"/>
  <c r="U15" i="3"/>
  <c r="V15" i="3"/>
  <c r="W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E20" i="3"/>
  <c r="F20" i="3"/>
  <c r="G20" i="3"/>
  <c r="H20" i="3"/>
  <c r="D20" i="3"/>
  <c r="E22" i="3"/>
  <c r="F22" i="3"/>
  <c r="G22" i="3"/>
  <c r="H22" i="3"/>
  <c r="D22" i="3"/>
  <c r="G18" i="3"/>
  <c r="F18" i="3"/>
  <c r="T18" i="3"/>
  <c r="E18" i="3"/>
  <c r="H18" i="3"/>
  <c r="I18" i="3"/>
  <c r="J18" i="3"/>
  <c r="K18" i="3"/>
  <c r="L18" i="3"/>
  <c r="M18" i="3"/>
  <c r="N18" i="3"/>
  <c r="O18" i="3"/>
  <c r="P18" i="3"/>
  <c r="Q18" i="3"/>
  <c r="R18" i="3"/>
  <c r="S18" i="3"/>
  <c r="D18" i="3"/>
  <c r="I20" i="39"/>
  <c r="I22" i="39"/>
  <c r="H39" i="39"/>
  <c r="G39" i="39"/>
  <c r="F39" i="39"/>
  <c r="E39" i="39"/>
  <c r="D39" i="39"/>
  <c r="H38" i="39"/>
  <c r="G38" i="39"/>
  <c r="F38" i="39"/>
  <c r="E38" i="39"/>
  <c r="D38" i="39"/>
  <c r="J36" i="39"/>
  <c r="K36" i="39"/>
  <c r="L36" i="39"/>
  <c r="M36" i="39"/>
  <c r="F36" i="39"/>
  <c r="U36" i="39"/>
  <c r="G36" i="39"/>
  <c r="N36" i="39"/>
  <c r="Q36" i="39"/>
  <c r="O36" i="39"/>
  <c r="E36" i="39"/>
  <c r="V36" i="39"/>
  <c r="W36" i="39"/>
  <c r="T36" i="39"/>
  <c r="S36" i="39"/>
  <c r="R36" i="39"/>
  <c r="P36" i="39"/>
  <c r="I36" i="39"/>
  <c r="H36" i="39"/>
  <c r="D36" i="39"/>
  <c r="J35" i="39"/>
  <c r="K35" i="39"/>
  <c r="L35" i="39"/>
  <c r="M35" i="39"/>
  <c r="F35" i="39"/>
  <c r="U35" i="39"/>
  <c r="G35" i="39"/>
  <c r="N35" i="39"/>
  <c r="Q35" i="39"/>
  <c r="O35" i="39"/>
  <c r="E35" i="39"/>
  <c r="V35" i="39"/>
  <c r="W35" i="39"/>
  <c r="T35" i="39"/>
  <c r="S35" i="39"/>
  <c r="R35" i="39"/>
  <c r="P35" i="39"/>
  <c r="I35" i="39"/>
  <c r="H35" i="39"/>
  <c r="D35" i="39"/>
  <c r="J34" i="39"/>
  <c r="K34" i="39"/>
  <c r="L34" i="39"/>
  <c r="M34" i="39"/>
  <c r="F34" i="39"/>
  <c r="U34" i="39"/>
  <c r="G34" i="39"/>
  <c r="N34" i="39"/>
  <c r="Q34" i="39"/>
  <c r="O34" i="39"/>
  <c r="E34" i="39"/>
  <c r="V34" i="39"/>
  <c r="W34" i="39"/>
  <c r="T34" i="39"/>
  <c r="S34" i="39"/>
  <c r="R34" i="39"/>
  <c r="P34" i="39"/>
  <c r="I34" i="39"/>
  <c r="H34" i="39"/>
  <c r="D34" i="39"/>
  <c r="J33" i="39"/>
  <c r="K33" i="39"/>
  <c r="L33" i="39"/>
  <c r="M33" i="39"/>
  <c r="F33" i="39"/>
  <c r="U33" i="39"/>
  <c r="G33" i="39"/>
  <c r="N33" i="39"/>
  <c r="Q33" i="39"/>
  <c r="O33" i="39"/>
  <c r="E33" i="39"/>
  <c r="V33" i="39"/>
  <c r="W33" i="39"/>
  <c r="T33" i="39"/>
  <c r="S33" i="39"/>
  <c r="R33" i="39"/>
  <c r="P33" i="39"/>
  <c r="I33" i="39"/>
  <c r="H33" i="39"/>
  <c r="D33" i="39"/>
  <c r="J32" i="39"/>
  <c r="K32" i="39"/>
  <c r="L32" i="39"/>
  <c r="M32" i="39"/>
  <c r="F32" i="39"/>
  <c r="U32" i="39"/>
  <c r="G32" i="39"/>
  <c r="N32" i="39"/>
  <c r="Q32" i="39"/>
  <c r="O32" i="39"/>
  <c r="E32" i="39"/>
  <c r="V32" i="39"/>
  <c r="W32" i="39"/>
  <c r="T32" i="39"/>
  <c r="S32" i="39"/>
  <c r="R32" i="39"/>
  <c r="P32" i="39"/>
  <c r="I32" i="39"/>
  <c r="H32" i="39"/>
  <c r="D32" i="39"/>
  <c r="J31" i="39"/>
  <c r="K31" i="39"/>
  <c r="L31" i="39"/>
  <c r="M31" i="39"/>
  <c r="F31" i="39"/>
  <c r="U31" i="39"/>
  <c r="G31" i="39"/>
  <c r="N31" i="39"/>
  <c r="Q31" i="39"/>
  <c r="O31" i="39"/>
  <c r="E31" i="39"/>
  <c r="V31" i="39"/>
  <c r="W31" i="39"/>
  <c r="T31" i="39"/>
  <c r="S31" i="39"/>
  <c r="R31" i="39"/>
  <c r="P31" i="39"/>
  <c r="I31" i="39"/>
  <c r="H31" i="39"/>
  <c r="D31" i="39"/>
  <c r="J30" i="39"/>
  <c r="K30" i="39"/>
  <c r="L30" i="39"/>
  <c r="M30" i="39"/>
  <c r="F30" i="39"/>
  <c r="U30" i="39"/>
  <c r="G30" i="39"/>
  <c r="N30" i="39"/>
  <c r="Q30" i="39"/>
  <c r="O30" i="39"/>
  <c r="E30" i="39"/>
  <c r="V30" i="39"/>
  <c r="W30" i="39"/>
  <c r="T30" i="39"/>
  <c r="S30" i="39"/>
  <c r="R30" i="39"/>
  <c r="P30" i="39"/>
  <c r="I30" i="39"/>
  <c r="H30" i="39"/>
  <c r="D30" i="39"/>
  <c r="J29" i="39"/>
  <c r="K29" i="39"/>
  <c r="L29" i="39"/>
  <c r="M29" i="39"/>
  <c r="F29" i="39"/>
  <c r="U29" i="39"/>
  <c r="G29" i="39"/>
  <c r="N29" i="39"/>
  <c r="Q29" i="39"/>
  <c r="O29" i="39"/>
  <c r="E29" i="39"/>
  <c r="V29" i="39"/>
  <c r="W29" i="39"/>
  <c r="T29" i="39"/>
  <c r="S29" i="39"/>
  <c r="R29" i="39"/>
  <c r="P29" i="39"/>
  <c r="H29" i="39"/>
  <c r="D29" i="39"/>
  <c r="J28" i="39"/>
  <c r="K28" i="39"/>
  <c r="L28" i="39"/>
  <c r="M28" i="39"/>
  <c r="F28" i="39"/>
  <c r="U28" i="39"/>
  <c r="G28" i="39"/>
  <c r="N28" i="39"/>
  <c r="Q28" i="39"/>
  <c r="O28" i="39"/>
  <c r="E28" i="39"/>
  <c r="V28" i="39"/>
  <c r="W28" i="39"/>
  <c r="T28" i="39"/>
  <c r="S28" i="39"/>
  <c r="R28" i="39"/>
  <c r="P28" i="39"/>
  <c r="I28" i="39"/>
  <c r="H28" i="39"/>
  <c r="D28" i="39"/>
  <c r="J27" i="39"/>
  <c r="K27" i="39"/>
  <c r="L27" i="39"/>
  <c r="M27" i="39"/>
  <c r="F27" i="39"/>
  <c r="U27" i="39"/>
  <c r="G27" i="39"/>
  <c r="N27" i="39"/>
  <c r="Q27" i="39"/>
  <c r="O27" i="39"/>
  <c r="E27" i="39"/>
  <c r="V27" i="39"/>
  <c r="W27" i="39"/>
  <c r="T27" i="39"/>
  <c r="S27" i="39"/>
  <c r="R27" i="39"/>
  <c r="P27" i="39"/>
  <c r="I27" i="39"/>
  <c r="H27" i="39"/>
  <c r="U18" i="39"/>
  <c r="V18" i="39"/>
  <c r="W18" i="39"/>
  <c r="T18" i="39"/>
  <c r="U17" i="39"/>
  <c r="V17" i="39"/>
  <c r="W17" i="39"/>
  <c r="T17" i="39"/>
  <c r="U16" i="39"/>
  <c r="V16" i="39"/>
  <c r="W16" i="39"/>
  <c r="T16" i="39"/>
  <c r="U15" i="39"/>
  <c r="V15" i="39"/>
  <c r="W15" i="39"/>
  <c r="T15" i="39"/>
  <c r="U14" i="39"/>
  <c r="V14" i="39"/>
  <c r="W14" i="39"/>
  <c r="T14" i="39"/>
  <c r="U13" i="39"/>
  <c r="V13" i="39"/>
  <c r="W13" i="39"/>
  <c r="T13" i="39"/>
  <c r="U12" i="39"/>
  <c r="V12" i="39"/>
  <c r="W12" i="39"/>
  <c r="T12" i="39"/>
  <c r="U11" i="39"/>
  <c r="V11" i="39"/>
  <c r="W11" i="39"/>
  <c r="T11" i="39"/>
  <c r="U10" i="39"/>
  <c r="V10" i="39"/>
  <c r="W10" i="39"/>
  <c r="T10" i="39"/>
  <c r="U9" i="39"/>
  <c r="V9" i="39"/>
  <c r="W9" i="39"/>
  <c r="T9" i="39"/>
  <c r="U8" i="39"/>
  <c r="V8" i="39"/>
  <c r="W8" i="39"/>
  <c r="T8" i="39"/>
  <c r="U7" i="39"/>
  <c r="V7" i="39"/>
  <c r="W7" i="39"/>
  <c r="T7" i="39"/>
  <c r="U6" i="39"/>
  <c r="V6" i="39"/>
  <c r="W6" i="39"/>
  <c r="T6" i="39"/>
  <c r="U5" i="39"/>
  <c r="V5" i="39"/>
  <c r="W5" i="39"/>
  <c r="T5" i="39"/>
  <c r="U4" i="39"/>
  <c r="V4" i="39"/>
  <c r="W4" i="39"/>
  <c r="T4" i="39"/>
  <c r="I22" i="38"/>
  <c r="H40" i="38"/>
  <c r="G40" i="38"/>
  <c r="F40" i="38"/>
  <c r="E40" i="38"/>
  <c r="D40" i="38"/>
  <c r="H39" i="38"/>
  <c r="G39" i="38"/>
  <c r="F39" i="38"/>
  <c r="E39" i="38"/>
  <c r="D39" i="38"/>
  <c r="J37" i="38"/>
  <c r="K37" i="38"/>
  <c r="L37" i="38"/>
  <c r="M37" i="38"/>
  <c r="F37" i="38"/>
  <c r="U37" i="38"/>
  <c r="G37" i="38"/>
  <c r="N37" i="38"/>
  <c r="Q37" i="38"/>
  <c r="O37" i="38"/>
  <c r="E37" i="38"/>
  <c r="V37" i="38"/>
  <c r="W37" i="38"/>
  <c r="T37" i="38"/>
  <c r="S37" i="38"/>
  <c r="R37" i="38"/>
  <c r="P37" i="38"/>
  <c r="I37" i="38"/>
  <c r="H37" i="38"/>
  <c r="D37" i="38"/>
  <c r="J36" i="38"/>
  <c r="K36" i="38"/>
  <c r="L36" i="38"/>
  <c r="M36" i="38"/>
  <c r="F36" i="38"/>
  <c r="U36" i="38"/>
  <c r="G36" i="38"/>
  <c r="N36" i="38"/>
  <c r="Q36" i="38"/>
  <c r="O36" i="38"/>
  <c r="E36" i="38"/>
  <c r="V36" i="38"/>
  <c r="W36" i="38"/>
  <c r="T36" i="38"/>
  <c r="S36" i="38"/>
  <c r="R36" i="38"/>
  <c r="P36" i="38"/>
  <c r="I36" i="38"/>
  <c r="H36" i="38"/>
  <c r="D36" i="38"/>
  <c r="J35" i="38"/>
  <c r="K35" i="38"/>
  <c r="L35" i="38"/>
  <c r="M35" i="38"/>
  <c r="F35" i="38"/>
  <c r="U35" i="38"/>
  <c r="G35" i="38"/>
  <c r="N35" i="38"/>
  <c r="Q35" i="38"/>
  <c r="O35" i="38"/>
  <c r="E35" i="38"/>
  <c r="V35" i="38"/>
  <c r="W35" i="38"/>
  <c r="T35" i="38"/>
  <c r="S35" i="38"/>
  <c r="R35" i="38"/>
  <c r="P35" i="38"/>
  <c r="I35" i="38"/>
  <c r="H35" i="38"/>
  <c r="D35" i="38"/>
  <c r="J34" i="38"/>
  <c r="K34" i="38"/>
  <c r="L34" i="38"/>
  <c r="M34" i="38"/>
  <c r="F34" i="38"/>
  <c r="U34" i="38"/>
  <c r="G34" i="38"/>
  <c r="N34" i="38"/>
  <c r="Q34" i="38"/>
  <c r="O34" i="38"/>
  <c r="E34" i="38"/>
  <c r="V34" i="38"/>
  <c r="W34" i="38"/>
  <c r="T34" i="38"/>
  <c r="S34" i="38"/>
  <c r="R34" i="38"/>
  <c r="P34" i="38"/>
  <c r="I34" i="38"/>
  <c r="H34" i="38"/>
  <c r="D34" i="38"/>
  <c r="J33" i="38"/>
  <c r="K33" i="38"/>
  <c r="L33" i="38"/>
  <c r="M33" i="38"/>
  <c r="F33" i="38"/>
  <c r="U33" i="38"/>
  <c r="G33" i="38"/>
  <c r="N33" i="38"/>
  <c r="Q33" i="38"/>
  <c r="O33" i="38"/>
  <c r="E33" i="38"/>
  <c r="V33" i="38"/>
  <c r="W33" i="38"/>
  <c r="T33" i="38"/>
  <c r="S33" i="38"/>
  <c r="R33" i="38"/>
  <c r="P33" i="38"/>
  <c r="I33" i="38"/>
  <c r="H33" i="38"/>
  <c r="D33" i="38"/>
  <c r="J32" i="38"/>
  <c r="K32" i="38"/>
  <c r="L32" i="38"/>
  <c r="M32" i="38"/>
  <c r="F32" i="38"/>
  <c r="U32" i="38"/>
  <c r="G32" i="38"/>
  <c r="N32" i="38"/>
  <c r="Q32" i="38"/>
  <c r="O32" i="38"/>
  <c r="E32" i="38"/>
  <c r="V32" i="38"/>
  <c r="W32" i="38"/>
  <c r="T32" i="38"/>
  <c r="S32" i="38"/>
  <c r="R32" i="38"/>
  <c r="P32" i="38"/>
  <c r="I32" i="38"/>
  <c r="H32" i="38"/>
  <c r="D32" i="38"/>
  <c r="J31" i="38"/>
  <c r="K31" i="38"/>
  <c r="L31" i="38"/>
  <c r="M31" i="38"/>
  <c r="F31" i="38"/>
  <c r="U31" i="38"/>
  <c r="G31" i="38"/>
  <c r="N31" i="38"/>
  <c r="Q31" i="38"/>
  <c r="O31" i="38"/>
  <c r="E31" i="38"/>
  <c r="V31" i="38"/>
  <c r="W31" i="38"/>
  <c r="T31" i="38"/>
  <c r="S31" i="38"/>
  <c r="R31" i="38"/>
  <c r="P31" i="38"/>
  <c r="I31" i="38"/>
  <c r="H31" i="38"/>
  <c r="D31" i="38"/>
  <c r="J30" i="38"/>
  <c r="K30" i="38"/>
  <c r="L30" i="38"/>
  <c r="M30" i="38"/>
  <c r="F30" i="38"/>
  <c r="U30" i="38"/>
  <c r="G30" i="38"/>
  <c r="N30" i="38"/>
  <c r="Q30" i="38"/>
  <c r="O30" i="38"/>
  <c r="E30" i="38"/>
  <c r="V30" i="38"/>
  <c r="W30" i="38"/>
  <c r="T30" i="38"/>
  <c r="S30" i="38"/>
  <c r="R30" i="38"/>
  <c r="P30" i="38"/>
  <c r="I30" i="38"/>
  <c r="H30" i="38"/>
  <c r="D30" i="38"/>
  <c r="J29" i="38"/>
  <c r="K29" i="38"/>
  <c r="L29" i="38"/>
  <c r="M29" i="38"/>
  <c r="F29" i="38"/>
  <c r="U29" i="38"/>
  <c r="G29" i="38"/>
  <c r="N29" i="38"/>
  <c r="Q29" i="38"/>
  <c r="O29" i="38"/>
  <c r="E29" i="38"/>
  <c r="V29" i="38"/>
  <c r="W29" i="38"/>
  <c r="T29" i="38"/>
  <c r="S29" i="38"/>
  <c r="R29" i="38"/>
  <c r="P29" i="38"/>
  <c r="H29" i="38"/>
  <c r="D29" i="38"/>
  <c r="J28" i="38"/>
  <c r="K28" i="38"/>
  <c r="L28" i="38"/>
  <c r="M28" i="38"/>
  <c r="F28" i="38"/>
  <c r="U28" i="38"/>
  <c r="G28" i="38"/>
  <c r="N28" i="38"/>
  <c r="Q28" i="38"/>
  <c r="O28" i="38"/>
  <c r="E28" i="38"/>
  <c r="V28" i="38"/>
  <c r="W28" i="38"/>
  <c r="T28" i="38"/>
  <c r="S28" i="38"/>
  <c r="R28" i="38"/>
  <c r="P28" i="38"/>
  <c r="I28" i="38"/>
  <c r="H28" i="38"/>
  <c r="D28" i="38"/>
  <c r="J27" i="38"/>
  <c r="K27" i="38"/>
  <c r="L27" i="38"/>
  <c r="M27" i="38"/>
  <c r="F27" i="38"/>
  <c r="U27" i="38"/>
  <c r="G27" i="38"/>
  <c r="N27" i="38"/>
  <c r="Q27" i="38"/>
  <c r="O27" i="38"/>
  <c r="E27" i="38"/>
  <c r="V27" i="38"/>
  <c r="W27" i="38"/>
  <c r="T27" i="38"/>
  <c r="S27" i="38"/>
  <c r="R27" i="38"/>
  <c r="P27" i="38"/>
  <c r="I27" i="38"/>
  <c r="H27" i="38"/>
  <c r="D27" i="38"/>
  <c r="U18" i="38"/>
  <c r="V18" i="38"/>
  <c r="W18" i="38"/>
  <c r="T18" i="38"/>
  <c r="U17" i="38"/>
  <c r="V17" i="38"/>
  <c r="W17" i="38"/>
  <c r="T17" i="38"/>
  <c r="U16" i="38"/>
  <c r="V16" i="38"/>
  <c r="W16" i="38"/>
  <c r="T16" i="38"/>
  <c r="U15" i="38"/>
  <c r="V15" i="38"/>
  <c r="W15" i="38"/>
  <c r="T15" i="38"/>
  <c r="U14" i="38"/>
  <c r="V14" i="38"/>
  <c r="W14" i="38"/>
  <c r="T14" i="38"/>
  <c r="U13" i="38"/>
  <c r="V13" i="38"/>
  <c r="W13" i="38"/>
  <c r="T13" i="38"/>
  <c r="U12" i="38"/>
  <c r="V12" i="38"/>
  <c r="W12" i="38"/>
  <c r="T12" i="38"/>
  <c r="U11" i="38"/>
  <c r="V11" i="38"/>
  <c r="W11" i="38"/>
  <c r="T11" i="38"/>
  <c r="U10" i="38"/>
  <c r="V10" i="38"/>
  <c r="W10" i="38"/>
  <c r="T10" i="38"/>
  <c r="U9" i="38"/>
  <c r="V9" i="38"/>
  <c r="W9" i="38"/>
  <c r="T9" i="38"/>
  <c r="U8" i="38"/>
  <c r="V8" i="38"/>
  <c r="W8" i="38"/>
  <c r="T8" i="38"/>
  <c r="U7" i="38"/>
  <c r="V7" i="38"/>
  <c r="W7" i="38"/>
  <c r="T7" i="38"/>
  <c r="U6" i="38"/>
  <c r="V6" i="38"/>
  <c r="W6" i="38"/>
  <c r="T6" i="38"/>
  <c r="U5" i="38"/>
  <c r="V5" i="38"/>
  <c r="W5" i="38"/>
  <c r="T5" i="38"/>
  <c r="U4" i="38"/>
  <c r="V4" i="38"/>
  <c r="W4" i="38"/>
  <c r="T4" i="38"/>
  <c r="I20" i="37"/>
  <c r="H40" i="37"/>
  <c r="G40" i="37"/>
  <c r="F40" i="37"/>
  <c r="E40" i="37"/>
  <c r="D40" i="37"/>
  <c r="H39" i="37"/>
  <c r="G39" i="37"/>
  <c r="F39" i="37"/>
  <c r="E39" i="37"/>
  <c r="D39" i="37"/>
  <c r="J37" i="37"/>
  <c r="K37" i="37"/>
  <c r="L37" i="37"/>
  <c r="M37" i="37"/>
  <c r="F37" i="37"/>
  <c r="U37" i="37"/>
  <c r="G37" i="37"/>
  <c r="N37" i="37"/>
  <c r="Q37" i="37"/>
  <c r="O37" i="37"/>
  <c r="E37" i="37"/>
  <c r="V37" i="37"/>
  <c r="W37" i="37"/>
  <c r="T37" i="37"/>
  <c r="S37" i="37"/>
  <c r="R37" i="37"/>
  <c r="P37" i="37"/>
  <c r="I37" i="37"/>
  <c r="H37" i="37"/>
  <c r="D37" i="37"/>
  <c r="J36" i="37"/>
  <c r="K36" i="37"/>
  <c r="L36" i="37"/>
  <c r="M36" i="37"/>
  <c r="F36" i="37"/>
  <c r="U36" i="37"/>
  <c r="G36" i="37"/>
  <c r="N36" i="37"/>
  <c r="Q36" i="37"/>
  <c r="O36" i="37"/>
  <c r="E36" i="37"/>
  <c r="V36" i="37"/>
  <c r="W36" i="37"/>
  <c r="T36" i="37"/>
  <c r="S36" i="37"/>
  <c r="R36" i="37"/>
  <c r="P36" i="37"/>
  <c r="I36" i="37"/>
  <c r="H36" i="37"/>
  <c r="D36" i="37"/>
  <c r="J35" i="37"/>
  <c r="K35" i="37"/>
  <c r="L35" i="37"/>
  <c r="M35" i="37"/>
  <c r="F35" i="37"/>
  <c r="U35" i="37"/>
  <c r="G35" i="37"/>
  <c r="N35" i="37"/>
  <c r="Q35" i="37"/>
  <c r="O35" i="37"/>
  <c r="E35" i="37"/>
  <c r="V35" i="37"/>
  <c r="W35" i="37"/>
  <c r="T35" i="37"/>
  <c r="S35" i="37"/>
  <c r="R35" i="37"/>
  <c r="P35" i="37"/>
  <c r="I35" i="37"/>
  <c r="H35" i="37"/>
  <c r="D35" i="37"/>
  <c r="J34" i="37"/>
  <c r="K34" i="37"/>
  <c r="L34" i="37"/>
  <c r="M34" i="37"/>
  <c r="F34" i="37"/>
  <c r="U34" i="37"/>
  <c r="G34" i="37"/>
  <c r="N34" i="37"/>
  <c r="Q34" i="37"/>
  <c r="O34" i="37"/>
  <c r="E34" i="37"/>
  <c r="V34" i="37"/>
  <c r="W34" i="37"/>
  <c r="T34" i="37"/>
  <c r="S34" i="37"/>
  <c r="R34" i="37"/>
  <c r="P34" i="37"/>
  <c r="I34" i="37"/>
  <c r="H34" i="37"/>
  <c r="D34" i="37"/>
  <c r="J33" i="37"/>
  <c r="K33" i="37"/>
  <c r="L33" i="37"/>
  <c r="M33" i="37"/>
  <c r="F33" i="37"/>
  <c r="U33" i="37"/>
  <c r="G33" i="37"/>
  <c r="N33" i="37"/>
  <c r="Q33" i="37"/>
  <c r="O33" i="37"/>
  <c r="E33" i="37"/>
  <c r="V33" i="37"/>
  <c r="W33" i="37"/>
  <c r="T33" i="37"/>
  <c r="S33" i="37"/>
  <c r="R33" i="37"/>
  <c r="P33" i="37"/>
  <c r="I33" i="37"/>
  <c r="H33" i="37"/>
  <c r="D33" i="37"/>
  <c r="J32" i="37"/>
  <c r="K32" i="37"/>
  <c r="L32" i="37"/>
  <c r="M32" i="37"/>
  <c r="F32" i="37"/>
  <c r="U32" i="37"/>
  <c r="G32" i="37"/>
  <c r="N32" i="37"/>
  <c r="Q32" i="37"/>
  <c r="O32" i="37"/>
  <c r="E32" i="37"/>
  <c r="V32" i="37"/>
  <c r="W32" i="37"/>
  <c r="T32" i="37"/>
  <c r="S32" i="37"/>
  <c r="R32" i="37"/>
  <c r="P32" i="37"/>
  <c r="I32" i="37"/>
  <c r="H32" i="37"/>
  <c r="D32" i="37"/>
  <c r="J31" i="37"/>
  <c r="K31" i="37"/>
  <c r="L31" i="37"/>
  <c r="M31" i="37"/>
  <c r="F31" i="37"/>
  <c r="U31" i="37"/>
  <c r="G31" i="37"/>
  <c r="N31" i="37"/>
  <c r="Q31" i="37"/>
  <c r="O31" i="37"/>
  <c r="E31" i="37"/>
  <c r="V31" i="37"/>
  <c r="W31" i="37"/>
  <c r="T31" i="37"/>
  <c r="S31" i="37"/>
  <c r="R31" i="37"/>
  <c r="P31" i="37"/>
  <c r="I31" i="37"/>
  <c r="H31" i="37"/>
  <c r="D31" i="37"/>
  <c r="J30" i="37"/>
  <c r="K30" i="37"/>
  <c r="L30" i="37"/>
  <c r="M30" i="37"/>
  <c r="F30" i="37"/>
  <c r="U30" i="37"/>
  <c r="G30" i="37"/>
  <c r="N30" i="37"/>
  <c r="Q30" i="37"/>
  <c r="O30" i="37"/>
  <c r="E30" i="37"/>
  <c r="V30" i="37"/>
  <c r="W30" i="37"/>
  <c r="T30" i="37"/>
  <c r="S30" i="37"/>
  <c r="R30" i="37"/>
  <c r="P30" i="37"/>
  <c r="I30" i="37"/>
  <c r="H30" i="37"/>
  <c r="D30" i="37"/>
  <c r="J29" i="37"/>
  <c r="K29" i="37"/>
  <c r="L29" i="37"/>
  <c r="M29" i="37"/>
  <c r="F29" i="37"/>
  <c r="U29" i="37"/>
  <c r="G29" i="37"/>
  <c r="N29" i="37"/>
  <c r="Q29" i="37"/>
  <c r="O29" i="37"/>
  <c r="E29" i="37"/>
  <c r="V29" i="37"/>
  <c r="W29" i="37"/>
  <c r="T29" i="37"/>
  <c r="S29" i="37"/>
  <c r="R29" i="37"/>
  <c r="P29" i="37"/>
  <c r="H29" i="37"/>
  <c r="D29" i="37"/>
  <c r="J28" i="37"/>
  <c r="K28" i="37"/>
  <c r="L28" i="37"/>
  <c r="M28" i="37"/>
  <c r="F28" i="37"/>
  <c r="U28" i="37"/>
  <c r="G28" i="37"/>
  <c r="N28" i="37"/>
  <c r="Q28" i="37"/>
  <c r="O28" i="37"/>
  <c r="E28" i="37"/>
  <c r="V28" i="37"/>
  <c r="W28" i="37"/>
  <c r="T28" i="37"/>
  <c r="S28" i="37"/>
  <c r="R28" i="37"/>
  <c r="P28" i="37"/>
  <c r="I28" i="37"/>
  <c r="H28" i="37"/>
  <c r="D28" i="37"/>
  <c r="J27" i="37"/>
  <c r="K27" i="37"/>
  <c r="L27" i="37"/>
  <c r="M27" i="37"/>
  <c r="F27" i="37"/>
  <c r="U27" i="37"/>
  <c r="G27" i="37"/>
  <c r="N27" i="37"/>
  <c r="Q27" i="37"/>
  <c r="O27" i="37"/>
  <c r="E27" i="37"/>
  <c r="V27" i="37"/>
  <c r="W27" i="37"/>
  <c r="T27" i="37"/>
  <c r="S27" i="37"/>
  <c r="R27" i="37"/>
  <c r="P27" i="37"/>
  <c r="I27" i="37"/>
  <c r="H27" i="37"/>
  <c r="D27" i="37"/>
  <c r="U18" i="37"/>
  <c r="V18" i="37"/>
  <c r="W18" i="37"/>
  <c r="T18" i="37"/>
  <c r="U17" i="37"/>
  <c r="V17" i="37"/>
  <c r="W17" i="37"/>
  <c r="T17" i="37"/>
  <c r="U16" i="37"/>
  <c r="V16" i="37"/>
  <c r="W16" i="37"/>
  <c r="T16" i="37"/>
  <c r="U15" i="37"/>
  <c r="V15" i="37"/>
  <c r="W15" i="37"/>
  <c r="T15" i="37"/>
  <c r="U14" i="37"/>
  <c r="V14" i="37"/>
  <c r="W14" i="37"/>
  <c r="T14" i="37"/>
  <c r="U13" i="37"/>
  <c r="V13" i="37"/>
  <c r="W13" i="37"/>
  <c r="T13" i="37"/>
  <c r="U12" i="37"/>
  <c r="V12" i="37"/>
  <c r="W12" i="37"/>
  <c r="T12" i="37"/>
  <c r="U11" i="37"/>
  <c r="V11" i="37"/>
  <c r="W11" i="37"/>
  <c r="T11" i="37"/>
  <c r="U10" i="37"/>
  <c r="V10" i="37"/>
  <c r="W10" i="37"/>
  <c r="T10" i="37"/>
  <c r="U9" i="37"/>
  <c r="V9" i="37"/>
  <c r="W9" i="37"/>
  <c r="T9" i="37"/>
  <c r="U8" i="37"/>
  <c r="V8" i="37"/>
  <c r="W8" i="37"/>
  <c r="T8" i="37"/>
  <c r="U7" i="37"/>
  <c r="V7" i="37"/>
  <c r="W7" i="37"/>
  <c r="T7" i="37"/>
  <c r="U6" i="37"/>
  <c r="V6" i="37"/>
  <c r="W6" i="37"/>
  <c r="T6" i="37"/>
  <c r="U5" i="37"/>
  <c r="V5" i="37"/>
  <c r="W5" i="37"/>
  <c r="T5" i="37"/>
  <c r="U4" i="37"/>
  <c r="V4" i="37"/>
  <c r="W4" i="37"/>
  <c r="T4" i="37"/>
  <c r="I22" i="3"/>
  <c r="H21" i="3"/>
  <c r="E21" i="3"/>
  <c r="I21" i="3"/>
  <c r="F21" i="3"/>
  <c r="G21" i="3"/>
  <c r="D21" i="3"/>
  <c r="H28" i="34"/>
  <c r="H29" i="34"/>
  <c r="H30" i="34"/>
  <c r="H31" i="34"/>
  <c r="H32" i="34"/>
  <c r="H33" i="34"/>
  <c r="H34" i="34"/>
  <c r="H35" i="34"/>
  <c r="I23" i="34"/>
  <c r="H39" i="34"/>
  <c r="G39" i="34"/>
  <c r="F39" i="34"/>
  <c r="E39" i="34"/>
  <c r="D39" i="34"/>
  <c r="H38" i="34"/>
  <c r="G38" i="34"/>
  <c r="F38" i="34"/>
  <c r="E38" i="34"/>
  <c r="D38" i="34"/>
  <c r="J36" i="34"/>
  <c r="K36" i="34"/>
  <c r="L36" i="34"/>
  <c r="M36" i="34"/>
  <c r="F36" i="34"/>
  <c r="U36" i="34"/>
  <c r="G36" i="34"/>
  <c r="N36" i="34"/>
  <c r="Q36" i="34"/>
  <c r="O36" i="34"/>
  <c r="E36" i="34"/>
  <c r="V36" i="34"/>
  <c r="W36" i="34"/>
  <c r="T36" i="34"/>
  <c r="S36" i="34"/>
  <c r="R36" i="34"/>
  <c r="P36" i="34"/>
  <c r="I36" i="34"/>
  <c r="H36" i="34"/>
  <c r="D36" i="34"/>
  <c r="J35" i="34"/>
  <c r="K35" i="34"/>
  <c r="L35" i="34"/>
  <c r="M35" i="34"/>
  <c r="F35" i="34"/>
  <c r="U35" i="34"/>
  <c r="G35" i="34"/>
  <c r="N35" i="34"/>
  <c r="Q35" i="34"/>
  <c r="O35" i="34"/>
  <c r="E35" i="34"/>
  <c r="V35" i="34"/>
  <c r="W35" i="34"/>
  <c r="T35" i="34"/>
  <c r="S35" i="34"/>
  <c r="R35" i="34"/>
  <c r="P35" i="34"/>
  <c r="I35" i="34"/>
  <c r="D35" i="34"/>
  <c r="J34" i="34"/>
  <c r="K34" i="34"/>
  <c r="L34" i="34"/>
  <c r="M34" i="34"/>
  <c r="F34" i="34"/>
  <c r="U34" i="34"/>
  <c r="G34" i="34"/>
  <c r="N34" i="34"/>
  <c r="Q34" i="34"/>
  <c r="O34" i="34"/>
  <c r="E34" i="34"/>
  <c r="V34" i="34"/>
  <c r="W34" i="34"/>
  <c r="T34" i="34"/>
  <c r="S34" i="34"/>
  <c r="R34" i="34"/>
  <c r="P34" i="34"/>
  <c r="I34" i="34"/>
  <c r="D34" i="34"/>
  <c r="J33" i="34"/>
  <c r="K33" i="34"/>
  <c r="L33" i="34"/>
  <c r="M33" i="34"/>
  <c r="F33" i="34"/>
  <c r="U33" i="34"/>
  <c r="G33" i="34"/>
  <c r="N33" i="34"/>
  <c r="Q33" i="34"/>
  <c r="O33" i="34"/>
  <c r="E33" i="34"/>
  <c r="V33" i="34"/>
  <c r="W33" i="34"/>
  <c r="T33" i="34"/>
  <c r="S33" i="34"/>
  <c r="R33" i="34"/>
  <c r="P33" i="34"/>
  <c r="I33" i="34"/>
  <c r="D33" i="34"/>
  <c r="J32" i="34"/>
  <c r="K32" i="34"/>
  <c r="L32" i="34"/>
  <c r="M32" i="34"/>
  <c r="F32" i="34"/>
  <c r="U32" i="34"/>
  <c r="G32" i="34"/>
  <c r="N32" i="34"/>
  <c r="Q32" i="34"/>
  <c r="O32" i="34"/>
  <c r="E32" i="34"/>
  <c r="V32" i="34"/>
  <c r="W32" i="34"/>
  <c r="T32" i="34"/>
  <c r="S32" i="34"/>
  <c r="R32" i="34"/>
  <c r="P32" i="34"/>
  <c r="I32" i="34"/>
  <c r="D32" i="34"/>
  <c r="J31" i="34"/>
  <c r="K31" i="34"/>
  <c r="L31" i="34"/>
  <c r="M31" i="34"/>
  <c r="F31" i="34"/>
  <c r="U31" i="34"/>
  <c r="G31" i="34"/>
  <c r="N31" i="34"/>
  <c r="Q31" i="34"/>
  <c r="O31" i="34"/>
  <c r="E31" i="34"/>
  <c r="V31" i="34"/>
  <c r="W31" i="34"/>
  <c r="T31" i="34"/>
  <c r="S31" i="34"/>
  <c r="R31" i="34"/>
  <c r="P31" i="34"/>
  <c r="I31" i="34"/>
  <c r="D31" i="34"/>
  <c r="J30" i="34"/>
  <c r="K30" i="34"/>
  <c r="L30" i="34"/>
  <c r="M30" i="34"/>
  <c r="F30" i="34"/>
  <c r="U30" i="34"/>
  <c r="G30" i="34"/>
  <c r="N30" i="34"/>
  <c r="Q30" i="34"/>
  <c r="O30" i="34"/>
  <c r="E30" i="34"/>
  <c r="V30" i="34"/>
  <c r="W30" i="34"/>
  <c r="T30" i="34"/>
  <c r="S30" i="34"/>
  <c r="R30" i="34"/>
  <c r="P30" i="34"/>
  <c r="I30" i="34"/>
  <c r="D30" i="34"/>
  <c r="J29" i="34"/>
  <c r="K29" i="34"/>
  <c r="L29" i="34"/>
  <c r="M29" i="34"/>
  <c r="F29" i="34"/>
  <c r="U29" i="34"/>
  <c r="G29" i="34"/>
  <c r="N29" i="34"/>
  <c r="Q29" i="34"/>
  <c r="O29" i="34"/>
  <c r="E29" i="34"/>
  <c r="V29" i="34"/>
  <c r="W29" i="34"/>
  <c r="T29" i="34"/>
  <c r="S29" i="34"/>
  <c r="R29" i="34"/>
  <c r="P29" i="34"/>
  <c r="I29" i="34"/>
  <c r="D29" i="34"/>
  <c r="J28" i="34"/>
  <c r="K28" i="34"/>
  <c r="L28" i="34"/>
  <c r="M28" i="34"/>
  <c r="F28" i="34"/>
  <c r="U28" i="34"/>
  <c r="G28" i="34"/>
  <c r="N28" i="34"/>
  <c r="Q28" i="34"/>
  <c r="O28" i="34"/>
  <c r="E28" i="34"/>
  <c r="V28" i="34"/>
  <c r="W28" i="34"/>
  <c r="T28" i="34"/>
  <c r="S28" i="34"/>
  <c r="R28" i="34"/>
  <c r="P28" i="34"/>
  <c r="I28" i="34"/>
  <c r="D28" i="34"/>
  <c r="U19" i="34"/>
  <c r="V19" i="34"/>
  <c r="W19" i="34"/>
  <c r="T19" i="34"/>
  <c r="U18" i="34"/>
  <c r="V18" i="34"/>
  <c r="W18" i="34"/>
  <c r="T18" i="34"/>
  <c r="U17" i="34"/>
  <c r="V17" i="34"/>
  <c r="W17" i="34"/>
  <c r="T17" i="34"/>
  <c r="U16" i="34"/>
  <c r="V16" i="34"/>
  <c r="W16" i="34"/>
  <c r="T16" i="34"/>
  <c r="U15" i="34"/>
  <c r="V15" i="34"/>
  <c r="W15" i="34"/>
  <c r="T15" i="34"/>
  <c r="U14" i="34"/>
  <c r="V14" i="34"/>
  <c r="W14" i="34"/>
  <c r="T14" i="34"/>
  <c r="U13" i="34"/>
  <c r="V13" i="34"/>
  <c r="W13" i="34"/>
  <c r="T13" i="34"/>
  <c r="U12" i="34"/>
  <c r="V12" i="34"/>
  <c r="W12" i="34"/>
  <c r="T12" i="34"/>
  <c r="U11" i="34"/>
  <c r="V11" i="34"/>
  <c r="W11" i="34"/>
  <c r="T11" i="34"/>
  <c r="U10" i="34"/>
  <c r="V10" i="34"/>
  <c r="W10" i="34"/>
  <c r="T10" i="34"/>
  <c r="U9" i="34"/>
  <c r="V9" i="34"/>
  <c r="W9" i="34"/>
  <c r="T9" i="34"/>
  <c r="U8" i="34"/>
  <c r="V8" i="34"/>
  <c r="W8" i="34"/>
  <c r="T8" i="34"/>
  <c r="U7" i="34"/>
  <c r="V7" i="34"/>
  <c r="W7" i="34"/>
  <c r="T7" i="34"/>
  <c r="U6" i="34"/>
  <c r="V6" i="34"/>
  <c r="W6" i="34"/>
  <c r="T6" i="34"/>
  <c r="U5" i="34"/>
  <c r="V5" i="34"/>
  <c r="W5" i="34"/>
  <c r="T5" i="34"/>
  <c r="U4" i="34"/>
  <c r="V4" i="34"/>
  <c r="W4" i="34"/>
  <c r="T4" i="34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D29" i="33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D31" i="33"/>
  <c r="E31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D32" i="33"/>
  <c r="E32" i="33"/>
  <c r="F32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D34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D35" i="33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R36" i="33"/>
  <c r="S36" i="33"/>
  <c r="D36" i="33"/>
  <c r="I22" i="33"/>
  <c r="T19" i="33"/>
  <c r="U19" i="33"/>
  <c r="V19" i="33"/>
  <c r="W19" i="33"/>
  <c r="H39" i="33"/>
  <c r="G39" i="33"/>
  <c r="F39" i="33"/>
  <c r="E39" i="33"/>
  <c r="D39" i="33"/>
  <c r="H38" i="33"/>
  <c r="G38" i="33"/>
  <c r="F38" i="33"/>
  <c r="E38" i="33"/>
  <c r="D38" i="33"/>
  <c r="U36" i="33"/>
  <c r="V36" i="33"/>
  <c r="W36" i="33"/>
  <c r="T36" i="33"/>
  <c r="U35" i="33"/>
  <c r="V35" i="33"/>
  <c r="W35" i="33"/>
  <c r="T35" i="33"/>
  <c r="U34" i="33"/>
  <c r="V34" i="33"/>
  <c r="W34" i="33"/>
  <c r="T34" i="33"/>
  <c r="U33" i="33"/>
  <c r="V33" i="33"/>
  <c r="W33" i="33"/>
  <c r="T33" i="33"/>
  <c r="U32" i="33"/>
  <c r="V32" i="33"/>
  <c r="W32" i="33"/>
  <c r="T32" i="33"/>
  <c r="U31" i="33"/>
  <c r="V31" i="33"/>
  <c r="W31" i="33"/>
  <c r="T31" i="33"/>
  <c r="U30" i="33"/>
  <c r="V30" i="33"/>
  <c r="W30" i="33"/>
  <c r="T30" i="33"/>
  <c r="U29" i="33"/>
  <c r="V29" i="33"/>
  <c r="W29" i="33"/>
  <c r="T29" i="33"/>
  <c r="U28" i="33"/>
  <c r="V28" i="33"/>
  <c r="W28" i="33"/>
  <c r="T28" i="33"/>
  <c r="U18" i="33"/>
  <c r="V18" i="33"/>
  <c r="W18" i="33"/>
  <c r="T18" i="33"/>
  <c r="U17" i="33"/>
  <c r="V17" i="33"/>
  <c r="W17" i="33"/>
  <c r="T17" i="33"/>
  <c r="U16" i="33"/>
  <c r="V16" i="33"/>
  <c r="W16" i="33"/>
  <c r="T16" i="33"/>
  <c r="U15" i="33"/>
  <c r="V15" i="33"/>
  <c r="W15" i="33"/>
  <c r="T15" i="33"/>
  <c r="U14" i="33"/>
  <c r="V14" i="33"/>
  <c r="W14" i="33"/>
  <c r="T14" i="33"/>
  <c r="U13" i="33"/>
  <c r="V13" i="33"/>
  <c r="W13" i="33"/>
  <c r="T13" i="33"/>
  <c r="U12" i="33"/>
  <c r="V12" i="33"/>
  <c r="W12" i="33"/>
  <c r="T12" i="33"/>
  <c r="U11" i="33"/>
  <c r="V11" i="33"/>
  <c r="W11" i="33"/>
  <c r="T11" i="33"/>
  <c r="U10" i="33"/>
  <c r="V10" i="33"/>
  <c r="W10" i="33"/>
  <c r="T10" i="33"/>
  <c r="U9" i="33"/>
  <c r="V9" i="33"/>
  <c r="W9" i="33"/>
  <c r="T9" i="33"/>
  <c r="U8" i="33"/>
  <c r="V8" i="33"/>
  <c r="W8" i="33"/>
  <c r="T8" i="33"/>
  <c r="U7" i="33"/>
  <c r="V7" i="33"/>
  <c r="W7" i="33"/>
  <c r="T7" i="33"/>
  <c r="U6" i="33"/>
  <c r="V6" i="33"/>
  <c r="W6" i="33"/>
  <c r="T6" i="33"/>
  <c r="U5" i="33"/>
  <c r="V5" i="33"/>
  <c r="W5" i="33"/>
  <c r="T5" i="33"/>
  <c r="U4" i="33"/>
  <c r="V4" i="33"/>
  <c r="W4" i="33"/>
  <c r="T4" i="33"/>
  <c r="I20" i="28"/>
  <c r="I22" i="32"/>
  <c r="H40" i="32"/>
  <c r="G40" i="32"/>
  <c r="F40" i="32"/>
  <c r="E40" i="32"/>
  <c r="D40" i="32"/>
  <c r="H39" i="32"/>
  <c r="G39" i="32"/>
  <c r="F39" i="32"/>
  <c r="E39" i="32"/>
  <c r="D39" i="32"/>
  <c r="J37" i="32"/>
  <c r="K37" i="32"/>
  <c r="L37" i="32"/>
  <c r="M37" i="32"/>
  <c r="F37" i="32"/>
  <c r="U37" i="32"/>
  <c r="G37" i="32"/>
  <c r="N37" i="32"/>
  <c r="Q37" i="32"/>
  <c r="O37" i="32"/>
  <c r="E37" i="32"/>
  <c r="V37" i="32"/>
  <c r="W37" i="32"/>
  <c r="T37" i="32"/>
  <c r="S37" i="32"/>
  <c r="R37" i="32"/>
  <c r="P37" i="32"/>
  <c r="I37" i="32"/>
  <c r="H37" i="32"/>
  <c r="D37" i="32"/>
  <c r="J36" i="32"/>
  <c r="K36" i="32"/>
  <c r="L36" i="32"/>
  <c r="M36" i="32"/>
  <c r="F36" i="32"/>
  <c r="U36" i="32"/>
  <c r="G36" i="32"/>
  <c r="N36" i="32"/>
  <c r="Q36" i="32"/>
  <c r="O36" i="32"/>
  <c r="E36" i="32"/>
  <c r="V36" i="32"/>
  <c r="W36" i="32"/>
  <c r="T36" i="32"/>
  <c r="S36" i="32"/>
  <c r="R36" i="32"/>
  <c r="P36" i="32"/>
  <c r="I36" i="32"/>
  <c r="H36" i="32"/>
  <c r="D36" i="32"/>
  <c r="J35" i="32"/>
  <c r="K35" i="32"/>
  <c r="L35" i="32"/>
  <c r="M35" i="32"/>
  <c r="F35" i="32"/>
  <c r="U35" i="32"/>
  <c r="G35" i="32"/>
  <c r="N35" i="32"/>
  <c r="Q35" i="32"/>
  <c r="O35" i="32"/>
  <c r="E35" i="32"/>
  <c r="V35" i="32"/>
  <c r="W35" i="32"/>
  <c r="T35" i="32"/>
  <c r="S35" i="32"/>
  <c r="R35" i="32"/>
  <c r="P35" i="32"/>
  <c r="I35" i="32"/>
  <c r="H35" i="32"/>
  <c r="D35" i="32"/>
  <c r="J34" i="32"/>
  <c r="K34" i="32"/>
  <c r="L34" i="32"/>
  <c r="M34" i="32"/>
  <c r="F34" i="32"/>
  <c r="U34" i="32"/>
  <c r="G34" i="32"/>
  <c r="N34" i="32"/>
  <c r="Q34" i="32"/>
  <c r="O34" i="32"/>
  <c r="E34" i="32"/>
  <c r="V34" i="32"/>
  <c r="W34" i="32"/>
  <c r="T34" i="32"/>
  <c r="S34" i="32"/>
  <c r="R34" i="32"/>
  <c r="P34" i="32"/>
  <c r="I34" i="32"/>
  <c r="H34" i="32"/>
  <c r="D34" i="32"/>
  <c r="J33" i="32"/>
  <c r="K33" i="32"/>
  <c r="L33" i="32"/>
  <c r="M33" i="32"/>
  <c r="F33" i="32"/>
  <c r="U33" i="32"/>
  <c r="G33" i="32"/>
  <c r="N33" i="32"/>
  <c r="Q33" i="32"/>
  <c r="O33" i="32"/>
  <c r="E33" i="32"/>
  <c r="V33" i="32"/>
  <c r="W33" i="32"/>
  <c r="T33" i="32"/>
  <c r="S33" i="32"/>
  <c r="R33" i="32"/>
  <c r="P33" i="32"/>
  <c r="I33" i="32"/>
  <c r="H33" i="32"/>
  <c r="D33" i="32"/>
  <c r="J32" i="32"/>
  <c r="K32" i="32"/>
  <c r="L32" i="32"/>
  <c r="M32" i="32"/>
  <c r="F32" i="32"/>
  <c r="U32" i="32"/>
  <c r="G32" i="32"/>
  <c r="N32" i="32"/>
  <c r="Q32" i="32"/>
  <c r="O32" i="32"/>
  <c r="E32" i="32"/>
  <c r="V32" i="32"/>
  <c r="W32" i="32"/>
  <c r="T32" i="32"/>
  <c r="S32" i="32"/>
  <c r="R32" i="32"/>
  <c r="P32" i="32"/>
  <c r="I32" i="32"/>
  <c r="H32" i="32"/>
  <c r="D32" i="32"/>
  <c r="J31" i="32"/>
  <c r="K31" i="32"/>
  <c r="L31" i="32"/>
  <c r="M31" i="32"/>
  <c r="F31" i="32"/>
  <c r="U31" i="32"/>
  <c r="G31" i="32"/>
  <c r="N31" i="32"/>
  <c r="Q31" i="32"/>
  <c r="O31" i="32"/>
  <c r="E31" i="32"/>
  <c r="V31" i="32"/>
  <c r="W31" i="32"/>
  <c r="T31" i="32"/>
  <c r="S31" i="32"/>
  <c r="R31" i="32"/>
  <c r="P31" i="32"/>
  <c r="I31" i="32"/>
  <c r="H31" i="32"/>
  <c r="D31" i="32"/>
  <c r="J30" i="32"/>
  <c r="K30" i="32"/>
  <c r="L30" i="32"/>
  <c r="M30" i="32"/>
  <c r="F30" i="32"/>
  <c r="U30" i="32"/>
  <c r="G30" i="32"/>
  <c r="N30" i="32"/>
  <c r="Q30" i="32"/>
  <c r="O30" i="32"/>
  <c r="E30" i="32"/>
  <c r="V30" i="32"/>
  <c r="W30" i="32"/>
  <c r="T30" i="32"/>
  <c r="S30" i="32"/>
  <c r="R30" i="32"/>
  <c r="P30" i="32"/>
  <c r="I30" i="32"/>
  <c r="H30" i="32"/>
  <c r="D30" i="32"/>
  <c r="J29" i="32"/>
  <c r="K29" i="32"/>
  <c r="L29" i="32"/>
  <c r="M29" i="32"/>
  <c r="F29" i="32"/>
  <c r="U29" i="32"/>
  <c r="G29" i="32"/>
  <c r="N29" i="32"/>
  <c r="Q29" i="32"/>
  <c r="O29" i="32"/>
  <c r="E29" i="32"/>
  <c r="V29" i="32"/>
  <c r="W29" i="32"/>
  <c r="T29" i="32"/>
  <c r="S29" i="32"/>
  <c r="R29" i="32"/>
  <c r="P29" i="32"/>
  <c r="H29" i="32"/>
  <c r="D29" i="32"/>
  <c r="J28" i="32"/>
  <c r="K28" i="32"/>
  <c r="L28" i="32"/>
  <c r="M28" i="32"/>
  <c r="F28" i="32"/>
  <c r="U28" i="32"/>
  <c r="G28" i="32"/>
  <c r="N28" i="32"/>
  <c r="Q28" i="32"/>
  <c r="O28" i="32"/>
  <c r="E28" i="32"/>
  <c r="V28" i="32"/>
  <c r="W28" i="32"/>
  <c r="T28" i="32"/>
  <c r="S28" i="32"/>
  <c r="R28" i="32"/>
  <c r="P28" i="32"/>
  <c r="I28" i="32"/>
  <c r="H28" i="32"/>
  <c r="D28" i="32"/>
  <c r="J27" i="32"/>
  <c r="K27" i="32"/>
  <c r="L27" i="32"/>
  <c r="M27" i="32"/>
  <c r="F27" i="32"/>
  <c r="U27" i="32"/>
  <c r="G27" i="32"/>
  <c r="N27" i="32"/>
  <c r="Q27" i="32"/>
  <c r="O27" i="32"/>
  <c r="E27" i="32"/>
  <c r="V27" i="32"/>
  <c r="W27" i="32"/>
  <c r="T27" i="32"/>
  <c r="S27" i="32"/>
  <c r="R27" i="32"/>
  <c r="P27" i="32"/>
  <c r="I27" i="32"/>
  <c r="H27" i="32"/>
  <c r="D27" i="32"/>
  <c r="U18" i="32"/>
  <c r="V18" i="32"/>
  <c r="W18" i="32"/>
  <c r="T18" i="32"/>
  <c r="U17" i="32"/>
  <c r="V17" i="32"/>
  <c r="W17" i="32"/>
  <c r="T17" i="32"/>
  <c r="U16" i="32"/>
  <c r="V16" i="32"/>
  <c r="W16" i="32"/>
  <c r="T16" i="32"/>
  <c r="U15" i="32"/>
  <c r="V15" i="32"/>
  <c r="W15" i="32"/>
  <c r="T15" i="32"/>
  <c r="U14" i="32"/>
  <c r="V14" i="32"/>
  <c r="W14" i="32"/>
  <c r="T14" i="32"/>
  <c r="U13" i="32"/>
  <c r="V13" i="32"/>
  <c r="W13" i="32"/>
  <c r="T13" i="32"/>
  <c r="U12" i="32"/>
  <c r="V12" i="32"/>
  <c r="W12" i="32"/>
  <c r="T12" i="32"/>
  <c r="U11" i="32"/>
  <c r="V11" i="32"/>
  <c r="W11" i="32"/>
  <c r="T11" i="32"/>
  <c r="U10" i="32"/>
  <c r="V10" i="32"/>
  <c r="W10" i="32"/>
  <c r="T10" i="32"/>
  <c r="U9" i="32"/>
  <c r="V9" i="32"/>
  <c r="W9" i="32"/>
  <c r="T9" i="32"/>
  <c r="U8" i="32"/>
  <c r="V8" i="32"/>
  <c r="W8" i="32"/>
  <c r="T8" i="32"/>
  <c r="U7" i="32"/>
  <c r="V7" i="32"/>
  <c r="W7" i="32"/>
  <c r="T7" i="32"/>
  <c r="U6" i="32"/>
  <c r="V6" i="32"/>
  <c r="W6" i="32"/>
  <c r="T6" i="32"/>
  <c r="U5" i="32"/>
  <c r="V5" i="32"/>
  <c r="W5" i="32"/>
  <c r="T5" i="32"/>
  <c r="U4" i="32"/>
  <c r="V4" i="32"/>
  <c r="W4" i="32"/>
  <c r="T4" i="32"/>
  <c r="D37" i="28"/>
  <c r="E37" i="28"/>
  <c r="F37" i="28"/>
  <c r="G37" i="28"/>
  <c r="T37" i="28"/>
  <c r="H37" i="28"/>
  <c r="I37" i="28"/>
  <c r="J37" i="28"/>
  <c r="K37" i="28"/>
  <c r="L37" i="28"/>
  <c r="M37" i="28"/>
  <c r="U37" i="28"/>
  <c r="N37" i="28"/>
  <c r="O37" i="28"/>
  <c r="P37" i="28"/>
  <c r="Q37" i="28"/>
  <c r="V37" i="28"/>
  <c r="W37" i="28"/>
  <c r="R37" i="28"/>
  <c r="S37" i="28"/>
  <c r="H40" i="28"/>
  <c r="G40" i="28"/>
  <c r="F40" i="28"/>
  <c r="E40" i="28"/>
  <c r="D40" i="28"/>
  <c r="H39" i="28"/>
  <c r="G39" i="28"/>
  <c r="F39" i="28"/>
  <c r="E39" i="28"/>
  <c r="D39" i="28"/>
  <c r="J36" i="28"/>
  <c r="K36" i="28"/>
  <c r="L36" i="28"/>
  <c r="M36" i="28"/>
  <c r="F36" i="28"/>
  <c r="U36" i="28"/>
  <c r="G36" i="28"/>
  <c r="N36" i="28"/>
  <c r="Q36" i="28"/>
  <c r="O36" i="28"/>
  <c r="E36" i="28"/>
  <c r="V36" i="28"/>
  <c r="W36" i="28"/>
  <c r="T36" i="28"/>
  <c r="S36" i="28"/>
  <c r="R36" i="28"/>
  <c r="P36" i="28"/>
  <c r="I36" i="28"/>
  <c r="H36" i="28"/>
  <c r="D36" i="28"/>
  <c r="J35" i="28"/>
  <c r="K35" i="28"/>
  <c r="L35" i="28"/>
  <c r="M35" i="28"/>
  <c r="F35" i="28"/>
  <c r="U35" i="28"/>
  <c r="G35" i="28"/>
  <c r="N35" i="28"/>
  <c r="Q35" i="28"/>
  <c r="O35" i="28"/>
  <c r="E35" i="28"/>
  <c r="V35" i="28"/>
  <c r="W35" i="28"/>
  <c r="T35" i="28"/>
  <c r="S35" i="28"/>
  <c r="R35" i="28"/>
  <c r="P35" i="28"/>
  <c r="I35" i="28"/>
  <c r="H35" i="28"/>
  <c r="D35" i="28"/>
  <c r="J34" i="28"/>
  <c r="K34" i="28"/>
  <c r="L34" i="28"/>
  <c r="M34" i="28"/>
  <c r="F34" i="28"/>
  <c r="U34" i="28"/>
  <c r="G34" i="28"/>
  <c r="N34" i="28"/>
  <c r="Q34" i="28"/>
  <c r="O34" i="28"/>
  <c r="E34" i="28"/>
  <c r="V34" i="28"/>
  <c r="W34" i="28"/>
  <c r="T34" i="28"/>
  <c r="S34" i="28"/>
  <c r="R34" i="28"/>
  <c r="P34" i="28"/>
  <c r="I34" i="28"/>
  <c r="H34" i="28"/>
  <c r="D34" i="28"/>
  <c r="J33" i="28"/>
  <c r="K33" i="28"/>
  <c r="L33" i="28"/>
  <c r="M33" i="28"/>
  <c r="F33" i="28"/>
  <c r="U33" i="28"/>
  <c r="G33" i="28"/>
  <c r="N33" i="28"/>
  <c r="Q33" i="28"/>
  <c r="O33" i="28"/>
  <c r="E33" i="28"/>
  <c r="V33" i="28"/>
  <c r="W33" i="28"/>
  <c r="T33" i="28"/>
  <c r="S33" i="28"/>
  <c r="R33" i="28"/>
  <c r="P33" i="28"/>
  <c r="I33" i="28"/>
  <c r="H33" i="28"/>
  <c r="D33" i="28"/>
  <c r="J32" i="28"/>
  <c r="K32" i="28"/>
  <c r="L32" i="28"/>
  <c r="M32" i="28"/>
  <c r="F32" i="28"/>
  <c r="U32" i="28"/>
  <c r="G32" i="28"/>
  <c r="N32" i="28"/>
  <c r="Q32" i="28"/>
  <c r="O32" i="28"/>
  <c r="E32" i="28"/>
  <c r="V32" i="28"/>
  <c r="W32" i="28"/>
  <c r="T32" i="28"/>
  <c r="S32" i="28"/>
  <c r="R32" i="28"/>
  <c r="P32" i="28"/>
  <c r="I32" i="28"/>
  <c r="H32" i="28"/>
  <c r="D32" i="28"/>
  <c r="J31" i="28"/>
  <c r="K31" i="28"/>
  <c r="L31" i="28"/>
  <c r="M31" i="28"/>
  <c r="F31" i="28"/>
  <c r="U31" i="28"/>
  <c r="G31" i="28"/>
  <c r="N31" i="28"/>
  <c r="Q31" i="28"/>
  <c r="O31" i="28"/>
  <c r="E31" i="28"/>
  <c r="V31" i="28"/>
  <c r="W31" i="28"/>
  <c r="T31" i="28"/>
  <c r="S31" i="28"/>
  <c r="R31" i="28"/>
  <c r="P31" i="28"/>
  <c r="I31" i="28"/>
  <c r="H31" i="28"/>
  <c r="D31" i="28"/>
  <c r="J30" i="28"/>
  <c r="K30" i="28"/>
  <c r="L30" i="28"/>
  <c r="M30" i="28"/>
  <c r="F30" i="28"/>
  <c r="U30" i="28"/>
  <c r="G30" i="28"/>
  <c r="N30" i="28"/>
  <c r="Q30" i="28"/>
  <c r="O30" i="28"/>
  <c r="E30" i="28"/>
  <c r="V30" i="28"/>
  <c r="W30" i="28"/>
  <c r="T30" i="28"/>
  <c r="S30" i="28"/>
  <c r="R30" i="28"/>
  <c r="P30" i="28"/>
  <c r="I30" i="28"/>
  <c r="H30" i="28"/>
  <c r="D30" i="28"/>
  <c r="J29" i="28"/>
  <c r="K29" i="28"/>
  <c r="L29" i="28"/>
  <c r="M29" i="28"/>
  <c r="F29" i="28"/>
  <c r="U29" i="28"/>
  <c r="G29" i="28"/>
  <c r="N29" i="28"/>
  <c r="Q29" i="28"/>
  <c r="O29" i="28"/>
  <c r="E29" i="28"/>
  <c r="V29" i="28"/>
  <c r="W29" i="28"/>
  <c r="T29" i="28"/>
  <c r="S29" i="28"/>
  <c r="R29" i="28"/>
  <c r="P29" i="28"/>
  <c r="H29" i="28"/>
  <c r="D29" i="28"/>
  <c r="J28" i="28"/>
  <c r="K28" i="28"/>
  <c r="L28" i="28"/>
  <c r="M28" i="28"/>
  <c r="F28" i="28"/>
  <c r="U28" i="28"/>
  <c r="G28" i="28"/>
  <c r="N28" i="28"/>
  <c r="Q28" i="28"/>
  <c r="O28" i="28"/>
  <c r="E28" i="28"/>
  <c r="V28" i="28"/>
  <c r="W28" i="28"/>
  <c r="T28" i="28"/>
  <c r="S28" i="28"/>
  <c r="R28" i="28"/>
  <c r="P28" i="28"/>
  <c r="I28" i="28"/>
  <c r="H28" i="28"/>
  <c r="D28" i="28"/>
  <c r="J27" i="28"/>
  <c r="K27" i="28"/>
  <c r="L27" i="28"/>
  <c r="M27" i="28"/>
  <c r="F27" i="28"/>
  <c r="U27" i="28"/>
  <c r="G27" i="28"/>
  <c r="N27" i="28"/>
  <c r="Q27" i="28"/>
  <c r="O27" i="28"/>
  <c r="E27" i="28"/>
  <c r="V27" i="28"/>
  <c r="W27" i="28"/>
  <c r="T27" i="28"/>
  <c r="S27" i="28"/>
  <c r="R27" i="28"/>
  <c r="P27" i="28"/>
  <c r="I27" i="28"/>
  <c r="H27" i="28"/>
  <c r="D27" i="28"/>
  <c r="U18" i="28"/>
  <c r="V18" i="28"/>
  <c r="W18" i="28"/>
  <c r="T18" i="28"/>
  <c r="U17" i="28"/>
  <c r="V17" i="28"/>
  <c r="W17" i="28"/>
  <c r="T17" i="28"/>
  <c r="U16" i="28"/>
  <c r="V16" i="28"/>
  <c r="W16" i="28"/>
  <c r="T16" i="28"/>
  <c r="U15" i="28"/>
  <c r="V15" i="28"/>
  <c r="W15" i="28"/>
  <c r="T15" i="28"/>
  <c r="U14" i="28"/>
  <c r="V14" i="28"/>
  <c r="W14" i="28"/>
  <c r="T14" i="28"/>
  <c r="U13" i="28"/>
  <c r="V13" i="28"/>
  <c r="W13" i="28"/>
  <c r="T13" i="28"/>
  <c r="U12" i="28"/>
  <c r="V12" i="28"/>
  <c r="W12" i="28"/>
  <c r="T12" i="28"/>
  <c r="U11" i="28"/>
  <c r="V11" i="28"/>
  <c r="W11" i="28"/>
  <c r="T11" i="28"/>
  <c r="U10" i="28"/>
  <c r="V10" i="28"/>
  <c r="W10" i="28"/>
  <c r="T10" i="28"/>
  <c r="U9" i="28"/>
  <c r="V9" i="28"/>
  <c r="W9" i="28"/>
  <c r="T9" i="28"/>
  <c r="U8" i="28"/>
  <c r="V8" i="28"/>
  <c r="W8" i="28"/>
  <c r="T8" i="28"/>
  <c r="U7" i="28"/>
  <c r="V7" i="28"/>
  <c r="W7" i="28"/>
  <c r="T7" i="28"/>
  <c r="U6" i="28"/>
  <c r="V6" i="28"/>
  <c r="W6" i="28"/>
  <c r="T6" i="28"/>
  <c r="U5" i="28"/>
  <c r="V5" i="28"/>
  <c r="W5" i="28"/>
  <c r="T5" i="28"/>
  <c r="U4" i="28"/>
  <c r="V4" i="28"/>
  <c r="W4" i="28"/>
  <c r="T4" i="28"/>
  <c r="I22" i="27"/>
  <c r="H40" i="27"/>
  <c r="G40" i="27"/>
  <c r="F40" i="27"/>
  <c r="E40" i="27"/>
  <c r="D40" i="27"/>
  <c r="H39" i="27"/>
  <c r="G39" i="27"/>
  <c r="F39" i="27"/>
  <c r="E39" i="27"/>
  <c r="D39" i="27"/>
  <c r="J36" i="27"/>
  <c r="K36" i="27"/>
  <c r="L36" i="27"/>
  <c r="M36" i="27"/>
  <c r="F36" i="27"/>
  <c r="U36" i="27"/>
  <c r="G36" i="27"/>
  <c r="N36" i="27"/>
  <c r="Q36" i="27"/>
  <c r="O36" i="27"/>
  <c r="E36" i="27"/>
  <c r="V36" i="27"/>
  <c r="W36" i="27"/>
  <c r="T36" i="27"/>
  <c r="S36" i="27"/>
  <c r="R36" i="27"/>
  <c r="P36" i="27"/>
  <c r="I36" i="27"/>
  <c r="H36" i="27"/>
  <c r="D36" i="27"/>
  <c r="J35" i="27"/>
  <c r="K35" i="27"/>
  <c r="L35" i="27"/>
  <c r="M35" i="27"/>
  <c r="F35" i="27"/>
  <c r="U35" i="27"/>
  <c r="G35" i="27"/>
  <c r="N35" i="27"/>
  <c r="Q35" i="27"/>
  <c r="O35" i="27"/>
  <c r="E35" i="27"/>
  <c r="V35" i="27"/>
  <c r="W35" i="27"/>
  <c r="T35" i="27"/>
  <c r="S35" i="27"/>
  <c r="R35" i="27"/>
  <c r="P35" i="27"/>
  <c r="I35" i="27"/>
  <c r="H35" i="27"/>
  <c r="D35" i="27"/>
  <c r="J34" i="27"/>
  <c r="K34" i="27"/>
  <c r="L34" i="27"/>
  <c r="M34" i="27"/>
  <c r="F34" i="27"/>
  <c r="U34" i="27"/>
  <c r="G34" i="27"/>
  <c r="N34" i="27"/>
  <c r="Q34" i="27"/>
  <c r="O34" i="27"/>
  <c r="E34" i="27"/>
  <c r="V34" i="27"/>
  <c r="W34" i="27"/>
  <c r="T34" i="27"/>
  <c r="S34" i="27"/>
  <c r="R34" i="27"/>
  <c r="P34" i="27"/>
  <c r="I34" i="27"/>
  <c r="H34" i="27"/>
  <c r="D34" i="27"/>
  <c r="J33" i="27"/>
  <c r="K33" i="27"/>
  <c r="L33" i="27"/>
  <c r="M33" i="27"/>
  <c r="F33" i="27"/>
  <c r="U33" i="27"/>
  <c r="G33" i="27"/>
  <c r="N33" i="27"/>
  <c r="Q33" i="27"/>
  <c r="O33" i="27"/>
  <c r="E33" i="27"/>
  <c r="V33" i="27"/>
  <c r="W33" i="27"/>
  <c r="T33" i="27"/>
  <c r="S33" i="27"/>
  <c r="R33" i="27"/>
  <c r="P33" i="27"/>
  <c r="I33" i="27"/>
  <c r="H33" i="27"/>
  <c r="D33" i="27"/>
  <c r="J32" i="27"/>
  <c r="K32" i="27"/>
  <c r="L32" i="27"/>
  <c r="M32" i="27"/>
  <c r="F32" i="27"/>
  <c r="U32" i="27"/>
  <c r="G32" i="27"/>
  <c r="N32" i="27"/>
  <c r="Q32" i="27"/>
  <c r="O32" i="27"/>
  <c r="E32" i="27"/>
  <c r="V32" i="27"/>
  <c r="W32" i="27"/>
  <c r="T32" i="27"/>
  <c r="S32" i="27"/>
  <c r="R32" i="27"/>
  <c r="P32" i="27"/>
  <c r="I32" i="27"/>
  <c r="H32" i="27"/>
  <c r="D32" i="27"/>
  <c r="J31" i="27"/>
  <c r="K31" i="27"/>
  <c r="L31" i="27"/>
  <c r="M31" i="27"/>
  <c r="F31" i="27"/>
  <c r="U31" i="27"/>
  <c r="G31" i="27"/>
  <c r="N31" i="27"/>
  <c r="Q31" i="27"/>
  <c r="O31" i="27"/>
  <c r="E31" i="27"/>
  <c r="V31" i="27"/>
  <c r="W31" i="27"/>
  <c r="T31" i="27"/>
  <c r="S31" i="27"/>
  <c r="R31" i="27"/>
  <c r="P31" i="27"/>
  <c r="I31" i="27"/>
  <c r="H31" i="27"/>
  <c r="D31" i="27"/>
  <c r="J30" i="27"/>
  <c r="K30" i="27"/>
  <c r="L30" i="27"/>
  <c r="M30" i="27"/>
  <c r="F30" i="27"/>
  <c r="U30" i="27"/>
  <c r="G30" i="27"/>
  <c r="N30" i="27"/>
  <c r="Q30" i="27"/>
  <c r="O30" i="27"/>
  <c r="E30" i="27"/>
  <c r="V30" i="27"/>
  <c r="W30" i="27"/>
  <c r="T30" i="27"/>
  <c r="S30" i="27"/>
  <c r="R30" i="27"/>
  <c r="P30" i="27"/>
  <c r="I30" i="27"/>
  <c r="H30" i="27"/>
  <c r="D30" i="27"/>
  <c r="J29" i="27"/>
  <c r="K29" i="27"/>
  <c r="L29" i="27"/>
  <c r="M29" i="27"/>
  <c r="F29" i="27"/>
  <c r="U29" i="27"/>
  <c r="G29" i="27"/>
  <c r="N29" i="27"/>
  <c r="Q29" i="27"/>
  <c r="O29" i="27"/>
  <c r="E29" i="27"/>
  <c r="V29" i="27"/>
  <c r="W29" i="27"/>
  <c r="T29" i="27"/>
  <c r="S29" i="27"/>
  <c r="R29" i="27"/>
  <c r="P29" i="27"/>
  <c r="H29" i="27"/>
  <c r="D29" i="27"/>
  <c r="J28" i="27"/>
  <c r="K28" i="27"/>
  <c r="L28" i="27"/>
  <c r="M28" i="27"/>
  <c r="F28" i="27"/>
  <c r="U28" i="27"/>
  <c r="G28" i="27"/>
  <c r="N28" i="27"/>
  <c r="Q28" i="27"/>
  <c r="O28" i="27"/>
  <c r="E28" i="27"/>
  <c r="V28" i="27"/>
  <c r="W28" i="27"/>
  <c r="T28" i="27"/>
  <c r="S28" i="27"/>
  <c r="R28" i="27"/>
  <c r="P28" i="27"/>
  <c r="I28" i="27"/>
  <c r="H28" i="27"/>
  <c r="D28" i="27"/>
  <c r="J27" i="27"/>
  <c r="K27" i="27"/>
  <c r="L27" i="27"/>
  <c r="M27" i="27"/>
  <c r="F27" i="27"/>
  <c r="U27" i="27"/>
  <c r="G27" i="27"/>
  <c r="N27" i="27"/>
  <c r="Q27" i="27"/>
  <c r="O27" i="27"/>
  <c r="E27" i="27"/>
  <c r="V27" i="27"/>
  <c r="W27" i="27"/>
  <c r="T27" i="27"/>
  <c r="S27" i="27"/>
  <c r="R27" i="27"/>
  <c r="P27" i="27"/>
  <c r="I27" i="27"/>
  <c r="H27" i="27"/>
  <c r="D27" i="27"/>
  <c r="U18" i="27"/>
  <c r="V18" i="27"/>
  <c r="W18" i="27"/>
  <c r="T18" i="27"/>
  <c r="U17" i="27"/>
  <c r="V17" i="27"/>
  <c r="W17" i="27"/>
  <c r="T17" i="27"/>
  <c r="U16" i="27"/>
  <c r="V16" i="27"/>
  <c r="W16" i="27"/>
  <c r="T16" i="27"/>
  <c r="U15" i="27"/>
  <c r="V15" i="27"/>
  <c r="W15" i="27"/>
  <c r="T15" i="27"/>
  <c r="U14" i="27"/>
  <c r="V14" i="27"/>
  <c r="W14" i="27"/>
  <c r="T14" i="27"/>
  <c r="U13" i="27"/>
  <c r="V13" i="27"/>
  <c r="W13" i="27"/>
  <c r="T13" i="27"/>
  <c r="U12" i="27"/>
  <c r="V12" i="27"/>
  <c r="W12" i="27"/>
  <c r="T12" i="27"/>
  <c r="U11" i="27"/>
  <c r="V11" i="27"/>
  <c r="W11" i="27"/>
  <c r="T11" i="27"/>
  <c r="U10" i="27"/>
  <c r="V10" i="27"/>
  <c r="W10" i="27"/>
  <c r="T10" i="27"/>
  <c r="U9" i="27"/>
  <c r="V9" i="27"/>
  <c r="W9" i="27"/>
  <c r="T9" i="27"/>
  <c r="U8" i="27"/>
  <c r="V8" i="27"/>
  <c r="W8" i="27"/>
  <c r="T8" i="27"/>
  <c r="U7" i="27"/>
  <c r="V7" i="27"/>
  <c r="W7" i="27"/>
  <c r="T7" i="27"/>
  <c r="U6" i="27"/>
  <c r="V6" i="27"/>
  <c r="W6" i="27"/>
  <c r="T6" i="27"/>
  <c r="U5" i="27"/>
  <c r="V5" i="27"/>
  <c r="W5" i="27"/>
  <c r="T5" i="27"/>
  <c r="U4" i="27"/>
  <c r="V4" i="27"/>
  <c r="W4" i="27"/>
  <c r="T4" i="27"/>
  <c r="H40" i="26"/>
  <c r="I22" i="26"/>
  <c r="G40" i="26"/>
  <c r="F40" i="26"/>
  <c r="E40" i="26"/>
  <c r="D40" i="26"/>
  <c r="I20" i="26"/>
  <c r="H39" i="26"/>
  <c r="G39" i="26"/>
  <c r="F39" i="26"/>
  <c r="E39" i="26"/>
  <c r="D39" i="26"/>
  <c r="J36" i="26"/>
  <c r="K36" i="26"/>
  <c r="L36" i="26"/>
  <c r="M36" i="26"/>
  <c r="F36" i="26"/>
  <c r="U36" i="26"/>
  <c r="G36" i="26"/>
  <c r="N36" i="26"/>
  <c r="Q36" i="26"/>
  <c r="O36" i="26"/>
  <c r="E36" i="26"/>
  <c r="V36" i="26"/>
  <c r="W36" i="26"/>
  <c r="T36" i="26"/>
  <c r="S36" i="26"/>
  <c r="R36" i="26"/>
  <c r="P36" i="26"/>
  <c r="I36" i="26"/>
  <c r="H36" i="26"/>
  <c r="D36" i="26"/>
  <c r="J35" i="26"/>
  <c r="K35" i="26"/>
  <c r="L35" i="26"/>
  <c r="M35" i="26"/>
  <c r="F35" i="26"/>
  <c r="U35" i="26"/>
  <c r="G35" i="26"/>
  <c r="N35" i="26"/>
  <c r="Q35" i="26"/>
  <c r="O35" i="26"/>
  <c r="E35" i="26"/>
  <c r="V35" i="26"/>
  <c r="W35" i="26"/>
  <c r="T35" i="26"/>
  <c r="S35" i="26"/>
  <c r="R35" i="26"/>
  <c r="P35" i="26"/>
  <c r="I35" i="26"/>
  <c r="H35" i="26"/>
  <c r="D35" i="26"/>
  <c r="J34" i="26"/>
  <c r="K34" i="26"/>
  <c r="L34" i="26"/>
  <c r="M34" i="26"/>
  <c r="F34" i="26"/>
  <c r="U34" i="26"/>
  <c r="G34" i="26"/>
  <c r="N34" i="26"/>
  <c r="Q34" i="26"/>
  <c r="O34" i="26"/>
  <c r="E34" i="26"/>
  <c r="V34" i="26"/>
  <c r="W34" i="26"/>
  <c r="T34" i="26"/>
  <c r="S34" i="26"/>
  <c r="R34" i="26"/>
  <c r="P34" i="26"/>
  <c r="I34" i="26"/>
  <c r="H34" i="26"/>
  <c r="D34" i="26"/>
  <c r="J33" i="26"/>
  <c r="K33" i="26"/>
  <c r="L33" i="26"/>
  <c r="M33" i="26"/>
  <c r="F33" i="26"/>
  <c r="U33" i="26"/>
  <c r="G33" i="26"/>
  <c r="N33" i="26"/>
  <c r="Q33" i="26"/>
  <c r="O33" i="26"/>
  <c r="E33" i="26"/>
  <c r="V33" i="26"/>
  <c r="W33" i="26"/>
  <c r="T33" i="26"/>
  <c r="S33" i="26"/>
  <c r="R33" i="26"/>
  <c r="P33" i="26"/>
  <c r="I33" i="26"/>
  <c r="H33" i="26"/>
  <c r="D33" i="26"/>
  <c r="J32" i="26"/>
  <c r="K32" i="26"/>
  <c r="L32" i="26"/>
  <c r="M32" i="26"/>
  <c r="F32" i="26"/>
  <c r="U32" i="26"/>
  <c r="G32" i="26"/>
  <c r="N32" i="26"/>
  <c r="Q32" i="26"/>
  <c r="O32" i="26"/>
  <c r="E32" i="26"/>
  <c r="V32" i="26"/>
  <c r="W32" i="26"/>
  <c r="T32" i="26"/>
  <c r="S32" i="26"/>
  <c r="R32" i="26"/>
  <c r="P32" i="26"/>
  <c r="I32" i="26"/>
  <c r="H32" i="26"/>
  <c r="D32" i="26"/>
  <c r="J31" i="26"/>
  <c r="K31" i="26"/>
  <c r="L31" i="26"/>
  <c r="M31" i="26"/>
  <c r="F31" i="26"/>
  <c r="U31" i="26"/>
  <c r="G31" i="26"/>
  <c r="N31" i="26"/>
  <c r="Q31" i="26"/>
  <c r="O31" i="26"/>
  <c r="E31" i="26"/>
  <c r="V31" i="26"/>
  <c r="W31" i="26"/>
  <c r="T31" i="26"/>
  <c r="S31" i="26"/>
  <c r="R31" i="26"/>
  <c r="P31" i="26"/>
  <c r="I31" i="26"/>
  <c r="H31" i="26"/>
  <c r="D31" i="26"/>
  <c r="J30" i="26"/>
  <c r="K30" i="26"/>
  <c r="L30" i="26"/>
  <c r="M30" i="26"/>
  <c r="F30" i="26"/>
  <c r="U30" i="26"/>
  <c r="G30" i="26"/>
  <c r="N30" i="26"/>
  <c r="Q30" i="26"/>
  <c r="O30" i="26"/>
  <c r="E30" i="26"/>
  <c r="V30" i="26"/>
  <c r="W30" i="26"/>
  <c r="T30" i="26"/>
  <c r="S30" i="26"/>
  <c r="R30" i="26"/>
  <c r="P30" i="26"/>
  <c r="I30" i="26"/>
  <c r="H30" i="26"/>
  <c r="D30" i="26"/>
  <c r="J29" i="26"/>
  <c r="K29" i="26"/>
  <c r="L29" i="26"/>
  <c r="M29" i="26"/>
  <c r="F29" i="26"/>
  <c r="U29" i="26"/>
  <c r="G29" i="26"/>
  <c r="N29" i="26"/>
  <c r="Q29" i="26"/>
  <c r="O29" i="26"/>
  <c r="E29" i="26"/>
  <c r="V29" i="26"/>
  <c r="W29" i="26"/>
  <c r="T29" i="26"/>
  <c r="S29" i="26"/>
  <c r="R29" i="26"/>
  <c r="P29" i="26"/>
  <c r="I29" i="26"/>
  <c r="H29" i="26"/>
  <c r="D29" i="26"/>
  <c r="J28" i="26"/>
  <c r="K28" i="26"/>
  <c r="L28" i="26"/>
  <c r="M28" i="26"/>
  <c r="F28" i="26"/>
  <c r="U28" i="26"/>
  <c r="G28" i="26"/>
  <c r="N28" i="26"/>
  <c r="Q28" i="26"/>
  <c r="O28" i="26"/>
  <c r="E28" i="26"/>
  <c r="V28" i="26"/>
  <c r="W28" i="26"/>
  <c r="T28" i="26"/>
  <c r="S28" i="26"/>
  <c r="R28" i="26"/>
  <c r="P28" i="26"/>
  <c r="I28" i="26"/>
  <c r="H28" i="26"/>
  <c r="D28" i="26"/>
  <c r="J27" i="26"/>
  <c r="K27" i="26"/>
  <c r="L27" i="26"/>
  <c r="M27" i="26"/>
  <c r="F27" i="26"/>
  <c r="U27" i="26"/>
  <c r="G27" i="26"/>
  <c r="N27" i="26"/>
  <c r="Q27" i="26"/>
  <c r="O27" i="26"/>
  <c r="E27" i="26"/>
  <c r="V27" i="26"/>
  <c r="W27" i="26"/>
  <c r="T27" i="26"/>
  <c r="S27" i="26"/>
  <c r="R27" i="26"/>
  <c r="P27" i="26"/>
  <c r="I27" i="26"/>
  <c r="H27" i="26"/>
  <c r="D27" i="26"/>
  <c r="U18" i="26"/>
  <c r="V18" i="26"/>
  <c r="W18" i="26"/>
  <c r="T18" i="26"/>
  <c r="U17" i="26"/>
  <c r="V17" i="26"/>
  <c r="W17" i="26"/>
  <c r="T17" i="26"/>
  <c r="U16" i="26"/>
  <c r="V16" i="26"/>
  <c r="W16" i="26"/>
  <c r="T16" i="26"/>
  <c r="U15" i="26"/>
  <c r="V15" i="26"/>
  <c r="W15" i="26"/>
  <c r="T15" i="26"/>
  <c r="U14" i="26"/>
  <c r="V14" i="26"/>
  <c r="W14" i="26"/>
  <c r="T14" i="26"/>
  <c r="U13" i="26"/>
  <c r="V13" i="26"/>
  <c r="W13" i="26"/>
  <c r="T13" i="26"/>
  <c r="U12" i="26"/>
  <c r="V12" i="26"/>
  <c r="W12" i="26"/>
  <c r="T12" i="26"/>
  <c r="U11" i="26"/>
  <c r="V11" i="26"/>
  <c r="W11" i="26"/>
  <c r="T11" i="26"/>
  <c r="U10" i="26"/>
  <c r="V10" i="26"/>
  <c r="W10" i="26"/>
  <c r="T10" i="26"/>
  <c r="U9" i="26"/>
  <c r="V9" i="26"/>
  <c r="W9" i="26"/>
  <c r="T9" i="26"/>
  <c r="U8" i="26"/>
  <c r="V8" i="26"/>
  <c r="W8" i="26"/>
  <c r="T8" i="26"/>
  <c r="U7" i="26"/>
  <c r="V7" i="26"/>
  <c r="W7" i="26"/>
  <c r="T7" i="26"/>
  <c r="U6" i="26"/>
  <c r="V6" i="26"/>
  <c r="W6" i="26"/>
  <c r="T6" i="26"/>
  <c r="U5" i="26"/>
  <c r="V5" i="26"/>
  <c r="W5" i="26"/>
  <c r="T5" i="26"/>
  <c r="U4" i="26"/>
  <c r="V4" i="26"/>
  <c r="W4" i="26"/>
  <c r="T4" i="26"/>
  <c r="U18" i="3"/>
  <c r="V18" i="3"/>
  <c r="W18" i="3"/>
  <c r="I20" i="3"/>
  <c r="T16" i="25"/>
  <c r="U16" i="25"/>
  <c r="V16" i="25"/>
  <c r="W16" i="25"/>
  <c r="T17" i="25"/>
  <c r="U17" i="25"/>
  <c r="V17" i="25"/>
  <c r="W17" i="25"/>
  <c r="T18" i="25"/>
  <c r="U18" i="25"/>
  <c r="V18" i="25"/>
  <c r="W18" i="25"/>
  <c r="T16" i="24"/>
  <c r="U16" i="24"/>
  <c r="V16" i="24"/>
  <c r="W16" i="24"/>
  <c r="T17" i="24"/>
  <c r="U17" i="24"/>
  <c r="V17" i="24"/>
  <c r="W17" i="24"/>
  <c r="T18" i="24"/>
  <c r="U18" i="24"/>
  <c r="V18" i="24"/>
  <c r="W18" i="24"/>
  <c r="G40" i="25"/>
  <c r="F40" i="25"/>
  <c r="E40" i="25"/>
  <c r="D40" i="25"/>
  <c r="I20" i="25"/>
  <c r="H39" i="25"/>
  <c r="G39" i="25"/>
  <c r="F39" i="25"/>
  <c r="E39" i="25"/>
  <c r="D39" i="25"/>
  <c r="J37" i="25"/>
  <c r="K37" i="25"/>
  <c r="L37" i="25"/>
  <c r="M37" i="25"/>
  <c r="F37" i="25"/>
  <c r="U37" i="25"/>
  <c r="G37" i="25"/>
  <c r="N37" i="25"/>
  <c r="Q37" i="25"/>
  <c r="O37" i="25"/>
  <c r="E37" i="25"/>
  <c r="V37" i="25"/>
  <c r="W37" i="25"/>
  <c r="T37" i="25"/>
  <c r="S37" i="25"/>
  <c r="R37" i="25"/>
  <c r="P37" i="25"/>
  <c r="I37" i="25"/>
  <c r="H37" i="25"/>
  <c r="D37" i="25"/>
  <c r="J36" i="25"/>
  <c r="K36" i="25"/>
  <c r="L36" i="25"/>
  <c r="M36" i="25"/>
  <c r="F36" i="25"/>
  <c r="U36" i="25"/>
  <c r="G36" i="25"/>
  <c r="N36" i="25"/>
  <c r="Q36" i="25"/>
  <c r="O36" i="25"/>
  <c r="E36" i="25"/>
  <c r="V36" i="25"/>
  <c r="W36" i="25"/>
  <c r="T36" i="25"/>
  <c r="S36" i="25"/>
  <c r="R36" i="25"/>
  <c r="P36" i="25"/>
  <c r="I36" i="25"/>
  <c r="H36" i="25"/>
  <c r="D36" i="25"/>
  <c r="J35" i="25"/>
  <c r="K35" i="25"/>
  <c r="L35" i="25"/>
  <c r="M35" i="25"/>
  <c r="F35" i="25"/>
  <c r="U35" i="25"/>
  <c r="G35" i="25"/>
  <c r="N35" i="25"/>
  <c r="Q35" i="25"/>
  <c r="O35" i="25"/>
  <c r="E35" i="25"/>
  <c r="V35" i="25"/>
  <c r="W35" i="25"/>
  <c r="T35" i="25"/>
  <c r="S35" i="25"/>
  <c r="R35" i="25"/>
  <c r="P35" i="25"/>
  <c r="I35" i="25"/>
  <c r="H35" i="25"/>
  <c r="D35" i="25"/>
  <c r="J34" i="25"/>
  <c r="K34" i="25"/>
  <c r="L34" i="25"/>
  <c r="M34" i="25"/>
  <c r="F34" i="25"/>
  <c r="U34" i="25"/>
  <c r="G34" i="25"/>
  <c r="N34" i="25"/>
  <c r="Q34" i="25"/>
  <c r="O34" i="25"/>
  <c r="E34" i="25"/>
  <c r="V34" i="25"/>
  <c r="W34" i="25"/>
  <c r="T34" i="25"/>
  <c r="S34" i="25"/>
  <c r="R34" i="25"/>
  <c r="P34" i="25"/>
  <c r="I34" i="25"/>
  <c r="H34" i="25"/>
  <c r="D34" i="25"/>
  <c r="J33" i="25"/>
  <c r="K33" i="25"/>
  <c r="L33" i="25"/>
  <c r="M33" i="25"/>
  <c r="F33" i="25"/>
  <c r="U33" i="25"/>
  <c r="G33" i="25"/>
  <c r="N33" i="25"/>
  <c r="Q33" i="25"/>
  <c r="O33" i="25"/>
  <c r="E33" i="25"/>
  <c r="V33" i="25"/>
  <c r="W33" i="25"/>
  <c r="T33" i="25"/>
  <c r="S33" i="25"/>
  <c r="R33" i="25"/>
  <c r="P33" i="25"/>
  <c r="I33" i="25"/>
  <c r="H33" i="25"/>
  <c r="D33" i="25"/>
  <c r="J32" i="25"/>
  <c r="K32" i="25"/>
  <c r="L32" i="25"/>
  <c r="M32" i="25"/>
  <c r="F32" i="25"/>
  <c r="U32" i="25"/>
  <c r="G32" i="25"/>
  <c r="N32" i="25"/>
  <c r="Q32" i="25"/>
  <c r="O32" i="25"/>
  <c r="E32" i="25"/>
  <c r="V32" i="25"/>
  <c r="W32" i="25"/>
  <c r="T32" i="25"/>
  <c r="S32" i="25"/>
  <c r="R32" i="25"/>
  <c r="P32" i="25"/>
  <c r="I32" i="25"/>
  <c r="H32" i="25"/>
  <c r="D32" i="25"/>
  <c r="J31" i="25"/>
  <c r="K31" i="25"/>
  <c r="L31" i="25"/>
  <c r="M31" i="25"/>
  <c r="F31" i="25"/>
  <c r="U31" i="25"/>
  <c r="G31" i="25"/>
  <c r="N31" i="25"/>
  <c r="Q31" i="25"/>
  <c r="O31" i="25"/>
  <c r="E31" i="25"/>
  <c r="V31" i="25"/>
  <c r="W31" i="25"/>
  <c r="T31" i="25"/>
  <c r="S31" i="25"/>
  <c r="R31" i="25"/>
  <c r="P31" i="25"/>
  <c r="I31" i="25"/>
  <c r="H31" i="25"/>
  <c r="D31" i="25"/>
  <c r="J30" i="25"/>
  <c r="K30" i="25"/>
  <c r="L30" i="25"/>
  <c r="M30" i="25"/>
  <c r="F30" i="25"/>
  <c r="U30" i="25"/>
  <c r="G30" i="25"/>
  <c r="N30" i="25"/>
  <c r="Q30" i="25"/>
  <c r="O30" i="25"/>
  <c r="E30" i="25"/>
  <c r="V30" i="25"/>
  <c r="W30" i="25"/>
  <c r="T30" i="25"/>
  <c r="S30" i="25"/>
  <c r="R30" i="25"/>
  <c r="P30" i="25"/>
  <c r="I30" i="25"/>
  <c r="H30" i="25"/>
  <c r="D30" i="25"/>
  <c r="J29" i="25"/>
  <c r="K29" i="25"/>
  <c r="L29" i="25"/>
  <c r="M29" i="25"/>
  <c r="F29" i="25"/>
  <c r="U29" i="25"/>
  <c r="G29" i="25"/>
  <c r="N29" i="25"/>
  <c r="Q29" i="25"/>
  <c r="O29" i="25"/>
  <c r="E29" i="25"/>
  <c r="V29" i="25"/>
  <c r="W29" i="25"/>
  <c r="T29" i="25"/>
  <c r="S29" i="25"/>
  <c r="R29" i="25"/>
  <c r="P29" i="25"/>
  <c r="I29" i="25"/>
  <c r="H29" i="25"/>
  <c r="D29" i="25"/>
  <c r="J28" i="25"/>
  <c r="K28" i="25"/>
  <c r="L28" i="25"/>
  <c r="M28" i="25"/>
  <c r="F28" i="25"/>
  <c r="U28" i="25"/>
  <c r="G28" i="25"/>
  <c r="N28" i="25"/>
  <c r="Q28" i="25"/>
  <c r="O28" i="25"/>
  <c r="E28" i="25"/>
  <c r="V28" i="25"/>
  <c r="W28" i="25"/>
  <c r="T28" i="25"/>
  <c r="S28" i="25"/>
  <c r="R28" i="25"/>
  <c r="P28" i="25"/>
  <c r="I28" i="25"/>
  <c r="H28" i="25"/>
  <c r="D28" i="25"/>
  <c r="J27" i="25"/>
  <c r="K27" i="25"/>
  <c r="L27" i="25"/>
  <c r="M27" i="25"/>
  <c r="F27" i="25"/>
  <c r="U27" i="25"/>
  <c r="G27" i="25"/>
  <c r="N27" i="25"/>
  <c r="Q27" i="25"/>
  <c r="O27" i="25"/>
  <c r="E27" i="25"/>
  <c r="V27" i="25"/>
  <c r="W27" i="25"/>
  <c r="T27" i="25"/>
  <c r="S27" i="25"/>
  <c r="R27" i="25"/>
  <c r="P27" i="25"/>
  <c r="I27" i="25"/>
  <c r="H27" i="25"/>
  <c r="D27" i="25"/>
  <c r="U15" i="25"/>
  <c r="V15" i="25"/>
  <c r="W15" i="25"/>
  <c r="T15" i="25"/>
  <c r="U14" i="25"/>
  <c r="V14" i="25"/>
  <c r="W14" i="25"/>
  <c r="T14" i="25"/>
  <c r="U13" i="25"/>
  <c r="V13" i="25"/>
  <c r="W13" i="25"/>
  <c r="T13" i="25"/>
  <c r="U12" i="25"/>
  <c r="V12" i="25"/>
  <c r="W12" i="25"/>
  <c r="T12" i="25"/>
  <c r="U11" i="25"/>
  <c r="V11" i="25"/>
  <c r="W11" i="25"/>
  <c r="T11" i="25"/>
  <c r="U10" i="25"/>
  <c r="V10" i="25"/>
  <c r="W10" i="25"/>
  <c r="T10" i="25"/>
  <c r="U9" i="25"/>
  <c r="V9" i="25"/>
  <c r="W9" i="25"/>
  <c r="T9" i="25"/>
  <c r="U8" i="25"/>
  <c r="V8" i="25"/>
  <c r="W8" i="25"/>
  <c r="T8" i="25"/>
  <c r="U7" i="25"/>
  <c r="V7" i="25"/>
  <c r="W7" i="25"/>
  <c r="T7" i="25"/>
  <c r="U6" i="25"/>
  <c r="V6" i="25"/>
  <c r="W6" i="25"/>
  <c r="T6" i="25"/>
  <c r="U5" i="25"/>
  <c r="V5" i="25"/>
  <c r="W5" i="25"/>
  <c r="T5" i="25"/>
  <c r="U4" i="25"/>
  <c r="V4" i="25"/>
  <c r="W4" i="25"/>
  <c r="T4" i="25"/>
  <c r="D37" i="24"/>
  <c r="E37" i="24"/>
  <c r="F37" i="24"/>
  <c r="G37" i="24"/>
  <c r="T37" i="24"/>
  <c r="H37" i="24"/>
  <c r="I37" i="24"/>
  <c r="J37" i="24"/>
  <c r="K37" i="24"/>
  <c r="L37" i="24"/>
  <c r="M37" i="24"/>
  <c r="U37" i="24"/>
  <c r="N37" i="24"/>
  <c r="O37" i="24"/>
  <c r="P37" i="24"/>
  <c r="Q37" i="24"/>
  <c r="V37" i="24"/>
  <c r="W37" i="24"/>
  <c r="R37" i="24"/>
  <c r="S37" i="24"/>
  <c r="G40" i="24"/>
  <c r="F40" i="24"/>
  <c r="E40" i="24"/>
  <c r="D40" i="24"/>
  <c r="I20" i="24"/>
  <c r="H39" i="24"/>
  <c r="G39" i="24"/>
  <c r="F39" i="24"/>
  <c r="E39" i="24"/>
  <c r="D39" i="24"/>
  <c r="J36" i="24"/>
  <c r="K36" i="24"/>
  <c r="L36" i="24"/>
  <c r="M36" i="24"/>
  <c r="F36" i="24"/>
  <c r="U36" i="24"/>
  <c r="G36" i="24"/>
  <c r="N36" i="24"/>
  <c r="Q36" i="24"/>
  <c r="O36" i="24"/>
  <c r="E36" i="24"/>
  <c r="V36" i="24"/>
  <c r="W36" i="24"/>
  <c r="T36" i="24"/>
  <c r="S36" i="24"/>
  <c r="R36" i="24"/>
  <c r="P36" i="24"/>
  <c r="I36" i="24"/>
  <c r="H36" i="24"/>
  <c r="D36" i="24"/>
  <c r="J35" i="24"/>
  <c r="K35" i="24"/>
  <c r="L35" i="24"/>
  <c r="M35" i="24"/>
  <c r="F35" i="24"/>
  <c r="U35" i="24"/>
  <c r="G35" i="24"/>
  <c r="N35" i="24"/>
  <c r="Q35" i="24"/>
  <c r="O35" i="24"/>
  <c r="E35" i="24"/>
  <c r="V35" i="24"/>
  <c r="W35" i="24"/>
  <c r="T35" i="24"/>
  <c r="S35" i="24"/>
  <c r="R35" i="24"/>
  <c r="P35" i="24"/>
  <c r="I35" i="24"/>
  <c r="H35" i="24"/>
  <c r="D35" i="24"/>
  <c r="J34" i="24"/>
  <c r="K34" i="24"/>
  <c r="L34" i="24"/>
  <c r="M34" i="24"/>
  <c r="F34" i="24"/>
  <c r="U34" i="24"/>
  <c r="G34" i="24"/>
  <c r="N34" i="24"/>
  <c r="Q34" i="24"/>
  <c r="O34" i="24"/>
  <c r="E34" i="24"/>
  <c r="V34" i="24"/>
  <c r="W34" i="24"/>
  <c r="T34" i="24"/>
  <c r="S34" i="24"/>
  <c r="R34" i="24"/>
  <c r="P34" i="24"/>
  <c r="I34" i="24"/>
  <c r="H34" i="24"/>
  <c r="D34" i="24"/>
  <c r="J33" i="24"/>
  <c r="K33" i="24"/>
  <c r="L33" i="24"/>
  <c r="M33" i="24"/>
  <c r="F33" i="24"/>
  <c r="U33" i="24"/>
  <c r="G33" i="24"/>
  <c r="N33" i="24"/>
  <c r="Q33" i="24"/>
  <c r="O33" i="24"/>
  <c r="E33" i="24"/>
  <c r="V33" i="24"/>
  <c r="W33" i="24"/>
  <c r="T33" i="24"/>
  <c r="S33" i="24"/>
  <c r="R33" i="24"/>
  <c r="P33" i="24"/>
  <c r="I33" i="24"/>
  <c r="H33" i="24"/>
  <c r="D33" i="24"/>
  <c r="J32" i="24"/>
  <c r="K32" i="24"/>
  <c r="L32" i="24"/>
  <c r="M32" i="24"/>
  <c r="F32" i="24"/>
  <c r="U32" i="24"/>
  <c r="G32" i="24"/>
  <c r="N32" i="24"/>
  <c r="Q32" i="24"/>
  <c r="O32" i="24"/>
  <c r="E32" i="24"/>
  <c r="V32" i="24"/>
  <c r="W32" i="24"/>
  <c r="T32" i="24"/>
  <c r="S32" i="24"/>
  <c r="R32" i="24"/>
  <c r="P32" i="24"/>
  <c r="I32" i="24"/>
  <c r="H32" i="24"/>
  <c r="D32" i="24"/>
  <c r="J31" i="24"/>
  <c r="K31" i="24"/>
  <c r="L31" i="24"/>
  <c r="M31" i="24"/>
  <c r="F31" i="24"/>
  <c r="U31" i="24"/>
  <c r="G31" i="24"/>
  <c r="N31" i="24"/>
  <c r="Q31" i="24"/>
  <c r="O31" i="24"/>
  <c r="E31" i="24"/>
  <c r="V31" i="24"/>
  <c r="W31" i="24"/>
  <c r="T31" i="24"/>
  <c r="S31" i="24"/>
  <c r="R31" i="24"/>
  <c r="P31" i="24"/>
  <c r="I31" i="24"/>
  <c r="H31" i="24"/>
  <c r="D31" i="24"/>
  <c r="J30" i="24"/>
  <c r="K30" i="24"/>
  <c r="L30" i="24"/>
  <c r="M30" i="24"/>
  <c r="F30" i="24"/>
  <c r="U30" i="24"/>
  <c r="G30" i="24"/>
  <c r="N30" i="24"/>
  <c r="Q30" i="24"/>
  <c r="O30" i="24"/>
  <c r="E30" i="24"/>
  <c r="V30" i="24"/>
  <c r="W30" i="24"/>
  <c r="T30" i="24"/>
  <c r="S30" i="24"/>
  <c r="R30" i="24"/>
  <c r="P30" i="24"/>
  <c r="I30" i="24"/>
  <c r="H30" i="24"/>
  <c r="D30" i="24"/>
  <c r="J29" i="24"/>
  <c r="K29" i="24"/>
  <c r="L29" i="24"/>
  <c r="M29" i="24"/>
  <c r="F29" i="24"/>
  <c r="U29" i="24"/>
  <c r="G29" i="24"/>
  <c r="N29" i="24"/>
  <c r="Q29" i="24"/>
  <c r="O29" i="24"/>
  <c r="E29" i="24"/>
  <c r="V29" i="24"/>
  <c r="W29" i="24"/>
  <c r="T29" i="24"/>
  <c r="S29" i="24"/>
  <c r="R29" i="24"/>
  <c r="P29" i="24"/>
  <c r="I29" i="24"/>
  <c r="H29" i="24"/>
  <c r="D29" i="24"/>
  <c r="J28" i="24"/>
  <c r="K28" i="24"/>
  <c r="L28" i="24"/>
  <c r="M28" i="24"/>
  <c r="F28" i="24"/>
  <c r="U28" i="24"/>
  <c r="G28" i="24"/>
  <c r="N28" i="24"/>
  <c r="Q28" i="24"/>
  <c r="O28" i="24"/>
  <c r="E28" i="24"/>
  <c r="V28" i="24"/>
  <c r="W28" i="24"/>
  <c r="T28" i="24"/>
  <c r="S28" i="24"/>
  <c r="R28" i="24"/>
  <c r="P28" i="24"/>
  <c r="I28" i="24"/>
  <c r="H28" i="24"/>
  <c r="D28" i="24"/>
  <c r="J27" i="24"/>
  <c r="K27" i="24"/>
  <c r="L27" i="24"/>
  <c r="M27" i="24"/>
  <c r="F27" i="24"/>
  <c r="U27" i="24"/>
  <c r="G27" i="24"/>
  <c r="N27" i="24"/>
  <c r="Q27" i="24"/>
  <c r="O27" i="24"/>
  <c r="E27" i="24"/>
  <c r="V27" i="24"/>
  <c r="W27" i="24"/>
  <c r="T27" i="24"/>
  <c r="S27" i="24"/>
  <c r="R27" i="24"/>
  <c r="P27" i="24"/>
  <c r="I27" i="24"/>
  <c r="H27" i="24"/>
  <c r="D27" i="24"/>
  <c r="U15" i="24"/>
  <c r="V15" i="24"/>
  <c r="W15" i="24"/>
  <c r="T15" i="24"/>
  <c r="U14" i="24"/>
  <c r="V14" i="24"/>
  <c r="W14" i="24"/>
  <c r="T14" i="24"/>
  <c r="U13" i="24"/>
  <c r="V13" i="24"/>
  <c r="W13" i="24"/>
  <c r="T13" i="24"/>
  <c r="U12" i="24"/>
  <c r="V12" i="24"/>
  <c r="W12" i="24"/>
  <c r="T12" i="24"/>
  <c r="U11" i="24"/>
  <c r="V11" i="24"/>
  <c r="W11" i="24"/>
  <c r="T11" i="24"/>
  <c r="U10" i="24"/>
  <c r="V10" i="24"/>
  <c r="W10" i="24"/>
  <c r="T10" i="24"/>
  <c r="U9" i="24"/>
  <c r="V9" i="24"/>
  <c r="W9" i="24"/>
  <c r="T9" i="24"/>
  <c r="U8" i="24"/>
  <c r="V8" i="24"/>
  <c r="W8" i="24"/>
  <c r="T8" i="24"/>
  <c r="U7" i="24"/>
  <c r="V7" i="24"/>
  <c r="W7" i="24"/>
  <c r="T7" i="24"/>
  <c r="U6" i="24"/>
  <c r="V6" i="24"/>
  <c r="W6" i="24"/>
  <c r="T6" i="24"/>
  <c r="U5" i="24"/>
  <c r="V5" i="24"/>
  <c r="W5" i="24"/>
  <c r="T5" i="24"/>
  <c r="U4" i="24"/>
  <c r="V4" i="24"/>
  <c r="W4" i="24"/>
  <c r="T4" i="24"/>
  <c r="T36" i="20"/>
  <c r="U36" i="20"/>
  <c r="V36" i="20"/>
  <c r="W36" i="20"/>
  <c r="T36" i="21"/>
  <c r="U36" i="21"/>
  <c r="V36" i="21"/>
  <c r="W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D27" i="21"/>
  <c r="G39" i="21"/>
  <c r="F39" i="21"/>
  <c r="E39" i="21"/>
  <c r="D39" i="21"/>
  <c r="G38" i="21"/>
  <c r="F38" i="21"/>
  <c r="E38" i="21"/>
  <c r="D38" i="21"/>
  <c r="I22" i="21"/>
  <c r="I20" i="21"/>
  <c r="H38" i="21"/>
  <c r="V16" i="21"/>
  <c r="U16" i="21"/>
  <c r="W16" i="21"/>
  <c r="T16" i="21"/>
  <c r="V15" i="21"/>
  <c r="U15" i="21"/>
  <c r="T15" i="21"/>
  <c r="W14" i="21"/>
  <c r="V14" i="21"/>
  <c r="U14" i="21"/>
  <c r="T14" i="21"/>
  <c r="V13" i="21"/>
  <c r="U13" i="21"/>
  <c r="T13" i="21"/>
  <c r="V12" i="21"/>
  <c r="U12" i="21"/>
  <c r="W12" i="21"/>
  <c r="T12" i="21"/>
  <c r="V11" i="21"/>
  <c r="U11" i="21"/>
  <c r="T11" i="21"/>
  <c r="V10" i="21"/>
  <c r="U10" i="21"/>
  <c r="T10" i="21"/>
  <c r="V9" i="21"/>
  <c r="U9" i="21"/>
  <c r="W9" i="21"/>
  <c r="T9" i="21"/>
  <c r="V8" i="21"/>
  <c r="U8" i="21"/>
  <c r="T8" i="21"/>
  <c r="V7" i="21"/>
  <c r="U7" i="21"/>
  <c r="T7" i="21"/>
  <c r="V6" i="21"/>
  <c r="U6" i="21"/>
  <c r="T6" i="21"/>
  <c r="V5" i="21"/>
  <c r="U5" i="21"/>
  <c r="T5" i="21"/>
  <c r="V4" i="21"/>
  <c r="W4" i="21"/>
  <c r="U4" i="21"/>
  <c r="T4" i="21"/>
  <c r="D27" i="20"/>
  <c r="G39" i="20"/>
  <c r="F39" i="20"/>
  <c r="E39" i="20"/>
  <c r="D39" i="20"/>
  <c r="G38" i="20"/>
  <c r="F38" i="20"/>
  <c r="E38" i="20"/>
  <c r="D38" i="20"/>
  <c r="I22" i="20"/>
  <c r="I20" i="20"/>
  <c r="H38" i="20"/>
  <c r="V16" i="20"/>
  <c r="U16" i="20"/>
  <c r="T16" i="20"/>
  <c r="V15" i="20"/>
  <c r="U15" i="20"/>
  <c r="T15" i="20"/>
  <c r="V14" i="20"/>
  <c r="U14" i="20"/>
  <c r="W14" i="20"/>
  <c r="T14" i="20"/>
  <c r="V13" i="20"/>
  <c r="U13" i="20"/>
  <c r="T13" i="20"/>
  <c r="V12" i="20"/>
  <c r="U12" i="20"/>
  <c r="W12" i="20"/>
  <c r="T12" i="20"/>
  <c r="V11" i="20"/>
  <c r="U11" i="20"/>
  <c r="T11" i="20"/>
  <c r="V10" i="20"/>
  <c r="U10" i="20"/>
  <c r="T10" i="20"/>
  <c r="V9" i="20"/>
  <c r="U9" i="20"/>
  <c r="T9" i="20"/>
  <c r="V8" i="20"/>
  <c r="U8" i="20"/>
  <c r="T8" i="20"/>
  <c r="V7" i="20"/>
  <c r="U7" i="20"/>
  <c r="T7" i="20"/>
  <c r="V6" i="20"/>
  <c r="U6" i="20"/>
  <c r="T6" i="20"/>
  <c r="V5" i="20"/>
  <c r="U5" i="20"/>
  <c r="T5" i="20"/>
  <c r="V4" i="20"/>
  <c r="U4" i="20"/>
  <c r="T4" i="20"/>
  <c r="H6" i="35"/>
  <c r="H7" i="35"/>
  <c r="H8" i="35"/>
  <c r="H9" i="35"/>
  <c r="H10" i="35"/>
  <c r="H11" i="35"/>
  <c r="H12" i="35"/>
  <c r="H13" i="35"/>
  <c r="H14" i="35"/>
  <c r="H5" i="35"/>
  <c r="T27" i="8"/>
  <c r="U27" i="8"/>
  <c r="V27" i="8"/>
  <c r="W27" i="8"/>
  <c r="T28" i="8"/>
  <c r="U28" i="8"/>
  <c r="V28" i="8"/>
  <c r="W28" i="8"/>
  <c r="T29" i="8"/>
  <c r="U29" i="8"/>
  <c r="V29" i="8"/>
  <c r="W29" i="8"/>
  <c r="T30" i="8"/>
  <c r="U30" i="8"/>
  <c r="V30" i="8"/>
  <c r="W30" i="8"/>
  <c r="T31" i="8"/>
  <c r="U31" i="8"/>
  <c r="V31" i="8"/>
  <c r="W31" i="8"/>
  <c r="T32" i="8"/>
  <c r="U32" i="8"/>
  <c r="V32" i="8"/>
  <c r="W32" i="8"/>
  <c r="T33" i="8"/>
  <c r="U33" i="8"/>
  <c r="V33" i="8"/>
  <c r="W33" i="8"/>
  <c r="T34" i="8"/>
  <c r="U34" i="8"/>
  <c r="V34" i="8"/>
  <c r="W34" i="8"/>
  <c r="T35" i="8"/>
  <c r="U35" i="8"/>
  <c r="V35" i="8"/>
  <c r="W35" i="8"/>
  <c r="U26" i="8"/>
  <c r="V26" i="8"/>
  <c r="W26" i="8"/>
  <c r="T26" i="8"/>
  <c r="T27" i="7"/>
  <c r="U27" i="7"/>
  <c r="V27" i="7"/>
  <c r="W27" i="7"/>
  <c r="T28" i="7"/>
  <c r="U28" i="7"/>
  <c r="V28" i="7"/>
  <c r="W28" i="7"/>
  <c r="T29" i="7"/>
  <c r="U29" i="7"/>
  <c r="V29" i="7"/>
  <c r="W29" i="7"/>
  <c r="T30" i="7"/>
  <c r="U30" i="7"/>
  <c r="V30" i="7"/>
  <c r="W30" i="7"/>
  <c r="T31" i="7"/>
  <c r="U31" i="7"/>
  <c r="V31" i="7"/>
  <c r="W31" i="7"/>
  <c r="T32" i="7"/>
  <c r="U32" i="7"/>
  <c r="V32" i="7"/>
  <c r="W32" i="7"/>
  <c r="T33" i="7"/>
  <c r="U33" i="7"/>
  <c r="V33" i="7"/>
  <c r="W33" i="7"/>
  <c r="T34" i="7"/>
  <c r="U34" i="7"/>
  <c r="V34" i="7"/>
  <c r="W34" i="7"/>
  <c r="T35" i="7"/>
  <c r="U35" i="7"/>
  <c r="V35" i="7"/>
  <c r="W35" i="7"/>
  <c r="U26" i="7"/>
  <c r="V26" i="7"/>
  <c r="W26" i="7"/>
  <c r="T26" i="7"/>
  <c r="I21" i="8"/>
  <c r="G39" i="8"/>
  <c r="F39" i="8"/>
  <c r="E39" i="8"/>
  <c r="D39" i="8"/>
  <c r="I19" i="8"/>
  <c r="H38" i="8"/>
  <c r="G38" i="8"/>
  <c r="F38" i="8"/>
  <c r="E38" i="8"/>
  <c r="D38" i="8"/>
  <c r="J35" i="8"/>
  <c r="K35" i="8"/>
  <c r="L35" i="8"/>
  <c r="M35" i="8"/>
  <c r="F35" i="8"/>
  <c r="G35" i="8"/>
  <c r="S35" i="8"/>
  <c r="R35" i="8"/>
  <c r="Q35" i="8"/>
  <c r="P35" i="8"/>
  <c r="O35" i="8"/>
  <c r="N35" i="8"/>
  <c r="I35" i="8"/>
  <c r="H35" i="8"/>
  <c r="E35" i="8"/>
  <c r="D35" i="8"/>
  <c r="J34" i="8"/>
  <c r="K34" i="8"/>
  <c r="L34" i="8"/>
  <c r="M34" i="8"/>
  <c r="F34" i="8"/>
  <c r="G34" i="8"/>
  <c r="S34" i="8"/>
  <c r="R34" i="8"/>
  <c r="Q34" i="8"/>
  <c r="P34" i="8"/>
  <c r="O34" i="8"/>
  <c r="N34" i="8"/>
  <c r="I34" i="8"/>
  <c r="H34" i="8"/>
  <c r="E34" i="8"/>
  <c r="D34" i="8"/>
  <c r="J33" i="8"/>
  <c r="K33" i="8"/>
  <c r="L33" i="8"/>
  <c r="M33" i="8"/>
  <c r="F33" i="8"/>
  <c r="G33" i="8"/>
  <c r="S33" i="8"/>
  <c r="R33" i="8"/>
  <c r="Q33" i="8"/>
  <c r="P33" i="8"/>
  <c r="O33" i="8"/>
  <c r="N33" i="8"/>
  <c r="I33" i="8"/>
  <c r="H33" i="8"/>
  <c r="E33" i="8"/>
  <c r="D33" i="8"/>
  <c r="J32" i="8"/>
  <c r="K32" i="8"/>
  <c r="L32" i="8"/>
  <c r="M32" i="8"/>
  <c r="F32" i="8"/>
  <c r="G32" i="8"/>
  <c r="S32" i="8"/>
  <c r="R32" i="8"/>
  <c r="Q32" i="8"/>
  <c r="P32" i="8"/>
  <c r="O32" i="8"/>
  <c r="N32" i="8"/>
  <c r="I32" i="8"/>
  <c r="H32" i="8"/>
  <c r="E32" i="8"/>
  <c r="D32" i="8"/>
  <c r="J31" i="8"/>
  <c r="K31" i="8"/>
  <c r="L31" i="8"/>
  <c r="M31" i="8"/>
  <c r="F31" i="8"/>
  <c r="G31" i="8"/>
  <c r="S31" i="8"/>
  <c r="R31" i="8"/>
  <c r="Q31" i="8"/>
  <c r="P31" i="8"/>
  <c r="O31" i="8"/>
  <c r="N31" i="8"/>
  <c r="I31" i="8"/>
  <c r="H31" i="8"/>
  <c r="E31" i="8"/>
  <c r="D31" i="8"/>
  <c r="J30" i="8"/>
  <c r="K30" i="8"/>
  <c r="L30" i="8"/>
  <c r="M30" i="8"/>
  <c r="F30" i="8"/>
  <c r="G30" i="8"/>
  <c r="S30" i="8"/>
  <c r="R30" i="8"/>
  <c r="Q30" i="8"/>
  <c r="P30" i="8"/>
  <c r="O30" i="8"/>
  <c r="N30" i="8"/>
  <c r="I30" i="8"/>
  <c r="H30" i="8"/>
  <c r="E30" i="8"/>
  <c r="D30" i="8"/>
  <c r="J29" i="8"/>
  <c r="K29" i="8"/>
  <c r="L29" i="8"/>
  <c r="M29" i="8"/>
  <c r="F29" i="8"/>
  <c r="G29" i="8"/>
  <c r="S29" i="8"/>
  <c r="R29" i="8"/>
  <c r="Q29" i="8"/>
  <c r="P29" i="8"/>
  <c r="O29" i="8"/>
  <c r="N29" i="8"/>
  <c r="I29" i="8"/>
  <c r="H29" i="8"/>
  <c r="E29" i="8"/>
  <c r="D29" i="8"/>
  <c r="J28" i="8"/>
  <c r="K28" i="8"/>
  <c r="L28" i="8"/>
  <c r="M28" i="8"/>
  <c r="F28" i="8"/>
  <c r="G28" i="8"/>
  <c r="S28" i="8"/>
  <c r="R28" i="8"/>
  <c r="Q28" i="8"/>
  <c r="P28" i="8"/>
  <c r="O28" i="8"/>
  <c r="N28" i="8"/>
  <c r="I28" i="8"/>
  <c r="H28" i="8"/>
  <c r="E28" i="8"/>
  <c r="D28" i="8"/>
  <c r="J27" i="8"/>
  <c r="K27" i="8"/>
  <c r="L27" i="8"/>
  <c r="M27" i="8"/>
  <c r="F27" i="8"/>
  <c r="G27" i="8"/>
  <c r="S27" i="8"/>
  <c r="R27" i="8"/>
  <c r="Q27" i="8"/>
  <c r="P27" i="8"/>
  <c r="O27" i="8"/>
  <c r="N27" i="8"/>
  <c r="I27" i="8"/>
  <c r="H27" i="8"/>
  <c r="E27" i="8"/>
  <c r="D27" i="8"/>
  <c r="J26" i="8"/>
  <c r="K26" i="8"/>
  <c r="L26" i="8"/>
  <c r="M26" i="8"/>
  <c r="F26" i="8"/>
  <c r="G26" i="8"/>
  <c r="S26" i="8"/>
  <c r="R26" i="8"/>
  <c r="Q26" i="8"/>
  <c r="P26" i="8"/>
  <c r="O26" i="8"/>
  <c r="N26" i="8"/>
  <c r="I26" i="8"/>
  <c r="H26" i="8"/>
  <c r="E26" i="8"/>
  <c r="D26" i="8"/>
  <c r="U16" i="8"/>
  <c r="V16" i="8"/>
  <c r="W16" i="8"/>
  <c r="T16" i="8"/>
  <c r="U15" i="8"/>
  <c r="V15" i="8"/>
  <c r="W15" i="8"/>
  <c r="T15" i="8"/>
  <c r="U14" i="8"/>
  <c r="V14" i="8"/>
  <c r="W14" i="8"/>
  <c r="T14" i="8"/>
  <c r="U13" i="8"/>
  <c r="V13" i="8"/>
  <c r="W13" i="8"/>
  <c r="T13" i="8"/>
  <c r="U12" i="8"/>
  <c r="V12" i="8"/>
  <c r="W12" i="8"/>
  <c r="T12" i="8"/>
  <c r="U11" i="8"/>
  <c r="V11" i="8"/>
  <c r="W11" i="8"/>
  <c r="T11" i="8"/>
  <c r="U10" i="8"/>
  <c r="V10" i="8"/>
  <c r="W10" i="8"/>
  <c r="T10" i="8"/>
  <c r="U9" i="8"/>
  <c r="V9" i="8"/>
  <c r="W9" i="8"/>
  <c r="T9" i="8"/>
  <c r="U8" i="8"/>
  <c r="V8" i="8"/>
  <c r="W8" i="8"/>
  <c r="T8" i="8"/>
  <c r="U7" i="8"/>
  <c r="V7" i="8"/>
  <c r="W7" i="8"/>
  <c r="T7" i="8"/>
  <c r="U6" i="8"/>
  <c r="V6" i="8"/>
  <c r="W6" i="8"/>
  <c r="T6" i="8"/>
  <c r="U5" i="8"/>
  <c r="V5" i="8"/>
  <c r="W5" i="8"/>
  <c r="T5" i="8"/>
  <c r="U4" i="8"/>
  <c r="V4" i="8"/>
  <c r="W4" i="8"/>
  <c r="T4" i="8"/>
  <c r="T16" i="7"/>
  <c r="U16" i="7"/>
  <c r="V16" i="7"/>
  <c r="W1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D26" i="7"/>
  <c r="I21" i="7"/>
  <c r="G39" i="7"/>
  <c r="F39" i="7"/>
  <c r="E39" i="7"/>
  <c r="D39" i="7"/>
  <c r="I19" i="7"/>
  <c r="H38" i="7"/>
  <c r="G38" i="7"/>
  <c r="F38" i="7"/>
  <c r="E38" i="7"/>
  <c r="D38" i="7"/>
  <c r="U15" i="7"/>
  <c r="V15" i="7"/>
  <c r="W15" i="7"/>
  <c r="T15" i="7"/>
  <c r="U14" i="7"/>
  <c r="V14" i="7"/>
  <c r="W14" i="7"/>
  <c r="T14" i="7"/>
  <c r="U13" i="7"/>
  <c r="V13" i="7"/>
  <c r="W13" i="7"/>
  <c r="T13" i="7"/>
  <c r="U12" i="7"/>
  <c r="V12" i="7"/>
  <c r="W12" i="7"/>
  <c r="T12" i="7"/>
  <c r="U11" i="7"/>
  <c r="V11" i="7"/>
  <c r="W11" i="7"/>
  <c r="T11" i="7"/>
  <c r="U10" i="7"/>
  <c r="V10" i="7"/>
  <c r="W10" i="7"/>
  <c r="T10" i="7"/>
  <c r="U9" i="7"/>
  <c r="V9" i="7"/>
  <c r="W9" i="7"/>
  <c r="T9" i="7"/>
  <c r="U8" i="7"/>
  <c r="V8" i="7"/>
  <c r="W8" i="7"/>
  <c r="T8" i="7"/>
  <c r="U7" i="7"/>
  <c r="V7" i="7"/>
  <c r="W7" i="7"/>
  <c r="T7" i="7"/>
  <c r="U6" i="7"/>
  <c r="V6" i="7"/>
  <c r="W6" i="7"/>
  <c r="T6" i="7"/>
  <c r="U5" i="7"/>
  <c r="V5" i="7"/>
  <c r="W5" i="7"/>
  <c r="T5" i="7"/>
  <c r="U4" i="7"/>
  <c r="V4" i="7"/>
  <c r="W4" i="7"/>
  <c r="T4" i="7"/>
  <c r="V5" i="5"/>
  <c r="V6" i="5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24" i="1"/>
  <c r="W24" i="1"/>
  <c r="V5" i="1"/>
  <c r="V6" i="1"/>
  <c r="V7" i="1"/>
  <c r="V8" i="1"/>
  <c r="V9" i="1"/>
  <c r="V10" i="1"/>
  <c r="V11" i="1"/>
  <c r="V12" i="1"/>
  <c r="V13" i="1"/>
  <c r="V14" i="1"/>
  <c r="V4" i="1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24" i="2"/>
  <c r="W24" i="2"/>
  <c r="V5" i="2"/>
  <c r="V6" i="2"/>
  <c r="V7" i="2"/>
  <c r="V8" i="2"/>
  <c r="V9" i="2"/>
  <c r="V10" i="2"/>
  <c r="V11" i="2"/>
  <c r="V12" i="2"/>
  <c r="V13" i="2"/>
  <c r="V14" i="2"/>
  <c r="V4" i="2"/>
  <c r="V5" i="4"/>
  <c r="V6" i="4"/>
  <c r="V7" i="4"/>
  <c r="V8" i="4"/>
  <c r="V9" i="4"/>
  <c r="V10" i="4"/>
  <c r="V11" i="4"/>
  <c r="V12" i="4"/>
  <c r="V13" i="4"/>
  <c r="V14" i="4"/>
  <c r="V15" i="4"/>
  <c r="V4" i="4"/>
  <c r="T15" i="4"/>
  <c r="U15" i="4"/>
  <c r="W15" i="4"/>
  <c r="W26" i="4"/>
  <c r="W27" i="4"/>
  <c r="W28" i="4"/>
  <c r="W29" i="4"/>
  <c r="W30" i="4"/>
  <c r="W31" i="4"/>
  <c r="W32" i="4"/>
  <c r="W33" i="4"/>
  <c r="W34" i="4"/>
  <c r="W35" i="4"/>
  <c r="W25" i="4"/>
  <c r="V26" i="4"/>
  <c r="V27" i="4"/>
  <c r="V28" i="4"/>
  <c r="V29" i="4"/>
  <c r="V30" i="4"/>
  <c r="V31" i="4"/>
  <c r="V32" i="4"/>
  <c r="V33" i="4"/>
  <c r="V34" i="4"/>
  <c r="V35" i="4"/>
  <c r="V25" i="4"/>
  <c r="T15" i="5"/>
  <c r="U15" i="5"/>
  <c r="V15" i="5"/>
  <c r="W15" i="5"/>
  <c r="V7" i="5"/>
  <c r="V8" i="5"/>
  <c r="V9" i="5"/>
  <c r="V10" i="5"/>
  <c r="V11" i="5"/>
  <c r="V12" i="5"/>
  <c r="V13" i="5"/>
  <c r="V14" i="5"/>
  <c r="V4" i="5"/>
  <c r="I20" i="5"/>
  <c r="H39" i="5"/>
  <c r="G39" i="5"/>
  <c r="F39" i="5"/>
  <c r="E39" i="5"/>
  <c r="D39" i="5"/>
  <c r="I18" i="5"/>
  <c r="H38" i="5"/>
  <c r="G38" i="5"/>
  <c r="F38" i="5"/>
  <c r="E38" i="5"/>
  <c r="D38" i="5"/>
  <c r="J35" i="5"/>
  <c r="K35" i="5"/>
  <c r="L35" i="5"/>
  <c r="M35" i="5"/>
  <c r="F35" i="5"/>
  <c r="U35" i="5"/>
  <c r="G35" i="5"/>
  <c r="T35" i="5"/>
  <c r="S35" i="5"/>
  <c r="R35" i="5"/>
  <c r="Q35" i="5"/>
  <c r="P35" i="5"/>
  <c r="O35" i="5"/>
  <c r="N35" i="5"/>
  <c r="I35" i="5"/>
  <c r="H35" i="5"/>
  <c r="E35" i="5"/>
  <c r="D35" i="5"/>
  <c r="J34" i="5"/>
  <c r="K34" i="5"/>
  <c r="L34" i="5"/>
  <c r="M34" i="5"/>
  <c r="F34" i="5"/>
  <c r="U34" i="5"/>
  <c r="G34" i="5"/>
  <c r="T34" i="5"/>
  <c r="S34" i="5"/>
  <c r="R34" i="5"/>
  <c r="Q34" i="5"/>
  <c r="P34" i="5"/>
  <c r="O34" i="5"/>
  <c r="N34" i="5"/>
  <c r="I34" i="5"/>
  <c r="H34" i="5"/>
  <c r="E34" i="5"/>
  <c r="D34" i="5"/>
  <c r="J33" i="5"/>
  <c r="K33" i="5"/>
  <c r="L33" i="5"/>
  <c r="M33" i="5"/>
  <c r="F33" i="5"/>
  <c r="U33" i="5"/>
  <c r="G33" i="5"/>
  <c r="T33" i="5"/>
  <c r="S33" i="5"/>
  <c r="R33" i="5"/>
  <c r="Q33" i="5"/>
  <c r="P33" i="5"/>
  <c r="O33" i="5"/>
  <c r="N33" i="5"/>
  <c r="I33" i="5"/>
  <c r="H33" i="5"/>
  <c r="E33" i="5"/>
  <c r="D33" i="5"/>
  <c r="J32" i="5"/>
  <c r="K32" i="5"/>
  <c r="L32" i="5"/>
  <c r="M32" i="5"/>
  <c r="F32" i="5"/>
  <c r="U32" i="5"/>
  <c r="G32" i="5"/>
  <c r="T32" i="5"/>
  <c r="S32" i="5"/>
  <c r="R32" i="5"/>
  <c r="Q32" i="5"/>
  <c r="P32" i="5"/>
  <c r="O32" i="5"/>
  <c r="N32" i="5"/>
  <c r="I32" i="5"/>
  <c r="H32" i="5"/>
  <c r="E32" i="5"/>
  <c r="D32" i="5"/>
  <c r="J31" i="5"/>
  <c r="K31" i="5"/>
  <c r="L31" i="5"/>
  <c r="M31" i="5"/>
  <c r="F31" i="5"/>
  <c r="U31" i="5"/>
  <c r="G31" i="5"/>
  <c r="T31" i="5"/>
  <c r="S31" i="5"/>
  <c r="R31" i="5"/>
  <c r="Q31" i="5"/>
  <c r="P31" i="5"/>
  <c r="O31" i="5"/>
  <c r="N31" i="5"/>
  <c r="I31" i="5"/>
  <c r="H31" i="5"/>
  <c r="E31" i="5"/>
  <c r="D31" i="5"/>
  <c r="J30" i="5"/>
  <c r="K30" i="5"/>
  <c r="L30" i="5"/>
  <c r="M30" i="5"/>
  <c r="F30" i="5"/>
  <c r="U30" i="5"/>
  <c r="G30" i="5"/>
  <c r="T30" i="5"/>
  <c r="S30" i="5"/>
  <c r="R30" i="5"/>
  <c r="Q30" i="5"/>
  <c r="P30" i="5"/>
  <c r="O30" i="5"/>
  <c r="N30" i="5"/>
  <c r="I30" i="5"/>
  <c r="H30" i="5"/>
  <c r="E30" i="5"/>
  <c r="D30" i="5"/>
  <c r="J29" i="5"/>
  <c r="K29" i="5"/>
  <c r="L29" i="5"/>
  <c r="M29" i="5"/>
  <c r="F29" i="5"/>
  <c r="U29" i="5"/>
  <c r="G29" i="5"/>
  <c r="T29" i="5"/>
  <c r="S29" i="5"/>
  <c r="R29" i="5"/>
  <c r="Q29" i="5"/>
  <c r="P29" i="5"/>
  <c r="O29" i="5"/>
  <c r="N29" i="5"/>
  <c r="I29" i="5"/>
  <c r="H29" i="5"/>
  <c r="E29" i="5"/>
  <c r="D29" i="5"/>
  <c r="J28" i="5"/>
  <c r="K28" i="5"/>
  <c r="L28" i="5"/>
  <c r="M28" i="5"/>
  <c r="F28" i="5"/>
  <c r="U28" i="5"/>
  <c r="G28" i="5"/>
  <c r="T28" i="5"/>
  <c r="S28" i="5"/>
  <c r="R28" i="5"/>
  <c r="Q28" i="5"/>
  <c r="P28" i="5"/>
  <c r="O28" i="5"/>
  <c r="N28" i="5"/>
  <c r="I28" i="5"/>
  <c r="H28" i="5"/>
  <c r="E28" i="5"/>
  <c r="D28" i="5"/>
  <c r="J27" i="5"/>
  <c r="K27" i="5"/>
  <c r="L27" i="5"/>
  <c r="M27" i="5"/>
  <c r="F27" i="5"/>
  <c r="U27" i="5"/>
  <c r="G27" i="5"/>
  <c r="T27" i="5"/>
  <c r="S27" i="5"/>
  <c r="R27" i="5"/>
  <c r="Q27" i="5"/>
  <c r="P27" i="5"/>
  <c r="O27" i="5"/>
  <c r="N27" i="5"/>
  <c r="I27" i="5"/>
  <c r="H27" i="5"/>
  <c r="E27" i="5"/>
  <c r="D27" i="5"/>
  <c r="J26" i="5"/>
  <c r="K26" i="5"/>
  <c r="L26" i="5"/>
  <c r="M26" i="5"/>
  <c r="F26" i="5"/>
  <c r="U26" i="5"/>
  <c r="G26" i="5"/>
  <c r="T26" i="5"/>
  <c r="S26" i="5"/>
  <c r="R26" i="5"/>
  <c r="Q26" i="5"/>
  <c r="P26" i="5"/>
  <c r="O26" i="5"/>
  <c r="N26" i="5"/>
  <c r="I26" i="5"/>
  <c r="H26" i="5"/>
  <c r="E26" i="5"/>
  <c r="D26" i="5"/>
  <c r="J25" i="5"/>
  <c r="K25" i="5"/>
  <c r="L25" i="5"/>
  <c r="M25" i="5"/>
  <c r="F25" i="5"/>
  <c r="U25" i="5"/>
  <c r="G25" i="5"/>
  <c r="T25" i="5"/>
  <c r="S25" i="5"/>
  <c r="R25" i="5"/>
  <c r="Q25" i="5"/>
  <c r="P25" i="5"/>
  <c r="O25" i="5"/>
  <c r="N25" i="5"/>
  <c r="I25" i="5"/>
  <c r="H25" i="5"/>
  <c r="E25" i="5"/>
  <c r="D25" i="5"/>
  <c r="U14" i="5"/>
  <c r="W14" i="5"/>
  <c r="T14" i="5"/>
  <c r="U13" i="5"/>
  <c r="W13" i="5"/>
  <c r="T13" i="5"/>
  <c r="U12" i="5"/>
  <c r="W12" i="5"/>
  <c r="T12" i="5"/>
  <c r="U11" i="5"/>
  <c r="W11" i="5"/>
  <c r="T11" i="5"/>
  <c r="U10" i="5"/>
  <c r="W10" i="5"/>
  <c r="T10" i="5"/>
  <c r="U9" i="5"/>
  <c r="W9" i="5"/>
  <c r="T9" i="5"/>
  <c r="U8" i="5"/>
  <c r="W8" i="5"/>
  <c r="T8" i="5"/>
  <c r="U7" i="5"/>
  <c r="W7" i="5"/>
  <c r="T7" i="5"/>
  <c r="U6" i="5"/>
  <c r="W6" i="5"/>
  <c r="T6" i="5"/>
  <c r="U5" i="5"/>
  <c r="W5" i="5"/>
  <c r="T5" i="5"/>
  <c r="U4" i="5"/>
  <c r="W4" i="5"/>
  <c r="T4" i="5"/>
  <c r="H39" i="4"/>
  <c r="D39" i="4"/>
  <c r="E39" i="4"/>
  <c r="F39" i="4"/>
  <c r="G39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D25" i="4"/>
  <c r="I20" i="4"/>
  <c r="I18" i="4"/>
  <c r="H38" i="4"/>
  <c r="G38" i="4"/>
  <c r="F38" i="4"/>
  <c r="E38" i="4"/>
  <c r="D38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14" i="4"/>
  <c r="W14" i="4"/>
  <c r="T14" i="4"/>
  <c r="U13" i="4"/>
  <c r="W13" i="4"/>
  <c r="T13" i="4"/>
  <c r="U12" i="4"/>
  <c r="W12" i="4"/>
  <c r="T12" i="4"/>
  <c r="U11" i="4"/>
  <c r="W11" i="4"/>
  <c r="T11" i="4"/>
  <c r="U10" i="4"/>
  <c r="W10" i="4"/>
  <c r="T10" i="4"/>
  <c r="U9" i="4"/>
  <c r="W9" i="4"/>
  <c r="T9" i="4"/>
  <c r="U8" i="4"/>
  <c r="W8" i="4"/>
  <c r="T8" i="4"/>
  <c r="U7" i="4"/>
  <c r="W7" i="4"/>
  <c r="T7" i="4"/>
  <c r="U6" i="4"/>
  <c r="W6" i="4"/>
  <c r="T6" i="4"/>
  <c r="U5" i="4"/>
  <c r="W5" i="4"/>
  <c r="T5" i="4"/>
  <c r="U4" i="4"/>
  <c r="W4" i="4"/>
  <c r="T4" i="4"/>
  <c r="G38" i="2"/>
  <c r="F38" i="2"/>
  <c r="E38" i="2"/>
  <c r="D38" i="2"/>
  <c r="G37" i="2"/>
  <c r="F37" i="2"/>
  <c r="E37" i="2"/>
  <c r="D37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4" i="2"/>
  <c r="C38" i="2"/>
  <c r="C37" i="2"/>
  <c r="C25" i="2"/>
  <c r="C26" i="2"/>
  <c r="C27" i="2"/>
  <c r="C28" i="2"/>
  <c r="C29" i="2"/>
  <c r="C30" i="2"/>
  <c r="C31" i="2"/>
  <c r="C32" i="2"/>
  <c r="C33" i="2"/>
  <c r="C34" i="2"/>
  <c r="C24" i="2"/>
  <c r="I19" i="2"/>
  <c r="H38" i="2"/>
  <c r="H37" i="1"/>
  <c r="E37" i="1"/>
  <c r="F37" i="1"/>
  <c r="G37" i="1"/>
  <c r="D3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E24" i="1"/>
  <c r="D24" i="1"/>
  <c r="I17" i="1"/>
  <c r="U14" i="1"/>
  <c r="W14" i="1"/>
  <c r="T14" i="1"/>
  <c r="V15" i="23"/>
  <c r="V14" i="23"/>
  <c r="V13" i="23"/>
  <c r="V12" i="23"/>
  <c r="V11" i="23"/>
  <c r="V10" i="23"/>
  <c r="V9" i="23"/>
  <c r="V8" i="23"/>
  <c r="V7" i="23"/>
  <c r="V6" i="23"/>
  <c r="V5" i="23"/>
  <c r="V4" i="23"/>
  <c r="V15" i="22"/>
  <c r="V14" i="22"/>
  <c r="V13" i="22"/>
  <c r="V12" i="22"/>
  <c r="V11" i="22"/>
  <c r="V10" i="22"/>
  <c r="V9" i="22"/>
  <c r="V8" i="22"/>
  <c r="V7" i="22"/>
  <c r="V6" i="22"/>
  <c r="V5" i="22"/>
  <c r="V4" i="22"/>
  <c r="U15" i="23"/>
  <c r="W15" i="23"/>
  <c r="T15" i="23"/>
  <c r="U14" i="23"/>
  <c r="W14" i="23"/>
  <c r="T14" i="23"/>
  <c r="U13" i="23"/>
  <c r="W13" i="23"/>
  <c r="T13" i="23"/>
  <c r="U12" i="23"/>
  <c r="W12" i="23"/>
  <c r="T12" i="23"/>
  <c r="U11" i="23"/>
  <c r="W11" i="23"/>
  <c r="T11" i="23"/>
  <c r="U9" i="23"/>
  <c r="T9" i="23"/>
  <c r="U8" i="23"/>
  <c r="W8" i="23"/>
  <c r="T8" i="23"/>
  <c r="U7" i="23"/>
  <c r="W7" i="23"/>
  <c r="T7" i="23"/>
  <c r="U5" i="23"/>
  <c r="W5" i="23"/>
  <c r="T5" i="23"/>
  <c r="U15" i="22"/>
  <c r="W15" i="22"/>
  <c r="T15" i="22"/>
  <c r="U14" i="22"/>
  <c r="W14" i="22"/>
  <c r="T14" i="22"/>
  <c r="U13" i="22"/>
  <c r="W13" i="22"/>
  <c r="T13" i="22"/>
  <c r="U12" i="22"/>
  <c r="W12" i="22"/>
  <c r="T12" i="22"/>
  <c r="U11" i="22"/>
  <c r="W11" i="22"/>
  <c r="T11" i="22"/>
  <c r="U9" i="22"/>
  <c r="W9" i="22"/>
  <c r="T9" i="22"/>
  <c r="U8" i="22"/>
  <c r="T8" i="22"/>
  <c r="U7" i="22"/>
  <c r="W7" i="22"/>
  <c r="T7" i="22"/>
  <c r="U5" i="22"/>
  <c r="W5" i="22"/>
  <c r="T5" i="22"/>
  <c r="T5" i="2"/>
  <c r="U5" i="2"/>
  <c r="W5" i="2"/>
  <c r="T6" i="2"/>
  <c r="U6" i="2"/>
  <c r="W6" i="2"/>
  <c r="T7" i="2"/>
  <c r="U7" i="2"/>
  <c r="T8" i="2"/>
  <c r="U8" i="2"/>
  <c r="W8" i="2"/>
  <c r="T9" i="2"/>
  <c r="U9" i="2"/>
  <c r="W9" i="2"/>
  <c r="T10" i="2"/>
  <c r="U10" i="2"/>
  <c r="T11" i="2"/>
  <c r="U11" i="2"/>
  <c r="W11" i="2"/>
  <c r="T12" i="2"/>
  <c r="U12" i="2"/>
  <c r="W12" i="2"/>
  <c r="T13" i="2"/>
  <c r="U13" i="2"/>
  <c r="W13" i="2"/>
  <c r="T14" i="2"/>
  <c r="U14" i="2"/>
  <c r="W14" i="2"/>
  <c r="U4" i="2"/>
  <c r="W4" i="2"/>
  <c r="T4" i="2"/>
  <c r="T5" i="1"/>
  <c r="U5" i="1"/>
  <c r="T6" i="1"/>
  <c r="U6" i="1"/>
  <c r="T7" i="1"/>
  <c r="U7" i="1"/>
  <c r="T8" i="1"/>
  <c r="U8" i="1"/>
  <c r="W8" i="1"/>
  <c r="T9" i="1"/>
  <c r="U9" i="1"/>
  <c r="W9" i="1"/>
  <c r="T10" i="1"/>
  <c r="U10" i="1"/>
  <c r="T11" i="1"/>
  <c r="U11" i="1"/>
  <c r="W11" i="1"/>
  <c r="T12" i="1"/>
  <c r="U12" i="1"/>
  <c r="T13" i="1"/>
  <c r="U13" i="1"/>
  <c r="W13" i="1"/>
  <c r="U4" i="1"/>
  <c r="W4" i="1"/>
  <c r="T4" i="1"/>
  <c r="I17" i="2"/>
  <c r="H37" i="2"/>
  <c r="W10" i="2"/>
  <c r="W10" i="1"/>
  <c r="W7" i="1"/>
  <c r="W9" i="23"/>
  <c r="W8" i="22"/>
  <c r="W7" i="2"/>
  <c r="W6" i="1"/>
  <c r="W12" i="1"/>
  <c r="W5" i="1"/>
  <c r="U24" i="1"/>
  <c r="T24" i="1"/>
  <c r="U26" i="1"/>
  <c r="U32" i="1"/>
  <c r="U28" i="1"/>
  <c r="U33" i="1"/>
  <c r="U30" i="1"/>
  <c r="U29" i="1"/>
  <c r="U31" i="1"/>
  <c r="T30" i="1"/>
  <c r="T26" i="1"/>
  <c r="U34" i="1"/>
  <c r="T33" i="1"/>
  <c r="T32" i="1"/>
  <c r="T31" i="1"/>
  <c r="T29" i="1"/>
  <c r="U27" i="1"/>
  <c r="T27" i="1"/>
  <c r="U25" i="1"/>
  <c r="T25" i="1"/>
  <c r="T28" i="1"/>
  <c r="T34" i="1"/>
  <c r="U24" i="2"/>
  <c r="T24" i="2"/>
  <c r="T29" i="2"/>
  <c r="U26" i="2"/>
  <c r="T28" i="2"/>
  <c r="U34" i="2"/>
  <c r="T25" i="2"/>
  <c r="U31" i="2"/>
  <c r="T31" i="2"/>
  <c r="U28" i="2"/>
  <c r="U27" i="2"/>
  <c r="U29" i="2"/>
  <c r="T30" i="2"/>
  <c r="T33" i="2"/>
  <c r="T34" i="2"/>
  <c r="T26" i="2"/>
  <c r="U25" i="2"/>
  <c r="U32" i="2"/>
  <c r="U33" i="2"/>
  <c r="T32" i="2"/>
  <c r="U30" i="2"/>
  <c r="T27" i="2"/>
  <c r="V25" i="5"/>
  <c r="W25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8" i="21"/>
  <c r="W10" i="21"/>
  <c r="W13" i="21"/>
  <c r="W6" i="21"/>
  <c r="T28" i="21"/>
  <c r="V27" i="21"/>
  <c r="V35" i="21"/>
  <c r="W15" i="21"/>
  <c r="V29" i="21"/>
  <c r="U28" i="21"/>
  <c r="U30" i="21"/>
  <c r="U32" i="21"/>
  <c r="U34" i="21"/>
  <c r="W11" i="21"/>
  <c r="V28" i="21"/>
  <c r="V30" i="21"/>
  <c r="V32" i="21"/>
  <c r="V34" i="21"/>
  <c r="T30" i="21"/>
  <c r="V31" i="21"/>
  <c r="T32" i="21"/>
  <c r="V33" i="21"/>
  <c r="T34" i="21"/>
  <c r="W7" i="21"/>
  <c r="W5" i="21"/>
  <c r="U27" i="21"/>
  <c r="U29" i="21"/>
  <c r="U31" i="21"/>
  <c r="U33" i="21"/>
  <c r="U35" i="21"/>
  <c r="T27" i="21"/>
  <c r="T29" i="21"/>
  <c r="T31" i="21"/>
  <c r="T33" i="21"/>
  <c r="T35" i="21"/>
  <c r="W8" i="20"/>
  <c r="W4" i="20"/>
  <c r="T31" i="20"/>
  <c r="W13" i="20"/>
  <c r="W10" i="20"/>
  <c r="V29" i="20"/>
  <c r="W6" i="20"/>
  <c r="W11" i="20"/>
  <c r="W16" i="20"/>
  <c r="U33" i="20"/>
  <c r="W7" i="20"/>
  <c r="T35" i="20"/>
  <c r="V34" i="20"/>
  <c r="U29" i="20"/>
  <c r="V28" i="20"/>
  <c r="T27" i="20"/>
  <c r="U32" i="20"/>
  <c r="W5" i="20"/>
  <c r="V30" i="20"/>
  <c r="V31" i="20"/>
  <c r="U34" i="20"/>
  <c r="W34" i="20"/>
  <c r="U27" i="20"/>
  <c r="V32" i="20"/>
  <c r="V33" i="20"/>
  <c r="W15" i="20"/>
  <c r="U31" i="20"/>
  <c r="T29" i="20"/>
  <c r="U28" i="20"/>
  <c r="U35" i="20"/>
  <c r="W9" i="20"/>
  <c r="V27" i="20"/>
  <c r="U30" i="20"/>
  <c r="T33" i="20"/>
  <c r="V35" i="20"/>
  <c r="T28" i="20"/>
  <c r="T30" i="20"/>
  <c r="T32" i="20"/>
  <c r="T34" i="20"/>
  <c r="W33" i="21"/>
  <c r="W29" i="21"/>
  <c r="W35" i="21"/>
  <c r="W30" i="21"/>
  <c r="W34" i="21"/>
  <c r="W27" i="21"/>
  <c r="W28" i="21"/>
  <c r="W31" i="21"/>
  <c r="W32" i="21"/>
  <c r="W29" i="20"/>
  <c r="W28" i="20"/>
  <c r="W30" i="20"/>
  <c r="W33" i="20"/>
  <c r="W35" i="20"/>
  <c r="W31" i="20"/>
  <c r="W27" i="20"/>
  <c r="W32" i="20"/>
</calcChain>
</file>

<file path=xl/sharedStrings.xml><?xml version="1.0" encoding="utf-8"?>
<sst xmlns="http://schemas.openxmlformats.org/spreadsheetml/2006/main" count="2146" uniqueCount="130">
  <si>
    <t>Jhonny</t>
  </si>
  <si>
    <t>Eric</t>
  </si>
  <si>
    <t>Runs</t>
  </si>
  <si>
    <t>K</t>
  </si>
  <si>
    <t>IP</t>
  </si>
  <si>
    <t>Pitching</t>
  </si>
  <si>
    <t>Dan H</t>
  </si>
  <si>
    <t>Johnny</t>
  </si>
  <si>
    <t>Blake</t>
  </si>
  <si>
    <t>Jordan</t>
  </si>
  <si>
    <t>Brenden</t>
  </si>
  <si>
    <t>AJ</t>
  </si>
  <si>
    <t>Trent</t>
  </si>
  <si>
    <t>Chris</t>
  </si>
  <si>
    <t>Dan Laub</t>
  </si>
  <si>
    <t xml:space="preserve">  OPS</t>
  </si>
  <si>
    <t xml:space="preserve">  OBP</t>
  </si>
  <si>
    <t xml:space="preserve">  SLG</t>
  </si>
  <si>
    <t xml:space="preserve">  AVG</t>
  </si>
  <si>
    <t xml:space="preserve">   SO</t>
  </si>
  <si>
    <t xml:space="preserve">   SF</t>
  </si>
  <si>
    <t xml:space="preserve">   FC</t>
  </si>
  <si>
    <t xml:space="preserve">   BB</t>
  </si>
  <si>
    <t xml:space="preserve">   HR</t>
  </si>
  <si>
    <t xml:space="preserve">   3B</t>
  </si>
  <si>
    <t xml:space="preserve">   2B</t>
  </si>
  <si>
    <t>1B</t>
  </si>
  <si>
    <t xml:space="preserve">  RBI</t>
  </si>
  <si>
    <t xml:space="preserve">    H</t>
  </si>
  <si>
    <t xml:space="preserve">    R</t>
  </si>
  <si>
    <t xml:space="preserve">   AB</t>
  </si>
  <si>
    <t xml:space="preserve">   PA</t>
  </si>
  <si>
    <t xml:space="preserve">    G</t>
  </si>
  <si>
    <t>Batting</t>
  </si>
  <si>
    <t>Kelly</t>
  </si>
  <si>
    <t>(1B + 2Bx2 + 3Bx3 + HRx4)/AB</t>
  </si>
  <si>
    <t>Earned</t>
  </si>
  <si>
    <t>HR Out</t>
  </si>
  <si>
    <t>ROE</t>
  </si>
  <si>
    <t>Scott T</t>
  </si>
  <si>
    <t>B Shoop</t>
  </si>
  <si>
    <t>Earned Runs</t>
  </si>
  <si>
    <t>ERA</t>
  </si>
  <si>
    <t>H</t>
  </si>
  <si>
    <t>R</t>
  </si>
  <si>
    <t>Games</t>
  </si>
  <si>
    <t>PJ Silva</t>
  </si>
  <si>
    <t>PJ MVP</t>
  </si>
  <si>
    <t>Brandon T</t>
  </si>
  <si>
    <t>John G</t>
  </si>
  <si>
    <t>Matt</t>
  </si>
  <si>
    <t>Game 1 (17-7)</t>
  </si>
  <si>
    <t>GS</t>
  </si>
  <si>
    <t>Game 2 (18-10)</t>
  </si>
  <si>
    <t>Game 3 (24-14)</t>
  </si>
  <si>
    <t>Game 4 (20-10)</t>
  </si>
  <si>
    <t>Home</t>
  </si>
  <si>
    <t>Away</t>
  </si>
  <si>
    <t>Time</t>
  </si>
  <si>
    <t>Date</t>
  </si>
  <si>
    <t>Renegade</t>
  </si>
  <si>
    <t>DP Only</t>
  </si>
  <si>
    <t>Jorge</t>
  </si>
  <si>
    <t>Black Mamba</t>
  </si>
  <si>
    <t>Wins</t>
  </si>
  <si>
    <t>Loss</t>
  </si>
  <si>
    <t>Avg. Per Game</t>
  </si>
  <si>
    <t>Beefcakes</t>
  </si>
  <si>
    <t>Dirt Bags</t>
  </si>
  <si>
    <t>Inglorius Batters</t>
  </si>
  <si>
    <t>Colony Grill</t>
  </si>
  <si>
    <t>Stealies</t>
  </si>
  <si>
    <t>:Last Call</t>
  </si>
  <si>
    <t>Don Tito</t>
  </si>
  <si>
    <t>Place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</si>
  <si>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</si>
  <si>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</si>
  <si>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</si>
  <si>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</si>
  <si>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</si>
  <si>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</si>
  <si>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</si>
  <si>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</si>
  <si>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</si>
  <si>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</si>
  <si>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</si>
  <si>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</si>
  <si>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</si>
  <si>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</si>
  <si>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</si>
  <si>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</si>
  <si>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</si>
  <si>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</si>
  <si>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Kevin</t>
  </si>
  <si>
    <t>Game 7 (13-6)</t>
  </si>
  <si>
    <t>Gunston</t>
  </si>
  <si>
    <t>Dudley</t>
  </si>
  <si>
    <t>Sub</t>
  </si>
  <si>
    <t>Game 8 (19-13)</t>
  </si>
  <si>
    <t>PJ Mvp</t>
  </si>
  <si>
    <t>VA Highlands</t>
  </si>
  <si>
    <t>8PM</t>
  </si>
  <si>
    <t>9PM</t>
  </si>
  <si>
    <t>Game 12 (12-12)</t>
  </si>
  <si>
    <t>Game 11 (4-10)</t>
  </si>
  <si>
    <t>Game 13 (13-14)</t>
  </si>
  <si>
    <t>Barcroft</t>
  </si>
  <si>
    <t>Beefcake</t>
  </si>
  <si>
    <t>8:30PM</t>
  </si>
  <si>
    <t>9:30PM</t>
  </si>
  <si>
    <t>Game 14 (17-16)</t>
  </si>
  <si>
    <t>Zig</t>
  </si>
  <si>
    <t>VA highlands</t>
  </si>
  <si>
    <t>6:00PM</t>
  </si>
  <si>
    <t>7:00PM</t>
  </si>
  <si>
    <t>Game 16 (11-19)</t>
  </si>
  <si>
    <t>Game 15 (9-14)</t>
  </si>
  <si>
    <t>Jeff Donald</t>
  </si>
  <si>
    <t>Menzy</t>
  </si>
  <si>
    <t>Game 17 (27-34)</t>
  </si>
  <si>
    <t>Quincy</t>
  </si>
  <si>
    <t>Game 18 (21-22)</t>
  </si>
  <si>
    <t>Season (10-7-1)</t>
  </si>
  <si>
    <t>6:30PM</t>
  </si>
  <si>
    <t>7:30PM</t>
  </si>
  <si>
    <t>Playoffs 3 (11-24)</t>
  </si>
  <si>
    <t>Playoffs 2 (17-8)</t>
  </si>
  <si>
    <t>Playoffs 1 (10-12)</t>
  </si>
  <si>
    <t>0.000</t>
  </si>
  <si>
    <t>Playoffs (1-2)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</si>
</sst>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"/>
    <numFmt numFmtId="166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b/>
      <sz val="9"/>
      <color rgb="FF111111"/>
      <name val="Roboto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0" xfId="0" applyFill="1" applyBorder="1"/>
    <xf numFmtId="0" fontId="0" fillId="2" borderId="2" xfId="0" applyFill="1" applyBorder="1"/>
    <xf numFmtId="0" fontId="0" fillId="0" borderId="5" xfId="0" applyBorder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0" fontId="0" fillId="0" borderId="5" xfId="0" applyFill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0" xfId="1" applyNumberFormat="1" applyFont="1"/>
    <xf numFmtId="2" fontId="0" fillId="0" borderId="5" xfId="0" applyNumberFormat="1" applyBorder="1" applyAlignment="1">
      <alignment vertical="center"/>
    </xf>
    <xf numFmtId="164" fontId="0" fillId="0" borderId="0" xfId="1" applyNumberFormat="1" applyFont="1"/>
    <xf numFmtId="164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4" xfId="0" applyBorder="1"/>
    <xf numFmtId="164" fontId="0" fillId="0" borderId="13" xfId="0" applyNumberForma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0" fontId="0" fillId="2" borderId="0" xfId="0" applyFill="1"/>
    <xf numFmtId="1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" fontId="0" fillId="0" borderId="5" xfId="0" applyNumberFormat="1" applyFill="1" applyBorder="1" applyAlignment="1">
      <alignment vertical="center"/>
    </xf>
    <xf numFmtId="165" fontId="0" fillId="0" borderId="0" xfId="0" applyNumberFormat="1"/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2" fontId="0" fillId="0" borderId="5" xfId="0" applyNumberFormat="1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166" fontId="0" fillId="0" borderId="4" xfId="1" applyNumberFormat="1" applyFont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4" fontId="0" fillId="4" borderId="1" xfId="0" applyNumberFormat="1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18" fontId="0" fillId="4" borderId="5" xfId="0" applyNumberFormat="1" applyFont="1" applyFill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0" fontId="0" fillId="2" borderId="10" xfId="0" applyFont="1" applyFill="1" applyBorder="1"/>
    <xf numFmtId="0" fontId="0" fillId="0" borderId="11" xfId="0" applyFont="1" applyBorder="1"/>
    <xf numFmtId="0" fontId="0" fillId="2" borderId="11" xfId="0" applyFont="1" applyFill="1" applyBorder="1"/>
    <xf numFmtId="0" fontId="0" fillId="0" borderId="12" xfId="0" applyFont="1" applyBorder="1"/>
    <xf numFmtId="0" fontId="0" fillId="2" borderId="0" xfId="0" applyFill="1" applyBorder="1"/>
    <xf numFmtId="0" fontId="0" fillId="0" borderId="15" xfId="0" applyBorder="1"/>
    <xf numFmtId="1" fontId="0" fillId="0" borderId="15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66" fontId="0" fillId="0" borderId="1" xfId="1" quotePrefix="1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textRotation="255"/>
    </xf>
    <xf numFmtId="0" fontId="6" fillId="2" borderId="8" xfId="0" applyFont="1" applyFill="1" applyBorder="1" applyAlignment="1">
      <alignment horizontal="center" textRotation="255"/>
    </xf>
    <xf numFmtId="0" fontId="6" fillId="2" borderId="9" xfId="0" applyFont="1" applyFill="1" applyBorder="1" applyAlignment="1">
      <alignment horizontal="center" textRotation="255"/>
    </xf>
    <xf numFmtId="0" fontId="9" fillId="2" borderId="7" xfId="0" applyFont="1" applyFill="1" applyBorder="1" applyAlignment="1">
      <alignment horizontal="center" textRotation="255"/>
    </xf>
    <xf numFmtId="0" fontId="9" fillId="2" borderId="8" xfId="0" applyFont="1" applyFill="1" applyBorder="1" applyAlignment="1">
      <alignment horizontal="center" textRotation="255"/>
    </xf>
    <xf numFmtId="0" fontId="9" fillId="2" borderId="9" xfId="0" applyFont="1" applyFill="1" applyBorder="1" applyAlignment="1">
      <alignment horizontal="center" textRotation="255"/>
    </xf>
    <xf numFmtId="0" fontId="8" fillId="2" borderId="7" xfId="0" applyFont="1" applyFill="1" applyBorder="1" applyAlignment="1">
      <alignment horizontal="center" textRotation="255"/>
    </xf>
    <xf numFmtId="0" fontId="8" fillId="2" borderId="8" xfId="0" applyFont="1" applyFill="1" applyBorder="1" applyAlignment="1">
      <alignment horizontal="center" textRotation="255"/>
    </xf>
    <xf numFmtId="0" fontId="8" fillId="2" borderId="9" xfId="0" applyFont="1" applyFill="1" applyBorder="1" applyAlignment="1">
      <alignment horizontal="center" textRotation="255"/>
    </xf>
    <xf numFmtId="0" fontId="2" fillId="2" borderId="7" xfId="0" applyFont="1" applyFill="1" applyBorder="1" applyAlignment="1">
      <alignment horizontal="center" textRotation="255"/>
    </xf>
    <xf numFmtId="0" fontId="2" fillId="2" borderId="8" xfId="0" applyFont="1" applyFill="1" applyBorder="1" applyAlignment="1">
      <alignment horizontal="center" textRotation="255"/>
    </xf>
    <xf numFmtId="0" fontId="2" fillId="2" borderId="9" xfId="0" applyFont="1" applyFill="1" applyBorder="1" applyAlignment="1">
      <alignment horizontal="center" textRotation="255"/>
    </xf>
    <xf numFmtId="0" fontId="2" fillId="2" borderId="10" xfId="0" applyFont="1" applyFill="1" applyBorder="1" applyAlignment="1">
      <alignment horizontal="center" textRotation="255"/>
    </xf>
    <xf numFmtId="0" fontId="2" fillId="2" borderId="11" xfId="0" applyFont="1" applyFill="1" applyBorder="1" applyAlignment="1">
      <alignment horizontal="center" textRotation="255"/>
    </xf>
    <xf numFmtId="0" fontId="2" fillId="2" borderId="12" xfId="0" applyFont="1" applyFill="1" applyBorder="1" applyAlignment="1">
      <alignment horizontal="center" textRotation="255"/>
    </xf>
    <xf numFmtId="0" fontId="5" fillId="2" borderId="7" xfId="0" applyFont="1" applyFill="1" applyBorder="1" applyAlignment="1">
      <alignment horizontal="center" textRotation="255"/>
    </xf>
    <xf numFmtId="0" fontId="5" fillId="2" borderId="8" xfId="0" applyFont="1" applyFill="1" applyBorder="1" applyAlignment="1">
      <alignment horizontal="center" textRotation="255"/>
    </xf>
    <xf numFmtId="0" fontId="5" fillId="2" borderId="9" xfId="0" applyFont="1" applyFill="1" applyBorder="1" applyAlignment="1">
      <alignment horizontal="center" textRotation="255"/>
    </xf>
    <xf numFmtId="0" fontId="7" fillId="2" borderId="7" xfId="0" applyFont="1" applyFill="1" applyBorder="1" applyAlignment="1">
      <alignment horizontal="center" textRotation="255"/>
    </xf>
    <xf numFmtId="0" fontId="7" fillId="2" borderId="8" xfId="0" applyFont="1" applyFill="1" applyBorder="1" applyAlignment="1">
      <alignment horizontal="center" textRotation="255"/>
    </xf>
    <xf numFmtId="0" fontId="7" fillId="2" borderId="9" xfId="0" applyFont="1" applyFill="1" applyBorder="1" applyAlignment="1">
      <alignment horizontal="center" textRotation="255"/>
    </xf>
    <xf numFmtId="1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311020</xdr:colOff>
      <xdr:row>8</xdr:row>
      <xdr:rowOff>54428</xdr:rowOff>
    </xdr:from>
    <xdr:ext cx="7974578" cy="937629"/>
    <xdr:sp macro="" textlink="">
      <xdr:nvSpPr>
        <xdr:cNvPr id="2" name="Rectangle 1" descr="a334e498-0b4e-441a-af63-b3b8411f0f66">
          <a:extLst>
            <a:ext uri="{FF2B5EF4-FFF2-40B4-BE49-F238E27FC236}">
              <a16:creationId xmlns:a16="http://schemas.microsoft.com/office/drawing/2014/main" id="{934FA2D3-DE3C-4DD7-A308-3B65F1158010}"/>
            </a:ext>
          </a:extLst>
        </xdr:cNvPr>
        <xdr:cNvSpPr/>
      </xdr:nvSpPr>
      <xdr:spPr>
        <a:xfrm rot="1120860">
          <a:off x="2270449" y="1547327"/>
          <a:ext cx="797457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Forfeit (22-10)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469431</xdr:colOff>
      <xdr:row>12</xdr:row>
      <xdr:rowOff>146435</xdr:rowOff>
    </xdr:from>
    <xdr:ext cx="7974578" cy="937629"/>
    <xdr:sp macro="" textlink="">
      <xdr:nvSpPr>
        <xdr:cNvPr id="2" name="Rectangle 1" descr="2f699b66-8cae-48e8-8e21-c1bfefa21b28">
          <a:extLst>
            <a:ext uri="{FF2B5EF4-FFF2-40B4-BE49-F238E27FC236}">
              <a16:creationId xmlns:a16="http://schemas.microsoft.com/office/drawing/2014/main" id="{749AB45F-B495-4046-9281-A72B72A8E3A1}"/>
            </a:ext>
          </a:extLst>
        </xdr:cNvPr>
        <xdr:cNvSpPr/>
      </xdr:nvSpPr>
      <xdr:spPr>
        <a:xfrm rot="1120860">
          <a:off x="4948125" y="2385782"/>
          <a:ext cx="797457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Forfeit (22-10)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ACF0-4F8C-42A0-9A52-1864A7158D5C}">
  <dimension ref="D4:Z14"/>
  <sheetViews>
    <sheetView topLeftCell="D1" workbookViewId="0">
      <selection activeCell="Q13" sqref="Q13"/>
    </sheetView>
  </sheetViews>
  <sheetFormatPr defaultRowHeight="14.6" x14ac:dyDescent="0.4"/>
  <cols>
    <col min="4" max="4" width="11.84375" bestFit="1" customWidth="1"/>
    <col min="8" max="8" width="12.765625" bestFit="1" customWidth="1"/>
  </cols>
  <sheetData>
    <row r="4" spans="4:26" x14ac:dyDescent="0.4">
      <c r="E4" t="s">
        <v>64</v>
      </c>
      <c r="F4" t="s">
        <v>65</v>
      </c>
      <c r="H4" t="s">
        <v>66</v>
      </c>
      <c r="I4" t="s">
        <v>75</v>
      </c>
      <c r="J4" t="s">
        <v>76</v>
      </c>
      <c r="K4" t="s">
        <v>77</v>
      </c>
      <c r="L4" t="s">
        <v>78</v>
      </c>
      <c r="M4" t="s">
        <v>79</v>
      </c>
      <c r="N4" t="s">
        <v>80</v>
      </c>
      <c r="O4" t="s">
        <v>81</v>
      </c>
      <c r="P4" t="s">
        <v>82</v>
      </c>
      <c r="Q4" t="s">
        <v>83</v>
      </c>
      <c r="R4" t="s">
        <v>84</v>
      </c>
      <c r="S4" t="s">
        <v>85</v>
      </c>
      <c r="T4" t="s">
        <v>86</v>
      </c>
      <c r="U4" t="s">
        <v>87</v>
      </c>
      <c r="V4" t="s">
        <v>88</v>
      </c>
      <c r="W4" t="s">
        <v>89</v>
      </c>
      <c r="X4" t="s">
        <v>90</v>
      </c>
      <c r="Y4" t="s">
        <v>91</v>
      </c>
      <c r="Z4" t="s">
        <v>92</v>
      </c>
    </row>
    <row r="5" spans="4:26" x14ac:dyDescent="0.4">
      <c r="D5" t="s">
        <v>63</v>
      </c>
      <c r="E5">
        <v>6</v>
      </c>
      <c r="F5">
        <v>0</v>
      </c>
      <c r="H5" s="37">
        <f>AVERAGE(I5:Z5)</f>
        <v>16</v>
      </c>
      <c r="I5">
        <v>7</v>
      </c>
      <c r="J5">
        <v>7</v>
      </c>
      <c r="K5">
        <v>17</v>
      </c>
      <c r="L5">
        <v>23</v>
      </c>
      <c r="M5">
        <v>20</v>
      </c>
      <c r="N5">
        <v>22</v>
      </c>
    </row>
    <row r="6" spans="4:26" x14ac:dyDescent="0.4">
      <c r="D6" t="s">
        <v>60</v>
      </c>
      <c r="E6">
        <v>5</v>
      </c>
      <c r="F6">
        <v>1</v>
      </c>
      <c r="H6" s="37">
        <f t="shared" ref="H6:H14" si="0">AVERAGE(I6:Z6)</f>
        <v>19.375</v>
      </c>
      <c r="I6">
        <v>17</v>
      </c>
      <c r="J6">
        <v>18</v>
      </c>
      <c r="K6">
        <v>24</v>
      </c>
      <c r="L6">
        <v>20</v>
      </c>
      <c r="M6">
        <v>22</v>
      </c>
      <c r="N6">
        <v>22</v>
      </c>
      <c r="O6">
        <v>19</v>
      </c>
      <c r="P6">
        <v>13</v>
      </c>
    </row>
    <row r="7" spans="4:26" x14ac:dyDescent="0.4">
      <c r="D7" t="s">
        <v>67</v>
      </c>
      <c r="E7">
        <v>4</v>
      </c>
      <c r="F7">
        <v>2</v>
      </c>
      <c r="H7" s="37">
        <f t="shared" si="0"/>
        <v>16.25</v>
      </c>
      <c r="I7">
        <v>9</v>
      </c>
      <c r="J7">
        <v>12</v>
      </c>
      <c r="K7">
        <v>21</v>
      </c>
      <c r="L7">
        <v>17</v>
      </c>
      <c r="M7">
        <v>8</v>
      </c>
      <c r="N7">
        <v>14</v>
      </c>
      <c r="O7">
        <v>22</v>
      </c>
      <c r="P7">
        <v>27</v>
      </c>
    </row>
    <row r="8" spans="4:26" x14ac:dyDescent="0.4">
      <c r="D8" t="s">
        <v>68</v>
      </c>
      <c r="E8">
        <v>3</v>
      </c>
      <c r="F8">
        <v>1</v>
      </c>
      <c r="H8" s="37">
        <f t="shared" si="0"/>
        <v>17</v>
      </c>
      <c r="I8">
        <v>22</v>
      </c>
      <c r="J8">
        <v>23</v>
      </c>
      <c r="K8">
        <v>6</v>
      </c>
      <c r="L8">
        <v>17</v>
      </c>
    </row>
    <row r="9" spans="4:26" x14ac:dyDescent="0.4">
      <c r="D9" t="s">
        <v>69</v>
      </c>
      <c r="E9">
        <v>3</v>
      </c>
      <c r="F9">
        <v>4</v>
      </c>
      <c r="G9">
        <v>1</v>
      </c>
      <c r="H9" s="37">
        <f t="shared" si="0"/>
        <v>13.625</v>
      </c>
      <c r="I9">
        <v>18</v>
      </c>
      <c r="J9">
        <v>25</v>
      </c>
      <c r="K9">
        <v>16</v>
      </c>
      <c r="L9">
        <v>14</v>
      </c>
      <c r="M9">
        <v>7</v>
      </c>
      <c r="N9">
        <v>3</v>
      </c>
      <c r="O9">
        <v>13</v>
      </c>
      <c r="P9">
        <v>13</v>
      </c>
    </row>
    <row r="10" spans="4:26" x14ac:dyDescent="0.4">
      <c r="D10" t="s">
        <v>70</v>
      </c>
      <c r="E10">
        <v>3</v>
      </c>
      <c r="F10">
        <v>3</v>
      </c>
      <c r="H10" s="37">
        <f t="shared" si="0"/>
        <v>11.125</v>
      </c>
      <c r="I10">
        <v>7</v>
      </c>
      <c r="J10">
        <v>10</v>
      </c>
      <c r="K10">
        <v>7</v>
      </c>
      <c r="L10">
        <v>14</v>
      </c>
      <c r="M10">
        <v>11</v>
      </c>
      <c r="N10">
        <v>16</v>
      </c>
      <c r="O10">
        <v>17</v>
      </c>
      <c r="P10">
        <v>7</v>
      </c>
    </row>
    <row r="11" spans="4:26" x14ac:dyDescent="0.4">
      <c r="D11" t="s">
        <v>73</v>
      </c>
      <c r="E11">
        <v>3</v>
      </c>
      <c r="F11">
        <v>3</v>
      </c>
      <c r="H11" s="37">
        <f t="shared" si="0"/>
        <v>14.333333333333334</v>
      </c>
      <c r="I11">
        <v>20</v>
      </c>
      <c r="J11">
        <v>17</v>
      </c>
      <c r="K11">
        <v>3</v>
      </c>
      <c r="L11">
        <v>19</v>
      </c>
      <c r="M11">
        <v>10</v>
      </c>
      <c r="N11">
        <v>17</v>
      </c>
    </row>
    <row r="12" spans="4:26" x14ac:dyDescent="0.4">
      <c r="D12" t="s">
        <v>71</v>
      </c>
      <c r="E12">
        <v>1</v>
      </c>
      <c r="F12">
        <v>5</v>
      </c>
      <c r="H12" s="37">
        <f t="shared" si="0"/>
        <v>7.666666666666667</v>
      </c>
      <c r="I12">
        <v>0</v>
      </c>
      <c r="J12">
        <v>0</v>
      </c>
      <c r="K12">
        <v>0</v>
      </c>
      <c r="L12">
        <v>8</v>
      </c>
      <c r="M12">
        <v>14</v>
      </c>
      <c r="N12">
        <v>24</v>
      </c>
    </row>
    <row r="13" spans="4:26" x14ac:dyDescent="0.4">
      <c r="D13" t="s">
        <v>61</v>
      </c>
      <c r="E13">
        <v>0</v>
      </c>
      <c r="F13">
        <v>4</v>
      </c>
      <c r="H13" s="37">
        <f t="shared" si="0"/>
        <v>11.166666666666666</v>
      </c>
      <c r="I13">
        <v>7</v>
      </c>
      <c r="J13">
        <v>11</v>
      </c>
      <c r="K13">
        <v>14</v>
      </c>
      <c r="L13">
        <v>10</v>
      </c>
      <c r="O13">
        <v>10</v>
      </c>
      <c r="P13">
        <v>15</v>
      </c>
    </row>
    <row r="14" spans="4:26" x14ac:dyDescent="0.4">
      <c r="D14" t="s">
        <v>72</v>
      </c>
      <c r="E14">
        <v>0</v>
      </c>
      <c r="F14">
        <v>6</v>
      </c>
      <c r="H14" s="37">
        <f t="shared" si="0"/>
        <v>7.5</v>
      </c>
      <c r="I14">
        <v>3</v>
      </c>
      <c r="J14">
        <v>11</v>
      </c>
      <c r="K14">
        <v>9</v>
      </c>
      <c r="L14">
        <v>3</v>
      </c>
      <c r="M14">
        <v>7</v>
      </c>
      <c r="N14">
        <v>8</v>
      </c>
      <c r="O14">
        <v>6</v>
      </c>
      <c r="P14">
        <v>13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87CA-29D4-4B23-B13E-C3DE98BD5D91}">
  <dimension ref="B2:W39"/>
  <sheetViews>
    <sheetView zoomScale="85" zoomScaleNormal="85" workbookViewId="0">
      <selection activeCell="K24" sqref="K24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4</v>
      </c>
      <c r="G4" s="22">
        <v>3</v>
      </c>
      <c r="H4" s="22">
        <v>3</v>
      </c>
      <c r="I4" s="22">
        <v>3</v>
      </c>
      <c r="J4" s="22">
        <v>1</v>
      </c>
      <c r="K4" s="22">
        <v>1</v>
      </c>
      <c r="L4" s="22">
        <v>1</v>
      </c>
      <c r="M4" s="22"/>
      <c r="N4" s="22"/>
      <c r="O4" s="22"/>
      <c r="P4" s="22"/>
      <c r="Q4" s="22"/>
      <c r="R4" s="22"/>
      <c r="S4" s="22"/>
      <c r="T4" s="11">
        <f>G4/F4</f>
        <v>0.75</v>
      </c>
      <c r="U4" s="11">
        <f>(J4+(2*K4)+(3*L4)+(4*M4))/F4</f>
        <v>1.5</v>
      </c>
      <c r="V4" s="11">
        <f>(G4+N4+Q4+O4)/E4</f>
        <v>0.75</v>
      </c>
      <c r="W4" s="12">
        <f>U4+V4</f>
        <v>2.25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1</v>
      </c>
      <c r="H5" s="22">
        <v>2</v>
      </c>
      <c r="I5" s="22">
        <v>3</v>
      </c>
      <c r="J5" s="22"/>
      <c r="K5" s="22">
        <v>1</v>
      </c>
      <c r="L5" s="22"/>
      <c r="M5" s="22"/>
      <c r="N5" s="22"/>
      <c r="O5" s="22">
        <v>1</v>
      </c>
      <c r="P5" s="22"/>
      <c r="Q5" s="22"/>
      <c r="R5" s="22"/>
      <c r="S5" s="22"/>
      <c r="T5" s="11">
        <f t="shared" ref="T5:T16" si="0">G5/F5</f>
        <v>0.25</v>
      </c>
      <c r="U5" s="11">
        <f t="shared" ref="U5:U16" si="1">(J5+(2*K5)+(3*L5)+(4*M5))/F5</f>
        <v>0.5</v>
      </c>
      <c r="V5" s="11">
        <f>(G5+N5+Q5+O5)/F5</f>
        <v>0.5</v>
      </c>
      <c r="W5" s="12">
        <f t="shared" ref="W5:W16" si="2">U5+V5</f>
        <v>1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3</v>
      </c>
      <c r="H6" s="22">
        <v>1</v>
      </c>
      <c r="I6" s="22"/>
      <c r="J6" s="22">
        <v>3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0.75</v>
      </c>
      <c r="U6" s="11">
        <f t="shared" si="1"/>
        <v>0.75</v>
      </c>
      <c r="V6" s="11">
        <f>(G6+N6+Q6+O6)/F6</f>
        <v>0.75</v>
      </c>
      <c r="W6" s="12">
        <f t="shared" si="2"/>
        <v>1.5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6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3"/>
        <v>0</v>
      </c>
      <c r="W8" s="12">
        <f t="shared" si="2"/>
        <v>0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2</v>
      </c>
      <c r="H10" s="22">
        <v>1</v>
      </c>
      <c r="I10" s="22">
        <v>2</v>
      </c>
      <c r="J10" s="22">
        <v>1</v>
      </c>
      <c r="K10" s="22"/>
      <c r="L10" s="22">
        <v>1</v>
      </c>
      <c r="M10" s="22"/>
      <c r="N10" s="22"/>
      <c r="O10" s="22"/>
      <c r="P10" s="22"/>
      <c r="Q10" s="22"/>
      <c r="R10" s="22"/>
      <c r="S10" s="22"/>
      <c r="T10" s="11">
        <f t="shared" si="0"/>
        <v>0.66666666666666663</v>
      </c>
      <c r="U10" s="11">
        <f t="shared" si="1"/>
        <v>1.3333333333333333</v>
      </c>
      <c r="V10" s="11">
        <f t="shared" si="3"/>
        <v>0.66666666666666663</v>
      </c>
      <c r="W10" s="12">
        <f t="shared" si="2"/>
        <v>2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3</v>
      </c>
      <c r="H11" s="22">
        <v>1</v>
      </c>
      <c r="I11" s="22">
        <v>2</v>
      </c>
      <c r="J11" s="22">
        <v>3</v>
      </c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0"/>
        <v>0.75</v>
      </c>
      <c r="U11" s="11">
        <f t="shared" si="1"/>
        <v>0.75</v>
      </c>
      <c r="V11" s="11">
        <f t="shared" si="3"/>
        <v>0.75</v>
      </c>
      <c r="W11" s="12">
        <f t="shared" si="2"/>
        <v>1.5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>
        <v>2</v>
      </c>
      <c r="I13" s="22"/>
      <c r="J13" s="22">
        <v>2</v>
      </c>
      <c r="K13" s="22"/>
      <c r="L13" s="22"/>
      <c r="M13" s="22"/>
      <c r="N13" s="22"/>
      <c r="O13" s="22">
        <v>1</v>
      </c>
      <c r="P13" s="22"/>
      <c r="Q13" s="22"/>
      <c r="R13" s="22"/>
      <c r="S13" s="22"/>
      <c r="T13" s="11">
        <f t="shared" si="0"/>
        <v>0.66666666666666663</v>
      </c>
      <c r="U13" s="11">
        <f t="shared" si="1"/>
        <v>0.66666666666666663</v>
      </c>
      <c r="V13" s="11">
        <f t="shared" si="3"/>
        <v>1</v>
      </c>
      <c r="W13" s="12">
        <f t="shared" si="2"/>
        <v>1.6666666666666665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4</v>
      </c>
      <c r="F15" s="22">
        <v>3</v>
      </c>
      <c r="G15" s="22">
        <v>2</v>
      </c>
      <c r="H15" s="22">
        <v>1</v>
      </c>
      <c r="I15" s="22"/>
      <c r="J15" s="22">
        <v>2</v>
      </c>
      <c r="L15" s="22"/>
      <c r="M15" s="22"/>
      <c r="N15" s="22">
        <v>1</v>
      </c>
      <c r="T15" s="1">
        <f t="shared" si="0"/>
        <v>0.66666666666666663</v>
      </c>
      <c r="U15" s="30">
        <f t="shared" si="1"/>
        <v>0.66666666666666663</v>
      </c>
      <c r="V15" s="11">
        <f t="shared" si="3"/>
        <v>0.75</v>
      </c>
      <c r="W15" s="31">
        <f t="shared" si="2"/>
        <v>1.4166666666666665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>
        <v>1</v>
      </c>
      <c r="E17">
        <v>3</v>
      </c>
      <c r="F17">
        <v>3</v>
      </c>
      <c r="G17">
        <v>2</v>
      </c>
      <c r="H17">
        <v>1</v>
      </c>
      <c r="I17">
        <v>1</v>
      </c>
      <c r="J17">
        <v>1</v>
      </c>
      <c r="K17">
        <v>1</v>
      </c>
    </row>
    <row r="18" spans="2:23" x14ac:dyDescent="0.4">
      <c r="C18" t="s">
        <v>93</v>
      </c>
      <c r="D18" s="22">
        <v>1</v>
      </c>
      <c r="E18" s="22">
        <v>3</v>
      </c>
      <c r="F18" s="22">
        <v>3</v>
      </c>
      <c r="G18" s="22">
        <v>3</v>
      </c>
      <c r="H18" s="22">
        <v>1</v>
      </c>
      <c r="I18" s="22">
        <v>2</v>
      </c>
      <c r="J18" s="22">
        <v>3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5</v>
      </c>
      <c r="F20" s="22"/>
      <c r="G20" s="22">
        <v>6</v>
      </c>
      <c r="H20" s="22">
        <v>4</v>
      </c>
      <c r="I20" s="10">
        <f>9*H20/E20</f>
        <v>7.2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 t="e">
        <f>9*H22/E22</f>
        <v>#DIV/0!</v>
      </c>
    </row>
    <row r="25" spans="2:23" ht="15" thickBot="1" x14ac:dyDescent="0.45"/>
    <row r="26" spans="2:23" ht="14.6" customHeight="1" x14ac:dyDescent="0.4">
      <c r="B26" s="86" t="s">
        <v>94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13</v>
      </c>
      <c r="D27" s="10">
        <f>VLOOKUP($C27,$C$4:$S$18,MATCH(D$26,$C$3:$S$3,0),FALSE)</f>
        <v>1</v>
      </c>
      <c r="E27" s="10">
        <f t="shared" ref="E27:S36" si="4">VLOOKUP($C27,$C$4:$S$18,MATCH(E$26,$C$3:$S$3,0),FALSE)</f>
        <v>4</v>
      </c>
      <c r="F27" s="10">
        <f t="shared" si="4"/>
        <v>3</v>
      </c>
      <c r="G27" s="10">
        <f t="shared" si="4"/>
        <v>2</v>
      </c>
      <c r="H27" s="10">
        <f t="shared" si="4"/>
        <v>1</v>
      </c>
      <c r="I27" s="10">
        <f t="shared" si="4"/>
        <v>0</v>
      </c>
      <c r="J27" s="10">
        <f t="shared" si="4"/>
        <v>2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1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0.66666666666666663</v>
      </c>
      <c r="U27" s="11">
        <f>(J27+(2*K27)+(3*L27)+(4*M27))/F27</f>
        <v>0.66666666666666663</v>
      </c>
      <c r="V27" s="11">
        <f>(G27+N27+Q27+O27)/E27</f>
        <v>0.75</v>
      </c>
      <c r="W27" s="12">
        <f>U27+V27</f>
        <v>1.4166666666666665</v>
      </c>
    </row>
    <row r="28" spans="2:23" x14ac:dyDescent="0.4">
      <c r="B28" s="87"/>
      <c r="C28" t="s">
        <v>12</v>
      </c>
      <c r="D28" s="10">
        <f t="shared" ref="D28:D36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3</v>
      </c>
      <c r="H28" s="10">
        <f t="shared" si="4"/>
        <v>1</v>
      </c>
      <c r="I28" s="10">
        <f t="shared" si="4"/>
        <v>0</v>
      </c>
      <c r="J28" s="10">
        <f t="shared" si="4"/>
        <v>3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5" si="6">G28/F28</f>
        <v>0.75</v>
      </c>
      <c r="U28" s="11">
        <f t="shared" ref="U28:U35" si="7">(J28+(2*K28)+(3*L28)+(4*M28))/F28</f>
        <v>0.75</v>
      </c>
      <c r="V28" s="11">
        <f t="shared" ref="V28:V35" si="8">(G28+N28+Q28+O28)/E28</f>
        <v>0.75</v>
      </c>
      <c r="W28" s="12">
        <f t="shared" ref="W28:W35" si="9">U28+V28</f>
        <v>1.5</v>
      </c>
    </row>
    <row r="29" spans="2:23" x14ac:dyDescent="0.4">
      <c r="B29" s="87"/>
      <c r="C29" t="s">
        <v>40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1</v>
      </c>
      <c r="H29" s="10">
        <f t="shared" si="4"/>
        <v>2</v>
      </c>
      <c r="I29" s="10">
        <f t="shared" si="4"/>
        <v>3</v>
      </c>
      <c r="J29" s="10">
        <f t="shared" si="4"/>
        <v>0</v>
      </c>
      <c r="K29" s="10">
        <f t="shared" si="4"/>
        <v>1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1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0.25</v>
      </c>
      <c r="U29" s="11">
        <f t="shared" si="7"/>
        <v>0.5</v>
      </c>
      <c r="V29" s="11">
        <f t="shared" si="8"/>
        <v>0.5</v>
      </c>
      <c r="W29" s="12">
        <f t="shared" si="9"/>
        <v>1</v>
      </c>
    </row>
    <row r="30" spans="2:23" x14ac:dyDescent="0.4">
      <c r="B30" s="87"/>
      <c r="C30" t="s">
        <v>39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3</v>
      </c>
      <c r="H30" s="10">
        <f t="shared" si="4"/>
        <v>3</v>
      </c>
      <c r="I30" s="10">
        <f t="shared" si="4"/>
        <v>3</v>
      </c>
      <c r="J30" s="10">
        <f t="shared" si="4"/>
        <v>1</v>
      </c>
      <c r="K30" s="10">
        <f t="shared" si="4"/>
        <v>1</v>
      </c>
      <c r="L30" s="10">
        <f t="shared" si="4"/>
        <v>1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0.75</v>
      </c>
      <c r="U30" s="11">
        <f t="shared" si="7"/>
        <v>1.5</v>
      </c>
      <c r="V30" s="11">
        <f t="shared" si="8"/>
        <v>0.75</v>
      </c>
      <c r="W30" s="12">
        <f t="shared" si="9"/>
        <v>2.25</v>
      </c>
    </row>
    <row r="31" spans="2:23" x14ac:dyDescent="0.4">
      <c r="B31" s="87"/>
      <c r="C31" t="s">
        <v>9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3</v>
      </c>
      <c r="H31" s="10">
        <f t="shared" si="4"/>
        <v>1</v>
      </c>
      <c r="I31" s="10">
        <f t="shared" si="4"/>
        <v>2</v>
      </c>
      <c r="J31" s="10">
        <f t="shared" si="4"/>
        <v>3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0.75</v>
      </c>
      <c r="U31" s="11">
        <f t="shared" si="7"/>
        <v>0.75</v>
      </c>
      <c r="V31" s="11">
        <f t="shared" si="8"/>
        <v>0.75</v>
      </c>
      <c r="W31" s="12">
        <f t="shared" si="9"/>
        <v>1.5</v>
      </c>
    </row>
    <row r="32" spans="2:23" x14ac:dyDescent="0.4">
      <c r="B32" s="87"/>
      <c r="C32" t="s">
        <v>1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2</v>
      </c>
      <c r="H32" s="10">
        <f t="shared" si="4"/>
        <v>2</v>
      </c>
      <c r="I32" s="10">
        <f t="shared" si="4"/>
        <v>0</v>
      </c>
      <c r="J32" s="10">
        <f t="shared" si="4"/>
        <v>2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1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0.66666666666666663</v>
      </c>
      <c r="U32" s="11">
        <f t="shared" si="7"/>
        <v>0.66666666666666663</v>
      </c>
      <c r="V32" s="11">
        <f t="shared" si="8"/>
        <v>1</v>
      </c>
      <c r="W32" s="12">
        <f t="shared" si="9"/>
        <v>1.6666666666666665</v>
      </c>
    </row>
    <row r="33" spans="2:23" x14ac:dyDescent="0.4">
      <c r="B33" s="87"/>
      <c r="C33" t="s">
        <v>34</v>
      </c>
      <c r="D33" s="10">
        <f t="shared" si="5"/>
        <v>1</v>
      </c>
      <c r="E33" s="10">
        <f t="shared" si="4"/>
        <v>3</v>
      </c>
      <c r="F33" s="10">
        <f t="shared" si="4"/>
        <v>3</v>
      </c>
      <c r="G33" s="10">
        <f t="shared" si="4"/>
        <v>2</v>
      </c>
      <c r="H33" s="10">
        <f t="shared" si="4"/>
        <v>1</v>
      </c>
      <c r="I33" s="10">
        <f t="shared" si="4"/>
        <v>1</v>
      </c>
      <c r="J33" s="10">
        <f t="shared" si="4"/>
        <v>1</v>
      </c>
      <c r="K33" s="10">
        <f t="shared" si="4"/>
        <v>1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0.66666666666666663</v>
      </c>
      <c r="U33" s="11">
        <f t="shared" si="7"/>
        <v>1</v>
      </c>
      <c r="V33" s="11">
        <f t="shared" si="8"/>
        <v>0.66666666666666663</v>
      </c>
      <c r="W33" s="12">
        <f t="shared" si="9"/>
        <v>1.6666666666666665</v>
      </c>
    </row>
    <row r="34" spans="2:23" x14ac:dyDescent="0.4">
      <c r="B34" s="87"/>
      <c r="C34" t="s">
        <v>93</v>
      </c>
      <c r="D34" s="10">
        <f t="shared" si="5"/>
        <v>1</v>
      </c>
      <c r="E34" s="10">
        <f t="shared" si="4"/>
        <v>3</v>
      </c>
      <c r="F34" s="10">
        <f t="shared" si="4"/>
        <v>3</v>
      </c>
      <c r="G34" s="10">
        <f t="shared" si="4"/>
        <v>3</v>
      </c>
      <c r="H34" s="10">
        <f t="shared" si="4"/>
        <v>1</v>
      </c>
      <c r="I34" s="10">
        <f t="shared" si="4"/>
        <v>2</v>
      </c>
      <c r="J34" s="10">
        <f t="shared" si="4"/>
        <v>3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1</v>
      </c>
      <c r="U34" s="11">
        <f t="shared" si="7"/>
        <v>1</v>
      </c>
      <c r="V34" s="11">
        <f t="shared" si="8"/>
        <v>1</v>
      </c>
      <c r="W34" s="12">
        <f t="shared" si="9"/>
        <v>2</v>
      </c>
    </row>
    <row r="35" spans="2:23" x14ac:dyDescent="0.4">
      <c r="B35" s="87"/>
      <c r="C35" t="s">
        <v>49</v>
      </c>
      <c r="D35" s="10">
        <f t="shared" si="5"/>
        <v>1</v>
      </c>
      <c r="E35" s="10">
        <f t="shared" si="4"/>
        <v>3</v>
      </c>
      <c r="F35" s="10">
        <f t="shared" si="4"/>
        <v>3</v>
      </c>
      <c r="G35" s="10">
        <f t="shared" si="4"/>
        <v>2</v>
      </c>
      <c r="H35" s="10">
        <f t="shared" si="4"/>
        <v>1</v>
      </c>
      <c r="I35" s="10">
        <f t="shared" si="4"/>
        <v>2</v>
      </c>
      <c r="J35" s="10">
        <f t="shared" si="4"/>
        <v>1</v>
      </c>
      <c r="K35" s="10">
        <f t="shared" si="4"/>
        <v>0</v>
      </c>
      <c r="L35" s="10">
        <f t="shared" si="4"/>
        <v>1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0.66666666666666663</v>
      </c>
      <c r="U35" s="11">
        <f t="shared" si="7"/>
        <v>1.3333333333333333</v>
      </c>
      <c r="V35" s="11">
        <f t="shared" si="8"/>
        <v>0.66666666666666663</v>
      </c>
      <c r="W35" s="12">
        <f t="shared" si="9"/>
        <v>2</v>
      </c>
    </row>
    <row r="36" spans="2:23" x14ac:dyDescent="0.4">
      <c r="B36" s="87"/>
      <c r="C36" t="s">
        <v>48</v>
      </c>
      <c r="D36" s="10">
        <f t="shared" si="5"/>
        <v>1</v>
      </c>
      <c r="E36" s="10">
        <f t="shared" si="4"/>
        <v>3</v>
      </c>
      <c r="F36" s="10">
        <f t="shared" si="4"/>
        <v>3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ref="T36" si="10">G36/F36</f>
        <v>0</v>
      </c>
      <c r="U36" s="11">
        <f t="shared" ref="U36" si="11">(J36+(2*K36)+(3*L36)+(4*M36))/F36</f>
        <v>0</v>
      </c>
      <c r="V36" s="11">
        <f t="shared" ref="V36" si="12">(G36+N36+Q36+O36)/E36</f>
        <v>0</v>
      </c>
      <c r="W36" s="12">
        <f t="shared" ref="W36" si="13">U36+V36</f>
        <v>0</v>
      </c>
    </row>
    <row r="37" spans="2:23" x14ac:dyDescent="0.4">
      <c r="B37" s="87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7"/>
      <c r="C38" s="4" t="s">
        <v>1</v>
      </c>
      <c r="D38" s="10">
        <f>VLOOKUP($C38,$C$20:$I$22,MATCH(D$37,$C$19:$I$19,0),FALSE)</f>
        <v>1</v>
      </c>
      <c r="E38" s="10">
        <f>VLOOKUP($C38,$C$20:$I$22,MATCH(E$37,$C$19:$I$19,0),FALSE)</f>
        <v>5</v>
      </c>
      <c r="F38" s="10">
        <f>VLOOKUP($C38,$C$20:$I$22,MATCH(F$37,$C$19:$I$19,0),FALSE)</f>
        <v>0</v>
      </c>
      <c r="G38" s="10">
        <f>VLOOKUP($C38,$C$20:$I$22,MATCH(G$37,$C$19:$I$19,0),FALSE)</f>
        <v>6</v>
      </c>
      <c r="H38" s="21">
        <f>VLOOKUP($C38,$C$20:$I$22,MATCH(H$37,$C$19:$I$19,0),FALSE)</f>
        <v>7.2</v>
      </c>
      <c r="I38" s="10"/>
      <c r="J38" s="10"/>
      <c r="K38" s="10"/>
      <c r="L38" s="10"/>
      <c r="M38" s="51" t="s">
        <v>59</v>
      </c>
      <c r="N38" s="52">
        <v>44692</v>
      </c>
      <c r="O38" s="51" t="s">
        <v>74</v>
      </c>
      <c r="P38" s="51" t="s">
        <v>95</v>
      </c>
      <c r="Q38" s="51" t="s">
        <v>56</v>
      </c>
      <c r="R38" s="51" t="s">
        <v>60</v>
      </c>
      <c r="S38" s="10"/>
      <c r="T38" s="10"/>
      <c r="U38" s="11"/>
      <c r="V38" s="11"/>
      <c r="W38" s="12"/>
    </row>
    <row r="39" spans="2:23" ht="15" thickBot="1" x14ac:dyDescent="0.45">
      <c r="B39" s="87"/>
      <c r="C39" s="7" t="s">
        <v>40</v>
      </c>
      <c r="D39" s="10">
        <f>VLOOKUP($C39,$C$20:$I$22,MATCH(D$37,$C$19:$I$19,0),FALSE)</f>
        <v>0</v>
      </c>
      <c r="E39" s="10">
        <f>VLOOKUP($C39,$C$20:$I$22,MATCH(E$37,$C$19:$I$19,0),FALSE)</f>
        <v>0</v>
      </c>
      <c r="F39" s="10">
        <f>VLOOKUP($C39,$C$20:$I$22,MATCH(F$37,$C$19:$I$19,0),FALSE)</f>
        <v>0</v>
      </c>
      <c r="G39" s="10">
        <f>VLOOKUP($C39,$C$20:$I$22,MATCH(G$37,$C$19:$I$19,0),FALSE)</f>
        <v>0</v>
      </c>
      <c r="H39" s="21"/>
      <c r="I39" s="14"/>
      <c r="J39" s="14"/>
      <c r="K39" s="14"/>
      <c r="L39" s="14"/>
      <c r="M39" s="53"/>
      <c r="N39" s="53"/>
      <c r="O39" s="53" t="s">
        <v>58</v>
      </c>
      <c r="P39" s="54">
        <v>0.85416666666666663</v>
      </c>
      <c r="Q39" s="53" t="s">
        <v>57</v>
      </c>
      <c r="R39" s="53" t="s">
        <v>96</v>
      </c>
      <c r="S39" s="14"/>
      <c r="T39" s="14"/>
      <c r="U39" s="15"/>
      <c r="V39" s="15"/>
      <c r="W39" s="16"/>
    </row>
  </sheetData>
  <mergeCells count="1">
    <mergeCell ref="B26:B3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BADD-163E-41F1-A11B-B1F4B5637314}">
  <dimension ref="B2:W39"/>
  <sheetViews>
    <sheetView zoomScale="85" zoomScaleNormal="85" workbookViewId="0">
      <selection sqref="A1:XFD1048576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4</v>
      </c>
      <c r="G4" s="22">
        <v>2</v>
      </c>
      <c r="H4" s="22">
        <v>2</v>
      </c>
      <c r="I4" s="22"/>
      <c r="J4" s="22">
        <v>2</v>
      </c>
      <c r="K4" s="22"/>
      <c r="L4" s="22"/>
      <c r="M4" s="22"/>
      <c r="N4" s="22"/>
      <c r="O4" s="22"/>
      <c r="P4" s="22"/>
      <c r="Q4" s="22"/>
      <c r="R4" s="22"/>
      <c r="S4" s="22"/>
      <c r="T4" s="11">
        <f>G4/F4</f>
        <v>0.5</v>
      </c>
      <c r="U4" s="11">
        <f>(J4+(2*K4)+(3*L4)+(4*M4))/F4</f>
        <v>0.5</v>
      </c>
      <c r="V4" s="11">
        <f>(G4+N4+Q4+O4)/E4</f>
        <v>0.5</v>
      </c>
      <c r="W4" s="12">
        <f>U4+V4</f>
        <v>1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2</v>
      </c>
      <c r="H5" s="22">
        <v>1</v>
      </c>
      <c r="I5" s="22">
        <v>1</v>
      </c>
      <c r="J5" s="22">
        <v>1</v>
      </c>
      <c r="K5" s="22"/>
      <c r="L5" s="22">
        <v>1</v>
      </c>
      <c r="M5" s="22"/>
      <c r="N5" s="22"/>
      <c r="O5" s="22"/>
      <c r="P5" s="22"/>
      <c r="Q5" s="22"/>
      <c r="R5" s="22"/>
      <c r="S5" s="22"/>
      <c r="T5" s="11">
        <f t="shared" ref="T5:T16" si="0">G5/F5</f>
        <v>0.4</v>
      </c>
      <c r="U5" s="11">
        <f t="shared" ref="U5:U16" si="1">(J5+(2*K5)+(3*L5)+(4*M5))/F5</f>
        <v>0.8</v>
      </c>
      <c r="V5" s="11">
        <f>(G5+N5+Q5+O5)/F5</f>
        <v>0.4</v>
      </c>
      <c r="W5" s="12">
        <f t="shared" ref="W5:W16" si="2">U5+V5</f>
        <v>1.2000000000000002</v>
      </c>
    </row>
    <row r="6" spans="3:23" x14ac:dyDescent="0.4">
      <c r="C6" t="s">
        <v>12</v>
      </c>
      <c r="D6" s="22">
        <v>1</v>
      </c>
      <c r="E6" s="22">
        <v>5</v>
      </c>
      <c r="F6" s="22">
        <v>5</v>
      </c>
      <c r="G6" s="22">
        <v>4</v>
      </c>
      <c r="H6" s="22">
        <v>3</v>
      </c>
      <c r="I6" s="22">
        <v>4</v>
      </c>
      <c r="J6" s="22">
        <v>2</v>
      </c>
      <c r="K6" s="22">
        <v>1</v>
      </c>
      <c r="L6" s="22"/>
      <c r="M6" s="22">
        <v>1</v>
      </c>
      <c r="N6" s="22"/>
      <c r="O6" s="22"/>
      <c r="P6" s="22"/>
      <c r="Q6" s="22"/>
      <c r="R6" s="22"/>
      <c r="S6" s="22"/>
      <c r="T6" s="11">
        <f t="shared" si="0"/>
        <v>0.8</v>
      </c>
      <c r="U6" s="11">
        <f t="shared" si="1"/>
        <v>1.6</v>
      </c>
      <c r="V6" s="11">
        <f>(G6+N6+Q6+O6)/F6</f>
        <v>0.8</v>
      </c>
      <c r="W6" s="12">
        <f t="shared" si="2"/>
        <v>2.4000000000000004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6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>
        <v>1</v>
      </c>
      <c r="E8" s="22">
        <v>4</v>
      </c>
      <c r="F8" s="22">
        <v>3</v>
      </c>
      <c r="G8" s="22">
        <v>3</v>
      </c>
      <c r="H8" s="22">
        <v>2</v>
      </c>
      <c r="I8" s="22"/>
      <c r="J8" s="22">
        <v>2</v>
      </c>
      <c r="K8" s="22"/>
      <c r="L8" s="22">
        <v>1</v>
      </c>
      <c r="M8" s="22"/>
      <c r="N8" s="22">
        <v>1</v>
      </c>
      <c r="O8" s="22"/>
      <c r="P8" s="22"/>
      <c r="Q8" s="22"/>
      <c r="R8" s="22"/>
      <c r="S8" s="22"/>
      <c r="T8" s="11">
        <f t="shared" si="0"/>
        <v>1</v>
      </c>
      <c r="U8" s="11">
        <f t="shared" si="1"/>
        <v>1.6666666666666667</v>
      </c>
      <c r="V8" s="11">
        <f t="shared" si="3"/>
        <v>1</v>
      </c>
      <c r="W8" s="12">
        <f t="shared" si="2"/>
        <v>2.666666666666667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3</v>
      </c>
      <c r="H10" s="22">
        <v>3</v>
      </c>
      <c r="I10" s="22">
        <v>3</v>
      </c>
      <c r="J10" s="22">
        <v>1</v>
      </c>
      <c r="K10" s="22"/>
      <c r="L10" s="22">
        <v>1</v>
      </c>
      <c r="M10" s="22">
        <v>1</v>
      </c>
      <c r="N10" s="22"/>
      <c r="O10" s="22"/>
      <c r="P10" s="22"/>
      <c r="Q10" s="22"/>
      <c r="R10" s="22"/>
      <c r="S10" s="22">
        <v>1</v>
      </c>
      <c r="T10" s="11">
        <f t="shared" si="0"/>
        <v>0.75</v>
      </c>
      <c r="U10" s="11">
        <f t="shared" si="1"/>
        <v>2</v>
      </c>
      <c r="V10" s="11">
        <f t="shared" si="3"/>
        <v>0.75</v>
      </c>
      <c r="W10" s="12">
        <f t="shared" si="2"/>
        <v>2.75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4</v>
      </c>
      <c r="H11" s="22">
        <v>3</v>
      </c>
      <c r="I11" s="22">
        <v>2</v>
      </c>
      <c r="J11" s="22">
        <v>2</v>
      </c>
      <c r="K11" s="22">
        <v>1</v>
      </c>
      <c r="L11" s="22"/>
      <c r="M11" s="22">
        <v>1</v>
      </c>
      <c r="N11" s="22"/>
      <c r="O11" s="22"/>
      <c r="P11" s="22"/>
      <c r="Q11" s="22"/>
      <c r="R11" s="22"/>
      <c r="S11" s="22"/>
      <c r="T11" s="11">
        <f t="shared" si="0"/>
        <v>1</v>
      </c>
      <c r="U11" s="11">
        <f t="shared" si="1"/>
        <v>2</v>
      </c>
      <c r="V11" s="11">
        <f t="shared" si="3"/>
        <v>1</v>
      </c>
      <c r="W11" s="12">
        <f t="shared" si="2"/>
        <v>3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3</v>
      </c>
      <c r="H13" s="22">
        <v>1</v>
      </c>
      <c r="I13" s="22">
        <v>3</v>
      </c>
      <c r="J13" s="22">
        <v>3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0.75</v>
      </c>
      <c r="U13" s="11">
        <f t="shared" si="1"/>
        <v>0.75</v>
      </c>
      <c r="V13" s="11">
        <f t="shared" si="3"/>
        <v>0.75</v>
      </c>
      <c r="W13" s="12">
        <f t="shared" si="2"/>
        <v>1.5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5</v>
      </c>
      <c r="F15" s="22">
        <v>5</v>
      </c>
      <c r="G15" s="22">
        <v>3</v>
      </c>
      <c r="H15" s="22">
        <v>2</v>
      </c>
      <c r="I15" s="22">
        <v>4</v>
      </c>
      <c r="J15" s="22">
        <v>1</v>
      </c>
      <c r="K15" s="22">
        <v>1</v>
      </c>
      <c r="L15" s="22">
        <v>1</v>
      </c>
      <c r="M15" s="22"/>
      <c r="N15" s="22"/>
      <c r="O15" s="22">
        <v>1</v>
      </c>
      <c r="T15" s="1">
        <f t="shared" si="0"/>
        <v>0.6</v>
      </c>
      <c r="U15" s="30">
        <f t="shared" si="1"/>
        <v>1.2</v>
      </c>
      <c r="V15" s="11">
        <f t="shared" si="3"/>
        <v>0.8</v>
      </c>
      <c r="W15" s="31">
        <f t="shared" si="2"/>
        <v>2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>
        <v>1</v>
      </c>
      <c r="E17">
        <v>4</v>
      </c>
      <c r="F17">
        <v>4</v>
      </c>
      <c r="G17">
        <v>1</v>
      </c>
      <c r="H17">
        <v>1</v>
      </c>
      <c r="I17">
        <v>2</v>
      </c>
      <c r="K17">
        <v>1</v>
      </c>
    </row>
    <row r="18" spans="2:23" x14ac:dyDescent="0.4">
      <c r="C18" t="s">
        <v>93</v>
      </c>
      <c r="D18" s="22">
        <v>1</v>
      </c>
      <c r="E18" s="22">
        <v>4</v>
      </c>
      <c r="F18" s="22">
        <v>4</v>
      </c>
      <c r="G18" s="22">
        <v>2</v>
      </c>
      <c r="H18" s="22">
        <v>1</v>
      </c>
      <c r="I18" s="22">
        <v>1</v>
      </c>
      <c r="J18" s="22">
        <v>2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5</v>
      </c>
      <c r="F20" s="22"/>
      <c r="G20" s="22">
        <v>13</v>
      </c>
      <c r="H20" s="22">
        <v>6</v>
      </c>
      <c r="I20" s="10">
        <f>9*H20/E20</f>
        <v>10.8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 t="e">
        <f>9*H22/E22</f>
        <v>#DIV/0!</v>
      </c>
    </row>
    <row r="25" spans="2:23" ht="15" thickBot="1" x14ac:dyDescent="0.45"/>
    <row r="26" spans="2:23" ht="14.6" customHeight="1" x14ac:dyDescent="0.4">
      <c r="B26" s="86" t="s">
        <v>98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13</v>
      </c>
      <c r="D27" s="10">
        <f>VLOOKUP($C27,$C$4:$S$18,MATCH(D$26,$C$3:$S$3,0),FALSE)</f>
        <v>1</v>
      </c>
      <c r="E27" s="10">
        <f t="shared" ref="E27:S36" si="4">VLOOKUP($C27,$C$4:$S$18,MATCH(E$26,$C$3:$S$3,0),FALSE)</f>
        <v>5</v>
      </c>
      <c r="F27" s="10">
        <f t="shared" si="4"/>
        <v>5</v>
      </c>
      <c r="G27" s="10">
        <f t="shared" si="4"/>
        <v>3</v>
      </c>
      <c r="H27" s="10">
        <f t="shared" si="4"/>
        <v>2</v>
      </c>
      <c r="I27" s="10">
        <f t="shared" si="4"/>
        <v>4</v>
      </c>
      <c r="J27" s="10">
        <f t="shared" si="4"/>
        <v>1</v>
      </c>
      <c r="K27" s="10">
        <f t="shared" si="4"/>
        <v>1</v>
      </c>
      <c r="L27" s="10">
        <f t="shared" si="4"/>
        <v>1</v>
      </c>
      <c r="M27" s="10">
        <f t="shared" si="4"/>
        <v>0</v>
      </c>
      <c r="N27" s="10">
        <f t="shared" si="4"/>
        <v>0</v>
      </c>
      <c r="O27" s="10">
        <f t="shared" si="4"/>
        <v>1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0.6</v>
      </c>
      <c r="U27" s="11">
        <f>(J27+(2*K27)+(3*L27)+(4*M27))/F27</f>
        <v>1.2</v>
      </c>
      <c r="V27" s="11">
        <f>(G27+N27+Q27+O27)/E27</f>
        <v>0.8</v>
      </c>
      <c r="W27" s="12">
        <f>U27+V27</f>
        <v>2</v>
      </c>
    </row>
    <row r="28" spans="2:23" x14ac:dyDescent="0.4">
      <c r="B28" s="87"/>
      <c r="C28" t="s">
        <v>12</v>
      </c>
      <c r="D28" s="10">
        <f t="shared" ref="D28:D36" si="5">VLOOKUP($C28,$C$4:$S$18,MATCH(D$26,$C$3:$S$3,0),FALSE)</f>
        <v>1</v>
      </c>
      <c r="E28" s="10">
        <f t="shared" si="4"/>
        <v>5</v>
      </c>
      <c r="F28" s="10">
        <f t="shared" si="4"/>
        <v>5</v>
      </c>
      <c r="G28" s="10">
        <f t="shared" si="4"/>
        <v>4</v>
      </c>
      <c r="H28" s="10">
        <f t="shared" si="4"/>
        <v>3</v>
      </c>
      <c r="I28" s="10">
        <f t="shared" si="4"/>
        <v>4</v>
      </c>
      <c r="J28" s="10">
        <f t="shared" si="4"/>
        <v>2</v>
      </c>
      <c r="K28" s="10">
        <f t="shared" si="4"/>
        <v>1</v>
      </c>
      <c r="L28" s="10">
        <f t="shared" si="4"/>
        <v>0</v>
      </c>
      <c r="M28" s="10">
        <f t="shared" si="4"/>
        <v>1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5" si="6">G28/F28</f>
        <v>0.8</v>
      </c>
      <c r="U28" s="11">
        <f t="shared" ref="U28:U35" si="7">(J28+(2*K28)+(3*L28)+(4*M28))/F28</f>
        <v>1.6</v>
      </c>
      <c r="V28" s="11">
        <f t="shared" ref="V28:V35" si="8">(G28+N28+Q28+O28)/E28</f>
        <v>0.8</v>
      </c>
      <c r="W28" s="12">
        <f t="shared" ref="W28:W35" si="9">U28+V28</f>
        <v>2.4000000000000004</v>
      </c>
    </row>
    <row r="29" spans="2:23" x14ac:dyDescent="0.4">
      <c r="B29" s="87"/>
      <c r="C29" t="s">
        <v>40</v>
      </c>
      <c r="D29" s="10">
        <f t="shared" si="5"/>
        <v>1</v>
      </c>
      <c r="E29" s="10">
        <f t="shared" si="4"/>
        <v>5</v>
      </c>
      <c r="F29" s="10">
        <f t="shared" si="4"/>
        <v>5</v>
      </c>
      <c r="G29" s="10">
        <f t="shared" si="4"/>
        <v>2</v>
      </c>
      <c r="H29" s="10">
        <f t="shared" si="4"/>
        <v>1</v>
      </c>
      <c r="I29" s="10">
        <f t="shared" si="4"/>
        <v>1</v>
      </c>
      <c r="J29" s="10">
        <f t="shared" si="4"/>
        <v>1</v>
      </c>
      <c r="K29" s="10">
        <f t="shared" si="4"/>
        <v>0</v>
      </c>
      <c r="L29" s="10">
        <f t="shared" si="4"/>
        <v>1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0.4</v>
      </c>
      <c r="U29" s="11">
        <f t="shared" si="7"/>
        <v>0.8</v>
      </c>
      <c r="V29" s="11">
        <f t="shared" si="8"/>
        <v>0.4</v>
      </c>
      <c r="W29" s="12">
        <f t="shared" si="9"/>
        <v>1.2000000000000002</v>
      </c>
    </row>
    <row r="30" spans="2:23" x14ac:dyDescent="0.4">
      <c r="B30" s="87"/>
      <c r="C30" t="s">
        <v>39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2</v>
      </c>
      <c r="H30" s="10">
        <f t="shared" si="4"/>
        <v>2</v>
      </c>
      <c r="I30" s="10">
        <f t="shared" si="4"/>
        <v>0</v>
      </c>
      <c r="J30" s="10">
        <f t="shared" si="4"/>
        <v>2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0.5</v>
      </c>
      <c r="U30" s="11">
        <f t="shared" si="7"/>
        <v>0.5</v>
      </c>
      <c r="V30" s="11">
        <f t="shared" si="8"/>
        <v>0.5</v>
      </c>
      <c r="W30" s="12">
        <f t="shared" si="9"/>
        <v>1</v>
      </c>
    </row>
    <row r="31" spans="2:23" x14ac:dyDescent="0.4">
      <c r="B31" s="87"/>
      <c r="C31" t="s">
        <v>9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4</v>
      </c>
      <c r="H31" s="10">
        <f t="shared" si="4"/>
        <v>3</v>
      </c>
      <c r="I31" s="10">
        <f t="shared" si="4"/>
        <v>2</v>
      </c>
      <c r="J31" s="10">
        <f t="shared" si="4"/>
        <v>2</v>
      </c>
      <c r="K31" s="10">
        <f t="shared" si="4"/>
        <v>1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1</v>
      </c>
      <c r="U31" s="11">
        <f t="shared" si="7"/>
        <v>2</v>
      </c>
      <c r="V31" s="11">
        <f t="shared" si="8"/>
        <v>1</v>
      </c>
      <c r="W31" s="12">
        <f t="shared" si="9"/>
        <v>3</v>
      </c>
    </row>
    <row r="32" spans="2:23" x14ac:dyDescent="0.4">
      <c r="B32" s="87"/>
      <c r="C32" t="s">
        <v>1</v>
      </c>
      <c r="D32" s="10">
        <f t="shared" si="5"/>
        <v>1</v>
      </c>
      <c r="E32" s="10">
        <f t="shared" si="4"/>
        <v>4</v>
      </c>
      <c r="F32" s="10">
        <f t="shared" si="4"/>
        <v>4</v>
      </c>
      <c r="G32" s="10">
        <f t="shared" si="4"/>
        <v>3</v>
      </c>
      <c r="H32" s="10">
        <f t="shared" si="4"/>
        <v>1</v>
      </c>
      <c r="I32" s="10">
        <f t="shared" si="4"/>
        <v>3</v>
      </c>
      <c r="J32" s="10">
        <f t="shared" si="4"/>
        <v>3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0.75</v>
      </c>
      <c r="U32" s="11">
        <f t="shared" si="7"/>
        <v>0.75</v>
      </c>
      <c r="V32" s="11">
        <f t="shared" si="8"/>
        <v>0.75</v>
      </c>
      <c r="W32" s="12">
        <f t="shared" si="9"/>
        <v>1.5</v>
      </c>
    </row>
    <row r="33" spans="2:23" x14ac:dyDescent="0.4">
      <c r="B33" s="87"/>
      <c r="C33" t="s">
        <v>34</v>
      </c>
      <c r="D33" s="10">
        <f t="shared" si="5"/>
        <v>1</v>
      </c>
      <c r="E33" s="10">
        <f t="shared" si="4"/>
        <v>4</v>
      </c>
      <c r="F33" s="10">
        <f t="shared" si="4"/>
        <v>4</v>
      </c>
      <c r="G33" s="10">
        <f t="shared" si="4"/>
        <v>1</v>
      </c>
      <c r="H33" s="10">
        <f t="shared" si="4"/>
        <v>1</v>
      </c>
      <c r="I33" s="10">
        <f t="shared" si="4"/>
        <v>2</v>
      </c>
      <c r="J33" s="10">
        <f t="shared" si="4"/>
        <v>0</v>
      </c>
      <c r="K33" s="10">
        <f t="shared" si="4"/>
        <v>1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0.25</v>
      </c>
      <c r="U33" s="11">
        <f t="shared" si="7"/>
        <v>0.5</v>
      </c>
      <c r="V33" s="11">
        <f t="shared" si="8"/>
        <v>0.25</v>
      </c>
      <c r="W33" s="12">
        <f t="shared" si="9"/>
        <v>0.75</v>
      </c>
    </row>
    <row r="34" spans="2:23" x14ac:dyDescent="0.4">
      <c r="B34" s="87"/>
      <c r="C34" t="s">
        <v>93</v>
      </c>
      <c r="D34" s="10">
        <f t="shared" si="5"/>
        <v>1</v>
      </c>
      <c r="E34" s="10">
        <f t="shared" si="4"/>
        <v>4</v>
      </c>
      <c r="F34" s="10">
        <f t="shared" si="4"/>
        <v>4</v>
      </c>
      <c r="G34" s="10">
        <f t="shared" si="4"/>
        <v>2</v>
      </c>
      <c r="H34" s="10">
        <f t="shared" si="4"/>
        <v>1</v>
      </c>
      <c r="I34" s="10">
        <f t="shared" si="4"/>
        <v>1</v>
      </c>
      <c r="J34" s="10">
        <f t="shared" si="4"/>
        <v>2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0.5</v>
      </c>
      <c r="U34" s="11">
        <f t="shared" si="7"/>
        <v>0.5</v>
      </c>
      <c r="V34" s="11">
        <f t="shared" si="8"/>
        <v>0.5</v>
      </c>
      <c r="W34" s="12">
        <f t="shared" si="9"/>
        <v>1</v>
      </c>
    </row>
    <row r="35" spans="2:23" x14ac:dyDescent="0.4">
      <c r="B35" s="87"/>
      <c r="C35" t="s">
        <v>49</v>
      </c>
      <c r="D35" s="10">
        <f t="shared" si="5"/>
        <v>1</v>
      </c>
      <c r="E35" s="10">
        <f t="shared" si="4"/>
        <v>4</v>
      </c>
      <c r="F35" s="10">
        <f t="shared" si="4"/>
        <v>4</v>
      </c>
      <c r="G35" s="10">
        <f t="shared" si="4"/>
        <v>3</v>
      </c>
      <c r="H35" s="10">
        <f t="shared" si="4"/>
        <v>3</v>
      </c>
      <c r="I35" s="10">
        <f t="shared" si="4"/>
        <v>3</v>
      </c>
      <c r="J35" s="10">
        <f t="shared" si="4"/>
        <v>1</v>
      </c>
      <c r="K35" s="10">
        <f t="shared" si="4"/>
        <v>0</v>
      </c>
      <c r="L35" s="10">
        <f t="shared" si="4"/>
        <v>1</v>
      </c>
      <c r="M35" s="10">
        <f t="shared" si="4"/>
        <v>1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1</v>
      </c>
      <c r="T35" s="11">
        <f t="shared" si="6"/>
        <v>0.75</v>
      </c>
      <c r="U35" s="11">
        <f t="shared" si="7"/>
        <v>2</v>
      </c>
      <c r="V35" s="11">
        <f t="shared" si="8"/>
        <v>0.75</v>
      </c>
      <c r="W35" s="12">
        <f t="shared" si="9"/>
        <v>2.75</v>
      </c>
    </row>
    <row r="36" spans="2:23" x14ac:dyDescent="0.4">
      <c r="B36" s="87"/>
      <c r="C36" t="s">
        <v>48</v>
      </c>
      <c r="D36" s="10">
        <f t="shared" si="5"/>
        <v>1</v>
      </c>
      <c r="E36" s="10">
        <f t="shared" si="4"/>
        <v>4</v>
      </c>
      <c r="F36" s="10">
        <f t="shared" si="4"/>
        <v>3</v>
      </c>
      <c r="G36" s="10">
        <f t="shared" si="4"/>
        <v>3</v>
      </c>
      <c r="H36" s="10">
        <f t="shared" si="4"/>
        <v>2</v>
      </c>
      <c r="I36" s="10">
        <f t="shared" si="4"/>
        <v>0</v>
      </c>
      <c r="J36" s="10">
        <f t="shared" si="4"/>
        <v>2</v>
      </c>
      <c r="K36" s="10">
        <f t="shared" si="4"/>
        <v>0</v>
      </c>
      <c r="L36" s="10">
        <f t="shared" si="4"/>
        <v>1</v>
      </c>
      <c r="M36" s="10">
        <f t="shared" si="4"/>
        <v>0</v>
      </c>
      <c r="N36" s="10">
        <f t="shared" si="4"/>
        <v>1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ref="T36" si="10">G36/F36</f>
        <v>1</v>
      </c>
      <c r="U36" s="11">
        <f t="shared" ref="U36" si="11">(J36+(2*K36)+(3*L36)+(4*M36))/F36</f>
        <v>1.6666666666666667</v>
      </c>
      <c r="V36" s="11">
        <f t="shared" ref="V36" si="12">(G36+N36+Q36+O36)/E36</f>
        <v>1</v>
      </c>
      <c r="W36" s="12">
        <f t="shared" ref="W36" si="13">U36+V36</f>
        <v>2.666666666666667</v>
      </c>
    </row>
    <row r="37" spans="2:23" x14ac:dyDescent="0.4">
      <c r="B37" s="87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7"/>
      <c r="C38" s="4" t="s">
        <v>1</v>
      </c>
      <c r="D38" s="10">
        <f>VLOOKUP($C38,$C$20:$I$22,MATCH(D$37,$C$19:$I$19,0),FALSE)</f>
        <v>1</v>
      </c>
      <c r="E38" s="10">
        <f>VLOOKUP($C38,$C$20:$I$22,MATCH(E$37,$C$19:$I$19,0),FALSE)</f>
        <v>5</v>
      </c>
      <c r="F38" s="10">
        <f>VLOOKUP($C38,$C$20:$I$22,MATCH(F$37,$C$19:$I$19,0),FALSE)</f>
        <v>0</v>
      </c>
      <c r="G38" s="10">
        <f>VLOOKUP($C38,$C$20:$I$22,MATCH(G$37,$C$19:$I$19,0),FALSE)</f>
        <v>13</v>
      </c>
      <c r="H38" s="21">
        <f>VLOOKUP($C38,$C$20:$I$22,MATCH(H$37,$C$19:$I$19,0),FALSE)</f>
        <v>10.8</v>
      </c>
      <c r="I38" s="10"/>
      <c r="J38" s="10"/>
      <c r="K38" s="10"/>
      <c r="L38" s="10"/>
      <c r="M38" s="51" t="s">
        <v>59</v>
      </c>
      <c r="N38" s="52">
        <v>44692</v>
      </c>
      <c r="O38" s="51" t="s">
        <v>74</v>
      </c>
      <c r="P38" s="51" t="s">
        <v>95</v>
      </c>
      <c r="Q38" s="51" t="s">
        <v>56</v>
      </c>
      <c r="R38" s="51" t="s">
        <v>96</v>
      </c>
      <c r="S38" s="10"/>
      <c r="T38" s="10"/>
      <c r="U38" s="11"/>
      <c r="V38" s="11"/>
      <c r="W38" s="12"/>
    </row>
    <row r="39" spans="2:23" ht="15" thickBot="1" x14ac:dyDescent="0.45">
      <c r="B39" s="87"/>
      <c r="C39" s="7" t="s">
        <v>40</v>
      </c>
      <c r="D39" s="10">
        <f>VLOOKUP($C39,$C$20:$I$22,MATCH(D$37,$C$19:$I$19,0),FALSE)</f>
        <v>0</v>
      </c>
      <c r="E39" s="10">
        <f>VLOOKUP($C39,$C$20:$I$22,MATCH(E$37,$C$19:$I$19,0),FALSE)</f>
        <v>0</v>
      </c>
      <c r="F39" s="10">
        <f>VLOOKUP($C39,$C$20:$I$22,MATCH(F$37,$C$19:$I$19,0),FALSE)</f>
        <v>0</v>
      </c>
      <c r="G39" s="10">
        <f>VLOOKUP($C39,$C$20:$I$22,MATCH(G$37,$C$19:$I$19,0),FALSE)</f>
        <v>0</v>
      </c>
      <c r="H39" s="21"/>
      <c r="I39" s="14"/>
      <c r="J39" s="14"/>
      <c r="K39" s="14"/>
      <c r="L39" s="14"/>
      <c r="M39" s="53"/>
      <c r="N39" s="53"/>
      <c r="O39" s="53" t="s">
        <v>58</v>
      </c>
      <c r="P39" s="54">
        <v>0.89583333333333337</v>
      </c>
      <c r="Q39" s="53" t="s">
        <v>57</v>
      </c>
      <c r="R39" s="53" t="s">
        <v>60</v>
      </c>
      <c r="S39" s="14"/>
      <c r="T39" s="14"/>
      <c r="U39" s="15"/>
      <c r="V39" s="15"/>
      <c r="W39" s="16"/>
    </row>
  </sheetData>
  <mergeCells count="1">
    <mergeCell ref="B26:B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8407-DC5D-4CC7-9080-D3EFC6B4C4D8}">
  <dimension ref="C2:W20"/>
  <sheetViews>
    <sheetView zoomScale="70" zoomScaleNormal="70" workbookViewId="0">
      <selection activeCell="I18" sqref="I18"/>
    </sheetView>
  </sheetViews>
  <sheetFormatPr defaultRowHeight="14.6" x14ac:dyDescent="0.4"/>
  <cols>
    <col min="4" max="13" width="8.84375" bestFit="1" customWidth="1"/>
    <col min="14" max="14" width="5.61328125" bestFit="1" customWidth="1"/>
    <col min="15" max="15" width="4.15234375" bestFit="1" customWidth="1"/>
    <col min="17" max="17" width="4.23046875" bestFit="1" customWidth="1"/>
    <col min="18" max="18" width="4" bestFit="1" customWidth="1"/>
    <col min="19" max="19" width="4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/>
      <c r="U4" s="11"/>
      <c r="V4" s="11" t="e">
        <f t="shared" ref="V4:V15" si="0">(G4+N4+Q4+O4)/F4</f>
        <v>#DIV/0!</v>
      </c>
      <c r="W4" s="12"/>
    </row>
    <row r="5" spans="3:23" x14ac:dyDescent="0.4">
      <c r="C5" t="s">
        <v>13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5" si="1">G5/F5</f>
        <v>#DIV/0!</v>
      </c>
      <c r="U5" s="11" t="e">
        <f t="shared" ref="U5:U15" si="2">(J5+(2*K5)+(3*L5)+(4*M5))/F5</f>
        <v>#DIV/0!</v>
      </c>
      <c r="V5" s="11" t="e">
        <f t="shared" si="0"/>
        <v>#DIV/0!</v>
      </c>
      <c r="W5" s="12" t="e">
        <f t="shared" ref="W5:W15" si="3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/>
      <c r="U6" s="11"/>
      <c r="V6" s="11" t="e">
        <f t="shared" si="0"/>
        <v>#DIV/0!</v>
      </c>
      <c r="W6" s="12"/>
    </row>
    <row r="7" spans="3:23" x14ac:dyDescent="0.4">
      <c r="C7" t="s">
        <v>11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1"/>
        <v>#DIV/0!</v>
      </c>
      <c r="U7" s="11" t="e">
        <f t="shared" si="2"/>
        <v>#DIV/0!</v>
      </c>
      <c r="V7" s="11" t="e">
        <f t="shared" si="0"/>
        <v>#DIV/0!</v>
      </c>
      <c r="W7" s="12" t="e">
        <f t="shared" si="3"/>
        <v>#DIV/0!</v>
      </c>
    </row>
    <row r="8" spans="3:23" x14ac:dyDescent="0.4">
      <c r="C8" t="s">
        <v>10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1"/>
        <v>#DIV/0!</v>
      </c>
      <c r="U8" s="11" t="e">
        <f t="shared" si="2"/>
        <v>#DIV/0!</v>
      </c>
      <c r="V8" s="11" t="e">
        <f t="shared" si="0"/>
        <v>#DIV/0!</v>
      </c>
      <c r="W8" s="12" t="e">
        <f t="shared" si="3"/>
        <v>#DIV/0!</v>
      </c>
    </row>
    <row r="9" spans="3:23" x14ac:dyDescent="0.4">
      <c r="C9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1"/>
        <v>#DIV/0!</v>
      </c>
      <c r="U9" s="11" t="e">
        <f t="shared" si="2"/>
        <v>#DIV/0!</v>
      </c>
      <c r="V9" s="11" t="e">
        <f t="shared" si="0"/>
        <v>#DIV/0!</v>
      </c>
      <c r="W9" s="12" t="e">
        <f t="shared" si="3"/>
        <v>#DIV/0!</v>
      </c>
    </row>
    <row r="10" spans="3:23" x14ac:dyDescent="0.4">
      <c r="C10" t="s">
        <v>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/>
      <c r="U10" s="11"/>
      <c r="V10" s="11" t="e">
        <f t="shared" si="0"/>
        <v>#DIV/0!</v>
      </c>
      <c r="W10" s="12"/>
    </row>
    <row r="11" spans="3:23" x14ac:dyDescent="0.4">
      <c r="C11" t="s">
        <v>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1"/>
        <v>#DIV/0!</v>
      </c>
      <c r="U11" s="11" t="e">
        <f t="shared" si="2"/>
        <v>#DIV/0!</v>
      </c>
      <c r="V11" s="11" t="e">
        <f t="shared" si="0"/>
        <v>#DIV/0!</v>
      </c>
      <c r="W11" s="12" t="e">
        <f t="shared" si="3"/>
        <v>#DIV/0!</v>
      </c>
    </row>
    <row r="12" spans="3:23" x14ac:dyDescent="0.4">
      <c r="C12" t="s"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1"/>
        <v>#DIV/0!</v>
      </c>
      <c r="U12" s="11" t="e">
        <f t="shared" si="2"/>
        <v>#DIV/0!</v>
      </c>
      <c r="V12" s="11" t="e">
        <f t="shared" si="0"/>
        <v>#DIV/0!</v>
      </c>
      <c r="W12" s="12" t="e">
        <f t="shared" si="3"/>
        <v>#DIV/0!</v>
      </c>
    </row>
    <row r="13" spans="3:23" x14ac:dyDescent="0.4">
      <c r="C13" t="s">
        <v>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1"/>
        <v>#DIV/0!</v>
      </c>
      <c r="U13" s="11" t="e">
        <f t="shared" si="2"/>
        <v>#DIV/0!</v>
      </c>
      <c r="V13" s="11" t="e">
        <f t="shared" si="0"/>
        <v>#DIV/0!</v>
      </c>
      <c r="W13" s="12" t="e">
        <f t="shared" si="3"/>
        <v>#DIV/0!</v>
      </c>
    </row>
    <row r="14" spans="3:23" x14ac:dyDescent="0.4">
      <c r="C14" t="s">
        <v>34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1" t="e">
        <f t="shared" si="1"/>
        <v>#DIV/0!</v>
      </c>
      <c r="U14" s="11" t="e">
        <f t="shared" si="2"/>
        <v>#DIV/0!</v>
      </c>
      <c r="V14" s="11" t="e">
        <f t="shared" si="0"/>
        <v>#DIV/0!</v>
      </c>
      <c r="W14" s="12" t="e">
        <f t="shared" si="3"/>
        <v>#DIV/0!</v>
      </c>
    </row>
    <row r="15" spans="3:23" x14ac:dyDescent="0.4">
      <c r="C15" t="s">
        <v>39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1" t="e">
        <f t="shared" si="1"/>
        <v>#DIV/0!</v>
      </c>
      <c r="U15" s="11" t="e">
        <f t="shared" si="2"/>
        <v>#DIV/0!</v>
      </c>
      <c r="V15" s="11" t="e">
        <f t="shared" si="0"/>
        <v>#DIV/0!</v>
      </c>
      <c r="W15" s="12" t="e">
        <f t="shared" si="3"/>
        <v>#DIV/0!</v>
      </c>
    </row>
    <row r="16" spans="3:23" x14ac:dyDescent="0.4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1"/>
      <c r="U16" s="11"/>
      <c r="V16" s="11"/>
      <c r="W16" s="12"/>
    </row>
    <row r="17" spans="3:9" x14ac:dyDescent="0.4">
      <c r="C17" t="s">
        <v>5</v>
      </c>
      <c r="E17" t="s">
        <v>4</v>
      </c>
      <c r="F17" t="s">
        <v>3</v>
      </c>
      <c r="G17" t="s">
        <v>2</v>
      </c>
      <c r="H17" t="s">
        <v>36</v>
      </c>
      <c r="I17" t="s">
        <v>42</v>
      </c>
    </row>
    <row r="18" spans="3:9" x14ac:dyDescent="0.4">
      <c r="C18" t="s">
        <v>1</v>
      </c>
      <c r="D18" s="22"/>
      <c r="E18" s="24"/>
      <c r="G18" s="22"/>
      <c r="H18" s="22"/>
      <c r="I18" s="10"/>
    </row>
    <row r="19" spans="3:9" x14ac:dyDescent="0.4">
      <c r="C19" t="s">
        <v>0</v>
      </c>
      <c r="I19" s="10"/>
    </row>
    <row r="20" spans="3:9" x14ac:dyDescent="0.4">
      <c r="C20" t="s">
        <v>40</v>
      </c>
      <c r="I20" s="1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D6E9-26BC-4AA3-8319-06029867E498}">
  <dimension ref="C2:W20"/>
  <sheetViews>
    <sheetView zoomScale="70" zoomScaleNormal="70" workbookViewId="0">
      <selection activeCell="I18" sqref="I18"/>
    </sheetView>
  </sheetViews>
  <sheetFormatPr defaultRowHeight="14.6" x14ac:dyDescent="0.4"/>
  <cols>
    <col min="4" max="13" width="8.84375" bestFit="1" customWidth="1"/>
    <col min="14" max="14" width="5.61328125" bestFit="1" customWidth="1"/>
    <col min="15" max="15" width="4.15234375" bestFit="1" customWidth="1"/>
    <col min="17" max="17" width="4.23046875" bestFit="1" customWidth="1"/>
    <col min="18" max="18" width="4" bestFit="1" customWidth="1"/>
    <col min="19" max="19" width="4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/>
      <c r="U4" s="11"/>
      <c r="V4" s="11" t="e">
        <f t="shared" ref="V4:V15" si="0">(G4+N4+Q4+O4)/F4</f>
        <v>#DIV/0!</v>
      </c>
      <c r="W4" s="12"/>
    </row>
    <row r="5" spans="3:23" x14ac:dyDescent="0.4">
      <c r="C5" t="s">
        <v>13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5" si="1">G5/F5</f>
        <v>#DIV/0!</v>
      </c>
      <c r="U5" s="11" t="e">
        <f t="shared" ref="U5:U15" si="2">(J5+(2*K5)+(3*L5)+(4*M5))/F5</f>
        <v>#DIV/0!</v>
      </c>
      <c r="V5" s="11" t="e">
        <f t="shared" si="0"/>
        <v>#DIV/0!</v>
      </c>
      <c r="W5" s="12" t="e">
        <f t="shared" ref="W5:W15" si="3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/>
      <c r="U6" s="11"/>
      <c r="V6" s="11" t="e">
        <f t="shared" si="0"/>
        <v>#DIV/0!</v>
      </c>
      <c r="W6" s="12"/>
    </row>
    <row r="7" spans="3:23" x14ac:dyDescent="0.4">
      <c r="C7" t="s">
        <v>11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1"/>
        <v>#DIV/0!</v>
      </c>
      <c r="U7" s="11" t="e">
        <f t="shared" si="2"/>
        <v>#DIV/0!</v>
      </c>
      <c r="V7" s="11" t="e">
        <f t="shared" si="0"/>
        <v>#DIV/0!</v>
      </c>
      <c r="W7" s="12" t="e">
        <f t="shared" si="3"/>
        <v>#DIV/0!</v>
      </c>
    </row>
    <row r="8" spans="3:23" x14ac:dyDescent="0.4">
      <c r="C8" t="s">
        <v>10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1"/>
        <v>#DIV/0!</v>
      </c>
      <c r="U8" s="11" t="e">
        <f t="shared" si="2"/>
        <v>#DIV/0!</v>
      </c>
      <c r="V8" s="11" t="e">
        <f t="shared" si="0"/>
        <v>#DIV/0!</v>
      </c>
      <c r="W8" s="12" t="e">
        <f t="shared" si="3"/>
        <v>#DIV/0!</v>
      </c>
    </row>
    <row r="9" spans="3:23" x14ac:dyDescent="0.4">
      <c r="C9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1"/>
        <v>#DIV/0!</v>
      </c>
      <c r="U9" s="11" t="e">
        <f t="shared" si="2"/>
        <v>#DIV/0!</v>
      </c>
      <c r="V9" s="11" t="e">
        <f t="shared" si="0"/>
        <v>#DIV/0!</v>
      </c>
      <c r="W9" s="12" t="e">
        <f t="shared" si="3"/>
        <v>#DIV/0!</v>
      </c>
    </row>
    <row r="10" spans="3:23" x14ac:dyDescent="0.4">
      <c r="C10" t="s">
        <v>8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/>
      <c r="U10" s="11"/>
      <c r="V10" s="11" t="e">
        <f t="shared" si="0"/>
        <v>#DIV/0!</v>
      </c>
      <c r="W10" s="12"/>
    </row>
    <row r="11" spans="3:23" x14ac:dyDescent="0.4">
      <c r="C11" t="s">
        <v>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1"/>
        <v>#DIV/0!</v>
      </c>
      <c r="U11" s="11" t="e">
        <f t="shared" si="2"/>
        <v>#DIV/0!</v>
      </c>
      <c r="V11" s="11" t="e">
        <f t="shared" si="0"/>
        <v>#DIV/0!</v>
      </c>
      <c r="W11" s="12" t="e">
        <f t="shared" si="3"/>
        <v>#DIV/0!</v>
      </c>
    </row>
    <row r="12" spans="3:23" x14ac:dyDescent="0.4">
      <c r="C12" t="s"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1"/>
        <v>#DIV/0!</v>
      </c>
      <c r="U12" s="11" t="e">
        <f t="shared" si="2"/>
        <v>#DIV/0!</v>
      </c>
      <c r="V12" s="11" t="e">
        <f t="shared" si="0"/>
        <v>#DIV/0!</v>
      </c>
      <c r="W12" s="12" t="e">
        <f t="shared" si="3"/>
        <v>#DIV/0!</v>
      </c>
    </row>
    <row r="13" spans="3:23" x14ac:dyDescent="0.4">
      <c r="C13" t="s">
        <v>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1"/>
        <v>#DIV/0!</v>
      </c>
      <c r="U13" s="11" t="e">
        <f t="shared" si="2"/>
        <v>#DIV/0!</v>
      </c>
      <c r="V13" s="11" t="e">
        <f t="shared" si="0"/>
        <v>#DIV/0!</v>
      </c>
      <c r="W13" s="12" t="e">
        <f t="shared" si="3"/>
        <v>#DIV/0!</v>
      </c>
    </row>
    <row r="14" spans="3:23" x14ac:dyDescent="0.4">
      <c r="C14" t="s">
        <v>34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1" t="e">
        <f t="shared" si="1"/>
        <v>#DIV/0!</v>
      </c>
      <c r="U14" s="11" t="e">
        <f t="shared" si="2"/>
        <v>#DIV/0!</v>
      </c>
      <c r="V14" s="11" t="e">
        <f t="shared" si="0"/>
        <v>#DIV/0!</v>
      </c>
      <c r="W14" s="12" t="e">
        <f t="shared" si="3"/>
        <v>#DIV/0!</v>
      </c>
    </row>
    <row r="15" spans="3:23" x14ac:dyDescent="0.4">
      <c r="C15" t="s">
        <v>39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1" t="e">
        <f t="shared" si="1"/>
        <v>#DIV/0!</v>
      </c>
      <c r="U15" s="11" t="e">
        <f t="shared" si="2"/>
        <v>#DIV/0!</v>
      </c>
      <c r="V15" s="11" t="e">
        <f t="shared" si="0"/>
        <v>#DIV/0!</v>
      </c>
      <c r="W15" s="12" t="e">
        <f t="shared" si="3"/>
        <v>#DIV/0!</v>
      </c>
    </row>
    <row r="16" spans="3:23" x14ac:dyDescent="0.4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11"/>
      <c r="U16" s="11"/>
      <c r="V16" s="11"/>
      <c r="W16" s="12"/>
    </row>
    <row r="17" spans="3:9" x14ac:dyDescent="0.4">
      <c r="C17" t="s">
        <v>5</v>
      </c>
      <c r="E17" t="s">
        <v>4</v>
      </c>
      <c r="F17" t="s">
        <v>3</v>
      </c>
      <c r="G17" t="s">
        <v>2</v>
      </c>
      <c r="H17" t="s">
        <v>36</v>
      </c>
      <c r="I17" t="s">
        <v>42</v>
      </c>
    </row>
    <row r="18" spans="3:9" x14ac:dyDescent="0.4">
      <c r="C18" t="s">
        <v>1</v>
      </c>
      <c r="D18" s="22"/>
      <c r="E18" s="24"/>
      <c r="F18" s="22"/>
      <c r="G18" s="22"/>
      <c r="H18" s="22"/>
      <c r="I18" s="10"/>
    </row>
    <row r="19" spans="3:9" x14ac:dyDescent="0.4">
      <c r="C19" t="s">
        <v>0</v>
      </c>
      <c r="I19" s="10"/>
    </row>
    <row r="20" spans="3:9" x14ac:dyDescent="0.4">
      <c r="C20" t="s">
        <v>40</v>
      </c>
      <c r="I20" s="1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AAAB-9109-4B17-A7C8-AB7E698DFFBF}">
  <dimension ref="B2:W44"/>
  <sheetViews>
    <sheetView topLeftCell="I28" zoomScaleNormal="100" workbookViewId="0">
      <selection activeCell="C26" sqref="C26:W40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3</v>
      </c>
      <c r="F4" s="22">
        <v>2</v>
      </c>
      <c r="G4" s="22"/>
      <c r="H4" s="22">
        <v>1</v>
      </c>
      <c r="I4" s="22"/>
      <c r="J4" s="22"/>
      <c r="K4" s="22"/>
      <c r="L4" s="22"/>
      <c r="M4" s="22"/>
      <c r="N4" s="22">
        <v>1</v>
      </c>
      <c r="O4" s="22"/>
      <c r="P4" s="22"/>
      <c r="Q4" s="22"/>
      <c r="R4" s="22"/>
      <c r="S4" s="22"/>
      <c r="T4" s="11">
        <f>G4/F4</f>
        <v>0</v>
      </c>
      <c r="U4" s="11">
        <f>(J4+(2*K4)+(3*L4)+(4*M4))/F4</f>
        <v>0</v>
      </c>
      <c r="V4" s="11">
        <f>(G4+N4+Q4+O4)/E4</f>
        <v>0.33333333333333331</v>
      </c>
      <c r="W4" s="12">
        <f>U4+V4</f>
        <v>0.33333333333333331</v>
      </c>
    </row>
    <row r="5" spans="3:23" x14ac:dyDescent="0.4">
      <c r="C5" t="s">
        <v>40</v>
      </c>
      <c r="D5" s="22">
        <v>1</v>
      </c>
      <c r="E5" s="22">
        <v>3</v>
      </c>
      <c r="F5" s="22">
        <v>3</v>
      </c>
      <c r="G5" s="22">
        <v>2</v>
      </c>
      <c r="H5" s="22"/>
      <c r="I5" s="22">
        <v>1</v>
      </c>
      <c r="J5" s="22">
        <v>1</v>
      </c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0.66666666666666663</v>
      </c>
      <c r="U5" s="11">
        <f t="shared" ref="U5:U15" si="1">(J5+(2*K5)+(3*L5)+(4*M5))/F5</f>
        <v>1</v>
      </c>
      <c r="V5" s="11">
        <f>(G5+N5+Q5+O5)/F5</f>
        <v>0.66666666666666663</v>
      </c>
      <c r="W5" s="12">
        <f t="shared" ref="W5:W15" si="2">U5+V5</f>
        <v>1.6666666666666665</v>
      </c>
    </row>
    <row r="6" spans="3:23" x14ac:dyDescent="0.4">
      <c r="C6" t="s">
        <v>12</v>
      </c>
      <c r="D6" s="22">
        <v>1</v>
      </c>
      <c r="E6" s="22">
        <v>3</v>
      </c>
      <c r="F6" s="22">
        <v>3</v>
      </c>
      <c r="G6" s="22">
        <v>1</v>
      </c>
      <c r="H6" s="22">
        <v>1</v>
      </c>
      <c r="I6" s="22">
        <v>1</v>
      </c>
      <c r="J6" s="22"/>
      <c r="K6" s="22"/>
      <c r="L6" s="22"/>
      <c r="M6" s="22">
        <v>1</v>
      </c>
      <c r="N6" s="22"/>
      <c r="O6" s="22">
        <v>1</v>
      </c>
      <c r="P6" s="22"/>
      <c r="Q6" s="22"/>
      <c r="R6" s="22"/>
      <c r="S6" s="22"/>
      <c r="T6" s="11">
        <f t="shared" si="0"/>
        <v>0.33333333333333331</v>
      </c>
      <c r="U6" s="11">
        <f t="shared" si="1"/>
        <v>1.3333333333333333</v>
      </c>
      <c r="V6" s="11">
        <f>(G6+N6+Q6+O6)/F6</f>
        <v>0.66666666666666663</v>
      </c>
      <c r="W6" s="12">
        <f t="shared" si="2"/>
        <v>2</v>
      </c>
    </row>
    <row r="7" spans="3:23" x14ac:dyDescent="0.4">
      <c r="C7" t="s">
        <v>47</v>
      </c>
      <c r="D7" s="22">
        <v>1</v>
      </c>
      <c r="E7" s="22">
        <v>3</v>
      </c>
      <c r="F7" s="22">
        <v>3</v>
      </c>
      <c r="G7" s="22">
        <v>1</v>
      </c>
      <c r="H7" s="22">
        <v>1</v>
      </c>
      <c r="I7" s="22"/>
      <c r="J7" s="22">
        <v>1</v>
      </c>
      <c r="K7" s="22"/>
      <c r="L7" s="22"/>
      <c r="M7" s="22"/>
      <c r="N7" s="22"/>
      <c r="O7" s="22"/>
      <c r="P7" s="22"/>
      <c r="Q7" s="22"/>
      <c r="R7" s="22"/>
      <c r="S7" s="22"/>
      <c r="T7" s="11">
        <f t="shared" si="0"/>
        <v>0.33333333333333331</v>
      </c>
      <c r="U7" s="11">
        <f t="shared" si="1"/>
        <v>0.33333333333333331</v>
      </c>
      <c r="V7" s="11">
        <f t="shared" ref="V7:V15" si="3">(G7+N7+Q7+O7)/E7</f>
        <v>0.33333333333333331</v>
      </c>
      <c r="W7" s="12">
        <f t="shared" si="2"/>
        <v>0.66666666666666663</v>
      </c>
    </row>
    <row r="8" spans="3:23" x14ac:dyDescent="0.4">
      <c r="C8" t="s">
        <v>48</v>
      </c>
      <c r="D8" s="22">
        <v>1</v>
      </c>
      <c r="E8" s="22">
        <v>2</v>
      </c>
      <c r="F8" s="22">
        <v>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3"/>
        <v>0</v>
      </c>
      <c r="W8" s="12">
        <f t="shared" si="2"/>
        <v>0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2</v>
      </c>
      <c r="H9" s="22">
        <v>1</v>
      </c>
      <c r="I9" s="22">
        <v>1</v>
      </c>
      <c r="J9" s="22"/>
      <c r="K9" s="22">
        <v>1</v>
      </c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0.66666666666666663</v>
      </c>
      <c r="U9" s="11">
        <f t="shared" si="1"/>
        <v>2</v>
      </c>
      <c r="V9" s="11">
        <f t="shared" si="3"/>
        <v>0.66666666666666663</v>
      </c>
      <c r="W9" s="12">
        <f t="shared" si="2"/>
        <v>2.6666666666666665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1</v>
      </c>
      <c r="H10" s="22"/>
      <c r="I10" s="22"/>
      <c r="J10" s="22">
        <v>1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0.33333333333333331</v>
      </c>
      <c r="U10" s="11">
        <f t="shared" si="1"/>
        <v>0.33333333333333331</v>
      </c>
      <c r="V10" s="11">
        <f t="shared" si="3"/>
        <v>0.33333333333333331</v>
      </c>
      <c r="W10" s="12">
        <f t="shared" si="2"/>
        <v>0.66666666666666663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>
        <v>1</v>
      </c>
      <c r="E12" s="22">
        <v>2</v>
      </c>
      <c r="F12" s="22">
        <v>2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>
        <v>1</v>
      </c>
      <c r="T12" s="11">
        <f t="shared" si="0"/>
        <v>0</v>
      </c>
      <c r="U12" s="11">
        <f t="shared" si="1"/>
        <v>0</v>
      </c>
      <c r="V12" s="11">
        <f t="shared" si="3"/>
        <v>0</v>
      </c>
      <c r="W12" s="12">
        <f t="shared" si="2"/>
        <v>0</v>
      </c>
    </row>
    <row r="13" spans="3:23" x14ac:dyDescent="0.4">
      <c r="C13" t="s">
        <v>1</v>
      </c>
      <c r="D13" s="22">
        <v>1</v>
      </c>
      <c r="E13" s="22">
        <v>2</v>
      </c>
      <c r="F13" s="22">
        <v>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</v>
      </c>
      <c r="U13" s="11">
        <f t="shared" si="1"/>
        <v>0</v>
      </c>
      <c r="V13" s="11">
        <f t="shared" si="3"/>
        <v>0</v>
      </c>
      <c r="W13" s="12">
        <f t="shared" si="2"/>
        <v>0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3</v>
      </c>
      <c r="F15" s="22">
        <v>3</v>
      </c>
      <c r="G15" s="22">
        <v>2</v>
      </c>
      <c r="H15" s="22"/>
      <c r="I15" s="22"/>
      <c r="J15" s="22">
        <v>2</v>
      </c>
      <c r="K15" s="22"/>
      <c r="L15" s="22"/>
      <c r="M15" s="22"/>
      <c r="N15" s="22"/>
      <c r="O15" s="22"/>
      <c r="T15" s="1">
        <f t="shared" si="0"/>
        <v>0.66666666666666663</v>
      </c>
      <c r="U15" s="30">
        <f t="shared" si="1"/>
        <v>0.66666666666666663</v>
      </c>
      <c r="V15" s="11">
        <f t="shared" si="3"/>
        <v>0.66666666666666663</v>
      </c>
      <c r="W15" s="31">
        <f t="shared" si="2"/>
        <v>1.3333333333333333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ref="T16:T18" si="4">G16/F16</f>
        <v>#DIV/0!</v>
      </c>
      <c r="U16" s="30" t="e">
        <f t="shared" ref="U16:U18" si="5">(J16+(2*K16)+(3*L16)+(4*M16))/F16</f>
        <v>#DIV/0!</v>
      </c>
      <c r="V16" s="11" t="e">
        <f t="shared" ref="V16:V18" si="6">(G16+N16+Q16+O16)/E16</f>
        <v>#DIV/0!</v>
      </c>
      <c r="W16" s="31" t="e">
        <f t="shared" ref="W16:W18" si="7">U16+V16</f>
        <v>#DIV/0!</v>
      </c>
    </row>
    <row r="17" spans="2:23" x14ac:dyDescent="0.4">
      <c r="C17" t="s">
        <v>34</v>
      </c>
      <c r="D17" s="22">
        <v>1</v>
      </c>
      <c r="E17" s="22">
        <v>2</v>
      </c>
      <c r="F17" s="22">
        <v>2</v>
      </c>
      <c r="G17" s="22">
        <v>1</v>
      </c>
      <c r="J17" s="22">
        <v>1</v>
      </c>
      <c r="T17" s="1">
        <f t="shared" si="4"/>
        <v>0.5</v>
      </c>
      <c r="U17" s="30">
        <f t="shared" si="5"/>
        <v>0.5</v>
      </c>
      <c r="V17" s="11">
        <f t="shared" si="6"/>
        <v>0.5</v>
      </c>
      <c r="W17" s="31">
        <f t="shared" si="7"/>
        <v>1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4"/>
        <v>#DIV/0!</v>
      </c>
      <c r="U18" s="30" t="e">
        <f t="shared" si="5"/>
        <v>#DIV/0!</v>
      </c>
      <c r="V18" s="11" t="e">
        <f t="shared" si="6"/>
        <v>#DIV/0!</v>
      </c>
      <c r="W18" s="31" t="e">
        <f t="shared" si="7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5</v>
      </c>
      <c r="F20" s="22"/>
      <c r="G20" s="22">
        <v>10</v>
      </c>
      <c r="H20" s="22">
        <v>6</v>
      </c>
      <c r="I20" s="10">
        <f>9*H20/E20</f>
        <v>10.8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" thickBot="1" x14ac:dyDescent="0.45"/>
    <row r="26" spans="2:23" ht="14.6" customHeight="1" x14ac:dyDescent="0.4">
      <c r="B26" s="86" t="s">
        <v>104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12</v>
      </c>
      <c r="D27" s="10">
        <f>VLOOKUP($C27,$C$4:$S$18,MATCH(D$26,$C$3:$S$3,0),FALSE)</f>
        <v>1</v>
      </c>
      <c r="E27" s="10">
        <f t="shared" ref="E27:S37" si="8">VLOOKUP($C27,$C$4:$S$18,MATCH(E$26,$C$3:$S$3,0),FALSE)</f>
        <v>3</v>
      </c>
      <c r="F27" s="10">
        <f t="shared" si="8"/>
        <v>3</v>
      </c>
      <c r="G27" s="10">
        <f t="shared" si="8"/>
        <v>1</v>
      </c>
      <c r="H27" s="10">
        <f t="shared" si="8"/>
        <v>1</v>
      </c>
      <c r="I27" s="10">
        <f t="shared" si="8"/>
        <v>1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1</v>
      </c>
      <c r="N27" s="10">
        <f t="shared" si="8"/>
        <v>0</v>
      </c>
      <c r="O27" s="10">
        <f t="shared" si="8"/>
        <v>1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>
        <f>G27/F27</f>
        <v>0.33333333333333331</v>
      </c>
      <c r="U27" s="11">
        <f>(J27+(2*K27)+(3*L27)+(4*M27))/F27</f>
        <v>1.3333333333333333</v>
      </c>
      <c r="V27" s="11">
        <f>(G27+N27+Q27+O27)/E27</f>
        <v>0.66666666666666663</v>
      </c>
      <c r="W27" s="12">
        <f>U27+V27</f>
        <v>2</v>
      </c>
    </row>
    <row r="28" spans="2:23" x14ac:dyDescent="0.4">
      <c r="B28" s="87"/>
      <c r="C28" t="s">
        <v>39</v>
      </c>
      <c r="D28" s="10">
        <f t="shared" ref="D28:D37" si="9">VLOOKUP($C28,$C$4:$S$18,MATCH(D$26,$C$3:$S$3,0),FALSE)</f>
        <v>1</v>
      </c>
      <c r="E28" s="10">
        <f t="shared" si="8"/>
        <v>3</v>
      </c>
      <c r="F28" s="10">
        <f t="shared" si="8"/>
        <v>2</v>
      </c>
      <c r="G28" s="10">
        <f t="shared" si="8"/>
        <v>0</v>
      </c>
      <c r="H28" s="10">
        <f t="shared" si="8"/>
        <v>1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1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ref="T28:T37" si="10">G28/F28</f>
        <v>0</v>
      </c>
      <c r="U28" s="11">
        <f t="shared" ref="U28:U37" si="11">(J28+(2*K28)+(3*L28)+(4*M28))/F28</f>
        <v>0</v>
      </c>
      <c r="V28" s="11">
        <f t="shared" ref="V28:V37" si="12">(G28+N28+Q28+O28)/E28</f>
        <v>0.33333333333333331</v>
      </c>
      <c r="W28" s="12">
        <f t="shared" ref="W28:W37" si="13">U28+V28</f>
        <v>0.33333333333333331</v>
      </c>
    </row>
    <row r="29" spans="2:23" x14ac:dyDescent="0.4">
      <c r="B29" s="87"/>
      <c r="C29" t="s">
        <v>11</v>
      </c>
      <c r="D29" s="10">
        <f t="shared" si="9"/>
        <v>1</v>
      </c>
      <c r="E29" s="10">
        <f t="shared" si="8"/>
        <v>3</v>
      </c>
      <c r="F29" s="10">
        <f t="shared" si="8"/>
        <v>3</v>
      </c>
      <c r="G29" s="10">
        <f t="shared" si="8"/>
        <v>2</v>
      </c>
      <c r="H29" s="10">
        <f t="shared" si="8"/>
        <v>1</v>
      </c>
      <c r="I29" s="10">
        <f t="shared" si="8"/>
        <v>1</v>
      </c>
      <c r="J29" s="10">
        <f t="shared" si="8"/>
        <v>0</v>
      </c>
      <c r="K29" s="10">
        <f t="shared" si="8"/>
        <v>1</v>
      </c>
      <c r="L29" s="10">
        <f t="shared" si="8"/>
        <v>0</v>
      </c>
      <c r="M29" s="10">
        <f t="shared" si="8"/>
        <v>1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10"/>
        <v>0.66666666666666663</v>
      </c>
      <c r="U29" s="11">
        <f t="shared" si="11"/>
        <v>2</v>
      </c>
      <c r="V29" s="11">
        <f t="shared" si="12"/>
        <v>0.66666666666666663</v>
      </c>
      <c r="W29" s="12">
        <f t="shared" si="13"/>
        <v>2.6666666666666665</v>
      </c>
    </row>
    <row r="30" spans="2:23" x14ac:dyDescent="0.4">
      <c r="B30" s="87"/>
      <c r="C30" t="s">
        <v>99</v>
      </c>
      <c r="D30" s="10">
        <f t="shared" si="9"/>
        <v>1</v>
      </c>
      <c r="E30" s="10">
        <f t="shared" si="8"/>
        <v>3</v>
      </c>
      <c r="F30" s="10">
        <f t="shared" si="8"/>
        <v>3</v>
      </c>
      <c r="G30" s="10">
        <f t="shared" si="8"/>
        <v>1</v>
      </c>
      <c r="H30" s="10">
        <f t="shared" si="8"/>
        <v>1</v>
      </c>
      <c r="I30" s="10">
        <f t="shared" si="8"/>
        <v>0</v>
      </c>
      <c r="J30" s="10">
        <f t="shared" si="8"/>
        <v>1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10"/>
        <v>0.33333333333333331</v>
      </c>
      <c r="U30" s="11">
        <f t="shared" si="11"/>
        <v>0.33333333333333331</v>
      </c>
      <c r="V30" s="11">
        <f t="shared" si="12"/>
        <v>0.33333333333333331</v>
      </c>
      <c r="W30" s="12">
        <f t="shared" si="13"/>
        <v>0.66666666666666663</v>
      </c>
    </row>
    <row r="31" spans="2:23" x14ac:dyDescent="0.4">
      <c r="B31" s="87"/>
      <c r="C31" t="s">
        <v>40</v>
      </c>
      <c r="D31" s="10">
        <f t="shared" si="9"/>
        <v>1</v>
      </c>
      <c r="E31" s="10">
        <f t="shared" si="8"/>
        <v>3</v>
      </c>
      <c r="F31" s="10">
        <f t="shared" si="8"/>
        <v>3</v>
      </c>
      <c r="G31" s="10">
        <f t="shared" si="8"/>
        <v>2</v>
      </c>
      <c r="H31" s="10">
        <f t="shared" si="8"/>
        <v>0</v>
      </c>
      <c r="I31" s="10">
        <f t="shared" si="8"/>
        <v>1</v>
      </c>
      <c r="J31" s="10">
        <f t="shared" si="8"/>
        <v>1</v>
      </c>
      <c r="K31" s="10">
        <f t="shared" si="8"/>
        <v>1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10"/>
        <v>0.66666666666666663</v>
      </c>
      <c r="U31" s="11">
        <f t="shared" si="11"/>
        <v>1</v>
      </c>
      <c r="V31" s="11">
        <f t="shared" si="12"/>
        <v>0.66666666666666663</v>
      </c>
      <c r="W31" s="12">
        <f t="shared" si="13"/>
        <v>1.6666666666666665</v>
      </c>
    </row>
    <row r="32" spans="2:23" x14ac:dyDescent="0.4">
      <c r="B32" s="87"/>
      <c r="C32" t="s">
        <v>49</v>
      </c>
      <c r="D32" s="10">
        <f t="shared" si="9"/>
        <v>1</v>
      </c>
      <c r="E32" s="10">
        <f t="shared" si="8"/>
        <v>3</v>
      </c>
      <c r="F32" s="10">
        <f t="shared" si="8"/>
        <v>3</v>
      </c>
      <c r="G32" s="10">
        <f t="shared" si="8"/>
        <v>1</v>
      </c>
      <c r="H32" s="10">
        <f t="shared" si="8"/>
        <v>0</v>
      </c>
      <c r="I32" s="10">
        <f t="shared" si="8"/>
        <v>0</v>
      </c>
      <c r="J32" s="10">
        <f t="shared" si="8"/>
        <v>1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10"/>
        <v>0.33333333333333331</v>
      </c>
      <c r="U32" s="11">
        <f t="shared" si="11"/>
        <v>0.33333333333333331</v>
      </c>
      <c r="V32" s="11">
        <f t="shared" si="12"/>
        <v>0.33333333333333331</v>
      </c>
      <c r="W32" s="12">
        <f t="shared" si="13"/>
        <v>0.66666666666666663</v>
      </c>
    </row>
    <row r="33" spans="2:23" x14ac:dyDescent="0.4">
      <c r="B33" s="87"/>
      <c r="C33" t="s">
        <v>13</v>
      </c>
      <c r="D33" s="10">
        <f t="shared" si="9"/>
        <v>1</v>
      </c>
      <c r="E33" s="10">
        <f t="shared" si="8"/>
        <v>3</v>
      </c>
      <c r="F33" s="10">
        <f t="shared" si="8"/>
        <v>3</v>
      </c>
      <c r="G33" s="10">
        <f t="shared" si="8"/>
        <v>2</v>
      </c>
      <c r="H33" s="10">
        <f t="shared" si="8"/>
        <v>0</v>
      </c>
      <c r="I33" s="10">
        <f t="shared" si="8"/>
        <v>0</v>
      </c>
      <c r="J33" s="10">
        <f t="shared" si="8"/>
        <v>2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10"/>
        <v>0.66666666666666663</v>
      </c>
      <c r="U33" s="11">
        <f t="shared" si="11"/>
        <v>0.66666666666666663</v>
      </c>
      <c r="V33" s="11">
        <f t="shared" si="12"/>
        <v>0.66666666666666663</v>
      </c>
      <c r="W33" s="12">
        <f t="shared" si="13"/>
        <v>1.3333333333333333</v>
      </c>
    </row>
    <row r="34" spans="2:23" x14ac:dyDescent="0.4">
      <c r="B34" s="87"/>
      <c r="C34" t="s">
        <v>1</v>
      </c>
      <c r="D34" s="10">
        <f t="shared" si="9"/>
        <v>1</v>
      </c>
      <c r="E34" s="10">
        <f t="shared" si="8"/>
        <v>2</v>
      </c>
      <c r="F34" s="10">
        <f t="shared" si="8"/>
        <v>2</v>
      </c>
      <c r="G34" s="10">
        <f t="shared" si="8"/>
        <v>0</v>
      </c>
      <c r="H34" s="10">
        <f t="shared" si="8"/>
        <v>0</v>
      </c>
      <c r="I34" s="10">
        <f t="shared" si="8"/>
        <v>0</v>
      </c>
      <c r="J34" s="10">
        <f t="shared" si="8"/>
        <v>0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10"/>
        <v>0</v>
      </c>
      <c r="U34" s="11">
        <f t="shared" si="11"/>
        <v>0</v>
      </c>
      <c r="V34" s="11">
        <f t="shared" si="12"/>
        <v>0</v>
      </c>
      <c r="W34" s="12">
        <f t="shared" si="13"/>
        <v>0</v>
      </c>
    </row>
    <row r="35" spans="2:23" x14ac:dyDescent="0.4">
      <c r="B35" s="87"/>
      <c r="C35" t="s">
        <v>6</v>
      </c>
      <c r="D35" s="10">
        <f t="shared" si="9"/>
        <v>1</v>
      </c>
      <c r="E35" s="10">
        <f t="shared" si="8"/>
        <v>2</v>
      </c>
      <c r="F35" s="10">
        <f t="shared" si="8"/>
        <v>2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1</v>
      </c>
      <c r="T35" s="11">
        <f t="shared" si="10"/>
        <v>0</v>
      </c>
      <c r="U35" s="11">
        <f t="shared" si="11"/>
        <v>0</v>
      </c>
      <c r="V35" s="11">
        <f t="shared" si="12"/>
        <v>0</v>
      </c>
      <c r="W35" s="12">
        <f t="shared" si="13"/>
        <v>0</v>
      </c>
    </row>
    <row r="36" spans="2:23" x14ac:dyDescent="0.4">
      <c r="B36" s="87"/>
      <c r="C36" t="s">
        <v>48</v>
      </c>
      <c r="D36" s="10">
        <f t="shared" si="9"/>
        <v>1</v>
      </c>
      <c r="E36" s="10">
        <f t="shared" si="8"/>
        <v>2</v>
      </c>
      <c r="F36" s="10">
        <f t="shared" si="8"/>
        <v>2</v>
      </c>
      <c r="G36" s="10">
        <f t="shared" si="8"/>
        <v>0</v>
      </c>
      <c r="H36" s="10">
        <f t="shared" si="8"/>
        <v>0</v>
      </c>
      <c r="I36" s="10">
        <f t="shared" si="8"/>
        <v>0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0</v>
      </c>
      <c r="N36" s="10">
        <f t="shared" si="8"/>
        <v>0</v>
      </c>
      <c r="O36" s="10">
        <f t="shared" si="8"/>
        <v>0</v>
      </c>
      <c r="P36" s="10">
        <f t="shared" si="8"/>
        <v>0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1">
        <f t="shared" si="10"/>
        <v>0</v>
      </c>
      <c r="U36" s="11">
        <f t="shared" si="11"/>
        <v>0</v>
      </c>
      <c r="V36" s="11">
        <f t="shared" si="12"/>
        <v>0</v>
      </c>
      <c r="W36" s="12">
        <f t="shared" si="13"/>
        <v>0</v>
      </c>
    </row>
    <row r="37" spans="2:23" x14ac:dyDescent="0.4">
      <c r="B37" s="87"/>
      <c r="C37" t="s">
        <v>34</v>
      </c>
      <c r="D37" s="10">
        <f t="shared" si="9"/>
        <v>1</v>
      </c>
      <c r="E37" s="10">
        <f t="shared" si="8"/>
        <v>2</v>
      </c>
      <c r="F37" s="10">
        <f t="shared" si="8"/>
        <v>2</v>
      </c>
      <c r="G37" s="10">
        <f t="shared" si="8"/>
        <v>1</v>
      </c>
      <c r="H37" s="27">
        <f t="shared" si="8"/>
        <v>0</v>
      </c>
      <c r="I37" s="10">
        <f t="shared" si="8"/>
        <v>0</v>
      </c>
      <c r="J37" s="10">
        <f t="shared" si="8"/>
        <v>1</v>
      </c>
      <c r="K37" s="10">
        <f t="shared" si="8"/>
        <v>0</v>
      </c>
      <c r="L37" s="10">
        <f t="shared" si="8"/>
        <v>0</v>
      </c>
      <c r="M37" s="10">
        <f t="shared" si="8"/>
        <v>0</v>
      </c>
      <c r="N37" s="10">
        <f t="shared" si="8"/>
        <v>0</v>
      </c>
      <c r="O37" s="10">
        <f t="shared" si="8"/>
        <v>0</v>
      </c>
      <c r="P37" s="10">
        <f t="shared" si="8"/>
        <v>0</v>
      </c>
      <c r="Q37" s="10">
        <f t="shared" si="8"/>
        <v>0</v>
      </c>
      <c r="R37" s="10">
        <f t="shared" si="8"/>
        <v>0</v>
      </c>
      <c r="S37" s="10">
        <f t="shared" si="8"/>
        <v>0</v>
      </c>
      <c r="T37" s="11">
        <f t="shared" si="10"/>
        <v>0.5</v>
      </c>
      <c r="U37" s="11">
        <f t="shared" si="11"/>
        <v>0.5</v>
      </c>
      <c r="V37" s="11">
        <f t="shared" si="12"/>
        <v>0.5</v>
      </c>
      <c r="W37" s="12">
        <f t="shared" si="13"/>
        <v>1</v>
      </c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3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>VLOOKUP($C39,$C$20:$I$22,MATCH(D$38,$C$19:$I$19,0),FALSE)</f>
        <v>1</v>
      </c>
      <c r="E39" s="10">
        <f>VLOOKUP($C39,$C$20:$I$22,MATCH(E$38,$C$19:$I$19,0),FALSE)</f>
        <v>5</v>
      </c>
      <c r="F39" s="10">
        <f>VLOOKUP($C39,$C$20:$I$22,MATCH(F$38,$C$19:$I$19,0),FALSE)</f>
        <v>0</v>
      </c>
      <c r="G39" s="10">
        <f>VLOOKUP($C39,$C$20:$I$22,MATCH(G$38,$C$19:$I$19,0),FALSE)</f>
        <v>10</v>
      </c>
      <c r="H39" s="21">
        <f>VLOOKUP($C39,$C$20:$I$22,MATCH(H$38,$C$19:$I$19,0),FALSE)</f>
        <v>10.8</v>
      </c>
      <c r="I39" s="10"/>
      <c r="J39" s="10"/>
      <c r="K39" s="10"/>
      <c r="L39" s="10"/>
      <c r="M39" s="51" t="s">
        <v>59</v>
      </c>
      <c r="N39" s="52">
        <v>44706</v>
      </c>
      <c r="O39" s="51" t="s">
        <v>74</v>
      </c>
      <c r="P39" s="51" t="s">
        <v>100</v>
      </c>
      <c r="Q39" s="51" t="s">
        <v>56</v>
      </c>
      <c r="R39" s="51" t="s">
        <v>68</v>
      </c>
      <c r="S39" s="10"/>
      <c r="T39" s="10"/>
      <c r="U39" s="11"/>
      <c r="V39" s="11"/>
      <c r="W39" s="12"/>
    </row>
    <row r="40" spans="2:23" ht="15" thickBot="1" x14ac:dyDescent="0.45">
      <c r="B40" s="87"/>
      <c r="C40" s="7" t="s">
        <v>40</v>
      </c>
      <c r="D40" s="10">
        <f>VLOOKUP($C40,$C$20:$I$22,MATCH(D$38,$C$19:$I$19,0),FALSE)</f>
        <v>0</v>
      </c>
      <c r="E40" s="10">
        <f>VLOOKUP($C40,$C$20:$I$22,MATCH(E$38,$C$19:$I$19,0),FALSE)</f>
        <v>0</v>
      </c>
      <c r="F40" s="10">
        <f>VLOOKUP($C40,$C$20:$I$22,MATCH(F$38,$C$19:$I$19,0),FALSE)</f>
        <v>0</v>
      </c>
      <c r="G40" s="10">
        <f>VLOOKUP($C40,$C$20:$I$22,MATCH(G$38,$C$19:$I$19,0),FALSE)</f>
        <v>0</v>
      </c>
      <c r="H40" s="21"/>
      <c r="I40" s="14"/>
      <c r="J40" s="14"/>
      <c r="K40" s="14"/>
      <c r="L40" s="14"/>
      <c r="M40" s="53"/>
      <c r="N40" s="53"/>
      <c r="O40" s="53" t="s">
        <v>58</v>
      </c>
      <c r="P40" s="54" t="s">
        <v>101</v>
      </c>
      <c r="Q40" s="53" t="s">
        <v>57</v>
      </c>
      <c r="R40" s="53" t="s">
        <v>60</v>
      </c>
      <c r="S40" s="14"/>
      <c r="T40" s="14"/>
      <c r="U40" s="15"/>
      <c r="V40" s="15"/>
      <c r="W40" s="16"/>
    </row>
    <row r="44" spans="2:23" ht="12" customHeight="1" x14ac:dyDescent="0.4"/>
  </sheetData>
  <mergeCells count="1">
    <mergeCell ref="B26:B4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6DA4-12D3-4A26-9450-C8F10E7642D1}">
  <dimension ref="B2:W40"/>
  <sheetViews>
    <sheetView topLeftCell="D20" zoomScale="70" zoomScaleNormal="70" workbookViewId="0">
      <selection activeCell="C26" sqref="C26:W40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3</v>
      </c>
      <c r="G4" s="22">
        <v>1</v>
      </c>
      <c r="H4" s="22"/>
      <c r="I4" s="22"/>
      <c r="J4" s="22">
        <v>1</v>
      </c>
      <c r="K4" s="22"/>
      <c r="L4" s="22"/>
      <c r="M4" s="22"/>
      <c r="N4" s="22">
        <v>1</v>
      </c>
      <c r="O4" s="22"/>
      <c r="P4" s="22"/>
      <c r="Q4" s="22"/>
      <c r="R4" s="22"/>
      <c r="S4" s="22"/>
      <c r="T4" s="11">
        <f>G4/F4</f>
        <v>0.33333333333333331</v>
      </c>
      <c r="U4" s="11">
        <f>(J4+(2*K4)+(3*L4)+(4*M4))/F4</f>
        <v>0.33333333333333331</v>
      </c>
      <c r="V4" s="11">
        <f>(G4+N4+Q4+O4)/E4</f>
        <v>0.5</v>
      </c>
      <c r="W4" s="12">
        <f>U4+V4</f>
        <v>0.83333333333333326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1</v>
      </c>
      <c r="H5" s="22">
        <v>2</v>
      </c>
      <c r="I5" s="22"/>
      <c r="J5" s="22">
        <v>1</v>
      </c>
      <c r="K5" s="22"/>
      <c r="L5" s="22"/>
      <c r="M5" s="22"/>
      <c r="N5" s="22"/>
      <c r="O5" s="22">
        <v>2</v>
      </c>
      <c r="P5" s="22"/>
      <c r="Q5" s="22"/>
      <c r="R5" s="22"/>
      <c r="S5" s="22"/>
      <c r="T5" s="11">
        <f t="shared" ref="T5:T15" si="0">G5/F5</f>
        <v>0.25</v>
      </c>
      <c r="U5" s="11">
        <f t="shared" ref="U5:U15" si="1">(J5+(2*K5)+(3*L5)+(4*M5))/F5</f>
        <v>0.25</v>
      </c>
      <c r="V5" s="11">
        <f>(G5+N5+Q5+O5)/F5</f>
        <v>0.75</v>
      </c>
      <c r="W5" s="12">
        <f t="shared" ref="W5:W15" si="2">U5+V5</f>
        <v>1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3</v>
      </c>
      <c r="H6" s="22">
        <v>1</v>
      </c>
      <c r="I6" s="22">
        <v>4</v>
      </c>
      <c r="J6" s="22">
        <v>2</v>
      </c>
      <c r="K6" s="22"/>
      <c r="L6" s="22"/>
      <c r="M6" s="22">
        <v>1</v>
      </c>
      <c r="N6" s="22"/>
      <c r="O6" s="22">
        <v>1</v>
      </c>
      <c r="P6" s="22"/>
      <c r="Q6" s="22"/>
      <c r="R6" s="22"/>
      <c r="S6" s="22"/>
      <c r="T6" s="11">
        <f t="shared" si="0"/>
        <v>0.75</v>
      </c>
      <c r="U6" s="11">
        <f t="shared" si="1"/>
        <v>1.5</v>
      </c>
      <c r="V6" s="11">
        <f>(G6+N6+Q6+O6)/F6</f>
        <v>1</v>
      </c>
      <c r="W6" s="12">
        <f t="shared" si="2"/>
        <v>2.5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2</v>
      </c>
      <c r="H7" s="22">
        <v>1</v>
      </c>
      <c r="I7" s="22">
        <v>0</v>
      </c>
      <c r="J7" s="22">
        <v>1</v>
      </c>
      <c r="K7" s="22">
        <v>1</v>
      </c>
      <c r="L7" s="22"/>
      <c r="M7" s="22"/>
      <c r="N7" s="22"/>
      <c r="O7" s="22"/>
      <c r="P7" s="22">
        <v>1</v>
      </c>
      <c r="Q7" s="22"/>
      <c r="R7" s="22"/>
      <c r="S7" s="22"/>
      <c r="T7" s="11">
        <f t="shared" si="0"/>
        <v>0.5</v>
      </c>
      <c r="U7" s="11">
        <f t="shared" si="1"/>
        <v>0.75</v>
      </c>
      <c r="V7" s="11">
        <f t="shared" ref="V7:V15" si="3">(G7+N7+Q7+O7)/E7</f>
        <v>0.5</v>
      </c>
      <c r="W7" s="12">
        <f t="shared" si="2"/>
        <v>1.25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>
        <v>1</v>
      </c>
      <c r="H8" s="22">
        <v>1</v>
      </c>
      <c r="I8" s="22">
        <v>3</v>
      </c>
      <c r="J8" s="22"/>
      <c r="K8" s="22"/>
      <c r="L8" s="22"/>
      <c r="M8" s="22">
        <v>1</v>
      </c>
      <c r="N8" s="22"/>
      <c r="O8" s="22"/>
      <c r="P8" s="22"/>
      <c r="Q8" s="22"/>
      <c r="R8" s="22"/>
      <c r="S8" s="22"/>
      <c r="T8" s="11">
        <f t="shared" si="0"/>
        <v>0.33333333333333331</v>
      </c>
      <c r="U8" s="11">
        <f t="shared" si="1"/>
        <v>1.3333333333333333</v>
      </c>
      <c r="V8" s="11">
        <f t="shared" si="3"/>
        <v>0.33333333333333331</v>
      </c>
      <c r="W8" s="12">
        <f t="shared" si="2"/>
        <v>1.6666666666666665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2</v>
      </c>
      <c r="H9" s="22">
        <v>2</v>
      </c>
      <c r="I9" s="22">
        <v>2</v>
      </c>
      <c r="J9" s="22"/>
      <c r="K9" s="22">
        <v>1</v>
      </c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0.66666666666666663</v>
      </c>
      <c r="U9" s="11">
        <f t="shared" si="1"/>
        <v>2</v>
      </c>
      <c r="V9" s="11">
        <f t="shared" si="3"/>
        <v>0.66666666666666663</v>
      </c>
      <c r="W9" s="12">
        <f t="shared" si="2"/>
        <v>2.6666666666666665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1</v>
      </c>
      <c r="H10" s="22">
        <v>1</v>
      </c>
      <c r="I10" s="22"/>
      <c r="J10" s="22">
        <v>1</v>
      </c>
      <c r="K10" s="22"/>
      <c r="L10" s="22"/>
      <c r="M10" s="22"/>
      <c r="N10" s="22"/>
      <c r="O10" s="22"/>
      <c r="P10" s="22">
        <v>1</v>
      </c>
      <c r="Q10" s="22"/>
      <c r="R10" s="22"/>
      <c r="S10" s="22"/>
      <c r="T10" s="11">
        <f t="shared" si="0"/>
        <v>0.33333333333333331</v>
      </c>
      <c r="U10" s="11">
        <f t="shared" si="1"/>
        <v>0.33333333333333331</v>
      </c>
      <c r="V10" s="11">
        <f t="shared" si="3"/>
        <v>0.33333333333333331</v>
      </c>
      <c r="W10" s="12">
        <f t="shared" si="2"/>
        <v>0.66666666666666663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2</v>
      </c>
      <c r="H12" s="22">
        <v>2</v>
      </c>
      <c r="I12" s="22">
        <v>1</v>
      </c>
      <c r="J12" s="22">
        <v>1</v>
      </c>
      <c r="K12" s="22">
        <v>1</v>
      </c>
      <c r="L12" s="22"/>
      <c r="M12" s="22"/>
      <c r="N12" s="22"/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1</v>
      </c>
      <c r="V12" s="11">
        <f t="shared" si="3"/>
        <v>0.66666666666666663</v>
      </c>
      <c r="W12" s="12">
        <f t="shared" si="2"/>
        <v>1.6666666666666665</v>
      </c>
    </row>
    <row r="13" spans="3:23" x14ac:dyDescent="0.4">
      <c r="C13" t="s">
        <v>1</v>
      </c>
      <c r="D13" s="22">
        <v>1</v>
      </c>
      <c r="E13" s="22">
        <v>3</v>
      </c>
      <c r="F13" s="22">
        <v>2</v>
      </c>
      <c r="G13" s="22">
        <v>2</v>
      </c>
      <c r="H13" s="22">
        <v>1</v>
      </c>
      <c r="I13" s="22"/>
      <c r="J13" s="22">
        <v>1</v>
      </c>
      <c r="K13" s="22">
        <v>1</v>
      </c>
      <c r="L13" s="22"/>
      <c r="M13" s="22"/>
      <c r="N13" s="22">
        <v>1</v>
      </c>
      <c r="O13" s="22"/>
      <c r="P13" s="22"/>
      <c r="Q13" s="22"/>
      <c r="R13" s="22"/>
      <c r="S13" s="22"/>
      <c r="T13" s="11">
        <f t="shared" si="0"/>
        <v>1</v>
      </c>
      <c r="U13" s="11">
        <f t="shared" si="1"/>
        <v>1.5</v>
      </c>
      <c r="V13" s="11">
        <f t="shared" si="3"/>
        <v>1</v>
      </c>
      <c r="W13" s="12">
        <f t="shared" si="2"/>
        <v>2.5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3</v>
      </c>
      <c r="F15" s="22">
        <v>3</v>
      </c>
      <c r="G15" s="22">
        <v>3</v>
      </c>
      <c r="H15" s="22">
        <v>1</v>
      </c>
      <c r="I15" s="22">
        <v>2</v>
      </c>
      <c r="J15" s="22">
        <v>1</v>
      </c>
      <c r="K15" s="22">
        <v>2</v>
      </c>
      <c r="L15" s="22"/>
      <c r="M15" s="22"/>
      <c r="N15" s="22"/>
      <c r="O15" s="22"/>
      <c r="T15" s="1">
        <f t="shared" si="0"/>
        <v>1</v>
      </c>
      <c r="U15" s="30">
        <f t="shared" si="1"/>
        <v>1.6666666666666667</v>
      </c>
      <c r="V15" s="11">
        <f t="shared" si="3"/>
        <v>1</v>
      </c>
      <c r="W15" s="31">
        <f t="shared" si="2"/>
        <v>2.666666666666667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ref="T16:T18" si="4">G16/F16</f>
        <v>#DIV/0!</v>
      </c>
      <c r="U16" s="30" t="e">
        <f t="shared" ref="U16:U18" si="5">(J16+(2*K16)+(3*L16)+(4*M16))/F16</f>
        <v>#DIV/0!</v>
      </c>
      <c r="V16" s="11" t="e">
        <f t="shared" ref="V16:V18" si="6">(G16+N16+Q16+O16)/E16</f>
        <v>#DIV/0!</v>
      </c>
      <c r="W16" s="31" t="e">
        <f t="shared" ref="W16:W18" si="7">U16+V16</f>
        <v>#DIV/0!</v>
      </c>
    </row>
    <row r="17" spans="2:23" x14ac:dyDescent="0.4">
      <c r="C17" t="s">
        <v>34</v>
      </c>
      <c r="D17" s="22">
        <v>1</v>
      </c>
      <c r="E17" s="22">
        <v>3</v>
      </c>
      <c r="F17" s="22">
        <v>3</v>
      </c>
      <c r="G17" s="22"/>
      <c r="J17" s="22"/>
      <c r="P17">
        <v>1</v>
      </c>
      <c r="T17" s="1">
        <f t="shared" si="4"/>
        <v>0</v>
      </c>
      <c r="U17" s="30">
        <f t="shared" si="5"/>
        <v>0</v>
      </c>
      <c r="V17" s="11">
        <f t="shared" si="6"/>
        <v>0</v>
      </c>
      <c r="W17" s="31">
        <f t="shared" si="7"/>
        <v>0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4"/>
        <v>#DIV/0!</v>
      </c>
      <c r="U18" s="30" t="e">
        <f t="shared" si="5"/>
        <v>#DIV/0!</v>
      </c>
      <c r="V18" s="11" t="e">
        <f t="shared" si="6"/>
        <v>#DIV/0!</v>
      </c>
      <c r="W18" s="31" t="e">
        <f t="shared" si="7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5</v>
      </c>
      <c r="F20" s="22"/>
      <c r="G20" s="22">
        <v>12</v>
      </c>
      <c r="H20" s="22">
        <v>6</v>
      </c>
      <c r="I20" s="10">
        <f>9*H20/E20</f>
        <v>10.8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.45" customHeight="1" thickBot="1" x14ac:dyDescent="0.45"/>
    <row r="26" spans="2:23" ht="14.6" customHeight="1" x14ac:dyDescent="0.4">
      <c r="B26" s="86" t="s">
        <v>103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39</v>
      </c>
      <c r="D27" s="10">
        <f>VLOOKUP($C27,$C$4:$S$18,MATCH(D$26,$C$3:$S$3,0),FALSE)</f>
        <v>1</v>
      </c>
      <c r="E27" s="10">
        <f t="shared" ref="E27:S37" si="8">VLOOKUP($C27,$C$4:$S$18,MATCH(E$26,$C$3:$S$3,0),FALSE)</f>
        <v>4</v>
      </c>
      <c r="F27" s="10">
        <f t="shared" si="8"/>
        <v>3</v>
      </c>
      <c r="G27" s="10">
        <f t="shared" si="8"/>
        <v>1</v>
      </c>
      <c r="H27" s="10">
        <f t="shared" si="8"/>
        <v>0</v>
      </c>
      <c r="I27" s="10">
        <f t="shared" si="8"/>
        <v>0</v>
      </c>
      <c r="J27" s="10">
        <f t="shared" si="8"/>
        <v>1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1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>
        <f>G27/F27</f>
        <v>0.33333333333333331</v>
      </c>
      <c r="U27" s="11">
        <f>(J27+(2*K27)+(3*L27)+(4*M27))/F27</f>
        <v>0.33333333333333331</v>
      </c>
      <c r="V27" s="11">
        <f>(G27+N27+Q27+O27)/E27</f>
        <v>0.5</v>
      </c>
      <c r="W27" s="12">
        <f>U27+V27</f>
        <v>0.83333333333333326</v>
      </c>
    </row>
    <row r="28" spans="2:23" x14ac:dyDescent="0.4">
      <c r="B28" s="87"/>
      <c r="C28" t="s">
        <v>40</v>
      </c>
      <c r="D28" s="10">
        <f t="shared" ref="D28:D37" si="9">VLOOKUP($C28,$C$4:$S$18,MATCH(D$26,$C$3:$S$3,0),FALSE)</f>
        <v>1</v>
      </c>
      <c r="E28" s="10">
        <f t="shared" si="8"/>
        <v>4</v>
      </c>
      <c r="F28" s="10">
        <f t="shared" si="8"/>
        <v>4</v>
      </c>
      <c r="G28" s="10">
        <f t="shared" si="8"/>
        <v>1</v>
      </c>
      <c r="H28" s="10">
        <f t="shared" si="8"/>
        <v>2</v>
      </c>
      <c r="I28" s="10">
        <f t="shared" si="8"/>
        <v>0</v>
      </c>
      <c r="J28" s="10">
        <f t="shared" si="8"/>
        <v>1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2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ref="T28:T37" si="10">G28/F28</f>
        <v>0.25</v>
      </c>
      <c r="U28" s="11">
        <f t="shared" ref="U28:U37" si="11">(J28+(2*K28)+(3*L28)+(4*M28))/F28</f>
        <v>0.25</v>
      </c>
      <c r="V28" s="11">
        <f t="shared" ref="V28:V37" si="12">(G28+N28+Q28+O28)/E28</f>
        <v>0.75</v>
      </c>
      <c r="W28" s="12">
        <f t="shared" ref="W28:W37" si="13">U28+V28</f>
        <v>1</v>
      </c>
    </row>
    <row r="29" spans="2:23" x14ac:dyDescent="0.4">
      <c r="B29" s="87"/>
      <c r="C29" t="s">
        <v>12</v>
      </c>
      <c r="D29" s="10">
        <f t="shared" si="9"/>
        <v>1</v>
      </c>
      <c r="E29" s="10">
        <f t="shared" si="8"/>
        <v>4</v>
      </c>
      <c r="F29" s="10">
        <f t="shared" si="8"/>
        <v>4</v>
      </c>
      <c r="G29" s="10">
        <f t="shared" si="8"/>
        <v>3</v>
      </c>
      <c r="H29" s="10">
        <f t="shared" si="8"/>
        <v>1</v>
      </c>
      <c r="I29" s="10">
        <f t="shared" si="8"/>
        <v>4</v>
      </c>
      <c r="J29" s="10">
        <f t="shared" si="8"/>
        <v>2</v>
      </c>
      <c r="K29" s="10">
        <f t="shared" si="8"/>
        <v>0</v>
      </c>
      <c r="L29" s="10">
        <f t="shared" si="8"/>
        <v>0</v>
      </c>
      <c r="M29" s="10">
        <f t="shared" si="8"/>
        <v>1</v>
      </c>
      <c r="N29" s="10">
        <f t="shared" si="8"/>
        <v>0</v>
      </c>
      <c r="O29" s="10">
        <f t="shared" si="8"/>
        <v>1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10"/>
        <v>0.75</v>
      </c>
      <c r="U29" s="11">
        <f t="shared" si="11"/>
        <v>1.5</v>
      </c>
      <c r="V29" s="11">
        <f t="shared" si="12"/>
        <v>1</v>
      </c>
      <c r="W29" s="12">
        <f t="shared" si="13"/>
        <v>2.5</v>
      </c>
    </row>
    <row r="30" spans="2:23" x14ac:dyDescent="0.4">
      <c r="B30" s="87"/>
      <c r="C30" t="s">
        <v>47</v>
      </c>
      <c r="D30" s="10">
        <f t="shared" si="9"/>
        <v>1</v>
      </c>
      <c r="E30" s="10">
        <f t="shared" si="8"/>
        <v>4</v>
      </c>
      <c r="F30" s="10">
        <f t="shared" si="8"/>
        <v>4</v>
      </c>
      <c r="G30" s="10">
        <f t="shared" si="8"/>
        <v>2</v>
      </c>
      <c r="H30" s="10">
        <f t="shared" si="8"/>
        <v>1</v>
      </c>
      <c r="I30" s="10">
        <f t="shared" si="8"/>
        <v>0</v>
      </c>
      <c r="J30" s="10">
        <f t="shared" si="8"/>
        <v>1</v>
      </c>
      <c r="K30" s="10">
        <f t="shared" si="8"/>
        <v>1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1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10"/>
        <v>0.5</v>
      </c>
      <c r="U30" s="11">
        <f t="shared" si="11"/>
        <v>0.75</v>
      </c>
      <c r="V30" s="11">
        <f t="shared" si="12"/>
        <v>0.5</v>
      </c>
      <c r="W30" s="12">
        <f t="shared" si="13"/>
        <v>1.25</v>
      </c>
    </row>
    <row r="31" spans="2:23" x14ac:dyDescent="0.4">
      <c r="B31" s="87"/>
      <c r="C31" t="s">
        <v>6</v>
      </c>
      <c r="D31" s="10">
        <f t="shared" si="9"/>
        <v>1</v>
      </c>
      <c r="E31" s="10">
        <f t="shared" si="8"/>
        <v>3</v>
      </c>
      <c r="F31" s="10">
        <f t="shared" si="8"/>
        <v>3</v>
      </c>
      <c r="G31" s="10">
        <f t="shared" si="8"/>
        <v>2</v>
      </c>
      <c r="H31" s="10">
        <f t="shared" si="8"/>
        <v>2</v>
      </c>
      <c r="I31" s="10">
        <f t="shared" si="8"/>
        <v>1</v>
      </c>
      <c r="J31" s="10">
        <f t="shared" si="8"/>
        <v>1</v>
      </c>
      <c r="K31" s="10">
        <f t="shared" si="8"/>
        <v>1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10"/>
        <v>0.66666666666666663</v>
      </c>
      <c r="U31" s="11">
        <f t="shared" si="11"/>
        <v>1</v>
      </c>
      <c r="V31" s="11">
        <f t="shared" si="12"/>
        <v>0.66666666666666663</v>
      </c>
      <c r="W31" s="12">
        <f t="shared" si="13"/>
        <v>1.6666666666666665</v>
      </c>
    </row>
    <row r="32" spans="2:23" x14ac:dyDescent="0.4">
      <c r="B32" s="87"/>
      <c r="C32" t="s">
        <v>11</v>
      </c>
      <c r="D32" s="10">
        <f t="shared" si="9"/>
        <v>1</v>
      </c>
      <c r="E32" s="10">
        <f t="shared" si="8"/>
        <v>3</v>
      </c>
      <c r="F32" s="10">
        <f t="shared" si="8"/>
        <v>3</v>
      </c>
      <c r="G32" s="10">
        <f t="shared" si="8"/>
        <v>2</v>
      </c>
      <c r="H32" s="10">
        <f t="shared" si="8"/>
        <v>2</v>
      </c>
      <c r="I32" s="10">
        <f t="shared" si="8"/>
        <v>2</v>
      </c>
      <c r="J32" s="10">
        <f t="shared" si="8"/>
        <v>0</v>
      </c>
      <c r="K32" s="10">
        <f t="shared" si="8"/>
        <v>1</v>
      </c>
      <c r="L32" s="10">
        <f t="shared" si="8"/>
        <v>0</v>
      </c>
      <c r="M32" s="10">
        <f t="shared" si="8"/>
        <v>1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10"/>
        <v>0.66666666666666663</v>
      </c>
      <c r="U32" s="11">
        <f t="shared" si="11"/>
        <v>2</v>
      </c>
      <c r="V32" s="11">
        <f t="shared" si="12"/>
        <v>0.66666666666666663</v>
      </c>
      <c r="W32" s="12">
        <f t="shared" si="13"/>
        <v>2.6666666666666665</v>
      </c>
    </row>
    <row r="33" spans="2:23" x14ac:dyDescent="0.4">
      <c r="B33" s="87"/>
      <c r="C33" t="s">
        <v>13</v>
      </c>
      <c r="D33" s="10">
        <f t="shared" si="9"/>
        <v>1</v>
      </c>
      <c r="E33" s="10">
        <f t="shared" si="8"/>
        <v>3</v>
      </c>
      <c r="F33" s="10">
        <f t="shared" si="8"/>
        <v>3</v>
      </c>
      <c r="G33" s="10">
        <f t="shared" si="8"/>
        <v>3</v>
      </c>
      <c r="H33" s="10">
        <f t="shared" si="8"/>
        <v>1</v>
      </c>
      <c r="I33" s="10">
        <f t="shared" si="8"/>
        <v>2</v>
      </c>
      <c r="J33" s="10">
        <f t="shared" si="8"/>
        <v>1</v>
      </c>
      <c r="K33" s="10">
        <f t="shared" si="8"/>
        <v>2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10"/>
        <v>1</v>
      </c>
      <c r="U33" s="11">
        <f t="shared" si="11"/>
        <v>1.6666666666666667</v>
      </c>
      <c r="V33" s="11">
        <f t="shared" si="12"/>
        <v>1</v>
      </c>
      <c r="W33" s="12">
        <f t="shared" si="13"/>
        <v>2.666666666666667</v>
      </c>
    </row>
    <row r="34" spans="2:23" x14ac:dyDescent="0.4">
      <c r="B34" s="87"/>
      <c r="C34" t="s">
        <v>49</v>
      </c>
      <c r="D34" s="10">
        <f t="shared" si="9"/>
        <v>1</v>
      </c>
      <c r="E34" s="10">
        <f t="shared" si="8"/>
        <v>3</v>
      </c>
      <c r="F34" s="10">
        <f t="shared" si="8"/>
        <v>3</v>
      </c>
      <c r="G34" s="10">
        <f t="shared" si="8"/>
        <v>1</v>
      </c>
      <c r="H34" s="10">
        <f t="shared" si="8"/>
        <v>1</v>
      </c>
      <c r="I34" s="10">
        <f t="shared" si="8"/>
        <v>0</v>
      </c>
      <c r="J34" s="10">
        <f t="shared" si="8"/>
        <v>1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1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10"/>
        <v>0.33333333333333331</v>
      </c>
      <c r="U34" s="11">
        <f t="shared" si="11"/>
        <v>0.33333333333333331</v>
      </c>
      <c r="V34" s="11">
        <f t="shared" si="12"/>
        <v>0.33333333333333331</v>
      </c>
      <c r="W34" s="12">
        <f t="shared" si="13"/>
        <v>0.66666666666666663</v>
      </c>
    </row>
    <row r="35" spans="2:23" x14ac:dyDescent="0.4">
      <c r="B35" s="87"/>
      <c r="C35" t="s">
        <v>48</v>
      </c>
      <c r="D35" s="10">
        <f t="shared" si="9"/>
        <v>1</v>
      </c>
      <c r="E35" s="10">
        <f t="shared" si="8"/>
        <v>3</v>
      </c>
      <c r="F35" s="10">
        <f t="shared" si="8"/>
        <v>3</v>
      </c>
      <c r="G35" s="10">
        <f t="shared" si="8"/>
        <v>1</v>
      </c>
      <c r="H35" s="10">
        <f t="shared" si="8"/>
        <v>1</v>
      </c>
      <c r="I35" s="10">
        <f t="shared" si="8"/>
        <v>3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1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>
        <f t="shared" si="10"/>
        <v>0.33333333333333331</v>
      </c>
      <c r="U35" s="11">
        <f t="shared" si="11"/>
        <v>1.3333333333333333</v>
      </c>
      <c r="V35" s="11">
        <f t="shared" si="12"/>
        <v>0.33333333333333331</v>
      </c>
      <c r="W35" s="12">
        <f t="shared" si="13"/>
        <v>1.6666666666666665</v>
      </c>
    </row>
    <row r="36" spans="2:23" x14ac:dyDescent="0.4">
      <c r="B36" s="87"/>
      <c r="C36" t="s">
        <v>34</v>
      </c>
      <c r="D36" s="10">
        <f t="shared" si="9"/>
        <v>1</v>
      </c>
      <c r="E36" s="10">
        <f t="shared" si="8"/>
        <v>3</v>
      </c>
      <c r="F36" s="10">
        <f t="shared" si="8"/>
        <v>3</v>
      </c>
      <c r="G36" s="10">
        <f t="shared" si="8"/>
        <v>0</v>
      </c>
      <c r="H36" s="10">
        <f t="shared" si="8"/>
        <v>0</v>
      </c>
      <c r="I36" s="10">
        <f t="shared" si="8"/>
        <v>0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0</v>
      </c>
      <c r="N36" s="10">
        <f t="shared" si="8"/>
        <v>0</v>
      </c>
      <c r="O36" s="10">
        <f t="shared" si="8"/>
        <v>0</v>
      </c>
      <c r="P36" s="10">
        <f t="shared" si="8"/>
        <v>1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1">
        <f t="shared" si="10"/>
        <v>0</v>
      </c>
      <c r="U36" s="11">
        <f t="shared" si="11"/>
        <v>0</v>
      </c>
      <c r="V36" s="11">
        <f t="shared" si="12"/>
        <v>0</v>
      </c>
      <c r="W36" s="12">
        <f t="shared" si="13"/>
        <v>0</v>
      </c>
    </row>
    <row r="37" spans="2:23" x14ac:dyDescent="0.4">
      <c r="B37" s="87"/>
      <c r="C37" t="s">
        <v>1</v>
      </c>
      <c r="D37" s="10">
        <f t="shared" si="9"/>
        <v>1</v>
      </c>
      <c r="E37" s="10">
        <f t="shared" si="8"/>
        <v>3</v>
      </c>
      <c r="F37" s="10">
        <f t="shared" si="8"/>
        <v>2</v>
      </c>
      <c r="G37" s="10">
        <f t="shared" si="8"/>
        <v>2</v>
      </c>
      <c r="H37" s="27">
        <f t="shared" si="8"/>
        <v>1</v>
      </c>
      <c r="I37" s="10">
        <f t="shared" si="8"/>
        <v>0</v>
      </c>
      <c r="J37" s="10">
        <f t="shared" si="8"/>
        <v>1</v>
      </c>
      <c r="K37" s="10">
        <f t="shared" si="8"/>
        <v>1</v>
      </c>
      <c r="L37" s="10">
        <f t="shared" si="8"/>
        <v>0</v>
      </c>
      <c r="M37" s="10">
        <f t="shared" si="8"/>
        <v>0</v>
      </c>
      <c r="N37" s="10">
        <f t="shared" si="8"/>
        <v>1</v>
      </c>
      <c r="O37" s="10">
        <f t="shared" si="8"/>
        <v>0</v>
      </c>
      <c r="P37" s="10">
        <f t="shared" si="8"/>
        <v>0</v>
      </c>
      <c r="Q37" s="10">
        <f t="shared" si="8"/>
        <v>0</v>
      </c>
      <c r="R37" s="10">
        <f t="shared" si="8"/>
        <v>0</v>
      </c>
      <c r="S37" s="10">
        <f t="shared" si="8"/>
        <v>0</v>
      </c>
      <c r="T37" s="11">
        <f t="shared" si="10"/>
        <v>1</v>
      </c>
      <c r="U37" s="11">
        <f t="shared" si="11"/>
        <v>1.5</v>
      </c>
      <c r="V37" s="11">
        <f t="shared" si="12"/>
        <v>1</v>
      </c>
      <c r="W37" s="12">
        <f t="shared" si="13"/>
        <v>2.5</v>
      </c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3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>VLOOKUP($C39,$C$20:$I$22,MATCH(D$38,$C$19:$I$19,0),FALSE)</f>
        <v>1</v>
      </c>
      <c r="E39" s="10">
        <f>VLOOKUP($C39,$C$20:$I$22,MATCH(E$38,$C$19:$I$19,0),FALSE)</f>
        <v>5</v>
      </c>
      <c r="F39" s="10">
        <f>VLOOKUP($C39,$C$20:$I$22,MATCH(F$38,$C$19:$I$19,0),FALSE)</f>
        <v>0</v>
      </c>
      <c r="G39" s="10">
        <f>VLOOKUP($C39,$C$20:$I$22,MATCH(G$38,$C$19:$I$19,0),FALSE)</f>
        <v>12</v>
      </c>
      <c r="H39" s="21">
        <f>VLOOKUP($C39,$C$20:$I$22,MATCH(H$38,$C$19:$I$19,0),FALSE)</f>
        <v>10.8</v>
      </c>
      <c r="I39" s="10"/>
      <c r="J39" s="10"/>
      <c r="K39" s="10"/>
      <c r="L39" s="10"/>
      <c r="M39" s="51" t="s">
        <v>59</v>
      </c>
      <c r="N39" s="52">
        <v>44706</v>
      </c>
      <c r="O39" s="51" t="s">
        <v>74</v>
      </c>
      <c r="P39" s="51" t="s">
        <v>100</v>
      </c>
      <c r="Q39" s="51" t="s">
        <v>56</v>
      </c>
      <c r="R39" s="51" t="s">
        <v>60</v>
      </c>
      <c r="S39" s="10"/>
      <c r="T39" s="10"/>
      <c r="U39" s="11"/>
      <c r="V39" s="11"/>
      <c r="W39" s="12"/>
    </row>
    <row r="40" spans="2:23" ht="15" thickBot="1" x14ac:dyDescent="0.45">
      <c r="B40" s="87"/>
      <c r="C40" s="7" t="s">
        <v>40</v>
      </c>
      <c r="D40" s="10">
        <f>VLOOKUP($C40,$C$20:$I$22,MATCH(D$38,$C$19:$I$19,0),FALSE)</f>
        <v>0</v>
      </c>
      <c r="E40" s="10">
        <f>VLOOKUP($C40,$C$20:$I$22,MATCH(E$38,$C$19:$I$19,0),FALSE)</f>
        <v>0</v>
      </c>
      <c r="F40" s="10">
        <f>VLOOKUP($C40,$C$20:$I$22,MATCH(F$38,$C$19:$I$19,0),FALSE)</f>
        <v>0</v>
      </c>
      <c r="G40" s="10">
        <f>VLOOKUP($C40,$C$20:$I$22,MATCH(G$38,$C$19:$I$19,0),FALSE)</f>
        <v>0</v>
      </c>
      <c r="H40" s="21"/>
      <c r="I40" s="14"/>
      <c r="J40" s="14"/>
      <c r="K40" s="14"/>
      <c r="L40" s="14"/>
      <c r="M40" s="53"/>
      <c r="N40" s="53"/>
      <c r="O40" s="53" t="s">
        <v>58</v>
      </c>
      <c r="P40" s="54" t="s">
        <v>102</v>
      </c>
      <c r="Q40" s="53" t="s">
        <v>57</v>
      </c>
      <c r="R40" s="53" t="s">
        <v>68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ED13-DE9E-4368-8F4C-8BBF1C384CA9}">
  <dimension ref="B2:W40"/>
  <sheetViews>
    <sheetView topLeftCell="A13" zoomScale="55" zoomScaleNormal="55" workbookViewId="0">
      <selection activeCell="M39" sqref="M39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1</v>
      </c>
      <c r="I5" s="22"/>
      <c r="J5" s="22">
        <v>1</v>
      </c>
      <c r="K5" s="22">
        <v>1</v>
      </c>
      <c r="L5" s="22"/>
      <c r="M5" s="22"/>
      <c r="N5" s="22"/>
      <c r="O5" s="22">
        <v>1</v>
      </c>
      <c r="P5" s="22"/>
      <c r="Q5" s="22"/>
      <c r="R5" s="22"/>
      <c r="S5" s="22"/>
      <c r="T5" s="11">
        <f t="shared" ref="T5:T18" si="0">G5/F5</f>
        <v>0.5</v>
      </c>
      <c r="U5" s="11">
        <f t="shared" ref="U5:U18" si="1">(J5+(2*K5)+(3*L5)+(4*M5))/F5</f>
        <v>0.75</v>
      </c>
      <c r="V5" s="11">
        <f>(G5+N5+Q5+O5)/F5</f>
        <v>0.75</v>
      </c>
      <c r="W5" s="12">
        <f t="shared" ref="W5:W18" si="2">U5+V5</f>
        <v>1.5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4</v>
      </c>
      <c r="H7" s="22">
        <v>4</v>
      </c>
      <c r="I7" s="22">
        <v>5</v>
      </c>
      <c r="J7" s="22"/>
      <c r="K7" s="22">
        <v>3</v>
      </c>
      <c r="L7" s="22"/>
      <c r="M7" s="22">
        <v>1</v>
      </c>
      <c r="N7" s="22"/>
      <c r="O7" s="22"/>
      <c r="P7" s="22"/>
      <c r="Q7" s="22"/>
      <c r="R7" s="22"/>
      <c r="S7" s="22"/>
      <c r="T7" s="11">
        <f t="shared" si="0"/>
        <v>1</v>
      </c>
      <c r="U7" s="11">
        <f t="shared" si="1"/>
        <v>2.5</v>
      </c>
      <c r="V7" s="11">
        <f t="shared" ref="V7:V18" si="3">(G7+N7+Q7+O7)/E7</f>
        <v>1</v>
      </c>
      <c r="W7" s="12">
        <f t="shared" si="2"/>
        <v>3.5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2</v>
      </c>
      <c r="I9" s="22"/>
      <c r="J9" s="22">
        <v>2</v>
      </c>
      <c r="K9" s="22">
        <v>1</v>
      </c>
      <c r="L9" s="22"/>
      <c r="M9" s="22"/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1</v>
      </c>
      <c r="V9" s="11">
        <f t="shared" si="3"/>
        <v>0.75</v>
      </c>
      <c r="W9" s="12">
        <f t="shared" si="2"/>
        <v>1.75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2</v>
      </c>
      <c r="H10" s="22">
        <v>1</v>
      </c>
      <c r="I10" s="22">
        <v>4</v>
      </c>
      <c r="J10" s="22">
        <v>1</v>
      </c>
      <c r="K10" s="22"/>
      <c r="L10" s="22">
        <v>1</v>
      </c>
      <c r="M10" s="22"/>
      <c r="N10" s="22"/>
      <c r="O10" s="22">
        <v>1</v>
      </c>
      <c r="P10" s="22"/>
      <c r="Q10" s="22"/>
      <c r="R10" s="22"/>
      <c r="S10" s="22"/>
      <c r="T10" s="11">
        <f t="shared" si="0"/>
        <v>0.5</v>
      </c>
      <c r="U10" s="11">
        <f t="shared" si="1"/>
        <v>1</v>
      </c>
      <c r="V10" s="11">
        <f t="shared" si="3"/>
        <v>0.75</v>
      </c>
      <c r="W10" s="12">
        <f t="shared" si="2"/>
        <v>1.75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3</v>
      </c>
      <c r="H11" s="22">
        <v>1</v>
      </c>
      <c r="I11" s="22"/>
      <c r="J11" s="22">
        <v>3</v>
      </c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0"/>
        <v>0.75</v>
      </c>
      <c r="U11" s="11">
        <f t="shared" si="1"/>
        <v>0.75</v>
      </c>
      <c r="V11" s="11">
        <f t="shared" si="3"/>
        <v>0.75</v>
      </c>
      <c r="W11" s="12">
        <f t="shared" si="2"/>
        <v>1.5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3</v>
      </c>
      <c r="H12" s="22">
        <v>2</v>
      </c>
      <c r="I12" s="22">
        <v>2</v>
      </c>
      <c r="J12" s="22">
        <v>2</v>
      </c>
      <c r="K12" s="22">
        <v>1</v>
      </c>
      <c r="L12" s="22"/>
      <c r="M12" s="22"/>
      <c r="N12" s="22"/>
      <c r="O12" s="22"/>
      <c r="P12" s="22"/>
      <c r="Q12" s="22"/>
      <c r="R12" s="22"/>
      <c r="S12" s="22"/>
      <c r="T12" s="11">
        <f t="shared" si="0"/>
        <v>0.75</v>
      </c>
      <c r="U12" s="11">
        <f t="shared" si="1"/>
        <v>1</v>
      </c>
      <c r="V12" s="11">
        <f t="shared" si="3"/>
        <v>0.75</v>
      </c>
      <c r="W12" s="12">
        <f t="shared" si="2"/>
        <v>1.75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/>
      <c r="H13" s="22"/>
      <c r="I13" s="22">
        <v>1</v>
      </c>
      <c r="J13" s="22"/>
      <c r="K13" s="22"/>
      <c r="L13" s="22"/>
      <c r="M13" s="22"/>
      <c r="N13" s="22"/>
      <c r="O13" s="22">
        <v>2</v>
      </c>
      <c r="P13" s="22"/>
      <c r="Q13" s="22">
        <v>1</v>
      </c>
      <c r="R13" s="22"/>
      <c r="S13" s="22"/>
      <c r="T13" s="11">
        <f t="shared" si="0"/>
        <v>0</v>
      </c>
      <c r="U13" s="11">
        <f t="shared" si="1"/>
        <v>0</v>
      </c>
      <c r="V13" s="11">
        <f t="shared" si="3"/>
        <v>0.75</v>
      </c>
      <c r="W13" s="12">
        <f t="shared" si="2"/>
        <v>0.75</v>
      </c>
    </row>
    <row r="14" spans="3:23" x14ac:dyDescent="0.4">
      <c r="C14" t="s">
        <v>50</v>
      </c>
      <c r="D14" s="22">
        <v>1</v>
      </c>
      <c r="E14" s="22">
        <v>4</v>
      </c>
      <c r="F14" s="22">
        <v>4</v>
      </c>
      <c r="G14" s="22">
        <v>2</v>
      </c>
      <c r="H14" s="22"/>
      <c r="I14" s="22">
        <v>1</v>
      </c>
      <c r="J14" s="22">
        <v>2</v>
      </c>
      <c r="K14" s="22"/>
      <c r="L14" s="22"/>
      <c r="M14" s="22"/>
      <c r="N14" s="22"/>
      <c r="O14" s="22"/>
      <c r="P14" s="22"/>
      <c r="Q14" s="22"/>
      <c r="R14" s="22"/>
      <c r="S14" s="22"/>
      <c r="T14" s="1">
        <f t="shared" si="0"/>
        <v>0.5</v>
      </c>
      <c r="U14" s="30">
        <f t="shared" si="1"/>
        <v>0.5</v>
      </c>
      <c r="V14" s="11">
        <f t="shared" si="3"/>
        <v>0.5</v>
      </c>
      <c r="W14" s="31">
        <f t="shared" si="2"/>
        <v>1</v>
      </c>
    </row>
    <row r="15" spans="3:23" x14ac:dyDescent="0.4">
      <c r="C15" t="s">
        <v>13</v>
      </c>
      <c r="D15" s="22">
        <v>1</v>
      </c>
      <c r="E15" s="22">
        <v>4</v>
      </c>
      <c r="F15" s="22">
        <v>4</v>
      </c>
      <c r="G15" s="22">
        <v>1</v>
      </c>
      <c r="H15" s="22">
        <v>1</v>
      </c>
      <c r="I15" s="22"/>
      <c r="J15" s="22">
        <v>1</v>
      </c>
      <c r="K15" s="22"/>
      <c r="L15" s="22"/>
      <c r="M15" s="22"/>
      <c r="N15" s="22"/>
      <c r="O15" s="22"/>
      <c r="T15" s="1">
        <f t="shared" si="0"/>
        <v>0.25</v>
      </c>
      <c r="U15" s="30">
        <f t="shared" si="1"/>
        <v>0.25</v>
      </c>
      <c r="V15" s="11">
        <f t="shared" si="3"/>
        <v>0.25</v>
      </c>
      <c r="W15" s="31">
        <f t="shared" si="2"/>
        <v>0.5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 s="22">
        <v>1</v>
      </c>
      <c r="E17" s="22">
        <v>4</v>
      </c>
      <c r="F17" s="22">
        <v>3</v>
      </c>
      <c r="G17" s="22"/>
      <c r="J17" s="22"/>
      <c r="N17">
        <v>1</v>
      </c>
      <c r="T17" s="1">
        <f t="shared" si="0"/>
        <v>0</v>
      </c>
      <c r="U17" s="30">
        <f t="shared" si="1"/>
        <v>0</v>
      </c>
      <c r="V17" s="11">
        <f t="shared" si="3"/>
        <v>0.25</v>
      </c>
      <c r="W17" s="31">
        <f t="shared" si="2"/>
        <v>0.25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3</v>
      </c>
      <c r="F20" s="22">
        <v>1</v>
      </c>
      <c r="G20" s="22">
        <v>10</v>
      </c>
      <c r="H20" s="22">
        <v>8</v>
      </c>
      <c r="I20" s="10">
        <f>9*H20/E20</f>
        <v>24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D22">
        <v>1</v>
      </c>
      <c r="E22">
        <v>2</v>
      </c>
      <c r="F22">
        <v>1</v>
      </c>
      <c r="G22">
        <v>4</v>
      </c>
      <c r="H22">
        <v>1</v>
      </c>
      <c r="I22" s="10">
        <f>9*H22/E22</f>
        <v>4.5</v>
      </c>
    </row>
    <row r="25" spans="2:23" ht="15" thickBot="1" x14ac:dyDescent="0.45"/>
    <row r="26" spans="2:23" ht="14.6" customHeight="1" x14ac:dyDescent="0.4">
      <c r="B26" s="86" t="s">
        <v>105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50</v>
      </c>
      <c r="D27" s="10">
        <f>VLOOKUP($C27,$C$4:$S$18,MATCH(D$26,$C$3:$S$3,0),FALSE)</f>
        <v>1</v>
      </c>
      <c r="E27" s="10">
        <f t="shared" ref="E27:S36" si="4">VLOOKUP($C27,$C$4:$S$18,MATCH(E$26,$C$3:$S$3,0),FALSE)</f>
        <v>4</v>
      </c>
      <c r="F27" s="10">
        <f t="shared" si="4"/>
        <v>4</v>
      </c>
      <c r="G27" s="10">
        <f t="shared" si="4"/>
        <v>2</v>
      </c>
      <c r="H27" s="10">
        <f t="shared" si="4"/>
        <v>0</v>
      </c>
      <c r="I27" s="10">
        <f t="shared" si="4"/>
        <v>1</v>
      </c>
      <c r="J27" s="10">
        <f t="shared" si="4"/>
        <v>2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0.5</v>
      </c>
      <c r="U27" s="11">
        <f>(J27+(2*K27)+(3*L27)+(4*M27))/F27</f>
        <v>0.5</v>
      </c>
      <c r="V27" s="11">
        <f>(G27+N27+Q27+O27)/E27</f>
        <v>0.5</v>
      </c>
      <c r="W27" s="12">
        <f>U27+V27</f>
        <v>1</v>
      </c>
    </row>
    <row r="28" spans="2:23" x14ac:dyDescent="0.4">
      <c r="B28" s="87"/>
      <c r="C28" t="s">
        <v>13</v>
      </c>
      <c r="D28" s="10">
        <f t="shared" ref="D28:D36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1</v>
      </c>
      <c r="H28" s="10">
        <f t="shared" si="4"/>
        <v>1</v>
      </c>
      <c r="I28" s="10">
        <f t="shared" si="4"/>
        <v>0</v>
      </c>
      <c r="J28" s="10">
        <f t="shared" si="4"/>
        <v>1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6" si="6">G28/F28</f>
        <v>0.25</v>
      </c>
      <c r="U28" s="11">
        <f t="shared" ref="U28:U36" si="7">(J28+(2*K28)+(3*L28)+(4*M28))/F28</f>
        <v>0.25</v>
      </c>
      <c r="V28" s="11">
        <f t="shared" ref="V28:V36" si="8">(G28+N28+Q28+O28)/E28</f>
        <v>0.25</v>
      </c>
      <c r="W28" s="12">
        <f t="shared" ref="W28:W36" si="9">U28+V28</f>
        <v>0.5</v>
      </c>
    </row>
    <row r="29" spans="2:23" x14ac:dyDescent="0.4">
      <c r="B29" s="87"/>
      <c r="C29" t="s">
        <v>11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3</v>
      </c>
      <c r="H29" s="10">
        <f t="shared" si="4"/>
        <v>2</v>
      </c>
      <c r="I29" s="10">
        <f t="shared" si="4"/>
        <v>0</v>
      </c>
      <c r="J29" s="10">
        <f t="shared" si="4"/>
        <v>2</v>
      </c>
      <c r="K29" s="10">
        <f t="shared" si="4"/>
        <v>1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0.75</v>
      </c>
      <c r="U29" s="11">
        <f t="shared" si="7"/>
        <v>1</v>
      </c>
      <c r="V29" s="11">
        <f t="shared" si="8"/>
        <v>0.75</v>
      </c>
      <c r="W29" s="12">
        <f t="shared" si="9"/>
        <v>1.75</v>
      </c>
    </row>
    <row r="30" spans="2:23" x14ac:dyDescent="0.4">
      <c r="B30" s="87"/>
      <c r="C30" t="s">
        <v>99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4</v>
      </c>
      <c r="H30" s="10">
        <f t="shared" si="4"/>
        <v>4</v>
      </c>
      <c r="I30" s="10">
        <f t="shared" si="4"/>
        <v>5</v>
      </c>
      <c r="J30" s="10">
        <f t="shared" si="4"/>
        <v>0</v>
      </c>
      <c r="K30" s="10">
        <f t="shared" si="4"/>
        <v>3</v>
      </c>
      <c r="L30" s="10">
        <f t="shared" si="4"/>
        <v>0</v>
      </c>
      <c r="M30" s="10">
        <f t="shared" si="4"/>
        <v>1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1</v>
      </c>
      <c r="U30" s="11">
        <f t="shared" si="7"/>
        <v>2.5</v>
      </c>
      <c r="V30" s="11">
        <f t="shared" si="8"/>
        <v>1</v>
      </c>
      <c r="W30" s="12">
        <f t="shared" si="9"/>
        <v>3.5</v>
      </c>
    </row>
    <row r="31" spans="2:23" x14ac:dyDescent="0.4">
      <c r="B31" s="87"/>
      <c r="C31" t="s">
        <v>40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2</v>
      </c>
      <c r="H31" s="10">
        <f t="shared" si="4"/>
        <v>1</v>
      </c>
      <c r="I31" s="10">
        <f t="shared" si="4"/>
        <v>0</v>
      </c>
      <c r="J31" s="10">
        <f t="shared" si="4"/>
        <v>1</v>
      </c>
      <c r="K31" s="10">
        <f t="shared" si="4"/>
        <v>1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1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0.5</v>
      </c>
      <c r="U31" s="11">
        <f t="shared" si="7"/>
        <v>0.75</v>
      </c>
      <c r="V31" s="11">
        <f t="shared" si="8"/>
        <v>0.75</v>
      </c>
      <c r="W31" s="12">
        <f t="shared" si="9"/>
        <v>1.5</v>
      </c>
    </row>
    <row r="32" spans="2:23" x14ac:dyDescent="0.4">
      <c r="B32" s="87"/>
      <c r="C32" t="s">
        <v>6</v>
      </c>
      <c r="D32" s="10">
        <f t="shared" si="5"/>
        <v>1</v>
      </c>
      <c r="E32" s="10">
        <f t="shared" si="4"/>
        <v>4</v>
      </c>
      <c r="F32" s="10">
        <f t="shared" si="4"/>
        <v>4</v>
      </c>
      <c r="G32" s="10">
        <f t="shared" si="4"/>
        <v>3</v>
      </c>
      <c r="H32" s="10">
        <f t="shared" si="4"/>
        <v>2</v>
      </c>
      <c r="I32" s="10">
        <f t="shared" si="4"/>
        <v>2</v>
      </c>
      <c r="J32" s="10">
        <f t="shared" si="4"/>
        <v>2</v>
      </c>
      <c r="K32" s="10">
        <f t="shared" si="4"/>
        <v>1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0.75</v>
      </c>
      <c r="U32" s="11">
        <f t="shared" si="7"/>
        <v>1</v>
      </c>
      <c r="V32" s="11">
        <f t="shared" si="8"/>
        <v>0.75</v>
      </c>
      <c r="W32" s="12">
        <f t="shared" si="9"/>
        <v>1.75</v>
      </c>
    </row>
    <row r="33" spans="2:23" x14ac:dyDescent="0.4">
      <c r="B33" s="87"/>
      <c r="C33" t="s">
        <v>1</v>
      </c>
      <c r="D33" s="10">
        <f t="shared" si="5"/>
        <v>1</v>
      </c>
      <c r="E33" s="10">
        <f t="shared" si="4"/>
        <v>4</v>
      </c>
      <c r="F33" s="10">
        <f t="shared" si="4"/>
        <v>4</v>
      </c>
      <c r="G33" s="10">
        <f t="shared" si="4"/>
        <v>0</v>
      </c>
      <c r="H33" s="10">
        <f t="shared" si="4"/>
        <v>0</v>
      </c>
      <c r="I33" s="10">
        <f t="shared" si="4"/>
        <v>1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2</v>
      </c>
      <c r="P33" s="10">
        <f t="shared" si="4"/>
        <v>0</v>
      </c>
      <c r="Q33" s="10">
        <f t="shared" si="4"/>
        <v>1</v>
      </c>
      <c r="R33" s="10">
        <f t="shared" si="4"/>
        <v>0</v>
      </c>
      <c r="S33" s="10">
        <f t="shared" si="4"/>
        <v>0</v>
      </c>
      <c r="T33" s="11">
        <f t="shared" si="6"/>
        <v>0</v>
      </c>
      <c r="U33" s="11">
        <f t="shared" si="7"/>
        <v>0</v>
      </c>
      <c r="V33" s="11">
        <f t="shared" si="8"/>
        <v>0.75</v>
      </c>
      <c r="W33" s="12">
        <f t="shared" si="9"/>
        <v>0.75</v>
      </c>
    </row>
    <row r="34" spans="2:23" x14ac:dyDescent="0.4">
      <c r="B34" s="87"/>
      <c r="C34" t="s">
        <v>9</v>
      </c>
      <c r="D34" s="10">
        <f t="shared" si="5"/>
        <v>1</v>
      </c>
      <c r="E34" s="10">
        <f t="shared" si="4"/>
        <v>4</v>
      </c>
      <c r="F34" s="10">
        <f t="shared" si="4"/>
        <v>4</v>
      </c>
      <c r="G34" s="10">
        <f t="shared" si="4"/>
        <v>3</v>
      </c>
      <c r="H34" s="10">
        <f t="shared" si="4"/>
        <v>1</v>
      </c>
      <c r="I34" s="10">
        <f t="shared" si="4"/>
        <v>0</v>
      </c>
      <c r="J34" s="10">
        <f t="shared" si="4"/>
        <v>3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0.75</v>
      </c>
      <c r="U34" s="11">
        <f t="shared" si="7"/>
        <v>0.75</v>
      </c>
      <c r="V34" s="11">
        <f t="shared" si="8"/>
        <v>0.75</v>
      </c>
      <c r="W34" s="12">
        <f t="shared" si="9"/>
        <v>1.5</v>
      </c>
    </row>
    <row r="35" spans="2:23" x14ac:dyDescent="0.4">
      <c r="B35" s="87"/>
      <c r="C35" t="s">
        <v>49</v>
      </c>
      <c r="D35" s="10">
        <f t="shared" si="5"/>
        <v>1</v>
      </c>
      <c r="E35" s="10">
        <f t="shared" si="4"/>
        <v>4</v>
      </c>
      <c r="F35" s="10">
        <f t="shared" si="4"/>
        <v>4</v>
      </c>
      <c r="G35" s="10">
        <f t="shared" si="4"/>
        <v>2</v>
      </c>
      <c r="H35" s="10">
        <f t="shared" si="4"/>
        <v>1</v>
      </c>
      <c r="I35" s="10">
        <f t="shared" si="4"/>
        <v>4</v>
      </c>
      <c r="J35" s="10">
        <f t="shared" si="4"/>
        <v>1</v>
      </c>
      <c r="K35" s="10">
        <f t="shared" si="4"/>
        <v>0</v>
      </c>
      <c r="L35" s="10">
        <f t="shared" si="4"/>
        <v>1</v>
      </c>
      <c r="M35" s="10">
        <f t="shared" si="4"/>
        <v>0</v>
      </c>
      <c r="N35" s="10">
        <f t="shared" si="4"/>
        <v>0</v>
      </c>
      <c r="O35" s="10">
        <f t="shared" si="4"/>
        <v>1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0.5</v>
      </c>
      <c r="U35" s="11">
        <f t="shared" si="7"/>
        <v>1</v>
      </c>
      <c r="V35" s="11">
        <f t="shared" si="8"/>
        <v>0.75</v>
      </c>
      <c r="W35" s="12">
        <f t="shared" si="9"/>
        <v>1.75</v>
      </c>
    </row>
    <row r="36" spans="2:23" x14ac:dyDescent="0.4">
      <c r="B36" s="87"/>
      <c r="C36" t="s">
        <v>34</v>
      </c>
      <c r="D36" s="10">
        <f t="shared" si="5"/>
        <v>1</v>
      </c>
      <c r="E36" s="10">
        <f t="shared" si="4"/>
        <v>4</v>
      </c>
      <c r="F36" s="10">
        <f t="shared" si="4"/>
        <v>3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1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</v>
      </c>
      <c r="U36" s="11">
        <f t="shared" si="7"/>
        <v>0</v>
      </c>
      <c r="V36" s="11">
        <f t="shared" si="8"/>
        <v>0.25</v>
      </c>
      <c r="W36" s="12">
        <f t="shared" si="9"/>
        <v>0.25</v>
      </c>
    </row>
    <row r="37" spans="2:23" x14ac:dyDescent="0.4">
      <c r="B37" s="87"/>
      <c r="D37" s="10"/>
      <c r="E37" s="10"/>
      <c r="F37" s="10"/>
      <c r="G37" s="10"/>
      <c r="H37" s="27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3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 t="shared" ref="D39:H40" si="10">VLOOKUP($C39,$C$20:$I$22,MATCH(D$38,$C$19:$I$19,0),FALSE)</f>
        <v>1</v>
      </c>
      <c r="E39" s="10">
        <f t="shared" si="10"/>
        <v>3</v>
      </c>
      <c r="F39" s="10">
        <f t="shared" si="10"/>
        <v>1</v>
      </c>
      <c r="G39" s="10">
        <f t="shared" si="10"/>
        <v>10</v>
      </c>
      <c r="H39" s="21">
        <f t="shared" si="10"/>
        <v>24</v>
      </c>
      <c r="I39" s="10"/>
      <c r="J39" s="10"/>
      <c r="K39" s="10"/>
      <c r="L39" s="10"/>
      <c r="M39" s="51" t="s">
        <v>59</v>
      </c>
      <c r="N39" s="52">
        <v>44713</v>
      </c>
      <c r="O39" s="51" t="s">
        <v>74</v>
      </c>
      <c r="P39" s="51" t="s">
        <v>106</v>
      </c>
      <c r="Q39" s="51" t="s">
        <v>56</v>
      </c>
      <c r="R39" s="51" t="s">
        <v>107</v>
      </c>
      <c r="S39" s="10"/>
      <c r="T39" s="10"/>
      <c r="U39" s="11"/>
      <c r="V39" s="11"/>
      <c r="W39" s="12"/>
    </row>
    <row r="40" spans="2:23" ht="15" thickBot="1" x14ac:dyDescent="0.45">
      <c r="B40" s="87"/>
      <c r="C40" s="7" t="s">
        <v>40</v>
      </c>
      <c r="D40" s="10">
        <f t="shared" si="10"/>
        <v>1</v>
      </c>
      <c r="E40" s="10">
        <f t="shared" si="10"/>
        <v>2</v>
      </c>
      <c r="F40" s="10">
        <f t="shared" si="10"/>
        <v>1</v>
      </c>
      <c r="G40" s="10">
        <f t="shared" si="10"/>
        <v>4</v>
      </c>
      <c r="H40" s="21">
        <f t="shared" si="10"/>
        <v>4.5</v>
      </c>
      <c r="I40" s="14"/>
      <c r="J40" s="14"/>
      <c r="K40" s="14"/>
      <c r="L40" s="14"/>
      <c r="M40" s="53"/>
      <c r="N40" s="53"/>
      <c r="O40" s="53" t="s">
        <v>58</v>
      </c>
      <c r="P40" s="54" t="s">
        <v>108</v>
      </c>
      <c r="Q40" s="53" t="s">
        <v>57</v>
      </c>
      <c r="R40" s="53" t="s">
        <v>60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3C10-C461-4066-9492-3E0095E06BE0}">
  <dimension ref="B2:W40"/>
  <sheetViews>
    <sheetView topLeftCell="A7" zoomScale="99" zoomScaleNormal="70" workbookViewId="0">
      <selection activeCell="A26" sqref="A1:XFD1048576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3</v>
      </c>
      <c r="H5" s="22">
        <v>2</v>
      </c>
      <c r="I5" s="22">
        <v>3</v>
      </c>
      <c r="J5" s="22"/>
      <c r="K5" s="22">
        <v>2</v>
      </c>
      <c r="L5" s="22"/>
      <c r="M5" s="22">
        <v>1</v>
      </c>
      <c r="N5" s="22"/>
      <c r="O5" s="22">
        <v>1</v>
      </c>
      <c r="P5" s="22"/>
      <c r="Q5" s="22"/>
      <c r="R5" s="22"/>
      <c r="S5" s="22"/>
      <c r="T5" s="11">
        <f t="shared" ref="T5:T18" si="0">G5/F5</f>
        <v>0.75</v>
      </c>
      <c r="U5" s="11">
        <f t="shared" ref="U5:U18" si="1">(J5+(2*K5)+(3*L5)+(4*M5))/F5</f>
        <v>2</v>
      </c>
      <c r="V5" s="11">
        <f>(G5+N5+Q5+O5)/F5</f>
        <v>1</v>
      </c>
      <c r="W5" s="12">
        <f t="shared" ref="W5:W18" si="2">U5+V5</f>
        <v>3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3</v>
      </c>
      <c r="H7" s="22">
        <v>2</v>
      </c>
      <c r="I7" s="22">
        <v>5</v>
      </c>
      <c r="J7" s="22">
        <v>1</v>
      </c>
      <c r="K7" s="22">
        <v>1</v>
      </c>
      <c r="L7" s="22"/>
      <c r="M7" s="22">
        <v>1</v>
      </c>
      <c r="N7" s="22"/>
      <c r="O7" s="22"/>
      <c r="P7" s="22"/>
      <c r="Q7" s="22"/>
      <c r="R7" s="22"/>
      <c r="S7" s="22"/>
      <c r="T7" s="11">
        <f t="shared" si="0"/>
        <v>0.75</v>
      </c>
      <c r="U7" s="11">
        <f t="shared" si="1"/>
        <v>1.75</v>
      </c>
      <c r="V7" s="11">
        <f t="shared" ref="V7:V18" si="3">(G7+N7+Q7+O7)/E7</f>
        <v>0.75</v>
      </c>
      <c r="W7" s="12">
        <f t="shared" si="2"/>
        <v>2.5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2</v>
      </c>
      <c r="I9" s="22">
        <v>4</v>
      </c>
      <c r="J9" s="22">
        <v>2</v>
      </c>
      <c r="K9" s="22"/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1.5</v>
      </c>
      <c r="V9" s="11">
        <f t="shared" si="3"/>
        <v>0.75</v>
      </c>
      <c r="W9" s="12">
        <f t="shared" si="2"/>
        <v>2.25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3</v>
      </c>
      <c r="H10" s="22">
        <v>1</v>
      </c>
      <c r="I10" s="22"/>
      <c r="J10" s="22">
        <v>3</v>
      </c>
      <c r="K10" s="22"/>
      <c r="L10" s="22"/>
      <c r="M10" s="22"/>
      <c r="N10" s="22"/>
      <c r="O10" s="22"/>
      <c r="P10" s="22">
        <v>1</v>
      </c>
      <c r="Q10" s="22"/>
      <c r="R10" s="22"/>
      <c r="S10" s="22"/>
      <c r="T10" s="11">
        <f t="shared" si="0"/>
        <v>0.75</v>
      </c>
      <c r="U10" s="11">
        <f t="shared" si="1"/>
        <v>0.75</v>
      </c>
      <c r="V10" s="11">
        <f t="shared" si="3"/>
        <v>0.75</v>
      </c>
      <c r="W10" s="12">
        <f t="shared" si="2"/>
        <v>1.5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3</v>
      </c>
      <c r="H11" s="22">
        <v>2</v>
      </c>
      <c r="I11" s="22">
        <v>1</v>
      </c>
      <c r="J11" s="22">
        <v>1</v>
      </c>
      <c r="K11" s="22">
        <v>2</v>
      </c>
      <c r="L11" s="22"/>
      <c r="M11" s="22"/>
      <c r="N11" s="22"/>
      <c r="O11" s="22"/>
      <c r="P11" s="22"/>
      <c r="Q11" s="22"/>
      <c r="R11" s="22"/>
      <c r="S11" s="22"/>
      <c r="T11" s="11">
        <f t="shared" si="0"/>
        <v>0.75</v>
      </c>
      <c r="U11" s="11">
        <f t="shared" si="1"/>
        <v>1.25</v>
      </c>
      <c r="V11" s="11">
        <f t="shared" si="3"/>
        <v>0.75</v>
      </c>
      <c r="W11" s="12">
        <f t="shared" si="2"/>
        <v>2</v>
      </c>
    </row>
    <row r="12" spans="3:23" x14ac:dyDescent="0.4">
      <c r="C12" t="s">
        <v>6</v>
      </c>
      <c r="D12" s="22">
        <v>1</v>
      </c>
      <c r="E12" s="22">
        <v>5</v>
      </c>
      <c r="F12" s="22">
        <v>4</v>
      </c>
      <c r="G12" s="22">
        <v>2</v>
      </c>
      <c r="H12" s="22">
        <v>2</v>
      </c>
      <c r="I12" s="22">
        <v>1</v>
      </c>
      <c r="J12" s="22">
        <v>2</v>
      </c>
      <c r="K12" s="22"/>
      <c r="L12" s="22"/>
      <c r="M12" s="22"/>
      <c r="N12" s="22">
        <v>1</v>
      </c>
      <c r="O12" s="22">
        <v>1</v>
      </c>
      <c r="P12" s="22"/>
      <c r="Q12" s="22"/>
      <c r="R12" s="22"/>
      <c r="S12" s="22"/>
      <c r="T12" s="11">
        <f t="shared" si="0"/>
        <v>0.5</v>
      </c>
      <c r="U12" s="11">
        <f t="shared" si="1"/>
        <v>0.5</v>
      </c>
      <c r="V12" s="11">
        <f t="shared" si="3"/>
        <v>0.8</v>
      </c>
      <c r="W12" s="12">
        <f t="shared" si="2"/>
        <v>1.3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1</v>
      </c>
      <c r="H13" s="22">
        <v>1</v>
      </c>
      <c r="I13" s="22">
        <v>1</v>
      </c>
      <c r="J13" s="22">
        <v>1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0.25</v>
      </c>
      <c r="U13" s="11">
        <f t="shared" si="1"/>
        <v>0.25</v>
      </c>
      <c r="V13" s="11">
        <f t="shared" si="3"/>
        <v>0.25</v>
      </c>
      <c r="W13" s="12">
        <f t="shared" si="2"/>
        <v>0.5</v>
      </c>
    </row>
    <row r="14" spans="3:23" x14ac:dyDescent="0.4">
      <c r="C14" t="s">
        <v>50</v>
      </c>
      <c r="D14" s="22">
        <v>1</v>
      </c>
      <c r="E14" s="22">
        <v>4</v>
      </c>
      <c r="F14" s="22">
        <v>4</v>
      </c>
      <c r="G14" s="22">
        <v>1</v>
      </c>
      <c r="H14" s="22">
        <v>1</v>
      </c>
      <c r="I14" s="22">
        <v>1</v>
      </c>
      <c r="J14" s="22">
        <v>1</v>
      </c>
      <c r="K14" s="22"/>
      <c r="L14" s="22"/>
      <c r="M14" s="22"/>
      <c r="N14" s="22"/>
      <c r="O14" s="22"/>
      <c r="P14" s="22"/>
      <c r="Q14" s="22"/>
      <c r="R14" s="22"/>
      <c r="S14" s="22"/>
      <c r="T14" s="1">
        <f t="shared" si="0"/>
        <v>0.25</v>
      </c>
      <c r="U14" s="30">
        <f t="shared" si="1"/>
        <v>0.25</v>
      </c>
      <c r="V14" s="11">
        <f t="shared" si="3"/>
        <v>0.25</v>
      </c>
      <c r="W14" s="31">
        <f t="shared" si="2"/>
        <v>0.5</v>
      </c>
    </row>
    <row r="15" spans="3:23" x14ac:dyDescent="0.4">
      <c r="C15" t="s">
        <v>13</v>
      </c>
      <c r="D15" s="22">
        <v>1</v>
      </c>
      <c r="E15" s="22">
        <v>4</v>
      </c>
      <c r="F15" s="22">
        <v>3</v>
      </c>
      <c r="G15" s="22">
        <v>2</v>
      </c>
      <c r="H15" s="22">
        <v>3</v>
      </c>
      <c r="I15" s="22">
        <v>1</v>
      </c>
      <c r="J15" s="22">
        <v>1</v>
      </c>
      <c r="K15" s="22">
        <v>1</v>
      </c>
      <c r="L15" s="22"/>
      <c r="M15" s="22"/>
      <c r="N15" s="22"/>
      <c r="O15" s="22">
        <v>1</v>
      </c>
      <c r="R15">
        <v>1</v>
      </c>
      <c r="T15" s="1">
        <f t="shared" si="0"/>
        <v>0.66666666666666663</v>
      </c>
      <c r="U15" s="30">
        <f t="shared" si="1"/>
        <v>1</v>
      </c>
      <c r="V15" s="11">
        <f t="shared" si="3"/>
        <v>0.75</v>
      </c>
      <c r="W15" s="31">
        <f t="shared" si="2"/>
        <v>1.75</v>
      </c>
    </row>
    <row r="16" spans="3:23" x14ac:dyDescent="0.4">
      <c r="C16" t="s">
        <v>62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 s="22">
        <v>1</v>
      </c>
      <c r="E17" s="22">
        <v>4</v>
      </c>
      <c r="F17" s="22">
        <v>4</v>
      </c>
      <c r="G17" s="22">
        <v>2</v>
      </c>
      <c r="H17" s="22">
        <v>1</v>
      </c>
      <c r="I17" s="22">
        <v>1</v>
      </c>
      <c r="J17" s="22">
        <v>2</v>
      </c>
      <c r="T17" s="1">
        <f t="shared" si="0"/>
        <v>0.5</v>
      </c>
      <c r="U17" s="30">
        <f t="shared" si="1"/>
        <v>0.5</v>
      </c>
      <c r="V17" s="11">
        <f t="shared" si="3"/>
        <v>0.5</v>
      </c>
      <c r="W17" s="31">
        <f t="shared" si="2"/>
        <v>1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/>
    </row>
    <row r="21" spans="2:23" x14ac:dyDescent="0.4">
      <c r="C21" t="s">
        <v>0</v>
      </c>
      <c r="I21" s="10"/>
    </row>
    <row r="22" spans="2:23" x14ac:dyDescent="0.4">
      <c r="C22" t="s">
        <v>40</v>
      </c>
      <c r="D22">
        <v>1</v>
      </c>
      <c r="E22">
        <v>5</v>
      </c>
      <c r="F22">
        <v>1</v>
      </c>
      <c r="G22">
        <v>16</v>
      </c>
      <c r="H22">
        <v>10</v>
      </c>
      <c r="I22" s="10">
        <f>9*H22/E22</f>
        <v>18</v>
      </c>
    </row>
    <row r="25" spans="2:23" ht="15" thickBot="1" x14ac:dyDescent="0.45"/>
    <row r="26" spans="2:23" ht="14.6" customHeight="1" x14ac:dyDescent="0.4">
      <c r="B26" s="86" t="s">
        <v>110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t="s">
        <v>6</v>
      </c>
      <c r="D27" s="10">
        <f>VLOOKUP($C27,$C$4:$S$18,MATCH(D$26,$C$3:$S$3,0),FALSE)</f>
        <v>1</v>
      </c>
      <c r="E27" s="10">
        <f t="shared" ref="E27:S36" si="4">VLOOKUP($C27,$C$4:$S$18,MATCH(E$26,$C$3:$S$3,0),FALSE)</f>
        <v>5</v>
      </c>
      <c r="F27" s="10">
        <f t="shared" si="4"/>
        <v>4</v>
      </c>
      <c r="G27" s="10">
        <f t="shared" si="4"/>
        <v>2</v>
      </c>
      <c r="H27" s="10">
        <f t="shared" si="4"/>
        <v>2</v>
      </c>
      <c r="I27" s="10">
        <f t="shared" si="4"/>
        <v>1</v>
      </c>
      <c r="J27" s="10">
        <f t="shared" si="4"/>
        <v>2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1</v>
      </c>
      <c r="O27" s="10">
        <f t="shared" si="4"/>
        <v>1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0.5</v>
      </c>
      <c r="U27" s="11">
        <f>(J27+(2*K27)+(3*L27)+(4*M27))/F27</f>
        <v>0.5</v>
      </c>
      <c r="V27" s="11">
        <f>(G27+N27+Q27+O27)/E27</f>
        <v>0.8</v>
      </c>
      <c r="W27" s="12">
        <f>U27+V27</f>
        <v>1.3</v>
      </c>
    </row>
    <row r="28" spans="2:23" x14ac:dyDescent="0.4">
      <c r="B28" s="87"/>
      <c r="C28" t="s">
        <v>13</v>
      </c>
      <c r="D28" s="10">
        <f t="shared" ref="D28:D36" si="5">VLOOKUP($C28,$C$4:$S$18,MATCH(D$26,$C$3:$S$3,0),FALSE)</f>
        <v>1</v>
      </c>
      <c r="E28" s="10">
        <f t="shared" si="4"/>
        <v>4</v>
      </c>
      <c r="F28" s="10">
        <f t="shared" si="4"/>
        <v>3</v>
      </c>
      <c r="G28" s="10">
        <f t="shared" si="4"/>
        <v>2</v>
      </c>
      <c r="H28" s="10">
        <f t="shared" si="4"/>
        <v>3</v>
      </c>
      <c r="I28" s="10">
        <f t="shared" si="4"/>
        <v>1</v>
      </c>
      <c r="J28" s="10">
        <f t="shared" si="4"/>
        <v>1</v>
      </c>
      <c r="K28" s="10">
        <f t="shared" si="4"/>
        <v>1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1</v>
      </c>
      <c r="P28" s="10">
        <f t="shared" si="4"/>
        <v>0</v>
      </c>
      <c r="Q28" s="10">
        <f t="shared" si="4"/>
        <v>0</v>
      </c>
      <c r="R28" s="10">
        <f t="shared" si="4"/>
        <v>1</v>
      </c>
      <c r="S28" s="10">
        <f t="shared" si="4"/>
        <v>0</v>
      </c>
      <c r="T28" s="11">
        <f t="shared" ref="T28:T36" si="6">G28/F28</f>
        <v>0.66666666666666663</v>
      </c>
      <c r="U28" s="11">
        <f t="shared" ref="U28:U36" si="7">(J28+(2*K28)+(3*L28)+(4*M28))/F28</f>
        <v>1</v>
      </c>
      <c r="V28" s="11">
        <f t="shared" ref="V28:V36" si="8">(G28+N28+Q28+O28)/E28</f>
        <v>0.75</v>
      </c>
      <c r="W28" s="12">
        <f t="shared" ref="W28:W36" si="9">U28+V28</f>
        <v>1.75</v>
      </c>
    </row>
    <row r="29" spans="2:23" x14ac:dyDescent="0.4">
      <c r="B29" s="87"/>
      <c r="C29" t="s">
        <v>11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3</v>
      </c>
      <c r="H29" s="10">
        <f t="shared" si="4"/>
        <v>2</v>
      </c>
      <c r="I29" s="10">
        <v>3</v>
      </c>
      <c r="J29" s="10">
        <f t="shared" si="4"/>
        <v>2</v>
      </c>
      <c r="K29" s="10">
        <f t="shared" si="4"/>
        <v>0</v>
      </c>
      <c r="L29" s="10">
        <f t="shared" si="4"/>
        <v>0</v>
      </c>
      <c r="M29" s="10">
        <f t="shared" si="4"/>
        <v>1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0.75</v>
      </c>
      <c r="U29" s="11">
        <f t="shared" si="7"/>
        <v>1.5</v>
      </c>
      <c r="V29" s="11">
        <f t="shared" si="8"/>
        <v>0.75</v>
      </c>
      <c r="W29" s="12">
        <f t="shared" si="9"/>
        <v>2.25</v>
      </c>
    </row>
    <row r="30" spans="2:23" x14ac:dyDescent="0.4">
      <c r="B30" s="87"/>
      <c r="C30" t="s">
        <v>99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3</v>
      </c>
      <c r="H30" s="10">
        <f t="shared" si="4"/>
        <v>2</v>
      </c>
      <c r="I30" s="10">
        <f t="shared" si="4"/>
        <v>5</v>
      </c>
      <c r="J30" s="10">
        <f t="shared" si="4"/>
        <v>1</v>
      </c>
      <c r="K30" s="10">
        <f t="shared" si="4"/>
        <v>1</v>
      </c>
      <c r="L30" s="10">
        <f t="shared" si="4"/>
        <v>0</v>
      </c>
      <c r="M30" s="10">
        <f t="shared" si="4"/>
        <v>1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0.75</v>
      </c>
      <c r="U30" s="11">
        <f t="shared" si="7"/>
        <v>1.75</v>
      </c>
      <c r="V30" s="11">
        <f t="shared" si="8"/>
        <v>0.75</v>
      </c>
      <c r="W30" s="12">
        <f t="shared" si="9"/>
        <v>2.5</v>
      </c>
    </row>
    <row r="31" spans="2:23" x14ac:dyDescent="0.4">
      <c r="B31" s="87"/>
      <c r="C31" t="s">
        <v>40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3</v>
      </c>
      <c r="H31" s="10">
        <f t="shared" si="4"/>
        <v>2</v>
      </c>
      <c r="I31" s="10">
        <f t="shared" si="4"/>
        <v>3</v>
      </c>
      <c r="J31" s="10">
        <f t="shared" si="4"/>
        <v>0</v>
      </c>
      <c r="K31" s="10">
        <f t="shared" si="4"/>
        <v>2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1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0.75</v>
      </c>
      <c r="U31" s="11">
        <f t="shared" si="7"/>
        <v>2</v>
      </c>
      <c r="V31" s="11">
        <f t="shared" si="8"/>
        <v>1</v>
      </c>
      <c r="W31" s="12">
        <f t="shared" si="9"/>
        <v>3</v>
      </c>
    </row>
    <row r="32" spans="2:23" x14ac:dyDescent="0.4">
      <c r="B32" s="87"/>
      <c r="C32" t="s">
        <v>50</v>
      </c>
      <c r="D32" s="10">
        <f t="shared" si="5"/>
        <v>1</v>
      </c>
      <c r="E32" s="10">
        <f t="shared" si="4"/>
        <v>4</v>
      </c>
      <c r="F32" s="10">
        <f t="shared" si="4"/>
        <v>4</v>
      </c>
      <c r="G32" s="10">
        <f t="shared" si="4"/>
        <v>1</v>
      </c>
      <c r="H32" s="10">
        <f t="shared" si="4"/>
        <v>1</v>
      </c>
      <c r="I32" s="10">
        <f t="shared" si="4"/>
        <v>1</v>
      </c>
      <c r="J32" s="10">
        <f t="shared" si="4"/>
        <v>1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0.25</v>
      </c>
      <c r="U32" s="11">
        <f t="shared" si="7"/>
        <v>0.25</v>
      </c>
      <c r="V32" s="11">
        <f t="shared" si="8"/>
        <v>0.25</v>
      </c>
      <c r="W32" s="12">
        <f t="shared" si="9"/>
        <v>0.5</v>
      </c>
    </row>
    <row r="33" spans="2:23" x14ac:dyDescent="0.4">
      <c r="B33" s="87"/>
      <c r="C33" t="s">
        <v>9</v>
      </c>
      <c r="D33" s="10">
        <f t="shared" si="5"/>
        <v>1</v>
      </c>
      <c r="E33" s="10">
        <f t="shared" si="4"/>
        <v>4</v>
      </c>
      <c r="F33" s="10">
        <f t="shared" si="4"/>
        <v>4</v>
      </c>
      <c r="G33" s="10">
        <f t="shared" si="4"/>
        <v>3</v>
      </c>
      <c r="H33" s="10">
        <f t="shared" si="4"/>
        <v>2</v>
      </c>
      <c r="I33" s="10">
        <f t="shared" si="4"/>
        <v>1</v>
      </c>
      <c r="J33" s="10">
        <f t="shared" si="4"/>
        <v>1</v>
      </c>
      <c r="K33" s="10">
        <f t="shared" si="4"/>
        <v>2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0.75</v>
      </c>
      <c r="U33" s="11">
        <f t="shared" si="7"/>
        <v>1.25</v>
      </c>
      <c r="V33" s="11">
        <f t="shared" si="8"/>
        <v>0.75</v>
      </c>
      <c r="W33" s="12">
        <f t="shared" si="9"/>
        <v>2</v>
      </c>
    </row>
    <row r="34" spans="2:23" x14ac:dyDescent="0.4">
      <c r="B34" s="87"/>
      <c r="C34" t="s">
        <v>34</v>
      </c>
      <c r="D34" s="10">
        <f t="shared" si="5"/>
        <v>1</v>
      </c>
      <c r="E34" s="10">
        <f t="shared" si="4"/>
        <v>4</v>
      </c>
      <c r="F34" s="10">
        <f t="shared" si="4"/>
        <v>4</v>
      </c>
      <c r="G34" s="10">
        <f t="shared" si="4"/>
        <v>2</v>
      </c>
      <c r="H34" s="10">
        <f t="shared" si="4"/>
        <v>1</v>
      </c>
      <c r="I34" s="10">
        <f t="shared" si="4"/>
        <v>1</v>
      </c>
      <c r="J34" s="10">
        <f t="shared" si="4"/>
        <v>2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0.5</v>
      </c>
      <c r="U34" s="11">
        <f t="shared" si="7"/>
        <v>0.5</v>
      </c>
      <c r="V34" s="11">
        <f t="shared" si="8"/>
        <v>0.5</v>
      </c>
      <c r="W34" s="12">
        <f t="shared" si="9"/>
        <v>1</v>
      </c>
    </row>
    <row r="35" spans="2:23" x14ac:dyDescent="0.4">
      <c r="B35" s="87"/>
      <c r="C35" t="s">
        <v>49</v>
      </c>
      <c r="D35" s="10">
        <f t="shared" si="5"/>
        <v>1</v>
      </c>
      <c r="E35" s="10">
        <f t="shared" si="4"/>
        <v>4</v>
      </c>
      <c r="F35" s="10">
        <f t="shared" si="4"/>
        <v>4</v>
      </c>
      <c r="G35" s="10">
        <f t="shared" si="4"/>
        <v>3</v>
      </c>
      <c r="H35" s="10">
        <f t="shared" si="4"/>
        <v>1</v>
      </c>
      <c r="I35" s="10">
        <f t="shared" si="4"/>
        <v>0</v>
      </c>
      <c r="J35" s="10">
        <f t="shared" si="4"/>
        <v>3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1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0.75</v>
      </c>
      <c r="U35" s="11">
        <f t="shared" si="7"/>
        <v>0.75</v>
      </c>
      <c r="V35" s="11">
        <f t="shared" si="8"/>
        <v>0.75</v>
      </c>
      <c r="W35" s="12">
        <f t="shared" si="9"/>
        <v>1.5</v>
      </c>
    </row>
    <row r="36" spans="2:23" x14ac:dyDescent="0.4">
      <c r="B36" s="87"/>
      <c r="C36" t="s">
        <v>1</v>
      </c>
      <c r="D36" s="10">
        <f t="shared" si="5"/>
        <v>1</v>
      </c>
      <c r="E36" s="10">
        <f t="shared" si="4"/>
        <v>4</v>
      </c>
      <c r="F36" s="10">
        <f t="shared" si="4"/>
        <v>4</v>
      </c>
      <c r="G36" s="10">
        <f t="shared" si="4"/>
        <v>1</v>
      </c>
      <c r="H36" s="10">
        <f t="shared" si="4"/>
        <v>1</v>
      </c>
      <c r="I36" s="10">
        <f t="shared" si="4"/>
        <v>1</v>
      </c>
      <c r="J36" s="10">
        <f t="shared" si="4"/>
        <v>1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0.25</v>
      </c>
      <c r="U36" s="11">
        <f t="shared" si="7"/>
        <v>0.25</v>
      </c>
      <c r="V36" s="11">
        <f t="shared" si="8"/>
        <v>0.25</v>
      </c>
      <c r="W36" s="12">
        <f t="shared" si="9"/>
        <v>0.5</v>
      </c>
    </row>
    <row r="37" spans="2:23" x14ac:dyDescent="0.4">
      <c r="B37" s="87"/>
      <c r="D37" s="10"/>
      <c r="E37" s="10"/>
      <c r="F37" s="10"/>
      <c r="G37" s="10"/>
      <c r="H37" s="27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3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>
        <f t="shared" si="10"/>
        <v>0</v>
      </c>
      <c r="I39" s="10"/>
      <c r="J39" s="10"/>
      <c r="K39" s="10"/>
      <c r="L39" s="10"/>
      <c r="M39" s="51" t="s">
        <v>59</v>
      </c>
      <c r="N39" s="52">
        <v>44713</v>
      </c>
      <c r="O39" s="51" t="s">
        <v>74</v>
      </c>
      <c r="P39" s="51" t="s">
        <v>106</v>
      </c>
      <c r="Q39" s="51" t="s">
        <v>56</v>
      </c>
      <c r="R39" s="51" t="s">
        <v>60</v>
      </c>
      <c r="S39" s="10"/>
      <c r="T39" s="10"/>
      <c r="U39" s="11"/>
      <c r="V39" s="11"/>
      <c r="W39" s="12"/>
    </row>
    <row r="40" spans="2:23" ht="15" thickBot="1" x14ac:dyDescent="0.45">
      <c r="B40" s="87"/>
      <c r="C40" s="7" t="s">
        <v>40</v>
      </c>
      <c r="D40" s="10">
        <f t="shared" si="10"/>
        <v>1</v>
      </c>
      <c r="E40" s="10">
        <f t="shared" si="10"/>
        <v>5</v>
      </c>
      <c r="F40" s="10">
        <f t="shared" si="10"/>
        <v>1</v>
      </c>
      <c r="G40" s="10">
        <f t="shared" si="10"/>
        <v>16</v>
      </c>
      <c r="H40" s="21">
        <f t="shared" si="10"/>
        <v>18</v>
      </c>
      <c r="I40" s="14"/>
      <c r="J40" s="14"/>
      <c r="K40" s="14"/>
      <c r="L40" s="14"/>
      <c r="M40" s="53"/>
      <c r="N40" s="53"/>
      <c r="O40" s="53" t="s">
        <v>58</v>
      </c>
      <c r="P40" s="54" t="s">
        <v>109</v>
      </c>
      <c r="Q40" s="53" t="s">
        <v>57</v>
      </c>
      <c r="R40" s="53" t="s">
        <v>107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AF0C-5312-4025-BE0C-4C267B3BFFFA}">
  <dimension ref="B2:W40"/>
  <sheetViews>
    <sheetView topLeftCell="C16" zoomScale="70" zoomScaleNormal="70" workbookViewId="0">
      <selection activeCell="C26" sqref="C26:W40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>
        <f t="shared" ref="T5:T18" si="0">G5/F5</f>
        <v>0</v>
      </c>
      <c r="U5" s="11">
        <f t="shared" ref="U5:U18" si="1">(J5+(2*K5)+(3*L5)+(4*M5))/F5</f>
        <v>0</v>
      </c>
      <c r="V5" s="11">
        <f>(G5+N5+Q5+O5)/F5</f>
        <v>0</v>
      </c>
      <c r="W5" s="12">
        <f t="shared" ref="W5:W18" si="2">U5+V5</f>
        <v>0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2</v>
      </c>
      <c r="H6" s="22">
        <v>1</v>
      </c>
      <c r="I6" s="22">
        <v>2</v>
      </c>
      <c r="J6" s="22"/>
      <c r="K6" s="22">
        <v>2</v>
      </c>
      <c r="L6" s="22"/>
      <c r="M6" s="22"/>
      <c r="N6" s="22"/>
      <c r="O6" s="22"/>
      <c r="P6" s="22"/>
      <c r="Q6" s="22"/>
      <c r="R6" s="22"/>
      <c r="S6" s="22"/>
      <c r="T6" s="11">
        <f t="shared" si="0"/>
        <v>0.5</v>
      </c>
      <c r="U6" s="11">
        <f t="shared" si="1"/>
        <v>1</v>
      </c>
      <c r="V6" s="11">
        <f>(G6+N6+Q6+O6)/F6</f>
        <v>0.5</v>
      </c>
      <c r="W6" s="12">
        <f t="shared" si="2"/>
        <v>1.5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>
        <v>1</v>
      </c>
      <c r="E8" s="22">
        <v>3</v>
      </c>
      <c r="F8" s="22">
        <v>2</v>
      </c>
      <c r="G8" s="22">
        <v>1</v>
      </c>
      <c r="H8" s="22">
        <v>1</v>
      </c>
      <c r="I8" s="22">
        <v>2</v>
      </c>
      <c r="J8" s="22"/>
      <c r="K8" s="22">
        <v>1</v>
      </c>
      <c r="L8" s="22"/>
      <c r="M8" s="22"/>
      <c r="N8" s="22">
        <v>1</v>
      </c>
      <c r="O8" s="22"/>
      <c r="P8" s="22"/>
      <c r="Q8" s="22"/>
      <c r="R8" s="22"/>
      <c r="S8" s="22"/>
      <c r="T8" s="11">
        <f t="shared" si="0"/>
        <v>0.5</v>
      </c>
      <c r="U8" s="11">
        <f t="shared" si="1"/>
        <v>1</v>
      </c>
      <c r="V8" s="11">
        <f t="shared" si="3"/>
        <v>0.66666666666666663</v>
      </c>
      <c r="W8" s="12">
        <f t="shared" si="2"/>
        <v>1.6666666666666665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/>
      <c r="H9" s="22">
        <v>1</v>
      </c>
      <c r="I9" s="22">
        <v>2</v>
      </c>
      <c r="J9" s="22"/>
      <c r="K9" s="22"/>
      <c r="L9" s="22"/>
      <c r="M9" s="22">
        <v>1</v>
      </c>
      <c r="N9" s="22"/>
      <c r="O9" s="22"/>
      <c r="P9" s="22"/>
      <c r="Q9" s="22"/>
      <c r="R9" s="22"/>
      <c r="S9" s="22">
        <v>1</v>
      </c>
      <c r="T9" s="11">
        <f t="shared" si="0"/>
        <v>0</v>
      </c>
      <c r="U9" s="11">
        <f t="shared" si="1"/>
        <v>1</v>
      </c>
      <c r="V9" s="11">
        <f t="shared" si="3"/>
        <v>0</v>
      </c>
      <c r="W9" s="12">
        <f t="shared" si="2"/>
        <v>1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2</v>
      </c>
      <c r="H10" s="22">
        <v>2</v>
      </c>
      <c r="I10" s="22">
        <v>1</v>
      </c>
      <c r="J10" s="22"/>
      <c r="K10" s="22">
        <v>1</v>
      </c>
      <c r="L10" s="22"/>
      <c r="M10" s="22">
        <v>1</v>
      </c>
      <c r="N10" s="22"/>
      <c r="O10" s="22"/>
      <c r="P10" s="22"/>
      <c r="Q10" s="22"/>
      <c r="R10" s="22"/>
      <c r="S10" s="22"/>
      <c r="T10" s="11">
        <f t="shared" si="0"/>
        <v>0.66666666666666663</v>
      </c>
      <c r="U10" s="11">
        <f t="shared" si="1"/>
        <v>2</v>
      </c>
      <c r="V10" s="11">
        <f t="shared" si="3"/>
        <v>0.66666666666666663</v>
      </c>
      <c r="W10" s="12">
        <f t="shared" si="2"/>
        <v>2.6666666666666665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2</v>
      </c>
      <c r="H11" s="22"/>
      <c r="I11" s="22"/>
      <c r="J11" s="22">
        <v>2</v>
      </c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0"/>
        <v>0.5</v>
      </c>
      <c r="U11" s="11">
        <f t="shared" si="1"/>
        <v>0.5</v>
      </c>
      <c r="V11" s="11">
        <f t="shared" si="3"/>
        <v>0.5</v>
      </c>
      <c r="W11" s="12">
        <f t="shared" si="2"/>
        <v>1</v>
      </c>
    </row>
    <row r="12" spans="3:23" x14ac:dyDescent="0.4">
      <c r="C12" t="s">
        <v>6</v>
      </c>
      <c r="D12" s="22">
        <v>1</v>
      </c>
      <c r="E12" s="22">
        <v>3</v>
      </c>
      <c r="F12" s="22">
        <v>2</v>
      </c>
      <c r="G12" s="22"/>
      <c r="H12" s="22"/>
      <c r="I12" s="22"/>
      <c r="J12" s="22"/>
      <c r="K12" s="22"/>
      <c r="L12" s="22"/>
      <c r="M12" s="22"/>
      <c r="N12" s="22">
        <v>1</v>
      </c>
      <c r="O12" s="22"/>
      <c r="P12" s="22"/>
      <c r="Q12" s="22"/>
      <c r="R12" s="22"/>
      <c r="S12" s="22"/>
      <c r="T12" s="11">
        <f t="shared" si="0"/>
        <v>0</v>
      </c>
      <c r="U12" s="11">
        <f t="shared" si="1"/>
        <v>0</v>
      </c>
      <c r="V12" s="11">
        <f t="shared" si="3"/>
        <v>0.33333333333333331</v>
      </c>
      <c r="W12" s="12">
        <f t="shared" si="2"/>
        <v>0.33333333333333331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1</v>
      </c>
      <c r="H13" s="22">
        <v>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0.33333333333333331</v>
      </c>
      <c r="U13" s="11">
        <f t="shared" si="1"/>
        <v>0</v>
      </c>
      <c r="V13" s="11">
        <f t="shared" si="3"/>
        <v>0.33333333333333331</v>
      </c>
      <c r="W13" s="12">
        <f t="shared" si="2"/>
        <v>0.33333333333333331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4</v>
      </c>
      <c r="F15" s="22">
        <v>4</v>
      </c>
      <c r="G15" s="22">
        <v>2</v>
      </c>
      <c r="H15" s="22">
        <v>2</v>
      </c>
      <c r="I15" s="22"/>
      <c r="J15" s="22">
        <v>2</v>
      </c>
      <c r="K15" s="22"/>
      <c r="L15" s="22"/>
      <c r="M15" s="22"/>
      <c r="N15" s="22"/>
      <c r="O15" s="22"/>
      <c r="T15" s="1">
        <f t="shared" si="0"/>
        <v>0.5</v>
      </c>
      <c r="U15" s="30">
        <f t="shared" si="1"/>
        <v>0.5</v>
      </c>
      <c r="V15" s="11">
        <f t="shared" si="3"/>
        <v>0.5</v>
      </c>
      <c r="W15" s="31">
        <f t="shared" si="2"/>
        <v>1</v>
      </c>
    </row>
    <row r="16" spans="3:23" x14ac:dyDescent="0.4">
      <c r="C16" t="s">
        <v>111</v>
      </c>
      <c r="D16" s="22">
        <v>1</v>
      </c>
      <c r="E16" s="22">
        <v>3</v>
      </c>
      <c r="F16" s="22">
        <v>3</v>
      </c>
      <c r="G16" s="22">
        <v>1</v>
      </c>
      <c r="H16" s="22">
        <v>1</v>
      </c>
      <c r="I16" s="22">
        <v>2</v>
      </c>
      <c r="J16" s="22"/>
      <c r="L16" s="22"/>
      <c r="M16" s="22">
        <v>1</v>
      </c>
      <c r="N16" s="22"/>
      <c r="T16" s="1">
        <f t="shared" si="0"/>
        <v>0.33333333333333331</v>
      </c>
      <c r="U16" s="30">
        <f t="shared" si="1"/>
        <v>1.3333333333333333</v>
      </c>
      <c r="V16" s="11">
        <f t="shared" si="3"/>
        <v>0.33333333333333331</v>
      </c>
      <c r="W16" s="31">
        <f t="shared" si="2"/>
        <v>1.6666666666666665</v>
      </c>
    </row>
    <row r="17" spans="2:23" x14ac:dyDescent="0.4">
      <c r="C17" t="s">
        <v>34</v>
      </c>
      <c r="D17" s="22">
        <v>1</v>
      </c>
      <c r="E17" s="22">
        <v>3</v>
      </c>
      <c r="F17" s="22">
        <v>3</v>
      </c>
      <c r="G17" s="22"/>
      <c r="H17" s="22"/>
      <c r="I17" s="22"/>
      <c r="J17" s="22"/>
      <c r="T17" s="1">
        <f t="shared" si="0"/>
        <v>0</v>
      </c>
      <c r="U17" s="30">
        <f t="shared" si="1"/>
        <v>0</v>
      </c>
      <c r="V17" s="11">
        <f t="shared" si="3"/>
        <v>0</v>
      </c>
      <c r="W17" s="31">
        <f t="shared" si="2"/>
        <v>0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5</v>
      </c>
      <c r="F20" s="22"/>
      <c r="G20" s="22">
        <v>14</v>
      </c>
      <c r="H20" s="22">
        <v>8</v>
      </c>
      <c r="I20" s="10">
        <f>9*H20/E20</f>
        <v>14.4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" thickBot="1" x14ac:dyDescent="0.45"/>
    <row r="26" spans="2:23" ht="14.6" customHeight="1" x14ac:dyDescent="0.4">
      <c r="B26" s="86" t="s">
        <v>116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s="26" t="s">
        <v>13</v>
      </c>
      <c r="D27" s="10">
        <f>VLOOKUP($C27,$C$4:$S$18,MATCH(D$26,$C$3:$S$3,0),FALSE)</f>
        <v>1</v>
      </c>
      <c r="E27" s="10">
        <f t="shared" ref="E27:S37" si="4">VLOOKUP($C27,$C$4:$S$18,MATCH(E$26,$C$3:$S$3,0),FALSE)</f>
        <v>4</v>
      </c>
      <c r="F27" s="10">
        <f t="shared" si="4"/>
        <v>4</v>
      </c>
      <c r="G27" s="10">
        <f t="shared" si="4"/>
        <v>2</v>
      </c>
      <c r="H27" s="10">
        <f t="shared" si="4"/>
        <v>2</v>
      </c>
      <c r="I27" s="10">
        <f t="shared" si="4"/>
        <v>0</v>
      </c>
      <c r="J27" s="10">
        <f t="shared" si="4"/>
        <v>2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0.5</v>
      </c>
      <c r="U27" s="11">
        <f>(J27+(2*K27)+(3*L27)+(4*M27))/F27</f>
        <v>0.5</v>
      </c>
      <c r="V27" s="11">
        <f>(G27+N27+Q27+O27)/E27</f>
        <v>0.5</v>
      </c>
      <c r="W27" s="12">
        <f>U27+V27</f>
        <v>1</v>
      </c>
    </row>
    <row r="28" spans="2:23" x14ac:dyDescent="0.4">
      <c r="B28" s="87"/>
      <c r="C28" s="26" t="s">
        <v>12</v>
      </c>
      <c r="D28" s="10">
        <f t="shared" ref="D28:D37" si="5">VLOOKUP($C28,$C$4:$S$18,MATCH(D$26,$C$3:$S$3,0),FALSE)</f>
        <v>1</v>
      </c>
      <c r="E28" s="10">
        <f t="shared" si="4"/>
        <v>4</v>
      </c>
      <c r="F28" s="10">
        <f t="shared" si="4"/>
        <v>4</v>
      </c>
      <c r="G28" s="10">
        <f t="shared" si="4"/>
        <v>2</v>
      </c>
      <c r="H28" s="10">
        <f t="shared" si="4"/>
        <v>1</v>
      </c>
      <c r="I28" s="10">
        <f t="shared" si="4"/>
        <v>2</v>
      </c>
      <c r="J28" s="10">
        <f t="shared" si="4"/>
        <v>0</v>
      </c>
      <c r="K28" s="10">
        <f t="shared" si="4"/>
        <v>2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6">G28/F28</f>
        <v>0.5</v>
      </c>
      <c r="U28" s="11">
        <f t="shared" ref="U28:U37" si="7">(J28+(2*K28)+(3*L28)+(4*M28))/F28</f>
        <v>1</v>
      </c>
      <c r="V28" s="11">
        <f t="shared" ref="V28:V37" si="8">(G28+N28+Q28+O28)/E28</f>
        <v>0.5</v>
      </c>
      <c r="W28" s="12">
        <f t="shared" ref="W28:W37" si="9">U28+V28</f>
        <v>1.5</v>
      </c>
    </row>
    <row r="29" spans="2:23" x14ac:dyDescent="0.4">
      <c r="B29" s="87"/>
      <c r="C29" s="26" t="s">
        <v>40</v>
      </c>
      <c r="D29" s="10">
        <f t="shared" si="5"/>
        <v>1</v>
      </c>
      <c r="E29" s="10">
        <f t="shared" si="4"/>
        <v>4</v>
      </c>
      <c r="F29" s="10">
        <f t="shared" si="4"/>
        <v>4</v>
      </c>
      <c r="G29" s="10">
        <f t="shared" si="4"/>
        <v>0</v>
      </c>
      <c r="H29" s="10">
        <f t="shared" si="4"/>
        <v>0</v>
      </c>
      <c r="I29" s="10">
        <v>3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</v>
      </c>
      <c r="U29" s="11">
        <f t="shared" si="7"/>
        <v>0</v>
      </c>
      <c r="V29" s="11">
        <f t="shared" si="8"/>
        <v>0</v>
      </c>
      <c r="W29" s="12">
        <f t="shared" si="9"/>
        <v>0</v>
      </c>
    </row>
    <row r="30" spans="2:23" x14ac:dyDescent="0.4">
      <c r="B30" s="87"/>
      <c r="C30" s="26" t="s">
        <v>11</v>
      </c>
      <c r="D30" s="10">
        <f t="shared" si="5"/>
        <v>1</v>
      </c>
      <c r="E30" s="10">
        <f t="shared" si="4"/>
        <v>4</v>
      </c>
      <c r="F30" s="10">
        <f t="shared" si="4"/>
        <v>4</v>
      </c>
      <c r="G30" s="10">
        <f t="shared" si="4"/>
        <v>0</v>
      </c>
      <c r="H30" s="10">
        <f t="shared" si="4"/>
        <v>1</v>
      </c>
      <c r="I30" s="10">
        <f t="shared" si="4"/>
        <v>2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1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1</v>
      </c>
      <c r="T30" s="11">
        <f t="shared" si="6"/>
        <v>0</v>
      </c>
      <c r="U30" s="11">
        <f t="shared" si="7"/>
        <v>1</v>
      </c>
      <c r="V30" s="11">
        <f t="shared" si="8"/>
        <v>0</v>
      </c>
      <c r="W30" s="12">
        <f t="shared" si="9"/>
        <v>1</v>
      </c>
    </row>
    <row r="31" spans="2:23" x14ac:dyDescent="0.4">
      <c r="B31" s="87"/>
      <c r="C31" s="26" t="s">
        <v>9</v>
      </c>
      <c r="D31" s="10">
        <f t="shared" si="5"/>
        <v>1</v>
      </c>
      <c r="E31" s="10">
        <f t="shared" si="4"/>
        <v>4</v>
      </c>
      <c r="F31" s="10">
        <f t="shared" si="4"/>
        <v>4</v>
      </c>
      <c r="G31" s="10">
        <f t="shared" si="4"/>
        <v>2</v>
      </c>
      <c r="H31" s="10">
        <f t="shared" si="4"/>
        <v>0</v>
      </c>
      <c r="I31" s="10">
        <f t="shared" si="4"/>
        <v>0</v>
      </c>
      <c r="J31" s="10">
        <f t="shared" si="4"/>
        <v>2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0.5</v>
      </c>
      <c r="U31" s="11">
        <f t="shared" si="7"/>
        <v>0.5</v>
      </c>
      <c r="V31" s="11">
        <f t="shared" si="8"/>
        <v>0.5</v>
      </c>
      <c r="W31" s="12">
        <f t="shared" si="9"/>
        <v>1</v>
      </c>
    </row>
    <row r="32" spans="2:23" x14ac:dyDescent="0.4">
      <c r="B32" s="87"/>
      <c r="C32" s="26" t="s">
        <v>1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1</v>
      </c>
      <c r="H32" s="10">
        <f t="shared" si="4"/>
        <v>1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0.33333333333333331</v>
      </c>
      <c r="U32" s="11">
        <f t="shared" si="7"/>
        <v>0</v>
      </c>
      <c r="V32" s="11">
        <f t="shared" si="8"/>
        <v>0.33333333333333331</v>
      </c>
      <c r="W32" s="12">
        <f t="shared" si="9"/>
        <v>0.33333333333333331</v>
      </c>
    </row>
    <row r="33" spans="2:23" x14ac:dyDescent="0.4">
      <c r="B33" s="87"/>
      <c r="C33" s="26" t="s">
        <v>6</v>
      </c>
      <c r="D33" s="10">
        <f t="shared" si="5"/>
        <v>1</v>
      </c>
      <c r="E33" s="10">
        <f t="shared" si="4"/>
        <v>3</v>
      </c>
      <c r="F33" s="10">
        <f t="shared" si="4"/>
        <v>2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1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</v>
      </c>
      <c r="U33" s="11">
        <f t="shared" si="7"/>
        <v>0</v>
      </c>
      <c r="V33" s="11">
        <f t="shared" si="8"/>
        <v>0.33333333333333331</v>
      </c>
      <c r="W33" s="12">
        <f t="shared" si="9"/>
        <v>0.33333333333333331</v>
      </c>
    </row>
    <row r="34" spans="2:23" x14ac:dyDescent="0.4">
      <c r="B34" s="87"/>
      <c r="C34" s="26" t="s">
        <v>34</v>
      </c>
      <c r="D34" s="10">
        <f t="shared" si="5"/>
        <v>1</v>
      </c>
      <c r="E34" s="10">
        <f t="shared" si="4"/>
        <v>3</v>
      </c>
      <c r="F34" s="10">
        <f t="shared" si="4"/>
        <v>3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</v>
      </c>
      <c r="U34" s="11">
        <f t="shared" si="7"/>
        <v>0</v>
      </c>
      <c r="V34" s="11">
        <f t="shared" si="8"/>
        <v>0</v>
      </c>
      <c r="W34" s="12">
        <f t="shared" si="9"/>
        <v>0</v>
      </c>
    </row>
    <row r="35" spans="2:23" x14ac:dyDescent="0.4">
      <c r="B35" s="87"/>
      <c r="C35" s="26" t="s">
        <v>49</v>
      </c>
      <c r="D35" s="10">
        <f t="shared" si="5"/>
        <v>1</v>
      </c>
      <c r="E35" s="10">
        <f t="shared" si="4"/>
        <v>3</v>
      </c>
      <c r="F35" s="10">
        <f t="shared" si="4"/>
        <v>3</v>
      </c>
      <c r="G35" s="10">
        <f t="shared" si="4"/>
        <v>2</v>
      </c>
      <c r="H35" s="10">
        <f t="shared" si="4"/>
        <v>2</v>
      </c>
      <c r="I35" s="10">
        <f t="shared" si="4"/>
        <v>1</v>
      </c>
      <c r="J35" s="10">
        <f t="shared" si="4"/>
        <v>0</v>
      </c>
      <c r="K35" s="10">
        <f t="shared" si="4"/>
        <v>1</v>
      </c>
      <c r="L35" s="10">
        <f t="shared" si="4"/>
        <v>0</v>
      </c>
      <c r="M35" s="10">
        <f t="shared" si="4"/>
        <v>1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0.66666666666666663</v>
      </c>
      <c r="U35" s="11">
        <f t="shared" si="7"/>
        <v>2</v>
      </c>
      <c r="V35" s="11">
        <f t="shared" si="8"/>
        <v>0.66666666666666663</v>
      </c>
      <c r="W35" s="12">
        <f t="shared" si="9"/>
        <v>2.6666666666666665</v>
      </c>
    </row>
    <row r="36" spans="2:23" x14ac:dyDescent="0.4">
      <c r="B36" s="87"/>
      <c r="C36" s="26" t="s">
        <v>48</v>
      </c>
      <c r="D36" s="10">
        <f t="shared" si="5"/>
        <v>1</v>
      </c>
      <c r="E36" s="10">
        <f t="shared" si="4"/>
        <v>3</v>
      </c>
      <c r="F36" s="10">
        <f t="shared" si="4"/>
        <v>2</v>
      </c>
      <c r="G36" s="10">
        <f t="shared" si="4"/>
        <v>1</v>
      </c>
      <c r="H36" s="10">
        <f t="shared" si="4"/>
        <v>1</v>
      </c>
      <c r="I36" s="10">
        <f t="shared" si="4"/>
        <v>2</v>
      </c>
      <c r="J36" s="10">
        <f t="shared" si="4"/>
        <v>0</v>
      </c>
      <c r="K36" s="10">
        <f t="shared" si="4"/>
        <v>1</v>
      </c>
      <c r="L36" s="10">
        <f t="shared" si="4"/>
        <v>0</v>
      </c>
      <c r="M36" s="10">
        <f t="shared" si="4"/>
        <v>0</v>
      </c>
      <c r="N36" s="10">
        <f t="shared" si="4"/>
        <v>1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0.5</v>
      </c>
      <c r="U36" s="11">
        <f t="shared" si="7"/>
        <v>1</v>
      </c>
      <c r="V36" s="11">
        <f t="shared" si="8"/>
        <v>0.66666666666666663</v>
      </c>
      <c r="W36" s="12">
        <f t="shared" si="9"/>
        <v>1.6666666666666665</v>
      </c>
    </row>
    <row r="37" spans="2:23" x14ac:dyDescent="0.4">
      <c r="B37" s="87"/>
      <c r="C37" s="26" t="s">
        <v>111</v>
      </c>
      <c r="D37" s="10">
        <f t="shared" si="5"/>
        <v>1</v>
      </c>
      <c r="E37" s="10">
        <f t="shared" si="4"/>
        <v>3</v>
      </c>
      <c r="F37" s="10">
        <f t="shared" si="4"/>
        <v>3</v>
      </c>
      <c r="G37" s="10">
        <f t="shared" si="4"/>
        <v>1</v>
      </c>
      <c r="H37" s="27">
        <f t="shared" si="4"/>
        <v>1</v>
      </c>
      <c r="I37" s="10">
        <f t="shared" si="4"/>
        <v>2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1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>
        <f t="shared" si="6"/>
        <v>0.33333333333333331</v>
      </c>
      <c r="U37" s="11">
        <f t="shared" si="7"/>
        <v>1.3333333333333333</v>
      </c>
      <c r="V37" s="11">
        <f t="shared" si="8"/>
        <v>0.33333333333333331</v>
      </c>
      <c r="W37" s="12">
        <f t="shared" si="9"/>
        <v>1.6666666666666665</v>
      </c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6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 t="shared" ref="D39:H40" si="10">VLOOKUP($C39,$C$20:$I$22,MATCH(D$38,$C$19:$I$19,0),FALSE)</f>
        <v>1</v>
      </c>
      <c r="E39" s="10">
        <f t="shared" si="10"/>
        <v>5</v>
      </c>
      <c r="F39" s="10">
        <f t="shared" si="10"/>
        <v>0</v>
      </c>
      <c r="G39" s="10">
        <f t="shared" si="10"/>
        <v>14</v>
      </c>
      <c r="H39" s="21">
        <f t="shared" si="10"/>
        <v>14.4</v>
      </c>
      <c r="I39" s="10"/>
      <c r="J39" s="10"/>
      <c r="K39" s="10"/>
      <c r="L39" s="10"/>
      <c r="M39" s="51" t="s">
        <v>59</v>
      </c>
      <c r="N39" s="52">
        <v>44727</v>
      </c>
      <c r="O39" s="51" t="s">
        <v>74</v>
      </c>
      <c r="P39" s="51" t="s">
        <v>112</v>
      </c>
      <c r="Q39" s="51" t="s">
        <v>56</v>
      </c>
      <c r="R39" s="51" t="s">
        <v>60</v>
      </c>
      <c r="S39" s="10"/>
      <c r="T39" s="10"/>
      <c r="U39" s="11"/>
      <c r="V39" s="11"/>
      <c r="W39" s="12"/>
    </row>
    <row r="40" spans="2:23" ht="15" thickBot="1" x14ac:dyDescent="0.45">
      <c r="B40" s="88"/>
      <c r="C40" s="7" t="s">
        <v>40</v>
      </c>
      <c r="D40" s="14">
        <f t="shared" si="10"/>
        <v>0</v>
      </c>
      <c r="E40" s="14">
        <f t="shared" si="10"/>
        <v>0</v>
      </c>
      <c r="F40" s="14">
        <f t="shared" si="10"/>
        <v>0</v>
      </c>
      <c r="G40" s="14">
        <f t="shared" si="10"/>
        <v>0</v>
      </c>
      <c r="H40" s="23">
        <f t="shared" si="10"/>
        <v>0</v>
      </c>
      <c r="I40" s="14"/>
      <c r="J40" s="14"/>
      <c r="K40" s="14"/>
      <c r="L40" s="14"/>
      <c r="M40" s="53"/>
      <c r="N40" s="53"/>
      <c r="O40" s="53" t="s">
        <v>58</v>
      </c>
      <c r="P40" s="54" t="s">
        <v>113</v>
      </c>
      <c r="Q40" s="53" t="s">
        <v>57</v>
      </c>
      <c r="R40" s="53" t="s">
        <v>73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4DB0-1E4B-4BF5-AFB7-6BB1F4D3536F}">
  <dimension ref="B2:W40"/>
  <sheetViews>
    <sheetView zoomScale="70" zoomScaleNormal="70" workbookViewId="0">
      <selection sqref="A1:XFD1048576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2</v>
      </c>
      <c r="F5" s="22">
        <v>2</v>
      </c>
      <c r="G5" s="22">
        <v>1</v>
      </c>
      <c r="H5" s="22">
        <v>1</v>
      </c>
      <c r="I5" s="22"/>
      <c r="J5" s="22"/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8" si="0">G5/F5</f>
        <v>0.5</v>
      </c>
      <c r="U5" s="11">
        <f t="shared" ref="U5:U18" si="1">(J5+(2*K5)+(3*L5)+(4*M5))/F5</f>
        <v>1</v>
      </c>
      <c r="V5" s="11">
        <f>(G5+N5+Q5+O5)/F5</f>
        <v>0.5</v>
      </c>
      <c r="W5" s="12">
        <f t="shared" ref="W5:W18" si="2">U5+V5</f>
        <v>1.5</v>
      </c>
    </row>
    <row r="6" spans="3:23" x14ac:dyDescent="0.4">
      <c r="C6" t="s">
        <v>12</v>
      </c>
      <c r="D6" s="22">
        <v>1</v>
      </c>
      <c r="E6" s="22">
        <v>3</v>
      </c>
      <c r="F6" s="22">
        <v>3</v>
      </c>
      <c r="G6" s="22">
        <v>3</v>
      </c>
      <c r="H6" s="22">
        <v>2</v>
      </c>
      <c r="I6" s="22">
        <v>3</v>
      </c>
      <c r="J6" s="22">
        <v>1</v>
      </c>
      <c r="K6" s="22"/>
      <c r="L6" s="22"/>
      <c r="M6" s="22">
        <v>2</v>
      </c>
      <c r="N6" s="22"/>
      <c r="O6" s="22"/>
      <c r="P6" s="22"/>
      <c r="Q6" s="22"/>
      <c r="R6" s="22"/>
      <c r="S6" s="22"/>
      <c r="T6" s="11">
        <f t="shared" si="0"/>
        <v>1</v>
      </c>
      <c r="U6" s="11">
        <f t="shared" si="1"/>
        <v>3</v>
      </c>
      <c r="V6" s="11">
        <f>(G6+N6+Q6+O6)/F6</f>
        <v>1</v>
      </c>
      <c r="W6" s="12">
        <f t="shared" si="2"/>
        <v>4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/>
      <c r="H8" s="22">
        <v>1</v>
      </c>
      <c r="I8" s="22"/>
      <c r="J8" s="22"/>
      <c r="K8" s="22"/>
      <c r="L8" s="22"/>
      <c r="M8" s="22"/>
      <c r="N8" s="22"/>
      <c r="O8" s="22">
        <v>1</v>
      </c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3"/>
        <v>0.33333333333333331</v>
      </c>
      <c r="W8" s="12">
        <f t="shared" si="2"/>
        <v>0.33333333333333331</v>
      </c>
    </row>
    <row r="9" spans="3:23" x14ac:dyDescent="0.4">
      <c r="C9" t="s">
        <v>11</v>
      </c>
      <c r="D9" s="22">
        <v>1</v>
      </c>
      <c r="E9" s="22">
        <v>2</v>
      </c>
      <c r="F9" s="22">
        <v>2</v>
      </c>
      <c r="G9" s="22">
        <v>2</v>
      </c>
      <c r="H9" s="22">
        <v>1</v>
      </c>
      <c r="I9" s="22">
        <v>1</v>
      </c>
      <c r="J9" s="22">
        <v>1</v>
      </c>
      <c r="K9" s="22"/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1</v>
      </c>
      <c r="U9" s="11">
        <f t="shared" si="1"/>
        <v>2.5</v>
      </c>
      <c r="V9" s="11">
        <f t="shared" si="3"/>
        <v>1</v>
      </c>
      <c r="W9" s="12">
        <f t="shared" si="2"/>
        <v>3.5</v>
      </c>
    </row>
    <row r="10" spans="3:23" x14ac:dyDescent="0.4">
      <c r="C10" t="s">
        <v>49</v>
      </c>
      <c r="D10" s="22">
        <v>1</v>
      </c>
      <c r="E10" s="22">
        <v>3</v>
      </c>
      <c r="F10" s="22">
        <v>2</v>
      </c>
      <c r="G10" s="22">
        <v>1</v>
      </c>
      <c r="H10" s="22">
        <v>1</v>
      </c>
      <c r="I10" s="22"/>
      <c r="J10" s="22"/>
      <c r="K10" s="22">
        <v>1</v>
      </c>
      <c r="L10" s="22"/>
      <c r="M10" s="22"/>
      <c r="N10" s="22">
        <v>1</v>
      </c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1</v>
      </c>
      <c r="V10" s="11">
        <f t="shared" si="3"/>
        <v>0.66666666666666663</v>
      </c>
      <c r="W10" s="12">
        <f t="shared" si="2"/>
        <v>1.6666666666666665</v>
      </c>
    </row>
    <row r="11" spans="3:23" x14ac:dyDescent="0.4">
      <c r="C11" t="s">
        <v>9</v>
      </c>
      <c r="D11" s="22">
        <v>1</v>
      </c>
      <c r="E11" s="22">
        <v>2</v>
      </c>
      <c r="F11" s="22">
        <v>2</v>
      </c>
      <c r="G11" s="22">
        <v>2</v>
      </c>
      <c r="H11" s="22"/>
      <c r="I11" s="22">
        <v>1</v>
      </c>
      <c r="J11" s="22">
        <v>1</v>
      </c>
      <c r="K11" s="22">
        <v>1</v>
      </c>
      <c r="L11" s="22"/>
      <c r="M11" s="22"/>
      <c r="N11" s="22"/>
      <c r="O11" s="22"/>
      <c r="P11" s="22"/>
      <c r="Q11" s="22"/>
      <c r="R11" s="22"/>
      <c r="S11" s="22"/>
      <c r="T11" s="11">
        <f t="shared" si="0"/>
        <v>1</v>
      </c>
      <c r="U11" s="11">
        <f t="shared" si="1"/>
        <v>1.5</v>
      </c>
      <c r="V11" s="11">
        <f t="shared" si="3"/>
        <v>1</v>
      </c>
      <c r="W11" s="12">
        <f t="shared" si="2"/>
        <v>2.5</v>
      </c>
    </row>
    <row r="12" spans="3:23" x14ac:dyDescent="0.4">
      <c r="C12" t="s">
        <v>6</v>
      </c>
      <c r="D12" s="22">
        <v>1</v>
      </c>
      <c r="E12" s="22">
        <v>3</v>
      </c>
      <c r="F12" s="22">
        <v>2</v>
      </c>
      <c r="G12" s="22"/>
      <c r="H12" s="22">
        <v>1</v>
      </c>
      <c r="I12" s="22"/>
      <c r="J12" s="22"/>
      <c r="K12" s="22"/>
      <c r="L12" s="22"/>
      <c r="M12" s="22"/>
      <c r="N12" s="22">
        <v>1</v>
      </c>
      <c r="O12" s="22"/>
      <c r="P12" s="22"/>
      <c r="Q12" s="22"/>
      <c r="R12" s="22"/>
      <c r="S12" s="22"/>
      <c r="T12" s="11">
        <f t="shared" si="0"/>
        <v>0</v>
      </c>
      <c r="U12" s="11">
        <f t="shared" si="1"/>
        <v>0</v>
      </c>
      <c r="V12" s="11">
        <f t="shared" si="3"/>
        <v>0.33333333333333331</v>
      </c>
      <c r="W12" s="12">
        <f t="shared" si="2"/>
        <v>0.33333333333333331</v>
      </c>
    </row>
    <row r="13" spans="3:23" x14ac:dyDescent="0.4">
      <c r="C13" t="s">
        <v>1</v>
      </c>
      <c r="D13" s="22">
        <v>1</v>
      </c>
      <c r="E13" s="22">
        <v>2</v>
      </c>
      <c r="F13" s="22">
        <v>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</v>
      </c>
      <c r="U13" s="11">
        <f t="shared" si="1"/>
        <v>0</v>
      </c>
      <c r="V13" s="11">
        <f t="shared" si="3"/>
        <v>0</v>
      </c>
      <c r="W13" s="12">
        <f t="shared" si="2"/>
        <v>0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3</v>
      </c>
      <c r="F15" s="22">
        <v>3</v>
      </c>
      <c r="G15" s="22">
        <v>1</v>
      </c>
      <c r="H15" s="22"/>
      <c r="I15" s="22">
        <v>2</v>
      </c>
      <c r="J15" s="22"/>
      <c r="K15" s="22">
        <v>1</v>
      </c>
      <c r="L15" s="22"/>
      <c r="M15" s="22"/>
      <c r="N15" s="22"/>
      <c r="O15" s="22"/>
      <c r="T15" s="1">
        <f t="shared" si="0"/>
        <v>0.33333333333333331</v>
      </c>
      <c r="U15" s="30">
        <f t="shared" si="1"/>
        <v>0.66666666666666663</v>
      </c>
      <c r="V15" s="11">
        <f t="shared" si="3"/>
        <v>0.33333333333333331</v>
      </c>
      <c r="W15" s="31">
        <f t="shared" si="2"/>
        <v>1</v>
      </c>
    </row>
    <row r="16" spans="3:23" x14ac:dyDescent="0.4">
      <c r="C16" t="s">
        <v>111</v>
      </c>
      <c r="D16" s="22">
        <v>1</v>
      </c>
      <c r="E16" s="22">
        <v>3</v>
      </c>
      <c r="F16" s="22">
        <v>3</v>
      </c>
      <c r="G16" s="22">
        <v>3</v>
      </c>
      <c r="H16" s="22">
        <v>3</v>
      </c>
      <c r="I16" s="22">
        <v>4</v>
      </c>
      <c r="J16" s="22">
        <v>2</v>
      </c>
      <c r="L16" s="22"/>
      <c r="M16" s="22">
        <v>1</v>
      </c>
      <c r="N16" s="22"/>
      <c r="T16" s="1">
        <f t="shared" si="0"/>
        <v>1</v>
      </c>
      <c r="U16" s="30">
        <f t="shared" si="1"/>
        <v>2</v>
      </c>
      <c r="V16" s="11">
        <f t="shared" si="3"/>
        <v>1</v>
      </c>
      <c r="W16" s="31">
        <f t="shared" si="2"/>
        <v>3</v>
      </c>
    </row>
    <row r="17" spans="2:23" x14ac:dyDescent="0.4">
      <c r="C17" t="s">
        <v>34</v>
      </c>
      <c r="D17" s="22">
        <v>1</v>
      </c>
      <c r="E17" s="22">
        <v>3</v>
      </c>
      <c r="F17" s="22">
        <v>3</v>
      </c>
      <c r="G17" s="22">
        <v>1</v>
      </c>
      <c r="H17" s="22">
        <v>1</v>
      </c>
      <c r="I17" s="22"/>
      <c r="J17" s="22">
        <v>1</v>
      </c>
      <c r="T17" s="1">
        <f t="shared" si="0"/>
        <v>0.33333333333333331</v>
      </c>
      <c r="U17" s="30">
        <f t="shared" si="1"/>
        <v>0.33333333333333331</v>
      </c>
      <c r="V17" s="11">
        <f t="shared" si="3"/>
        <v>0.33333333333333331</v>
      </c>
      <c r="W17" s="31">
        <f t="shared" si="2"/>
        <v>0.66666666666666663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/>
    </row>
    <row r="21" spans="2:23" x14ac:dyDescent="0.4">
      <c r="C21" t="s">
        <v>0</v>
      </c>
      <c r="I21" s="10"/>
    </row>
    <row r="22" spans="2:23" x14ac:dyDescent="0.4">
      <c r="C22" t="s">
        <v>40</v>
      </c>
      <c r="D22">
        <v>1</v>
      </c>
      <c r="E22">
        <v>5</v>
      </c>
      <c r="F22">
        <v>1</v>
      </c>
      <c r="G22">
        <v>19</v>
      </c>
      <c r="H22">
        <v>12</v>
      </c>
      <c r="I22" s="10">
        <f>9*H22/E22</f>
        <v>21.6</v>
      </c>
    </row>
    <row r="25" spans="2:23" ht="15" thickBot="1" x14ac:dyDescent="0.45"/>
    <row r="26" spans="2:23" ht="14.6" customHeight="1" x14ac:dyDescent="0.4">
      <c r="B26" s="86" t="s">
        <v>115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87"/>
      <c r="C27" s="26" t="s">
        <v>6</v>
      </c>
      <c r="D27" s="10">
        <f>VLOOKUP($C27,$C$4:$S$18,MATCH(D$26,$C$3:$S$3,0),FALSE)</f>
        <v>1</v>
      </c>
      <c r="E27" s="10">
        <f t="shared" ref="E27:S37" si="4">VLOOKUP($C27,$C$4:$S$18,MATCH(E$26,$C$3:$S$3,0),FALSE)</f>
        <v>3</v>
      </c>
      <c r="F27" s="10">
        <f t="shared" si="4"/>
        <v>2</v>
      </c>
      <c r="G27" s="10">
        <f t="shared" si="4"/>
        <v>0</v>
      </c>
      <c r="H27" s="10">
        <f t="shared" si="4"/>
        <v>1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1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>G27/F27</f>
        <v>0</v>
      </c>
      <c r="U27" s="11">
        <f>(J27+(2*K27)+(3*L27)+(4*M27))/F27</f>
        <v>0</v>
      </c>
      <c r="V27" s="11">
        <f>(G27+N27+Q27+O27)/E27</f>
        <v>0.33333333333333331</v>
      </c>
      <c r="W27" s="12">
        <f>U27+V27</f>
        <v>0.33333333333333331</v>
      </c>
    </row>
    <row r="28" spans="2:23" x14ac:dyDescent="0.4">
      <c r="B28" s="87"/>
      <c r="C28" s="26" t="s">
        <v>34</v>
      </c>
      <c r="D28" s="10">
        <f t="shared" ref="D28:D37" si="5">VLOOKUP($C28,$C$4:$S$18,MATCH(D$26,$C$3:$S$3,0),FALSE)</f>
        <v>1</v>
      </c>
      <c r="E28" s="10">
        <f t="shared" si="4"/>
        <v>3</v>
      </c>
      <c r="F28" s="10">
        <f t="shared" si="4"/>
        <v>3</v>
      </c>
      <c r="G28" s="10">
        <f t="shared" si="4"/>
        <v>1</v>
      </c>
      <c r="H28" s="10">
        <f t="shared" si="4"/>
        <v>1</v>
      </c>
      <c r="I28" s="10">
        <f t="shared" si="4"/>
        <v>0</v>
      </c>
      <c r="J28" s="10">
        <f t="shared" si="4"/>
        <v>1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ref="T28:T37" si="6">G28/F28</f>
        <v>0.33333333333333331</v>
      </c>
      <c r="U28" s="11">
        <f t="shared" ref="U28:U37" si="7">(J28+(2*K28)+(3*L28)+(4*M28))/F28</f>
        <v>0.33333333333333331</v>
      </c>
      <c r="V28" s="11">
        <f t="shared" ref="V28:V37" si="8">(G28+N28+Q28+O28)/E28</f>
        <v>0.33333333333333331</v>
      </c>
      <c r="W28" s="12">
        <f t="shared" ref="W28:W37" si="9">U28+V28</f>
        <v>0.66666666666666663</v>
      </c>
    </row>
    <row r="29" spans="2:23" x14ac:dyDescent="0.4">
      <c r="B29" s="87"/>
      <c r="C29" s="26" t="s">
        <v>49</v>
      </c>
      <c r="D29" s="10">
        <f t="shared" si="5"/>
        <v>1</v>
      </c>
      <c r="E29" s="10">
        <f t="shared" si="4"/>
        <v>3</v>
      </c>
      <c r="F29" s="10">
        <f t="shared" si="4"/>
        <v>2</v>
      </c>
      <c r="G29" s="10">
        <f t="shared" si="4"/>
        <v>1</v>
      </c>
      <c r="H29" s="10">
        <f t="shared" si="4"/>
        <v>1</v>
      </c>
      <c r="I29" s="10">
        <v>3</v>
      </c>
      <c r="J29" s="10">
        <f t="shared" si="4"/>
        <v>0</v>
      </c>
      <c r="K29" s="10">
        <f t="shared" si="4"/>
        <v>1</v>
      </c>
      <c r="L29" s="10">
        <f t="shared" si="4"/>
        <v>0</v>
      </c>
      <c r="M29" s="10">
        <f t="shared" si="4"/>
        <v>0</v>
      </c>
      <c r="N29" s="10">
        <f t="shared" si="4"/>
        <v>1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0.5</v>
      </c>
      <c r="U29" s="11">
        <f t="shared" si="7"/>
        <v>1</v>
      </c>
      <c r="V29" s="11">
        <f t="shared" si="8"/>
        <v>0.66666666666666663</v>
      </c>
      <c r="W29" s="12">
        <f t="shared" si="9"/>
        <v>1.6666666666666665</v>
      </c>
    </row>
    <row r="30" spans="2:23" x14ac:dyDescent="0.4">
      <c r="B30" s="87"/>
      <c r="C30" s="26" t="s">
        <v>48</v>
      </c>
      <c r="D30" s="10">
        <f t="shared" si="5"/>
        <v>1</v>
      </c>
      <c r="E30" s="10">
        <f t="shared" si="4"/>
        <v>3</v>
      </c>
      <c r="F30" s="10">
        <f t="shared" si="4"/>
        <v>3</v>
      </c>
      <c r="G30" s="10">
        <f t="shared" si="4"/>
        <v>0</v>
      </c>
      <c r="H30" s="10">
        <f t="shared" si="4"/>
        <v>1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1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0</v>
      </c>
      <c r="U30" s="11">
        <f t="shared" si="7"/>
        <v>0</v>
      </c>
      <c r="V30" s="11">
        <f t="shared" si="8"/>
        <v>0.33333333333333331</v>
      </c>
      <c r="W30" s="12">
        <f t="shared" si="9"/>
        <v>0.33333333333333331</v>
      </c>
    </row>
    <row r="31" spans="2:23" x14ac:dyDescent="0.4">
      <c r="B31" s="87"/>
      <c r="C31" s="26" t="s">
        <v>111</v>
      </c>
      <c r="D31" s="10">
        <f t="shared" si="5"/>
        <v>1</v>
      </c>
      <c r="E31" s="10">
        <f t="shared" si="4"/>
        <v>3</v>
      </c>
      <c r="F31" s="10">
        <f t="shared" si="4"/>
        <v>3</v>
      </c>
      <c r="G31" s="10">
        <f t="shared" si="4"/>
        <v>3</v>
      </c>
      <c r="H31" s="10">
        <f t="shared" si="4"/>
        <v>3</v>
      </c>
      <c r="I31" s="10">
        <f t="shared" si="4"/>
        <v>4</v>
      </c>
      <c r="J31" s="10">
        <f t="shared" si="4"/>
        <v>2</v>
      </c>
      <c r="K31" s="10">
        <f t="shared" si="4"/>
        <v>0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1</v>
      </c>
      <c r="U31" s="11">
        <f t="shared" si="7"/>
        <v>2</v>
      </c>
      <c r="V31" s="11">
        <f t="shared" si="8"/>
        <v>1</v>
      </c>
      <c r="W31" s="12">
        <f t="shared" si="9"/>
        <v>3</v>
      </c>
    </row>
    <row r="32" spans="2:23" x14ac:dyDescent="0.4">
      <c r="B32" s="87"/>
      <c r="C32" s="26" t="s">
        <v>13</v>
      </c>
      <c r="D32" s="10">
        <f t="shared" si="5"/>
        <v>1</v>
      </c>
      <c r="E32" s="10">
        <f t="shared" si="4"/>
        <v>3</v>
      </c>
      <c r="F32" s="10">
        <f t="shared" si="4"/>
        <v>3</v>
      </c>
      <c r="G32" s="10">
        <f t="shared" si="4"/>
        <v>1</v>
      </c>
      <c r="H32" s="10">
        <f t="shared" si="4"/>
        <v>0</v>
      </c>
      <c r="I32" s="10">
        <f t="shared" si="4"/>
        <v>2</v>
      </c>
      <c r="J32" s="10">
        <f t="shared" si="4"/>
        <v>0</v>
      </c>
      <c r="K32" s="10">
        <f t="shared" si="4"/>
        <v>1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0.33333333333333331</v>
      </c>
      <c r="U32" s="11">
        <f t="shared" si="7"/>
        <v>0.66666666666666663</v>
      </c>
      <c r="V32" s="11">
        <f t="shared" si="8"/>
        <v>0.33333333333333331</v>
      </c>
      <c r="W32" s="12">
        <f t="shared" si="9"/>
        <v>1</v>
      </c>
    </row>
    <row r="33" spans="2:23" x14ac:dyDescent="0.4">
      <c r="B33" s="87"/>
      <c r="C33" s="26" t="s">
        <v>12</v>
      </c>
      <c r="D33" s="10">
        <f t="shared" si="5"/>
        <v>1</v>
      </c>
      <c r="E33" s="10">
        <f t="shared" si="4"/>
        <v>3</v>
      </c>
      <c r="F33" s="10">
        <f t="shared" si="4"/>
        <v>3</v>
      </c>
      <c r="G33" s="10">
        <f t="shared" si="4"/>
        <v>3</v>
      </c>
      <c r="H33" s="10">
        <f t="shared" si="4"/>
        <v>2</v>
      </c>
      <c r="I33" s="10">
        <f t="shared" si="4"/>
        <v>3</v>
      </c>
      <c r="J33" s="10">
        <f t="shared" si="4"/>
        <v>1</v>
      </c>
      <c r="K33" s="10">
        <f t="shared" si="4"/>
        <v>0</v>
      </c>
      <c r="L33" s="10">
        <f t="shared" si="4"/>
        <v>0</v>
      </c>
      <c r="M33" s="10">
        <f t="shared" si="4"/>
        <v>2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1</v>
      </c>
      <c r="U33" s="11">
        <f t="shared" si="7"/>
        <v>3</v>
      </c>
      <c r="V33" s="11">
        <f t="shared" si="8"/>
        <v>1</v>
      </c>
      <c r="W33" s="12">
        <f t="shared" si="9"/>
        <v>4</v>
      </c>
    </row>
    <row r="34" spans="2:23" x14ac:dyDescent="0.4">
      <c r="B34" s="87"/>
      <c r="C34" s="26" t="s">
        <v>40</v>
      </c>
      <c r="D34" s="10">
        <f t="shared" si="5"/>
        <v>1</v>
      </c>
      <c r="E34" s="10">
        <f t="shared" si="4"/>
        <v>2</v>
      </c>
      <c r="F34" s="10">
        <f t="shared" si="4"/>
        <v>2</v>
      </c>
      <c r="G34" s="10">
        <f t="shared" si="4"/>
        <v>1</v>
      </c>
      <c r="H34" s="10">
        <f t="shared" si="4"/>
        <v>1</v>
      </c>
      <c r="I34" s="10">
        <f t="shared" si="4"/>
        <v>0</v>
      </c>
      <c r="J34" s="10">
        <f t="shared" si="4"/>
        <v>0</v>
      </c>
      <c r="K34" s="10">
        <f t="shared" si="4"/>
        <v>1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0.5</v>
      </c>
      <c r="U34" s="11">
        <f t="shared" si="7"/>
        <v>1</v>
      </c>
      <c r="V34" s="11">
        <f t="shared" si="8"/>
        <v>0.5</v>
      </c>
      <c r="W34" s="12">
        <f t="shared" si="9"/>
        <v>1.5</v>
      </c>
    </row>
    <row r="35" spans="2:23" x14ac:dyDescent="0.4">
      <c r="B35" s="87"/>
      <c r="C35" s="26" t="s">
        <v>11</v>
      </c>
      <c r="D35" s="10">
        <f t="shared" si="5"/>
        <v>1</v>
      </c>
      <c r="E35" s="10">
        <f t="shared" si="4"/>
        <v>2</v>
      </c>
      <c r="F35" s="10">
        <f t="shared" si="4"/>
        <v>2</v>
      </c>
      <c r="G35" s="10">
        <f t="shared" si="4"/>
        <v>2</v>
      </c>
      <c r="H35" s="10">
        <f t="shared" si="4"/>
        <v>1</v>
      </c>
      <c r="I35" s="10">
        <f t="shared" si="4"/>
        <v>1</v>
      </c>
      <c r="J35" s="10">
        <f t="shared" si="4"/>
        <v>1</v>
      </c>
      <c r="K35" s="10">
        <f t="shared" si="4"/>
        <v>0</v>
      </c>
      <c r="L35" s="10">
        <f t="shared" si="4"/>
        <v>0</v>
      </c>
      <c r="M35" s="10">
        <f t="shared" si="4"/>
        <v>1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1</v>
      </c>
      <c r="U35" s="11">
        <f t="shared" si="7"/>
        <v>2.5</v>
      </c>
      <c r="V35" s="11">
        <f t="shared" si="8"/>
        <v>1</v>
      </c>
      <c r="W35" s="12">
        <f t="shared" si="9"/>
        <v>3.5</v>
      </c>
    </row>
    <row r="36" spans="2:23" x14ac:dyDescent="0.4">
      <c r="B36" s="87"/>
      <c r="C36" s="26" t="s">
        <v>9</v>
      </c>
      <c r="D36" s="10">
        <f t="shared" si="5"/>
        <v>1</v>
      </c>
      <c r="E36" s="10">
        <f t="shared" si="4"/>
        <v>2</v>
      </c>
      <c r="F36" s="10">
        <f t="shared" si="4"/>
        <v>2</v>
      </c>
      <c r="G36" s="10">
        <f t="shared" si="4"/>
        <v>2</v>
      </c>
      <c r="H36" s="10">
        <f t="shared" si="4"/>
        <v>0</v>
      </c>
      <c r="I36" s="10">
        <f t="shared" si="4"/>
        <v>1</v>
      </c>
      <c r="J36" s="10">
        <f t="shared" si="4"/>
        <v>1</v>
      </c>
      <c r="K36" s="10">
        <f t="shared" si="4"/>
        <v>1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6"/>
        <v>1</v>
      </c>
      <c r="U36" s="11">
        <f t="shared" si="7"/>
        <v>1.5</v>
      </c>
      <c r="V36" s="11">
        <f t="shared" si="8"/>
        <v>1</v>
      </c>
      <c r="W36" s="12">
        <f t="shared" si="9"/>
        <v>2.5</v>
      </c>
    </row>
    <row r="37" spans="2:23" x14ac:dyDescent="0.4">
      <c r="B37" s="87"/>
      <c r="C37" s="26" t="s">
        <v>1</v>
      </c>
      <c r="D37" s="10">
        <f t="shared" si="5"/>
        <v>1</v>
      </c>
      <c r="E37" s="10">
        <f t="shared" si="4"/>
        <v>2</v>
      </c>
      <c r="F37" s="10">
        <f t="shared" si="4"/>
        <v>2</v>
      </c>
      <c r="G37" s="10">
        <f t="shared" si="4"/>
        <v>0</v>
      </c>
      <c r="H37" s="27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>
        <f t="shared" si="6"/>
        <v>0</v>
      </c>
      <c r="U37" s="11">
        <f t="shared" si="7"/>
        <v>0</v>
      </c>
      <c r="V37" s="11">
        <f t="shared" si="8"/>
        <v>0</v>
      </c>
      <c r="W37" s="12">
        <f t="shared" si="9"/>
        <v>0</v>
      </c>
    </row>
    <row r="38" spans="2:23" x14ac:dyDescent="0.4">
      <c r="B38" s="87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6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87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>
        <f t="shared" si="10"/>
        <v>0</v>
      </c>
      <c r="I39" s="10"/>
      <c r="J39" s="10"/>
      <c r="K39" s="10"/>
      <c r="L39" s="10"/>
      <c r="M39" s="51" t="s">
        <v>59</v>
      </c>
      <c r="N39" s="52">
        <v>44727</v>
      </c>
      <c r="O39" s="51" t="s">
        <v>74</v>
      </c>
      <c r="P39" s="51" t="s">
        <v>112</v>
      </c>
      <c r="Q39" s="51" t="s">
        <v>56</v>
      </c>
      <c r="R39" s="51" t="s">
        <v>73</v>
      </c>
      <c r="S39" s="10"/>
      <c r="T39" s="10"/>
      <c r="U39" s="11"/>
      <c r="V39" s="11"/>
      <c r="W39" s="12"/>
    </row>
    <row r="40" spans="2:23" ht="15" thickBot="1" x14ac:dyDescent="0.45">
      <c r="B40" s="88"/>
      <c r="C40" s="7" t="s">
        <v>40</v>
      </c>
      <c r="D40" s="14">
        <f t="shared" si="10"/>
        <v>1</v>
      </c>
      <c r="E40" s="14">
        <f t="shared" si="10"/>
        <v>5</v>
      </c>
      <c r="F40" s="14">
        <f t="shared" si="10"/>
        <v>1</v>
      </c>
      <c r="G40" s="14">
        <f t="shared" si="10"/>
        <v>19</v>
      </c>
      <c r="H40" s="23">
        <f t="shared" si="10"/>
        <v>21.6</v>
      </c>
      <c r="I40" s="14"/>
      <c r="J40" s="14"/>
      <c r="K40" s="14"/>
      <c r="L40" s="14"/>
      <c r="M40" s="53"/>
      <c r="N40" s="53"/>
      <c r="O40" s="53" t="s">
        <v>58</v>
      </c>
      <c r="P40" s="54" t="s">
        <v>114</v>
      </c>
      <c r="Q40" s="53" t="s">
        <v>57</v>
      </c>
      <c r="R40" s="53" t="s">
        <v>60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C6AC-B137-4623-AA5D-6FFD57395A12}">
  <sheetPr>
    <tabColor theme="9"/>
  </sheetPr>
  <dimension ref="C5:W19"/>
  <sheetViews>
    <sheetView topLeftCell="B1" zoomScale="85" zoomScaleNormal="85" workbookViewId="0">
      <selection activeCell="E2" sqref="E2"/>
    </sheetView>
  </sheetViews>
  <sheetFormatPr defaultRowHeight="14.6" x14ac:dyDescent="0.4"/>
  <sheetData>
    <row r="5" spans="3:23" ht="15" thickBot="1" x14ac:dyDescent="0.45"/>
    <row r="6" spans="3:23" x14ac:dyDescent="0.4">
      <c r="C6" s="6" t="s">
        <v>33</v>
      </c>
      <c r="D6" s="8" t="s">
        <v>32</v>
      </c>
      <c r="E6" s="8" t="s">
        <v>31</v>
      </c>
      <c r="F6" s="8" t="s">
        <v>30</v>
      </c>
      <c r="G6" s="8" t="s">
        <v>43</v>
      </c>
      <c r="H6" s="8" t="s">
        <v>44</v>
      </c>
      <c r="I6" s="8" t="s">
        <v>27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22</v>
      </c>
      <c r="O6" s="8" t="s">
        <v>21</v>
      </c>
      <c r="P6" s="8" t="s">
        <v>37</v>
      </c>
      <c r="Q6" s="8" t="s">
        <v>38</v>
      </c>
      <c r="R6" s="8" t="s">
        <v>20</v>
      </c>
      <c r="S6" s="8" t="s">
        <v>19</v>
      </c>
      <c r="T6" s="8" t="s">
        <v>18</v>
      </c>
      <c r="U6" s="8" t="s">
        <v>17</v>
      </c>
      <c r="V6" s="8" t="s">
        <v>16</v>
      </c>
      <c r="W6" s="9" t="s">
        <v>15</v>
      </c>
    </row>
    <row r="7" spans="3:23" x14ac:dyDescent="0.4">
      <c r="C7" s="4" t="s">
        <v>14</v>
      </c>
      <c r="D7" s="10">
        <v>12</v>
      </c>
      <c r="E7" s="10">
        <v>41</v>
      </c>
      <c r="F7" s="10">
        <v>39</v>
      </c>
      <c r="G7" s="10">
        <v>21</v>
      </c>
      <c r="H7" s="10">
        <v>18</v>
      </c>
      <c r="I7" s="10">
        <v>10</v>
      </c>
      <c r="J7" s="10">
        <v>17</v>
      </c>
      <c r="K7" s="10">
        <v>4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2</v>
      </c>
      <c r="S7" s="10">
        <v>1</v>
      </c>
      <c r="T7" s="11">
        <v>0.53846153846153844</v>
      </c>
      <c r="U7" s="11">
        <v>0.64102564102564108</v>
      </c>
      <c r="V7" s="11">
        <v>0.51219512195121952</v>
      </c>
      <c r="W7" s="12">
        <v>1.1532207629768605</v>
      </c>
    </row>
    <row r="8" spans="3:23" x14ac:dyDescent="0.4">
      <c r="C8" s="4" t="s">
        <v>13</v>
      </c>
      <c r="D8" s="10">
        <v>16</v>
      </c>
      <c r="E8" s="10">
        <v>51</v>
      </c>
      <c r="F8" s="10">
        <v>49</v>
      </c>
      <c r="G8" s="10">
        <v>24</v>
      </c>
      <c r="H8" s="10">
        <v>12</v>
      </c>
      <c r="I8" s="10">
        <v>19</v>
      </c>
      <c r="J8" s="10">
        <v>17</v>
      </c>
      <c r="K8" s="10">
        <v>7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3</v>
      </c>
      <c r="S8" s="10">
        <v>0</v>
      </c>
      <c r="T8" s="11">
        <v>0.48979591836734693</v>
      </c>
      <c r="U8" s="11">
        <v>0.63265306122448983</v>
      </c>
      <c r="V8" s="11">
        <v>0.47058823529411764</v>
      </c>
      <c r="W8" s="12">
        <v>1.1032412965186076</v>
      </c>
    </row>
    <row r="9" spans="3:23" x14ac:dyDescent="0.4">
      <c r="C9" s="4" t="s">
        <v>12</v>
      </c>
      <c r="D9" s="10">
        <v>12</v>
      </c>
      <c r="E9" s="10">
        <v>42</v>
      </c>
      <c r="F9" s="10">
        <v>41</v>
      </c>
      <c r="G9" s="10">
        <v>31</v>
      </c>
      <c r="H9" s="10">
        <v>21</v>
      </c>
      <c r="I9" s="10">
        <v>24</v>
      </c>
      <c r="J9" s="10">
        <v>19</v>
      </c>
      <c r="K9" s="10">
        <v>7</v>
      </c>
      <c r="L9" s="10">
        <v>1</v>
      </c>
      <c r="M9" s="10">
        <v>3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1">
        <v>0.75609756097560976</v>
      </c>
      <c r="U9" s="11">
        <v>1.1707317073170731</v>
      </c>
      <c r="V9" s="11">
        <v>0.76190476190476186</v>
      </c>
      <c r="W9" s="12">
        <v>1.932636469221835</v>
      </c>
    </row>
    <row r="10" spans="3:23" x14ac:dyDescent="0.4">
      <c r="C10" s="4" t="s">
        <v>11</v>
      </c>
      <c r="D10" s="10">
        <v>18</v>
      </c>
      <c r="E10" s="10">
        <v>65</v>
      </c>
      <c r="F10" s="10">
        <v>65</v>
      </c>
      <c r="G10" s="10">
        <v>38</v>
      </c>
      <c r="H10" s="10">
        <v>27</v>
      </c>
      <c r="I10" s="10">
        <v>30</v>
      </c>
      <c r="J10" s="10">
        <v>20</v>
      </c>
      <c r="K10" s="10">
        <v>8</v>
      </c>
      <c r="L10" s="10">
        <v>2</v>
      </c>
      <c r="M10" s="10">
        <v>8</v>
      </c>
      <c r="N10" s="10">
        <v>0</v>
      </c>
      <c r="O10" s="10">
        <v>3</v>
      </c>
      <c r="P10" s="10">
        <v>1</v>
      </c>
      <c r="Q10" s="10">
        <v>0</v>
      </c>
      <c r="R10" s="10">
        <v>0</v>
      </c>
      <c r="S10" s="10">
        <v>1</v>
      </c>
      <c r="T10" s="11">
        <v>0.58461538461538465</v>
      </c>
      <c r="U10" s="11">
        <v>1.1384615384615384</v>
      </c>
      <c r="V10" s="11">
        <v>0.58461538461538465</v>
      </c>
      <c r="W10" s="12">
        <v>1.7230769230769232</v>
      </c>
    </row>
    <row r="11" spans="3:23" x14ac:dyDescent="0.4">
      <c r="C11" s="4" t="s">
        <v>10</v>
      </c>
      <c r="D11" s="10">
        <v>18</v>
      </c>
      <c r="E11" s="10">
        <v>64</v>
      </c>
      <c r="F11" s="10">
        <v>62</v>
      </c>
      <c r="G11" s="10">
        <v>34</v>
      </c>
      <c r="H11" s="10">
        <v>24</v>
      </c>
      <c r="I11" s="10">
        <v>26</v>
      </c>
      <c r="J11" s="10">
        <v>20</v>
      </c>
      <c r="K11" s="10">
        <v>6</v>
      </c>
      <c r="L11" s="10">
        <v>2</v>
      </c>
      <c r="M11" s="10">
        <v>6</v>
      </c>
      <c r="N11" s="10">
        <v>1</v>
      </c>
      <c r="O11" s="10">
        <v>2</v>
      </c>
      <c r="P11" s="10">
        <v>0</v>
      </c>
      <c r="Q11" s="10">
        <v>1</v>
      </c>
      <c r="R11" s="10">
        <v>0</v>
      </c>
      <c r="S11" s="10">
        <v>0</v>
      </c>
      <c r="T11" s="11">
        <v>0.54838709677419351</v>
      </c>
      <c r="U11" s="11">
        <v>1</v>
      </c>
      <c r="V11" s="11">
        <v>0.5625</v>
      </c>
      <c r="W11" s="12">
        <v>1.5625</v>
      </c>
    </row>
    <row r="12" spans="3:23" x14ac:dyDescent="0.4">
      <c r="C12" s="4" t="s">
        <v>9</v>
      </c>
      <c r="D12" s="10">
        <v>12</v>
      </c>
      <c r="E12" s="10">
        <v>37</v>
      </c>
      <c r="F12" s="10">
        <v>36</v>
      </c>
      <c r="G12" s="10">
        <v>18</v>
      </c>
      <c r="H12" s="10">
        <v>11</v>
      </c>
      <c r="I12" s="10">
        <v>20</v>
      </c>
      <c r="J12" s="10">
        <v>10</v>
      </c>
      <c r="K12" s="10">
        <v>4</v>
      </c>
      <c r="L12" s="10">
        <v>0</v>
      </c>
      <c r="M12" s="10">
        <v>3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1">
        <v>0.5</v>
      </c>
      <c r="U12" s="11">
        <v>0.83333333333333337</v>
      </c>
      <c r="V12" s="11">
        <v>0.51351351351351349</v>
      </c>
      <c r="W12" s="12">
        <v>1.3468468468468469</v>
      </c>
    </row>
    <row r="13" spans="3:23" x14ac:dyDescent="0.4">
      <c r="C13" s="4" t="s">
        <v>8</v>
      </c>
      <c r="D13" s="4">
        <v>10</v>
      </c>
      <c r="E13" s="4">
        <v>31</v>
      </c>
      <c r="F13" s="4">
        <v>31</v>
      </c>
      <c r="G13" s="4">
        <v>14</v>
      </c>
      <c r="H13" s="4">
        <v>12</v>
      </c>
      <c r="I13" s="4">
        <v>11</v>
      </c>
      <c r="J13" s="4">
        <v>7</v>
      </c>
      <c r="K13" s="4">
        <v>4</v>
      </c>
      <c r="L13" s="4">
        <v>0</v>
      </c>
      <c r="M13" s="4">
        <v>3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1</v>
      </c>
      <c r="T13" s="25">
        <v>0.45161290322580644</v>
      </c>
      <c r="U13" s="4">
        <v>0.87096774193548387</v>
      </c>
      <c r="V13" s="4">
        <v>0.45161290322580644</v>
      </c>
      <c r="W13" s="29">
        <v>1.3225806451612903</v>
      </c>
    </row>
    <row r="14" spans="3:23" x14ac:dyDescent="0.4">
      <c r="C14" s="4" t="s">
        <v>7</v>
      </c>
      <c r="D14" s="10">
        <v>18</v>
      </c>
      <c r="E14" s="10">
        <v>57</v>
      </c>
      <c r="F14" s="10">
        <v>51</v>
      </c>
      <c r="G14" s="10">
        <v>33</v>
      </c>
      <c r="H14" s="10">
        <v>28</v>
      </c>
      <c r="I14" s="10">
        <v>42</v>
      </c>
      <c r="J14" s="10">
        <v>18</v>
      </c>
      <c r="K14" s="10">
        <v>4</v>
      </c>
      <c r="L14" s="10">
        <v>1</v>
      </c>
      <c r="M14" s="10">
        <v>10</v>
      </c>
      <c r="N14" s="10">
        <v>3</v>
      </c>
      <c r="O14" s="10">
        <v>3</v>
      </c>
      <c r="P14" s="10">
        <v>1</v>
      </c>
      <c r="Q14" s="10">
        <v>0</v>
      </c>
      <c r="R14" s="10">
        <v>0</v>
      </c>
      <c r="S14" s="10">
        <v>0</v>
      </c>
      <c r="T14" s="11">
        <v>0.6470588235294118</v>
      </c>
      <c r="U14" s="11">
        <v>1.3529411764705883</v>
      </c>
      <c r="V14" s="11">
        <v>0.63157894736842102</v>
      </c>
      <c r="W14" s="12">
        <v>1.9845201238390093</v>
      </c>
    </row>
    <row r="15" spans="3:23" x14ac:dyDescent="0.4">
      <c r="C15" s="4" t="s">
        <v>1</v>
      </c>
      <c r="D15" s="10">
        <v>18</v>
      </c>
      <c r="E15" s="10">
        <v>56</v>
      </c>
      <c r="F15" s="10">
        <v>49</v>
      </c>
      <c r="G15" s="10">
        <v>23</v>
      </c>
      <c r="H15" s="10">
        <v>18</v>
      </c>
      <c r="I15" s="10">
        <v>7</v>
      </c>
      <c r="J15" s="10">
        <v>16</v>
      </c>
      <c r="K15" s="10">
        <v>6</v>
      </c>
      <c r="L15" s="10">
        <v>1</v>
      </c>
      <c r="M15" s="10">
        <v>0</v>
      </c>
      <c r="N15" s="10">
        <v>5</v>
      </c>
      <c r="O15" s="10">
        <v>2</v>
      </c>
      <c r="P15" s="10">
        <v>0</v>
      </c>
      <c r="Q15" s="10">
        <v>1</v>
      </c>
      <c r="R15" s="10">
        <v>1</v>
      </c>
      <c r="S15" s="10">
        <v>0</v>
      </c>
      <c r="T15" s="11">
        <v>0.46938775510204084</v>
      </c>
      <c r="U15" s="11">
        <v>0.63265306122448983</v>
      </c>
      <c r="V15" s="11">
        <v>0.5178571428571429</v>
      </c>
      <c r="W15" s="12">
        <v>1.1505102040816326</v>
      </c>
    </row>
    <row r="16" spans="3:23" x14ac:dyDescent="0.4">
      <c r="C16" s="4" t="s">
        <v>6</v>
      </c>
      <c r="D16" s="10">
        <v>18</v>
      </c>
      <c r="E16" s="10">
        <v>57</v>
      </c>
      <c r="F16" s="10">
        <v>51</v>
      </c>
      <c r="G16" s="10">
        <v>33</v>
      </c>
      <c r="H16" s="10">
        <v>23</v>
      </c>
      <c r="I16" s="10">
        <v>15</v>
      </c>
      <c r="J16" s="10">
        <v>30</v>
      </c>
      <c r="K16" s="10">
        <v>2</v>
      </c>
      <c r="L16" s="10">
        <v>0</v>
      </c>
      <c r="M16" s="10">
        <v>1</v>
      </c>
      <c r="N16" s="10">
        <v>5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1">
        <v>0.6470588235294118</v>
      </c>
      <c r="U16" s="11">
        <v>0.74509803921568629</v>
      </c>
      <c r="V16" s="11">
        <v>0.68421052631578949</v>
      </c>
      <c r="W16" s="12">
        <v>1.4293085655314757</v>
      </c>
    </row>
    <row r="17" spans="3:23" x14ac:dyDescent="0.4">
      <c r="C17" s="4" t="s">
        <v>34</v>
      </c>
      <c r="D17" s="10">
        <v>11</v>
      </c>
      <c r="E17" s="10">
        <v>38</v>
      </c>
      <c r="F17" s="10">
        <v>35</v>
      </c>
      <c r="G17" s="10">
        <v>23</v>
      </c>
      <c r="H17" s="10">
        <v>17</v>
      </c>
      <c r="I17" s="10">
        <v>13</v>
      </c>
      <c r="J17" s="10">
        <v>15</v>
      </c>
      <c r="K17" s="10">
        <v>6</v>
      </c>
      <c r="L17" s="10">
        <v>1</v>
      </c>
      <c r="M17" s="10">
        <v>1</v>
      </c>
      <c r="N17" s="10">
        <v>3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1">
        <v>0.65714285714285714</v>
      </c>
      <c r="U17" s="11">
        <v>0.97142857142857142</v>
      </c>
      <c r="V17" s="11">
        <v>0.71052631578947367</v>
      </c>
      <c r="W17" s="12">
        <v>1.681954887218045</v>
      </c>
    </row>
    <row r="18" spans="3:23" x14ac:dyDescent="0.4">
      <c r="C18" s="4" t="s">
        <v>39</v>
      </c>
      <c r="D18" s="10">
        <v>12</v>
      </c>
      <c r="E18" s="10">
        <v>44</v>
      </c>
      <c r="F18" s="10">
        <v>36</v>
      </c>
      <c r="G18" s="10">
        <v>26</v>
      </c>
      <c r="H18" s="10">
        <v>24</v>
      </c>
      <c r="I18" s="10">
        <v>17</v>
      </c>
      <c r="J18" s="10">
        <v>22</v>
      </c>
      <c r="K18" s="10">
        <v>1</v>
      </c>
      <c r="L18" s="10">
        <v>2</v>
      </c>
      <c r="M18" s="10">
        <v>1</v>
      </c>
      <c r="N18" s="10">
        <v>6</v>
      </c>
      <c r="O18" s="10">
        <v>2</v>
      </c>
      <c r="P18" s="10">
        <v>0</v>
      </c>
      <c r="Q18" s="10">
        <v>2</v>
      </c>
      <c r="R18" s="10">
        <v>0</v>
      </c>
      <c r="S18" s="10">
        <v>1</v>
      </c>
      <c r="T18" s="11">
        <v>0.72222222222222221</v>
      </c>
      <c r="U18" s="11">
        <v>0.94444444444444442</v>
      </c>
      <c r="V18" s="11">
        <v>0.77272727272727271</v>
      </c>
      <c r="W18" s="12">
        <v>1.7171717171717171</v>
      </c>
    </row>
    <row r="19" spans="3:23" x14ac:dyDescent="0.4">
      <c r="C19" s="26" t="s">
        <v>46</v>
      </c>
      <c r="D19" s="27">
        <v>6</v>
      </c>
      <c r="E19" s="27">
        <v>18</v>
      </c>
      <c r="F19" s="27">
        <v>16</v>
      </c>
      <c r="G19" s="27">
        <v>12</v>
      </c>
      <c r="H19" s="27">
        <v>9</v>
      </c>
      <c r="I19" s="27">
        <v>13</v>
      </c>
      <c r="J19" s="27">
        <v>6</v>
      </c>
      <c r="K19" s="27">
        <v>1</v>
      </c>
      <c r="L19" s="27">
        <v>1</v>
      </c>
      <c r="M19" s="27">
        <v>4</v>
      </c>
      <c r="N19" s="27">
        <v>1</v>
      </c>
      <c r="O19" s="27">
        <v>0</v>
      </c>
      <c r="P19" s="27">
        <v>0</v>
      </c>
      <c r="Q19" s="27">
        <v>0</v>
      </c>
      <c r="R19" s="27">
        <v>0</v>
      </c>
      <c r="S19" s="27">
        <v>1</v>
      </c>
      <c r="T19" s="28">
        <v>0.75</v>
      </c>
      <c r="U19" s="28">
        <v>1.6875</v>
      </c>
      <c r="V19" s="28">
        <v>0.72222222222222221</v>
      </c>
      <c r="W19" s="28">
        <v>2.4097222222222223</v>
      </c>
    </row>
  </sheetData>
  <autoFilter ref="C6:W18" xr:uid="{71F324AF-D7BE-4109-87E2-CBBEAB9581BB}">
    <sortState xmlns:xlrd2="http://schemas.microsoft.com/office/spreadsheetml/2017/richdata2" ref="C7:W19">
      <sortCondition descending="1" ref="M6:M18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3536-87A8-49E1-BED5-7DB706161775}">
  <dimension ref="B2:W39"/>
  <sheetViews>
    <sheetView zoomScale="70" zoomScaleNormal="70" workbookViewId="0">
      <selection activeCell="C27" sqref="C27:W39"/>
    </sheetView>
  </sheetViews>
  <sheetFormatPr defaultRowHeight="14.6" x14ac:dyDescent="0.4"/>
  <cols>
    <col min="3" max="3" width="10.07421875" bestFit="1" customWidth="1"/>
    <col min="14" max="14" width="9.765625" bestFit="1" customWidth="1"/>
    <col min="15" max="15" width="9.23046875" customWidth="1"/>
    <col min="16" max="16" width="11.4609375" bestFit="1" customWidth="1"/>
    <col min="18" max="18" width="11.84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3</v>
      </c>
      <c r="H5" s="22">
        <v>3</v>
      </c>
      <c r="I5" s="22"/>
      <c r="J5" s="22">
        <v>1</v>
      </c>
      <c r="K5" s="22">
        <v>2</v>
      </c>
      <c r="L5" s="22"/>
      <c r="M5" s="22"/>
      <c r="N5" s="22"/>
      <c r="O5" s="22"/>
      <c r="P5" s="22"/>
      <c r="Q5" s="22"/>
      <c r="R5" s="22"/>
      <c r="S5" s="22"/>
      <c r="T5" s="11">
        <f t="shared" ref="T5:T18" si="0">G5/F5</f>
        <v>0.6</v>
      </c>
      <c r="U5" s="11">
        <f t="shared" ref="U5:U18" si="1">(J5+(2*K5)+(3*L5)+(4*M5))/F5</f>
        <v>1</v>
      </c>
      <c r="V5" s="11">
        <f>(G5+N5+Q5+O5)/F5</f>
        <v>0.6</v>
      </c>
      <c r="W5" s="12">
        <f t="shared" ref="W5:W18" si="2">U5+V5</f>
        <v>1.6</v>
      </c>
    </row>
    <row r="6" spans="3:23" x14ac:dyDescent="0.4">
      <c r="C6" t="s">
        <v>12</v>
      </c>
      <c r="D6" s="22">
        <v>1</v>
      </c>
      <c r="E6" s="22">
        <v>5</v>
      </c>
      <c r="F6" s="22">
        <v>5</v>
      </c>
      <c r="G6" s="22">
        <v>4</v>
      </c>
      <c r="H6" s="22">
        <v>4</v>
      </c>
      <c r="I6" s="22">
        <v>7</v>
      </c>
      <c r="J6" s="22">
        <v>1</v>
      </c>
      <c r="K6" s="22"/>
      <c r="L6" s="22"/>
      <c r="M6" s="22">
        <v>3</v>
      </c>
      <c r="N6" s="22"/>
      <c r="O6" s="22"/>
      <c r="P6" s="22"/>
      <c r="Q6" s="22"/>
      <c r="R6" s="22"/>
      <c r="S6" s="22"/>
      <c r="T6" s="11">
        <f t="shared" si="0"/>
        <v>0.8</v>
      </c>
      <c r="U6" s="11">
        <f t="shared" si="1"/>
        <v>2.6</v>
      </c>
      <c r="V6" s="11">
        <f>(G6+N6+Q6+O6)/F6</f>
        <v>0.8</v>
      </c>
      <c r="W6" s="12">
        <f t="shared" si="2"/>
        <v>3.4000000000000004</v>
      </c>
    </row>
    <row r="7" spans="3:23" x14ac:dyDescent="0.4">
      <c r="C7" t="s">
        <v>47</v>
      </c>
      <c r="D7" s="22">
        <v>1</v>
      </c>
      <c r="E7" s="22">
        <v>5</v>
      </c>
      <c r="F7" s="22">
        <v>5</v>
      </c>
      <c r="G7" s="22">
        <v>3</v>
      </c>
      <c r="H7" s="22">
        <v>4</v>
      </c>
      <c r="I7" s="22">
        <v>4</v>
      </c>
      <c r="J7" s="22">
        <v>1</v>
      </c>
      <c r="K7" s="22">
        <v>1</v>
      </c>
      <c r="L7" s="22"/>
      <c r="M7" s="22">
        <v>1</v>
      </c>
      <c r="N7" s="22"/>
      <c r="O7" s="22">
        <v>2</v>
      </c>
      <c r="P7" s="22"/>
      <c r="Q7" s="22"/>
      <c r="R7" s="22"/>
      <c r="S7" s="22"/>
      <c r="T7" s="11">
        <f t="shared" si="0"/>
        <v>0.6</v>
      </c>
      <c r="U7" s="11">
        <f t="shared" si="1"/>
        <v>1.4</v>
      </c>
      <c r="V7" s="11">
        <f t="shared" ref="V7:V18" si="3">(G7+N7+Q7+O7)/E7</f>
        <v>1</v>
      </c>
      <c r="W7" s="12">
        <f t="shared" si="2"/>
        <v>2.4</v>
      </c>
    </row>
    <row r="8" spans="3:23" x14ac:dyDescent="0.4">
      <c r="C8" t="s">
        <v>48</v>
      </c>
      <c r="D8" s="22">
        <v>1</v>
      </c>
      <c r="E8" s="22">
        <v>4</v>
      </c>
      <c r="F8" s="22">
        <v>2</v>
      </c>
      <c r="G8" s="22">
        <v>2</v>
      </c>
      <c r="H8" s="22">
        <v>4</v>
      </c>
      <c r="I8" s="22">
        <v>4</v>
      </c>
      <c r="J8" s="22">
        <v>1</v>
      </c>
      <c r="K8" s="22"/>
      <c r="L8" s="22"/>
      <c r="M8" s="22">
        <v>1</v>
      </c>
      <c r="N8" s="22">
        <v>2</v>
      </c>
      <c r="O8" s="22"/>
      <c r="P8" s="22"/>
      <c r="Q8" s="22"/>
      <c r="R8" s="22"/>
      <c r="S8" s="22"/>
      <c r="T8" s="11">
        <f t="shared" si="0"/>
        <v>1</v>
      </c>
      <c r="U8" s="11">
        <f t="shared" si="1"/>
        <v>2.5</v>
      </c>
      <c r="V8" s="11">
        <f t="shared" si="3"/>
        <v>1</v>
      </c>
      <c r="W8" s="12">
        <f t="shared" si="2"/>
        <v>3.5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>
        <v>1</v>
      </c>
      <c r="E12" s="22">
        <v>5</v>
      </c>
      <c r="F12" s="22">
        <v>5</v>
      </c>
      <c r="G12" s="22">
        <v>2</v>
      </c>
      <c r="H12" s="22">
        <v>2</v>
      </c>
      <c r="I12" s="22">
        <v>2</v>
      </c>
      <c r="J12" s="22">
        <v>2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0.4</v>
      </c>
      <c r="U12" s="11">
        <f t="shared" si="1"/>
        <v>0.4</v>
      </c>
      <c r="V12" s="11">
        <f t="shared" si="3"/>
        <v>0.4</v>
      </c>
      <c r="W12" s="12">
        <f t="shared" si="2"/>
        <v>0.8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4</v>
      </c>
      <c r="F15" s="22">
        <v>4</v>
      </c>
      <c r="G15" s="22">
        <v>4</v>
      </c>
      <c r="H15" s="22">
        <v>3</v>
      </c>
      <c r="I15" s="22">
        <v>3</v>
      </c>
      <c r="J15" s="22">
        <v>1</v>
      </c>
      <c r="K15" s="22">
        <v>3</v>
      </c>
      <c r="L15" s="22"/>
      <c r="M15" s="22"/>
      <c r="N15" s="22"/>
      <c r="O15" s="22"/>
      <c r="T15" s="1">
        <f t="shared" si="0"/>
        <v>1</v>
      </c>
      <c r="U15" s="30">
        <f t="shared" si="1"/>
        <v>1.75</v>
      </c>
      <c r="V15" s="11">
        <f t="shared" si="3"/>
        <v>1</v>
      </c>
      <c r="W15" s="31">
        <f t="shared" si="2"/>
        <v>2.75</v>
      </c>
    </row>
    <row r="16" spans="3:23" x14ac:dyDescent="0.4">
      <c r="C16" t="s">
        <v>111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 s="22">
        <v>1</v>
      </c>
      <c r="E17" s="22">
        <v>4</v>
      </c>
      <c r="F17" s="22">
        <v>4</v>
      </c>
      <c r="G17" s="22">
        <v>4</v>
      </c>
      <c r="H17" s="22">
        <v>3</v>
      </c>
      <c r="I17" s="22">
        <v>2</v>
      </c>
      <c r="J17" s="22">
        <v>3</v>
      </c>
      <c r="K17" s="22">
        <v>1</v>
      </c>
      <c r="T17" s="1">
        <f t="shared" si="0"/>
        <v>1</v>
      </c>
      <c r="U17" s="30">
        <f t="shared" si="1"/>
        <v>1.25</v>
      </c>
      <c r="V17" s="11">
        <f t="shared" si="3"/>
        <v>1</v>
      </c>
      <c r="W17" s="31">
        <f t="shared" si="2"/>
        <v>2.25</v>
      </c>
    </row>
    <row r="18" spans="2:23" x14ac:dyDescent="0.4">
      <c r="C18" t="s">
        <v>117</v>
      </c>
      <c r="D18" s="22">
        <v>1</v>
      </c>
      <c r="E18" s="22">
        <v>5</v>
      </c>
      <c r="F18" s="22">
        <v>4</v>
      </c>
      <c r="G18" s="22">
        <v>2</v>
      </c>
      <c r="H18" s="22">
        <v>2</v>
      </c>
      <c r="I18" s="22">
        <v>1</v>
      </c>
      <c r="J18" s="22">
        <v>2</v>
      </c>
      <c r="N18">
        <v>1</v>
      </c>
      <c r="O18">
        <v>1</v>
      </c>
      <c r="T18" s="1">
        <f t="shared" si="0"/>
        <v>0.5</v>
      </c>
      <c r="U18" s="30">
        <f t="shared" si="1"/>
        <v>0.5</v>
      </c>
      <c r="V18" s="11">
        <f t="shared" si="3"/>
        <v>0.8</v>
      </c>
      <c r="W18" s="31">
        <f t="shared" si="2"/>
        <v>1.3</v>
      </c>
    </row>
    <row r="19" spans="2:23" x14ac:dyDescent="0.4">
      <c r="C19" t="s">
        <v>118</v>
      </c>
      <c r="D19" s="22">
        <v>1</v>
      </c>
      <c r="E19" s="22">
        <v>4</v>
      </c>
      <c r="F19" s="22">
        <v>4</v>
      </c>
      <c r="G19" s="22">
        <v>2</v>
      </c>
      <c r="H19" s="22">
        <v>2</v>
      </c>
      <c r="I19" s="22">
        <v>4</v>
      </c>
      <c r="J19" s="22">
        <v>2</v>
      </c>
      <c r="R19">
        <v>1</v>
      </c>
      <c r="T19" s="1">
        <f t="shared" ref="T19" si="4">G19/F19</f>
        <v>0.5</v>
      </c>
      <c r="U19" s="30">
        <f t="shared" ref="U19" si="5">(J19+(2*K19)+(3*L19)+(4*M19))/F19</f>
        <v>0.5</v>
      </c>
      <c r="V19" s="11">
        <f t="shared" ref="V19" si="6">(G19+N19+Q19+O19)/E19</f>
        <v>0.5</v>
      </c>
      <c r="W19" s="31">
        <f t="shared" ref="W19" si="7">U19+V19</f>
        <v>1</v>
      </c>
    </row>
    <row r="20" spans="2:23" x14ac:dyDescent="0.4">
      <c r="C20" t="s">
        <v>5</v>
      </c>
      <c r="D20" t="s">
        <v>52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2"/>
      <c r="E21" s="22"/>
      <c r="F21" s="22"/>
      <c r="G21" s="22"/>
      <c r="H21" s="22"/>
      <c r="I21" s="10"/>
    </row>
    <row r="22" spans="2:23" x14ac:dyDescent="0.4">
      <c r="C22" t="s">
        <v>34</v>
      </c>
      <c r="D22" s="22">
        <v>1</v>
      </c>
      <c r="E22" s="22">
        <v>5</v>
      </c>
      <c r="G22" s="22">
        <v>34</v>
      </c>
      <c r="H22" s="22">
        <v>20</v>
      </c>
      <c r="I22" s="10">
        <f>9*H22/E22</f>
        <v>36</v>
      </c>
    </row>
    <row r="23" spans="2:23" x14ac:dyDescent="0.4">
      <c r="C23" t="s">
        <v>40</v>
      </c>
      <c r="I23" s="10"/>
    </row>
    <row r="26" spans="2:23" ht="15" thickBot="1" x14ac:dyDescent="0.45"/>
    <row r="27" spans="2:23" ht="14.6" customHeight="1" x14ac:dyDescent="0.4">
      <c r="B27" s="89" t="s">
        <v>119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90"/>
      <c r="C28" s="26" t="s">
        <v>117</v>
      </c>
      <c r="D28" s="10">
        <f t="shared" ref="D28:S35" si="8">VLOOKUP($C28,$C$4:$S$19,MATCH(D$27,$C$3:$S$3,0),FALSE)</f>
        <v>1</v>
      </c>
      <c r="E28" s="10">
        <f t="shared" si="8"/>
        <v>5</v>
      </c>
      <c r="F28" s="10">
        <f t="shared" si="8"/>
        <v>4</v>
      </c>
      <c r="G28" s="10">
        <f t="shared" si="8"/>
        <v>2</v>
      </c>
      <c r="H28" s="10">
        <f t="shared" si="8"/>
        <v>2</v>
      </c>
      <c r="I28" s="10">
        <f t="shared" si="8"/>
        <v>1</v>
      </c>
      <c r="J28" s="10">
        <f t="shared" si="8"/>
        <v>2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1</v>
      </c>
      <c r="O28" s="10">
        <f t="shared" si="8"/>
        <v>1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>G28/F28</f>
        <v>0.5</v>
      </c>
      <c r="U28" s="11">
        <f>(J28+(2*K28)+(3*L28)+(4*M28))/F28</f>
        <v>0.5</v>
      </c>
      <c r="V28" s="11">
        <f>(G28+N28+Q28+O28)/E28</f>
        <v>0.8</v>
      </c>
      <c r="W28" s="12">
        <f>U28+V28</f>
        <v>1.3</v>
      </c>
    </row>
    <row r="29" spans="2:23" x14ac:dyDescent="0.4">
      <c r="B29" s="90"/>
      <c r="C29" s="26" t="s">
        <v>6</v>
      </c>
      <c r="D29" s="10">
        <f t="shared" si="8"/>
        <v>1</v>
      </c>
      <c r="E29" s="10">
        <f t="shared" si="8"/>
        <v>5</v>
      </c>
      <c r="F29" s="10">
        <f t="shared" si="8"/>
        <v>5</v>
      </c>
      <c r="G29" s="10">
        <f t="shared" si="8"/>
        <v>2</v>
      </c>
      <c r="H29" s="10">
        <f t="shared" si="8"/>
        <v>2</v>
      </c>
      <c r="I29" s="10">
        <f t="shared" si="8"/>
        <v>2</v>
      </c>
      <c r="J29" s="10">
        <f t="shared" si="8"/>
        <v>2</v>
      </c>
      <c r="K29" s="10">
        <f t="shared" si="8"/>
        <v>0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ref="T29:T36" si="9">G29/F29</f>
        <v>0.4</v>
      </c>
      <c r="U29" s="11">
        <f t="shared" ref="U29:U36" si="10">(J29+(2*K29)+(3*L29)+(4*M29))/F29</f>
        <v>0.4</v>
      </c>
      <c r="V29" s="11">
        <f t="shared" ref="V29:V36" si="11">(G29+N29+Q29+O29)/E29</f>
        <v>0.4</v>
      </c>
      <c r="W29" s="12">
        <f t="shared" ref="W29:W36" si="12">U29+V29</f>
        <v>0.8</v>
      </c>
    </row>
    <row r="30" spans="2:23" x14ac:dyDescent="0.4">
      <c r="B30" s="90"/>
      <c r="C30" s="26" t="s">
        <v>47</v>
      </c>
      <c r="D30" s="10">
        <f t="shared" si="8"/>
        <v>1</v>
      </c>
      <c r="E30" s="10">
        <f t="shared" si="8"/>
        <v>5</v>
      </c>
      <c r="F30" s="10">
        <f t="shared" si="8"/>
        <v>5</v>
      </c>
      <c r="G30" s="10">
        <f t="shared" si="8"/>
        <v>3</v>
      </c>
      <c r="H30" s="10">
        <f t="shared" si="8"/>
        <v>4</v>
      </c>
      <c r="I30" s="10">
        <f t="shared" si="8"/>
        <v>4</v>
      </c>
      <c r="J30" s="10">
        <f t="shared" si="8"/>
        <v>1</v>
      </c>
      <c r="K30" s="10">
        <f t="shared" si="8"/>
        <v>1</v>
      </c>
      <c r="L30" s="10">
        <f t="shared" si="8"/>
        <v>0</v>
      </c>
      <c r="M30" s="10">
        <f t="shared" si="8"/>
        <v>1</v>
      </c>
      <c r="N30" s="10">
        <f t="shared" si="8"/>
        <v>0</v>
      </c>
      <c r="O30" s="10">
        <f t="shared" si="8"/>
        <v>2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0.6</v>
      </c>
      <c r="U30" s="11">
        <f t="shared" si="10"/>
        <v>1.4</v>
      </c>
      <c r="V30" s="11">
        <f t="shared" si="11"/>
        <v>1</v>
      </c>
      <c r="W30" s="12">
        <f t="shared" si="12"/>
        <v>2.4</v>
      </c>
    </row>
    <row r="31" spans="2:23" x14ac:dyDescent="0.4">
      <c r="B31" s="90"/>
      <c r="C31" s="26" t="s">
        <v>12</v>
      </c>
      <c r="D31" s="10">
        <f t="shared" si="8"/>
        <v>1</v>
      </c>
      <c r="E31" s="10">
        <f t="shared" si="8"/>
        <v>5</v>
      </c>
      <c r="F31" s="10">
        <f t="shared" si="8"/>
        <v>5</v>
      </c>
      <c r="G31" s="10">
        <f t="shared" si="8"/>
        <v>4</v>
      </c>
      <c r="H31" s="10">
        <f t="shared" si="8"/>
        <v>4</v>
      </c>
      <c r="I31" s="10">
        <f t="shared" si="8"/>
        <v>7</v>
      </c>
      <c r="J31" s="10">
        <f t="shared" si="8"/>
        <v>1</v>
      </c>
      <c r="K31" s="10">
        <f t="shared" si="8"/>
        <v>0</v>
      </c>
      <c r="L31" s="10">
        <f t="shared" si="8"/>
        <v>0</v>
      </c>
      <c r="M31" s="10">
        <f t="shared" si="8"/>
        <v>3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0.8</v>
      </c>
      <c r="U31" s="11">
        <f t="shared" si="10"/>
        <v>2.6</v>
      </c>
      <c r="V31" s="11">
        <f t="shared" si="11"/>
        <v>0.8</v>
      </c>
      <c r="W31" s="12">
        <f t="shared" si="12"/>
        <v>3.4000000000000004</v>
      </c>
    </row>
    <row r="32" spans="2:23" x14ac:dyDescent="0.4">
      <c r="B32" s="90"/>
      <c r="C32" s="26" t="s">
        <v>40</v>
      </c>
      <c r="D32" s="10">
        <f t="shared" si="8"/>
        <v>1</v>
      </c>
      <c r="E32" s="10">
        <f t="shared" si="8"/>
        <v>5</v>
      </c>
      <c r="F32" s="10">
        <f t="shared" si="8"/>
        <v>5</v>
      </c>
      <c r="G32" s="10">
        <f t="shared" si="8"/>
        <v>3</v>
      </c>
      <c r="H32" s="10">
        <f t="shared" si="8"/>
        <v>3</v>
      </c>
      <c r="I32" s="10">
        <f t="shared" si="8"/>
        <v>0</v>
      </c>
      <c r="J32" s="10">
        <f t="shared" si="8"/>
        <v>1</v>
      </c>
      <c r="K32" s="10">
        <f t="shared" si="8"/>
        <v>2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9"/>
        <v>0.6</v>
      </c>
      <c r="U32" s="11">
        <f t="shared" si="10"/>
        <v>1</v>
      </c>
      <c r="V32" s="11">
        <f t="shared" si="11"/>
        <v>0.6</v>
      </c>
      <c r="W32" s="12">
        <f t="shared" si="12"/>
        <v>1.6</v>
      </c>
    </row>
    <row r="33" spans="2:23" x14ac:dyDescent="0.4">
      <c r="B33" s="90"/>
      <c r="C33" s="26" t="s">
        <v>13</v>
      </c>
      <c r="D33" s="10">
        <f t="shared" si="8"/>
        <v>1</v>
      </c>
      <c r="E33" s="10">
        <f t="shared" si="8"/>
        <v>4</v>
      </c>
      <c r="F33" s="10">
        <f t="shared" si="8"/>
        <v>4</v>
      </c>
      <c r="G33" s="10">
        <f t="shared" si="8"/>
        <v>4</v>
      </c>
      <c r="H33" s="10">
        <f t="shared" si="8"/>
        <v>3</v>
      </c>
      <c r="I33" s="10">
        <f t="shared" si="8"/>
        <v>3</v>
      </c>
      <c r="J33" s="10">
        <f t="shared" si="8"/>
        <v>1</v>
      </c>
      <c r="K33" s="10">
        <f t="shared" si="8"/>
        <v>3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1</v>
      </c>
      <c r="U33" s="11">
        <f t="shared" si="10"/>
        <v>1.75</v>
      </c>
      <c r="V33" s="11">
        <f t="shared" si="11"/>
        <v>1</v>
      </c>
      <c r="W33" s="12">
        <f t="shared" si="12"/>
        <v>2.75</v>
      </c>
    </row>
    <row r="34" spans="2:23" x14ac:dyDescent="0.4">
      <c r="B34" s="90"/>
      <c r="C34" s="26" t="s">
        <v>118</v>
      </c>
      <c r="D34" s="10">
        <f t="shared" si="8"/>
        <v>1</v>
      </c>
      <c r="E34" s="10">
        <f t="shared" si="8"/>
        <v>4</v>
      </c>
      <c r="F34" s="10">
        <f t="shared" si="8"/>
        <v>4</v>
      </c>
      <c r="G34" s="10">
        <f t="shared" si="8"/>
        <v>2</v>
      </c>
      <c r="H34" s="10">
        <f t="shared" si="8"/>
        <v>2</v>
      </c>
      <c r="I34" s="10">
        <f t="shared" si="8"/>
        <v>4</v>
      </c>
      <c r="J34" s="10">
        <f t="shared" si="8"/>
        <v>2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1</v>
      </c>
      <c r="S34" s="10">
        <f t="shared" si="8"/>
        <v>0</v>
      </c>
      <c r="T34" s="11">
        <f t="shared" si="9"/>
        <v>0.5</v>
      </c>
      <c r="U34" s="11">
        <f t="shared" si="10"/>
        <v>0.5</v>
      </c>
      <c r="V34" s="11">
        <f t="shared" si="11"/>
        <v>0.5</v>
      </c>
      <c r="W34" s="12">
        <f t="shared" si="12"/>
        <v>1</v>
      </c>
    </row>
    <row r="35" spans="2:23" x14ac:dyDescent="0.4">
      <c r="B35" s="90"/>
      <c r="C35" s="26" t="s">
        <v>48</v>
      </c>
      <c r="D35" s="10">
        <f t="shared" si="8"/>
        <v>1</v>
      </c>
      <c r="E35" s="10">
        <f t="shared" si="8"/>
        <v>4</v>
      </c>
      <c r="F35" s="10">
        <f t="shared" si="8"/>
        <v>2</v>
      </c>
      <c r="G35" s="10">
        <f t="shared" si="8"/>
        <v>2</v>
      </c>
      <c r="H35" s="10">
        <f t="shared" si="8"/>
        <v>4</v>
      </c>
      <c r="I35" s="10">
        <f t="shared" si="8"/>
        <v>4</v>
      </c>
      <c r="J35" s="10">
        <f t="shared" si="8"/>
        <v>1</v>
      </c>
      <c r="K35" s="10">
        <f t="shared" si="8"/>
        <v>0</v>
      </c>
      <c r="L35" s="10">
        <f t="shared" si="8"/>
        <v>0</v>
      </c>
      <c r="M35" s="10">
        <f t="shared" si="8"/>
        <v>1</v>
      </c>
      <c r="N35" s="10">
        <f t="shared" si="8"/>
        <v>2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>
        <f t="shared" si="9"/>
        <v>1</v>
      </c>
      <c r="U35" s="11">
        <f t="shared" si="10"/>
        <v>2.5</v>
      </c>
      <c r="V35" s="11">
        <f t="shared" si="11"/>
        <v>1</v>
      </c>
      <c r="W35" s="12">
        <f t="shared" si="12"/>
        <v>3.5</v>
      </c>
    </row>
    <row r="36" spans="2:23" x14ac:dyDescent="0.4">
      <c r="B36" s="90"/>
      <c r="C36" s="26" t="s">
        <v>34</v>
      </c>
      <c r="D36" s="10">
        <f>VLOOKUP($C36,$C$4:$S$19,MATCH(D$27,$C$3:$S$3,0),FALSE)</f>
        <v>1</v>
      </c>
      <c r="E36" s="10">
        <f t="shared" ref="E36:S36" si="13">VLOOKUP($C36,$C$4:$S$19,MATCH(E$27,$C$3:$S$3,0),FALSE)</f>
        <v>4</v>
      </c>
      <c r="F36" s="10">
        <f t="shared" si="13"/>
        <v>4</v>
      </c>
      <c r="G36" s="10">
        <f t="shared" si="13"/>
        <v>4</v>
      </c>
      <c r="H36" s="10">
        <f t="shared" si="13"/>
        <v>3</v>
      </c>
      <c r="I36" s="10">
        <f t="shared" si="13"/>
        <v>2</v>
      </c>
      <c r="J36" s="10">
        <f t="shared" si="13"/>
        <v>3</v>
      </c>
      <c r="K36" s="10">
        <f t="shared" si="13"/>
        <v>1</v>
      </c>
      <c r="L36" s="10">
        <f t="shared" si="13"/>
        <v>0</v>
      </c>
      <c r="M36" s="10">
        <f t="shared" si="13"/>
        <v>0</v>
      </c>
      <c r="N36" s="10">
        <f t="shared" si="13"/>
        <v>0</v>
      </c>
      <c r="O36" s="10">
        <f t="shared" si="13"/>
        <v>0</v>
      </c>
      <c r="P36" s="10">
        <f t="shared" si="13"/>
        <v>0</v>
      </c>
      <c r="Q36" s="10">
        <f t="shared" si="13"/>
        <v>0</v>
      </c>
      <c r="R36" s="10">
        <f t="shared" si="13"/>
        <v>0</v>
      </c>
      <c r="S36" s="10">
        <f t="shared" si="13"/>
        <v>0</v>
      </c>
      <c r="T36" s="11">
        <f t="shared" si="9"/>
        <v>1</v>
      </c>
      <c r="U36" s="11">
        <f t="shared" si="10"/>
        <v>1.25</v>
      </c>
      <c r="V36" s="11">
        <f t="shared" si="11"/>
        <v>1</v>
      </c>
      <c r="W36" s="12">
        <f t="shared" si="12"/>
        <v>2.25</v>
      </c>
    </row>
    <row r="37" spans="2:23" x14ac:dyDescent="0.4">
      <c r="B37" s="90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6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90"/>
      <c r="C38" s="4" t="s">
        <v>34</v>
      </c>
      <c r="D38" s="10">
        <f t="shared" ref="D38:H39" si="14">VLOOKUP($C38,$C$21:$I$23,MATCH(D$37,$C$20:$I$20,0),FALSE)</f>
        <v>1</v>
      </c>
      <c r="E38" s="10">
        <f t="shared" si="14"/>
        <v>5</v>
      </c>
      <c r="F38" s="10">
        <f t="shared" si="14"/>
        <v>0</v>
      </c>
      <c r="G38" s="10">
        <f t="shared" si="14"/>
        <v>34</v>
      </c>
      <c r="H38" s="21">
        <f t="shared" si="14"/>
        <v>36</v>
      </c>
      <c r="I38" s="10"/>
      <c r="J38" s="10"/>
      <c r="K38" s="10"/>
      <c r="L38" s="10"/>
      <c r="M38" s="51" t="s">
        <v>59</v>
      </c>
      <c r="N38" s="52">
        <v>44748</v>
      </c>
      <c r="O38" s="51" t="s">
        <v>74</v>
      </c>
      <c r="P38" s="51" t="s">
        <v>120</v>
      </c>
      <c r="Q38" s="51" t="s">
        <v>56</v>
      </c>
      <c r="R38" s="51" t="s">
        <v>63</v>
      </c>
      <c r="S38" s="10"/>
      <c r="T38" s="10"/>
      <c r="U38" s="11"/>
      <c r="V38" s="11"/>
      <c r="W38" s="12"/>
    </row>
    <row r="39" spans="2:23" ht="15" thickBot="1" x14ac:dyDescent="0.45">
      <c r="B39" s="91"/>
      <c r="C39" s="7" t="s">
        <v>40</v>
      </c>
      <c r="D39" s="14">
        <f t="shared" si="14"/>
        <v>0</v>
      </c>
      <c r="E39" s="14">
        <f t="shared" si="14"/>
        <v>0</v>
      </c>
      <c r="F39" s="14">
        <f t="shared" si="14"/>
        <v>0</v>
      </c>
      <c r="G39" s="14">
        <f t="shared" si="14"/>
        <v>0</v>
      </c>
      <c r="H39" s="23">
        <f t="shared" si="14"/>
        <v>0</v>
      </c>
      <c r="I39" s="14"/>
      <c r="J39" s="14"/>
      <c r="K39" s="14"/>
      <c r="L39" s="14"/>
      <c r="M39" s="53"/>
      <c r="N39" s="53"/>
      <c r="O39" s="53" t="s">
        <v>58</v>
      </c>
      <c r="P39" s="54" t="s">
        <v>108</v>
      </c>
      <c r="Q39" s="53" t="s">
        <v>57</v>
      </c>
      <c r="R39" s="53" t="s">
        <v>60</v>
      </c>
      <c r="S39" s="14"/>
      <c r="T39" s="14"/>
      <c r="U39" s="15"/>
      <c r="V39" s="15"/>
      <c r="W39" s="16"/>
    </row>
  </sheetData>
  <mergeCells count="1">
    <mergeCell ref="B27:B3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FB0-F23B-4889-8343-0845E5522852}">
  <dimension ref="B2:W39"/>
  <sheetViews>
    <sheetView topLeftCell="A10" zoomScale="70" zoomScaleNormal="70" workbookViewId="0">
      <selection activeCell="S39" sqref="S39"/>
    </sheetView>
  </sheetViews>
  <sheetFormatPr defaultRowHeight="14.6" x14ac:dyDescent="0.4"/>
  <cols>
    <col min="3" max="3" width="10.07421875" bestFit="1" customWidth="1"/>
    <col min="14" max="14" width="9.765625" bestFit="1" customWidth="1"/>
    <col min="15" max="15" width="9.23046875" customWidth="1"/>
    <col min="16" max="16" width="11.4609375" bestFit="1" customWidth="1"/>
    <col min="18" max="18" width="11.84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4</v>
      </c>
      <c r="H5" s="22">
        <v>2</v>
      </c>
      <c r="I5" s="22">
        <v>5</v>
      </c>
      <c r="J5" s="22">
        <v>2</v>
      </c>
      <c r="K5" s="22">
        <v>2</v>
      </c>
      <c r="L5" s="22"/>
      <c r="M5" s="22"/>
      <c r="N5" s="22"/>
      <c r="O5" s="22"/>
      <c r="P5" s="22"/>
      <c r="Q5" s="22"/>
      <c r="R5" s="22"/>
      <c r="S5" s="22"/>
      <c r="T5" s="11">
        <f t="shared" ref="T5:T19" si="0">G5/F5</f>
        <v>0.8</v>
      </c>
      <c r="U5" s="11">
        <f t="shared" ref="U5:U19" si="1">(J5+(2*K5)+(3*L5)+(4*M5))/F5</f>
        <v>1.2</v>
      </c>
      <c r="V5" s="11">
        <f>(G5+N5+Q5+O5)/F5</f>
        <v>0.8</v>
      </c>
      <c r="W5" s="12">
        <f t="shared" ref="W5:W19" si="2">U5+V5</f>
        <v>2</v>
      </c>
    </row>
    <row r="6" spans="3:23" x14ac:dyDescent="0.4">
      <c r="C6" t="s">
        <v>12</v>
      </c>
      <c r="D6" s="22">
        <v>1</v>
      </c>
      <c r="E6" s="22">
        <v>5</v>
      </c>
      <c r="F6" s="22">
        <v>5</v>
      </c>
      <c r="G6" s="22">
        <v>5</v>
      </c>
      <c r="H6" s="22">
        <v>3</v>
      </c>
      <c r="I6" s="22">
        <v>5</v>
      </c>
      <c r="J6" s="22">
        <v>3</v>
      </c>
      <c r="K6" s="22">
        <v>1</v>
      </c>
      <c r="L6" s="22"/>
      <c r="M6" s="22">
        <v>1</v>
      </c>
      <c r="N6" s="22"/>
      <c r="O6" s="22"/>
      <c r="P6" s="22"/>
      <c r="Q6" s="22"/>
      <c r="R6" s="22"/>
      <c r="S6" s="22"/>
      <c r="T6" s="11">
        <f t="shared" si="0"/>
        <v>1</v>
      </c>
      <c r="U6" s="11">
        <f t="shared" si="1"/>
        <v>1.8</v>
      </c>
      <c r="V6" s="11">
        <f>(G6+N6+Q6+O6)/F6</f>
        <v>1</v>
      </c>
      <c r="W6" s="12">
        <f t="shared" si="2"/>
        <v>2.8</v>
      </c>
    </row>
    <row r="7" spans="3:23" x14ac:dyDescent="0.4">
      <c r="C7" t="s">
        <v>47</v>
      </c>
      <c r="D7" s="22">
        <v>1</v>
      </c>
      <c r="E7" s="22">
        <v>5</v>
      </c>
      <c r="F7" s="22">
        <v>5</v>
      </c>
      <c r="G7" s="22">
        <v>4</v>
      </c>
      <c r="H7" s="22">
        <v>4</v>
      </c>
      <c r="I7" s="22">
        <v>2</v>
      </c>
      <c r="J7" s="22">
        <v>2</v>
      </c>
      <c r="K7" s="22">
        <v>1</v>
      </c>
      <c r="L7" s="22"/>
      <c r="M7" s="22">
        <v>1</v>
      </c>
      <c r="N7" s="22"/>
      <c r="O7" s="22">
        <v>1</v>
      </c>
      <c r="P7" s="22"/>
      <c r="Q7" s="22"/>
      <c r="R7" s="22"/>
      <c r="S7" s="22"/>
      <c r="T7" s="11">
        <f t="shared" si="0"/>
        <v>0.8</v>
      </c>
      <c r="U7" s="11">
        <f t="shared" si="1"/>
        <v>1.6</v>
      </c>
      <c r="V7" s="11">
        <f t="shared" ref="V7:V19" si="3">(G7+N7+Q7+O7)/E7</f>
        <v>1</v>
      </c>
      <c r="W7" s="12">
        <f t="shared" si="2"/>
        <v>2.6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2</v>
      </c>
      <c r="H8" s="22">
        <v>2</v>
      </c>
      <c r="I8" s="22">
        <v>2</v>
      </c>
      <c r="J8" s="22">
        <v>1</v>
      </c>
      <c r="K8" s="22">
        <v>1</v>
      </c>
      <c r="L8" s="22"/>
      <c r="M8" s="22"/>
      <c r="N8" s="22"/>
      <c r="O8" s="22"/>
      <c r="P8" s="22"/>
      <c r="Q8" s="22"/>
      <c r="R8" s="22"/>
      <c r="S8" s="22"/>
      <c r="T8" s="11">
        <f t="shared" si="0"/>
        <v>0.5</v>
      </c>
      <c r="U8" s="11">
        <f t="shared" si="1"/>
        <v>0.75</v>
      </c>
      <c r="V8" s="11">
        <f t="shared" si="3"/>
        <v>0.5</v>
      </c>
      <c r="W8" s="12">
        <f t="shared" si="2"/>
        <v>1.25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>
        <v>1</v>
      </c>
      <c r="E12" s="22">
        <v>5</v>
      </c>
      <c r="F12" s="22">
        <v>4</v>
      </c>
      <c r="G12" s="22">
        <v>2</v>
      </c>
      <c r="H12" s="22">
        <v>3</v>
      </c>
      <c r="I12" s="22">
        <v>3</v>
      </c>
      <c r="J12" s="22">
        <v>1</v>
      </c>
      <c r="K12" s="22"/>
      <c r="L12" s="22"/>
      <c r="M12" s="22">
        <v>1</v>
      </c>
      <c r="N12" s="22">
        <v>1</v>
      </c>
      <c r="O12" s="22"/>
      <c r="P12" s="22"/>
      <c r="Q12" s="22"/>
      <c r="R12" s="22"/>
      <c r="S12" s="22"/>
      <c r="T12" s="11">
        <f t="shared" si="0"/>
        <v>0.5</v>
      </c>
      <c r="U12" s="11">
        <f t="shared" si="1"/>
        <v>1.25</v>
      </c>
      <c r="V12" s="11">
        <f t="shared" si="3"/>
        <v>0.6</v>
      </c>
      <c r="W12" s="12">
        <f t="shared" si="2"/>
        <v>1.85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5</v>
      </c>
      <c r="F15" s="22">
        <v>5</v>
      </c>
      <c r="G15" s="22">
        <v>3</v>
      </c>
      <c r="H15" s="22">
        <v>2</v>
      </c>
      <c r="I15" s="22"/>
      <c r="J15" s="22">
        <v>1</v>
      </c>
      <c r="K15" s="22">
        <v>1</v>
      </c>
      <c r="L15" s="22">
        <v>1</v>
      </c>
      <c r="M15" s="22"/>
      <c r="N15" s="22"/>
      <c r="O15" s="22"/>
      <c r="T15" s="1">
        <f t="shared" si="0"/>
        <v>0.6</v>
      </c>
      <c r="U15" s="30">
        <f t="shared" si="1"/>
        <v>1.2</v>
      </c>
      <c r="V15" s="11">
        <f t="shared" si="3"/>
        <v>0.6</v>
      </c>
      <c r="W15" s="31">
        <f t="shared" si="2"/>
        <v>1.7999999999999998</v>
      </c>
    </row>
    <row r="16" spans="3:23" x14ac:dyDescent="0.4">
      <c r="C16" t="s">
        <v>111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30" t="e">
        <f t="shared" si="1"/>
        <v>#DIV/0!</v>
      </c>
      <c r="V16" s="11" t="e">
        <f t="shared" si="3"/>
        <v>#DIV/0!</v>
      </c>
      <c r="W16" s="31" t="e">
        <f t="shared" si="2"/>
        <v>#DIV/0!</v>
      </c>
    </row>
    <row r="17" spans="2:23" x14ac:dyDescent="0.4">
      <c r="C17" t="s">
        <v>34</v>
      </c>
      <c r="D17" s="22">
        <v>1</v>
      </c>
      <c r="E17" s="22">
        <v>4</v>
      </c>
      <c r="F17" s="22">
        <v>4</v>
      </c>
      <c r="G17" s="22">
        <v>1</v>
      </c>
      <c r="H17" s="22"/>
      <c r="I17" s="22">
        <v>1</v>
      </c>
      <c r="J17" s="22">
        <v>1</v>
      </c>
      <c r="K17" s="22"/>
      <c r="T17" s="1">
        <f t="shared" si="0"/>
        <v>0.25</v>
      </c>
      <c r="U17" s="30">
        <f t="shared" si="1"/>
        <v>0.25</v>
      </c>
      <c r="V17" s="11">
        <f t="shared" si="3"/>
        <v>0.25</v>
      </c>
      <c r="W17" s="31">
        <f t="shared" si="2"/>
        <v>0.5</v>
      </c>
    </row>
    <row r="18" spans="2:23" x14ac:dyDescent="0.4">
      <c r="C18" t="s">
        <v>117</v>
      </c>
      <c r="D18" s="22">
        <v>1</v>
      </c>
      <c r="E18" s="22">
        <v>5</v>
      </c>
      <c r="F18" s="22">
        <v>4</v>
      </c>
      <c r="G18" s="22">
        <v>2</v>
      </c>
      <c r="H18" s="22">
        <v>2</v>
      </c>
      <c r="I18" s="22"/>
      <c r="J18" s="22">
        <v>2</v>
      </c>
      <c r="N18">
        <v>1</v>
      </c>
      <c r="T18" s="1">
        <f t="shared" si="0"/>
        <v>0.5</v>
      </c>
      <c r="U18" s="30">
        <f t="shared" si="1"/>
        <v>0.5</v>
      </c>
      <c r="V18" s="11">
        <f t="shared" si="3"/>
        <v>0.6</v>
      </c>
      <c r="W18" s="31">
        <f t="shared" si="2"/>
        <v>1.1000000000000001</v>
      </c>
    </row>
    <row r="19" spans="2:23" x14ac:dyDescent="0.4">
      <c r="C19" t="s">
        <v>118</v>
      </c>
      <c r="D19" s="22">
        <v>1</v>
      </c>
      <c r="E19" s="22">
        <v>4</v>
      </c>
      <c r="F19" s="22">
        <v>4</v>
      </c>
      <c r="G19" s="22">
        <v>4</v>
      </c>
      <c r="H19" s="22">
        <v>3</v>
      </c>
      <c r="I19" s="22">
        <v>3</v>
      </c>
      <c r="J19" s="22">
        <v>2</v>
      </c>
      <c r="K19" s="22">
        <v>2</v>
      </c>
      <c r="T19" s="1">
        <f t="shared" si="0"/>
        <v>1</v>
      </c>
      <c r="U19" s="30">
        <f t="shared" si="1"/>
        <v>1.5</v>
      </c>
      <c r="V19" s="11">
        <f t="shared" si="3"/>
        <v>1</v>
      </c>
      <c r="W19" s="31">
        <f t="shared" si="2"/>
        <v>2.5</v>
      </c>
    </row>
    <row r="20" spans="2:23" x14ac:dyDescent="0.4">
      <c r="C20" t="s">
        <v>5</v>
      </c>
      <c r="D20" t="s">
        <v>52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2"/>
      <c r="E21" s="22"/>
      <c r="F21" s="22"/>
      <c r="G21" s="22"/>
      <c r="H21" s="22"/>
      <c r="I21" s="10"/>
    </row>
    <row r="22" spans="2:23" x14ac:dyDescent="0.4">
      <c r="C22" t="s">
        <v>34</v>
      </c>
      <c r="D22" s="22"/>
      <c r="E22" s="22"/>
      <c r="G22" s="22"/>
      <c r="H22" s="22"/>
      <c r="I22" s="10"/>
    </row>
    <row r="23" spans="2:23" x14ac:dyDescent="0.4">
      <c r="C23" t="s">
        <v>40</v>
      </c>
      <c r="D23">
        <v>1</v>
      </c>
      <c r="E23">
        <v>5</v>
      </c>
      <c r="G23">
        <v>22</v>
      </c>
      <c r="H23">
        <v>15</v>
      </c>
      <c r="I23" s="10">
        <f>9*H23/E23</f>
        <v>27</v>
      </c>
    </row>
    <row r="26" spans="2:23" ht="15" thickBot="1" x14ac:dyDescent="0.45"/>
    <row r="27" spans="2:23" ht="14.6" customHeight="1" x14ac:dyDescent="0.4">
      <c r="B27" s="89" t="s">
        <v>121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90"/>
      <c r="C28" s="26" t="s">
        <v>117</v>
      </c>
      <c r="D28" s="10">
        <f t="shared" ref="D28:S36" si="4">VLOOKUP($C28,$C$4:$S$19,MATCH(D$27,$C$3:$S$3,0),FALSE)</f>
        <v>1</v>
      </c>
      <c r="E28" s="10">
        <f t="shared" si="4"/>
        <v>5</v>
      </c>
      <c r="F28" s="10">
        <f t="shared" si="4"/>
        <v>4</v>
      </c>
      <c r="G28" s="10">
        <f t="shared" si="4"/>
        <v>2</v>
      </c>
      <c r="H28" s="10">
        <f t="shared" si="4"/>
        <v>2</v>
      </c>
      <c r="I28" s="10">
        <f t="shared" si="4"/>
        <v>0</v>
      </c>
      <c r="J28" s="10">
        <f t="shared" si="4"/>
        <v>2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1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>G28/F28</f>
        <v>0.5</v>
      </c>
      <c r="U28" s="11">
        <f>(J28+(2*K28)+(3*L28)+(4*M28))/F28</f>
        <v>0.5</v>
      </c>
      <c r="V28" s="11">
        <f>(G28+N28+Q28+O28)/E28</f>
        <v>0.6</v>
      </c>
      <c r="W28" s="12">
        <f>U28+V28</f>
        <v>1.1000000000000001</v>
      </c>
    </row>
    <row r="29" spans="2:23" x14ac:dyDescent="0.4">
      <c r="B29" s="90"/>
      <c r="C29" s="26" t="s">
        <v>6</v>
      </c>
      <c r="D29" s="10">
        <f t="shared" si="4"/>
        <v>1</v>
      </c>
      <c r="E29" s="10">
        <f t="shared" si="4"/>
        <v>5</v>
      </c>
      <c r="F29" s="10">
        <f t="shared" si="4"/>
        <v>4</v>
      </c>
      <c r="G29" s="10">
        <f t="shared" si="4"/>
        <v>2</v>
      </c>
      <c r="H29" s="10">
        <f t="shared" si="4"/>
        <v>3</v>
      </c>
      <c r="I29" s="10">
        <f t="shared" si="4"/>
        <v>3</v>
      </c>
      <c r="J29" s="10">
        <f t="shared" si="4"/>
        <v>1</v>
      </c>
      <c r="K29" s="10">
        <f t="shared" si="4"/>
        <v>0</v>
      </c>
      <c r="L29" s="10">
        <f t="shared" si="4"/>
        <v>0</v>
      </c>
      <c r="M29" s="10">
        <f t="shared" si="4"/>
        <v>1</v>
      </c>
      <c r="N29" s="10">
        <f t="shared" si="4"/>
        <v>1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ref="T29:T36" si="5">G29/F29</f>
        <v>0.5</v>
      </c>
      <c r="U29" s="11">
        <f t="shared" ref="U29:U36" si="6">(J29+(2*K29)+(3*L29)+(4*M29))/F29</f>
        <v>1.25</v>
      </c>
      <c r="V29" s="11">
        <f t="shared" ref="V29:V36" si="7">(G29+N29+Q29+O29)/E29</f>
        <v>0.6</v>
      </c>
      <c r="W29" s="12">
        <f t="shared" ref="W29:W36" si="8">U29+V29</f>
        <v>1.85</v>
      </c>
    </row>
    <row r="30" spans="2:23" x14ac:dyDescent="0.4">
      <c r="B30" s="90"/>
      <c r="C30" s="26" t="s">
        <v>47</v>
      </c>
      <c r="D30" s="10">
        <f t="shared" si="4"/>
        <v>1</v>
      </c>
      <c r="E30" s="10">
        <f t="shared" si="4"/>
        <v>5</v>
      </c>
      <c r="F30" s="10">
        <f t="shared" si="4"/>
        <v>5</v>
      </c>
      <c r="G30" s="10">
        <f t="shared" si="4"/>
        <v>4</v>
      </c>
      <c r="H30" s="10">
        <f t="shared" si="4"/>
        <v>4</v>
      </c>
      <c r="I30" s="10">
        <f t="shared" si="4"/>
        <v>2</v>
      </c>
      <c r="J30" s="10">
        <f t="shared" si="4"/>
        <v>2</v>
      </c>
      <c r="K30" s="10">
        <f t="shared" si="4"/>
        <v>1</v>
      </c>
      <c r="L30" s="10">
        <f t="shared" si="4"/>
        <v>0</v>
      </c>
      <c r="M30" s="10">
        <f t="shared" si="4"/>
        <v>1</v>
      </c>
      <c r="N30" s="10">
        <f t="shared" si="4"/>
        <v>0</v>
      </c>
      <c r="O30" s="10">
        <f t="shared" si="4"/>
        <v>1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5"/>
        <v>0.8</v>
      </c>
      <c r="U30" s="11">
        <f t="shared" si="6"/>
        <v>1.6</v>
      </c>
      <c r="V30" s="11">
        <f t="shared" si="7"/>
        <v>1</v>
      </c>
      <c r="W30" s="12">
        <f t="shared" si="8"/>
        <v>2.6</v>
      </c>
    </row>
    <row r="31" spans="2:23" x14ac:dyDescent="0.4">
      <c r="B31" s="90"/>
      <c r="C31" s="26" t="s">
        <v>12</v>
      </c>
      <c r="D31" s="10">
        <f t="shared" si="4"/>
        <v>1</v>
      </c>
      <c r="E31" s="10">
        <f t="shared" si="4"/>
        <v>5</v>
      </c>
      <c r="F31" s="10">
        <f t="shared" si="4"/>
        <v>5</v>
      </c>
      <c r="G31" s="10">
        <f t="shared" si="4"/>
        <v>5</v>
      </c>
      <c r="H31" s="10">
        <f t="shared" si="4"/>
        <v>3</v>
      </c>
      <c r="I31" s="10">
        <f t="shared" si="4"/>
        <v>5</v>
      </c>
      <c r="J31" s="10">
        <f t="shared" si="4"/>
        <v>3</v>
      </c>
      <c r="K31" s="10">
        <f t="shared" si="4"/>
        <v>1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5"/>
        <v>1</v>
      </c>
      <c r="U31" s="11">
        <f t="shared" si="6"/>
        <v>1.8</v>
      </c>
      <c r="V31" s="11">
        <f t="shared" si="7"/>
        <v>1</v>
      </c>
      <c r="W31" s="12">
        <f t="shared" si="8"/>
        <v>2.8</v>
      </c>
    </row>
    <row r="32" spans="2:23" x14ac:dyDescent="0.4">
      <c r="B32" s="90"/>
      <c r="C32" s="26" t="s">
        <v>40</v>
      </c>
      <c r="D32" s="10">
        <f t="shared" si="4"/>
        <v>1</v>
      </c>
      <c r="E32" s="10">
        <f t="shared" si="4"/>
        <v>5</v>
      </c>
      <c r="F32" s="10">
        <f t="shared" si="4"/>
        <v>5</v>
      </c>
      <c r="G32" s="10">
        <f t="shared" si="4"/>
        <v>4</v>
      </c>
      <c r="H32" s="10">
        <f t="shared" si="4"/>
        <v>2</v>
      </c>
      <c r="I32" s="10">
        <f t="shared" si="4"/>
        <v>5</v>
      </c>
      <c r="J32" s="10">
        <f t="shared" si="4"/>
        <v>2</v>
      </c>
      <c r="K32" s="10">
        <f t="shared" si="4"/>
        <v>2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5"/>
        <v>0.8</v>
      </c>
      <c r="U32" s="11">
        <f t="shared" si="6"/>
        <v>1.2</v>
      </c>
      <c r="V32" s="11">
        <f t="shared" si="7"/>
        <v>0.8</v>
      </c>
      <c r="W32" s="12">
        <f t="shared" si="8"/>
        <v>2</v>
      </c>
    </row>
    <row r="33" spans="2:23" x14ac:dyDescent="0.4">
      <c r="B33" s="90"/>
      <c r="C33" s="26" t="s">
        <v>13</v>
      </c>
      <c r="D33" s="10">
        <f t="shared" si="4"/>
        <v>1</v>
      </c>
      <c r="E33" s="10">
        <f t="shared" si="4"/>
        <v>5</v>
      </c>
      <c r="F33" s="10">
        <f t="shared" si="4"/>
        <v>5</v>
      </c>
      <c r="G33" s="10">
        <f t="shared" si="4"/>
        <v>3</v>
      </c>
      <c r="H33" s="10">
        <f t="shared" si="4"/>
        <v>2</v>
      </c>
      <c r="I33" s="10">
        <f t="shared" si="4"/>
        <v>0</v>
      </c>
      <c r="J33" s="10">
        <f t="shared" si="4"/>
        <v>1</v>
      </c>
      <c r="K33" s="10">
        <f t="shared" si="4"/>
        <v>1</v>
      </c>
      <c r="L33" s="10">
        <f t="shared" si="4"/>
        <v>1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5"/>
        <v>0.6</v>
      </c>
      <c r="U33" s="11">
        <f t="shared" si="6"/>
        <v>1.2</v>
      </c>
      <c r="V33" s="11">
        <f t="shared" si="7"/>
        <v>0.6</v>
      </c>
      <c r="W33" s="12">
        <f t="shared" si="8"/>
        <v>1.7999999999999998</v>
      </c>
    </row>
    <row r="34" spans="2:23" x14ac:dyDescent="0.4">
      <c r="B34" s="90"/>
      <c r="C34" s="26" t="s">
        <v>118</v>
      </c>
      <c r="D34" s="10">
        <f t="shared" si="4"/>
        <v>1</v>
      </c>
      <c r="E34" s="10">
        <f t="shared" si="4"/>
        <v>4</v>
      </c>
      <c r="F34" s="10">
        <f t="shared" si="4"/>
        <v>4</v>
      </c>
      <c r="G34" s="10">
        <f t="shared" si="4"/>
        <v>4</v>
      </c>
      <c r="H34" s="10">
        <f t="shared" si="4"/>
        <v>3</v>
      </c>
      <c r="I34" s="10">
        <f t="shared" si="4"/>
        <v>3</v>
      </c>
      <c r="J34" s="10">
        <f t="shared" si="4"/>
        <v>2</v>
      </c>
      <c r="K34" s="10">
        <f t="shared" si="4"/>
        <v>2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5"/>
        <v>1</v>
      </c>
      <c r="U34" s="11">
        <f t="shared" si="6"/>
        <v>1.5</v>
      </c>
      <c r="V34" s="11">
        <f t="shared" si="7"/>
        <v>1</v>
      </c>
      <c r="W34" s="12">
        <f t="shared" si="8"/>
        <v>2.5</v>
      </c>
    </row>
    <row r="35" spans="2:23" x14ac:dyDescent="0.4">
      <c r="B35" s="90"/>
      <c r="C35" s="26" t="s">
        <v>48</v>
      </c>
      <c r="D35" s="10">
        <f t="shared" si="4"/>
        <v>1</v>
      </c>
      <c r="E35" s="10">
        <f t="shared" si="4"/>
        <v>4</v>
      </c>
      <c r="F35" s="10">
        <f t="shared" si="4"/>
        <v>4</v>
      </c>
      <c r="G35" s="10">
        <f t="shared" si="4"/>
        <v>2</v>
      </c>
      <c r="H35" s="10">
        <f t="shared" si="4"/>
        <v>2</v>
      </c>
      <c r="I35" s="10">
        <f t="shared" si="4"/>
        <v>2</v>
      </c>
      <c r="J35" s="10">
        <f t="shared" si="4"/>
        <v>1</v>
      </c>
      <c r="K35" s="10">
        <f t="shared" si="4"/>
        <v>1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5"/>
        <v>0.5</v>
      </c>
      <c r="U35" s="11">
        <f t="shared" si="6"/>
        <v>0.75</v>
      </c>
      <c r="V35" s="11">
        <f t="shared" si="7"/>
        <v>0.5</v>
      </c>
      <c r="W35" s="12">
        <f t="shared" si="8"/>
        <v>1.25</v>
      </c>
    </row>
    <row r="36" spans="2:23" x14ac:dyDescent="0.4">
      <c r="B36" s="90"/>
      <c r="C36" s="26" t="s">
        <v>34</v>
      </c>
      <c r="D36" s="10">
        <f>VLOOKUP($C36,$C$4:$S$19,MATCH(D$27,$C$3:$S$3,0),FALSE)</f>
        <v>1</v>
      </c>
      <c r="E36" s="10">
        <f t="shared" si="4"/>
        <v>4</v>
      </c>
      <c r="F36" s="10">
        <f t="shared" si="4"/>
        <v>4</v>
      </c>
      <c r="G36" s="10">
        <f t="shared" si="4"/>
        <v>1</v>
      </c>
      <c r="H36" s="10">
        <f t="shared" si="4"/>
        <v>0</v>
      </c>
      <c r="I36" s="10">
        <f t="shared" si="4"/>
        <v>1</v>
      </c>
      <c r="J36" s="10">
        <f t="shared" si="4"/>
        <v>1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>
        <f t="shared" si="5"/>
        <v>0.25</v>
      </c>
      <c r="U36" s="11">
        <f t="shared" si="6"/>
        <v>0.25</v>
      </c>
      <c r="V36" s="11">
        <f t="shared" si="7"/>
        <v>0.25</v>
      </c>
      <c r="W36" s="12">
        <f t="shared" si="8"/>
        <v>0.5</v>
      </c>
    </row>
    <row r="37" spans="2:23" x14ac:dyDescent="0.4">
      <c r="B37" s="90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6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90"/>
      <c r="C38" s="4" t="s">
        <v>34</v>
      </c>
      <c r="D38" s="10">
        <f t="shared" ref="D38:H39" si="9">VLOOKUP($C38,$C$21:$I$23,MATCH(D$37,$C$20:$I$20,0),FALSE)</f>
        <v>0</v>
      </c>
      <c r="E38" s="10">
        <f t="shared" si="9"/>
        <v>0</v>
      </c>
      <c r="F38" s="10">
        <f t="shared" si="9"/>
        <v>0</v>
      </c>
      <c r="G38" s="10">
        <f t="shared" si="9"/>
        <v>0</v>
      </c>
      <c r="H38" s="21">
        <f t="shared" si="9"/>
        <v>0</v>
      </c>
      <c r="I38" s="10"/>
      <c r="J38" s="10"/>
      <c r="K38" s="10"/>
      <c r="L38" s="10"/>
      <c r="M38" s="51" t="s">
        <v>59</v>
      </c>
      <c r="N38" s="52">
        <v>44748</v>
      </c>
      <c r="O38" s="51" t="s">
        <v>74</v>
      </c>
      <c r="P38" s="51" t="s">
        <v>120</v>
      </c>
      <c r="Q38" s="51" t="s">
        <v>56</v>
      </c>
      <c r="R38" s="51" t="s">
        <v>60</v>
      </c>
      <c r="S38" s="10"/>
      <c r="T38" s="10"/>
      <c r="U38" s="11"/>
      <c r="V38" s="11"/>
      <c r="W38" s="12"/>
    </row>
    <row r="39" spans="2:23" ht="15" thickBot="1" x14ac:dyDescent="0.45">
      <c r="B39" s="91"/>
      <c r="C39" s="7" t="s">
        <v>40</v>
      </c>
      <c r="D39" s="14">
        <f t="shared" si="9"/>
        <v>1</v>
      </c>
      <c r="E39" s="14">
        <f t="shared" si="9"/>
        <v>5</v>
      </c>
      <c r="F39" s="14">
        <f t="shared" si="9"/>
        <v>0</v>
      </c>
      <c r="G39" s="14">
        <f t="shared" si="9"/>
        <v>22</v>
      </c>
      <c r="H39" s="23">
        <f t="shared" si="9"/>
        <v>27</v>
      </c>
      <c r="I39" s="14"/>
      <c r="J39" s="14"/>
      <c r="K39" s="14"/>
      <c r="L39" s="14"/>
      <c r="M39" s="53"/>
      <c r="N39" s="53"/>
      <c r="O39" s="53" t="s">
        <v>58</v>
      </c>
      <c r="P39" s="54" t="s">
        <v>108</v>
      </c>
      <c r="Q39" s="53" t="s">
        <v>57</v>
      </c>
      <c r="R39" s="53" t="s">
        <v>63</v>
      </c>
      <c r="S39" s="14"/>
      <c r="T39" s="14"/>
      <c r="U39" s="15"/>
      <c r="V39" s="15"/>
      <c r="W39" s="16"/>
    </row>
  </sheetData>
  <mergeCells count="1">
    <mergeCell ref="B27:B3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6EF5-D63E-4199-934B-E6A725A17F8C}">
  <dimension ref="B2:W40"/>
  <sheetViews>
    <sheetView zoomScale="55" zoomScaleNormal="55" workbookViewId="0">
      <selection activeCell="B26" sqref="B26:B40"/>
    </sheetView>
  </sheetViews>
  <sheetFormatPr defaultRowHeight="14.6" x14ac:dyDescent="0.4"/>
  <cols>
    <col min="14" max="14" width="9.765625" bestFit="1" customWidth="1"/>
    <col min="16" max="16" width="11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3</v>
      </c>
      <c r="F5" s="22">
        <v>3</v>
      </c>
      <c r="G5" s="22">
        <v>1</v>
      </c>
      <c r="H5" s="22">
        <v>1</v>
      </c>
      <c r="I5" s="22">
        <v>1</v>
      </c>
      <c r="J5" s="22"/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8" si="0">G5/F5</f>
        <v>0.33333333333333331</v>
      </c>
      <c r="U5" s="11">
        <f t="shared" ref="U5:U18" si="1">(J5+(2*K5)+(3*L5)+(4*M5))/F5</f>
        <v>0.66666666666666663</v>
      </c>
      <c r="V5" s="11">
        <f>(G5+N5+Q5+O5)/F5</f>
        <v>0.33333333333333331</v>
      </c>
      <c r="W5" s="12">
        <f t="shared" ref="W5:W18" si="2">U5+V5</f>
        <v>1</v>
      </c>
    </row>
    <row r="6" spans="3:23" x14ac:dyDescent="0.4">
      <c r="C6" t="s">
        <v>12</v>
      </c>
      <c r="D6" s="22">
        <v>1</v>
      </c>
      <c r="E6" s="22">
        <v>3</v>
      </c>
      <c r="F6" s="22">
        <v>3</v>
      </c>
      <c r="G6" s="22">
        <v>1</v>
      </c>
      <c r="H6" s="22"/>
      <c r="I6" s="22">
        <v>1</v>
      </c>
      <c r="J6" s="22"/>
      <c r="K6" s="22">
        <v>1</v>
      </c>
      <c r="L6" s="22"/>
      <c r="M6" s="22"/>
      <c r="N6" s="22"/>
      <c r="O6" s="22"/>
      <c r="P6" s="22"/>
      <c r="Q6" s="22"/>
      <c r="R6" s="22"/>
      <c r="S6" s="22"/>
      <c r="T6" s="11">
        <f t="shared" si="0"/>
        <v>0.33333333333333331</v>
      </c>
      <c r="U6" s="11">
        <f t="shared" si="1"/>
        <v>0.66666666666666663</v>
      </c>
      <c r="V6" s="11">
        <f>(G6+N6+Q6+O6)/F6</f>
        <v>0.33333333333333331</v>
      </c>
      <c r="W6" s="12">
        <f t="shared" si="2"/>
        <v>1</v>
      </c>
    </row>
    <row r="7" spans="3:23" x14ac:dyDescent="0.4">
      <c r="C7" t="s">
        <v>47</v>
      </c>
      <c r="D7" s="22">
        <v>1</v>
      </c>
      <c r="E7" s="22">
        <v>3</v>
      </c>
      <c r="F7" s="22">
        <v>3</v>
      </c>
      <c r="G7" s="22">
        <v>2</v>
      </c>
      <c r="H7" s="22">
        <v>2</v>
      </c>
      <c r="I7" s="22">
        <v>3</v>
      </c>
      <c r="J7" s="22"/>
      <c r="K7" s="22"/>
      <c r="L7" s="22"/>
      <c r="M7" s="22">
        <v>2</v>
      </c>
      <c r="N7" s="22"/>
      <c r="O7" s="22"/>
      <c r="P7" s="22"/>
      <c r="Q7" s="22"/>
      <c r="R7" s="22"/>
      <c r="S7" s="22"/>
      <c r="T7" s="11">
        <f t="shared" si="0"/>
        <v>0.66666666666666663</v>
      </c>
      <c r="U7" s="11">
        <f t="shared" si="1"/>
        <v>2.6666666666666665</v>
      </c>
      <c r="V7" s="11">
        <f t="shared" ref="V7:V18" si="3">(G7+N7+Q7+O7)/E7</f>
        <v>0.66666666666666663</v>
      </c>
      <c r="W7" s="12">
        <f t="shared" si="2"/>
        <v>3.333333333333333</v>
      </c>
    </row>
    <row r="8" spans="3:23" x14ac:dyDescent="0.4">
      <c r="C8" t="s">
        <v>48</v>
      </c>
      <c r="D8" s="22">
        <v>1</v>
      </c>
      <c r="E8" s="22">
        <v>2</v>
      </c>
      <c r="F8" s="22">
        <v>2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3"/>
        <v>0</v>
      </c>
      <c r="W8" s="12">
        <f t="shared" si="2"/>
        <v>0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2</v>
      </c>
      <c r="H9" s="22">
        <v>2</v>
      </c>
      <c r="I9" s="22">
        <v>1</v>
      </c>
      <c r="J9" s="22">
        <v>1</v>
      </c>
      <c r="K9" s="22"/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0.66666666666666663</v>
      </c>
      <c r="U9" s="11">
        <f t="shared" si="1"/>
        <v>1.6666666666666667</v>
      </c>
      <c r="V9" s="11">
        <f t="shared" si="3"/>
        <v>0.66666666666666663</v>
      </c>
      <c r="W9" s="12">
        <f t="shared" si="2"/>
        <v>2.3333333333333335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1</v>
      </c>
      <c r="H10" s="22"/>
      <c r="I10" s="22">
        <v>2</v>
      </c>
      <c r="J10" s="22"/>
      <c r="K10" s="22"/>
      <c r="L10" s="22">
        <v>1</v>
      </c>
      <c r="M10" s="22"/>
      <c r="N10" s="22"/>
      <c r="O10" s="22"/>
      <c r="P10" s="22"/>
      <c r="Q10" s="22"/>
      <c r="R10" s="22"/>
      <c r="S10" s="22">
        <v>1</v>
      </c>
      <c r="T10" s="11">
        <f t="shared" si="0"/>
        <v>0.33333333333333331</v>
      </c>
      <c r="U10" s="11">
        <f t="shared" si="1"/>
        <v>1</v>
      </c>
      <c r="V10" s="11">
        <f t="shared" si="3"/>
        <v>0.33333333333333331</v>
      </c>
      <c r="W10" s="12">
        <f t="shared" si="2"/>
        <v>1.3333333333333333</v>
      </c>
    </row>
    <row r="11" spans="3:23" x14ac:dyDescent="0.4">
      <c r="C11" t="s">
        <v>9</v>
      </c>
      <c r="D11" s="22">
        <v>1</v>
      </c>
      <c r="E11" s="22">
        <v>3</v>
      </c>
      <c r="F11" s="22">
        <v>3</v>
      </c>
      <c r="G11" s="22">
        <v>2</v>
      </c>
      <c r="H11" s="22">
        <v>1</v>
      </c>
      <c r="I11" s="22"/>
      <c r="J11" s="22"/>
      <c r="K11" s="22">
        <v>2</v>
      </c>
      <c r="L11" s="22"/>
      <c r="M11" s="22"/>
      <c r="N11" s="22"/>
      <c r="O11" s="22"/>
      <c r="P11" s="22"/>
      <c r="Q11" s="22"/>
      <c r="R11" s="22"/>
      <c r="S11" s="22"/>
      <c r="T11" s="11">
        <f t="shared" si="0"/>
        <v>0.66666666666666663</v>
      </c>
      <c r="U11" s="11">
        <f t="shared" si="1"/>
        <v>1.3333333333333333</v>
      </c>
      <c r="V11" s="11">
        <f t="shared" si="3"/>
        <v>0.66666666666666663</v>
      </c>
      <c r="W11" s="12">
        <f t="shared" si="2"/>
        <v>2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2</v>
      </c>
      <c r="H12" s="22">
        <v>1</v>
      </c>
      <c r="I12" s="22">
        <v>2</v>
      </c>
      <c r="J12" s="22">
        <v>1</v>
      </c>
      <c r="K12" s="22">
        <v>1</v>
      </c>
      <c r="L12" s="22"/>
      <c r="M12" s="22"/>
      <c r="N12" s="22"/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1</v>
      </c>
      <c r="V12" s="11">
        <f t="shared" si="3"/>
        <v>0.66666666666666663</v>
      </c>
      <c r="W12" s="12">
        <f t="shared" si="2"/>
        <v>1.6666666666666665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</v>
      </c>
      <c r="U13" s="11">
        <f t="shared" si="1"/>
        <v>0</v>
      </c>
      <c r="V13" s="11">
        <f t="shared" si="3"/>
        <v>0</v>
      </c>
      <c r="W13" s="12">
        <f t="shared" si="2"/>
        <v>0</v>
      </c>
    </row>
    <row r="14" spans="3:23" x14ac:dyDescent="0.4">
      <c r="C14" t="s">
        <v>50</v>
      </c>
      <c r="D14" s="22">
        <v>1</v>
      </c>
      <c r="E14" s="22">
        <v>3</v>
      </c>
      <c r="F14" s="22">
        <v>2</v>
      </c>
      <c r="G14" s="22">
        <v>1</v>
      </c>
      <c r="H14" s="22">
        <v>2</v>
      </c>
      <c r="I14" s="22"/>
      <c r="J14" s="22"/>
      <c r="K14" s="22">
        <v>1</v>
      </c>
      <c r="L14" s="22"/>
      <c r="M14" s="22"/>
      <c r="N14" s="22">
        <v>1</v>
      </c>
      <c r="O14" s="22"/>
      <c r="P14" s="22"/>
      <c r="Q14" s="22"/>
      <c r="R14" s="22"/>
      <c r="S14" s="22"/>
      <c r="T14" s="1">
        <f t="shared" si="0"/>
        <v>0.5</v>
      </c>
      <c r="U14" s="30">
        <f t="shared" si="1"/>
        <v>1</v>
      </c>
      <c r="V14" s="11">
        <f t="shared" si="3"/>
        <v>0.66666666666666663</v>
      </c>
      <c r="W14" s="31">
        <f t="shared" si="2"/>
        <v>1.6666666666666665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30" t="e">
        <f t="shared" si="1"/>
        <v>#DIV/0!</v>
      </c>
      <c r="V15" s="11" t="e">
        <f t="shared" si="3"/>
        <v>#DIV/0!</v>
      </c>
      <c r="W15" s="31" t="e">
        <f t="shared" si="2"/>
        <v>#DIV/0!</v>
      </c>
    </row>
    <row r="16" spans="3:23" x14ac:dyDescent="0.4">
      <c r="C16" t="s">
        <v>111</v>
      </c>
      <c r="D16" s="22">
        <v>1</v>
      </c>
      <c r="E16" s="22">
        <v>3</v>
      </c>
      <c r="F16" s="22">
        <v>2</v>
      </c>
      <c r="G16" s="22"/>
      <c r="H16" s="22">
        <v>1</v>
      </c>
      <c r="I16" s="22"/>
      <c r="J16" s="22"/>
      <c r="L16" s="22"/>
      <c r="M16" s="22"/>
      <c r="N16" s="22">
        <v>1</v>
      </c>
      <c r="T16" s="1">
        <f t="shared" si="0"/>
        <v>0</v>
      </c>
      <c r="U16" s="30">
        <f t="shared" si="1"/>
        <v>0</v>
      </c>
      <c r="V16" s="11">
        <f t="shared" si="3"/>
        <v>0.33333333333333331</v>
      </c>
      <c r="W16" s="31">
        <f t="shared" si="2"/>
        <v>0.33333333333333331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T17" s="1" t="e">
        <f t="shared" si="0"/>
        <v>#DIV/0!</v>
      </c>
      <c r="U17" s="30" t="e">
        <f t="shared" si="1"/>
        <v>#DIV/0!</v>
      </c>
      <c r="V17" s="11" t="e">
        <f t="shared" si="3"/>
        <v>#DIV/0!</v>
      </c>
      <c r="W17" s="31" t="e">
        <f t="shared" si="2"/>
        <v>#DIV/0!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6</v>
      </c>
      <c r="F20" s="22">
        <v>1</v>
      </c>
      <c r="G20" s="22">
        <v>12</v>
      </c>
      <c r="H20" s="22">
        <v>7</v>
      </c>
      <c r="I20" s="10">
        <f t="shared" ref="I20" si="4">9*H20/E20</f>
        <v>10.5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" thickBot="1" x14ac:dyDescent="0.45"/>
    <row r="26" spans="2:23" ht="14.6" customHeight="1" x14ac:dyDescent="0.4">
      <c r="B26" s="77" t="s">
        <v>127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78"/>
      <c r="C27" s="26" t="s">
        <v>50</v>
      </c>
      <c r="D27" s="10">
        <f>VLOOKUP($C27,$C$4:$S$18,MATCH(D$26,$C$3:$S$3,0),FALSE)</f>
        <v>1</v>
      </c>
      <c r="E27" s="10">
        <f t="shared" ref="E27:S37" si="5">VLOOKUP($C27,$C$4:$S$18,MATCH(E$26,$C$3:$S$3,0),FALSE)</f>
        <v>3</v>
      </c>
      <c r="F27" s="10">
        <f t="shared" si="5"/>
        <v>2</v>
      </c>
      <c r="G27" s="10">
        <f t="shared" si="5"/>
        <v>1</v>
      </c>
      <c r="H27" s="10">
        <f t="shared" si="5"/>
        <v>2</v>
      </c>
      <c r="I27" s="10">
        <f t="shared" si="5"/>
        <v>0</v>
      </c>
      <c r="J27" s="10">
        <f t="shared" si="5"/>
        <v>0</v>
      </c>
      <c r="K27" s="10">
        <f t="shared" si="5"/>
        <v>1</v>
      </c>
      <c r="L27" s="10">
        <f t="shared" si="5"/>
        <v>0</v>
      </c>
      <c r="M27" s="10">
        <f t="shared" si="5"/>
        <v>0</v>
      </c>
      <c r="N27" s="10">
        <f t="shared" si="5"/>
        <v>1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>G27/F27</f>
        <v>0.5</v>
      </c>
      <c r="U27" s="11">
        <f>(J27+(2*K27)+(3*L27)+(4*M27))/F27</f>
        <v>1</v>
      </c>
      <c r="V27" s="11">
        <f>(G27+N27+Q27+O27)/E27</f>
        <v>0.66666666666666663</v>
      </c>
      <c r="W27" s="12">
        <f>U27+V27</f>
        <v>1.6666666666666665</v>
      </c>
    </row>
    <row r="28" spans="2:23" x14ac:dyDescent="0.4">
      <c r="B28" s="78"/>
      <c r="C28" s="26" t="s">
        <v>40</v>
      </c>
      <c r="D28" s="10">
        <f t="shared" ref="D28:D37" si="6">VLOOKUP($C28,$C$4:$S$18,MATCH(D$26,$C$3:$S$3,0),FALSE)</f>
        <v>1</v>
      </c>
      <c r="E28" s="10">
        <f t="shared" si="5"/>
        <v>3</v>
      </c>
      <c r="F28" s="10">
        <f t="shared" si="5"/>
        <v>3</v>
      </c>
      <c r="G28" s="10">
        <f t="shared" si="5"/>
        <v>1</v>
      </c>
      <c r="H28" s="10">
        <f t="shared" si="5"/>
        <v>1</v>
      </c>
      <c r="I28" s="10">
        <f t="shared" si="5"/>
        <v>1</v>
      </c>
      <c r="J28" s="10">
        <f t="shared" si="5"/>
        <v>0</v>
      </c>
      <c r="K28" s="10">
        <f t="shared" si="5"/>
        <v>1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ref="T28:T37" si="7">G28/F28</f>
        <v>0.33333333333333331</v>
      </c>
      <c r="U28" s="11">
        <f t="shared" ref="U28:U37" si="8">(J28+(2*K28)+(3*L28)+(4*M28))/F28</f>
        <v>0.66666666666666663</v>
      </c>
      <c r="V28" s="11">
        <f t="shared" ref="V28:V37" si="9">(G28+N28+Q28+O28)/E28</f>
        <v>0.33333333333333331</v>
      </c>
      <c r="W28" s="12">
        <f t="shared" ref="W28:W37" si="10">U28+V28</f>
        <v>1</v>
      </c>
    </row>
    <row r="29" spans="2:23" x14ac:dyDescent="0.4">
      <c r="B29" s="78"/>
      <c r="C29" s="26" t="s">
        <v>12</v>
      </c>
      <c r="D29" s="10">
        <f t="shared" si="6"/>
        <v>1</v>
      </c>
      <c r="E29" s="10">
        <f t="shared" si="5"/>
        <v>3</v>
      </c>
      <c r="F29" s="10">
        <f t="shared" si="5"/>
        <v>3</v>
      </c>
      <c r="G29" s="10">
        <f t="shared" si="5"/>
        <v>1</v>
      </c>
      <c r="H29" s="10">
        <f t="shared" si="5"/>
        <v>0</v>
      </c>
      <c r="I29" s="10">
        <v>3</v>
      </c>
      <c r="J29" s="10">
        <f t="shared" si="5"/>
        <v>0</v>
      </c>
      <c r="K29" s="10">
        <f t="shared" si="5"/>
        <v>1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7"/>
        <v>0.33333333333333331</v>
      </c>
      <c r="U29" s="11">
        <f t="shared" si="8"/>
        <v>0.66666666666666663</v>
      </c>
      <c r="V29" s="11">
        <f t="shared" si="9"/>
        <v>0.33333333333333331</v>
      </c>
      <c r="W29" s="12">
        <f t="shared" si="10"/>
        <v>1</v>
      </c>
    </row>
    <row r="30" spans="2:23" x14ac:dyDescent="0.4">
      <c r="B30" s="78"/>
      <c r="C30" s="26" t="s">
        <v>47</v>
      </c>
      <c r="D30" s="10">
        <f t="shared" si="6"/>
        <v>1</v>
      </c>
      <c r="E30" s="10">
        <f t="shared" si="5"/>
        <v>3</v>
      </c>
      <c r="F30" s="10">
        <f t="shared" si="5"/>
        <v>3</v>
      </c>
      <c r="G30" s="10">
        <f t="shared" si="5"/>
        <v>2</v>
      </c>
      <c r="H30" s="10">
        <f t="shared" si="5"/>
        <v>2</v>
      </c>
      <c r="I30" s="10">
        <f t="shared" si="5"/>
        <v>3</v>
      </c>
      <c r="J30" s="10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2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7"/>
        <v>0.66666666666666663</v>
      </c>
      <c r="U30" s="11">
        <f t="shared" si="8"/>
        <v>2.6666666666666665</v>
      </c>
      <c r="V30" s="11">
        <f t="shared" si="9"/>
        <v>0.66666666666666663</v>
      </c>
      <c r="W30" s="12">
        <f t="shared" si="10"/>
        <v>3.333333333333333</v>
      </c>
    </row>
    <row r="31" spans="2:23" x14ac:dyDescent="0.4">
      <c r="B31" s="78"/>
      <c r="C31" s="26" t="s">
        <v>111</v>
      </c>
      <c r="D31" s="10">
        <f t="shared" si="6"/>
        <v>1</v>
      </c>
      <c r="E31" s="10">
        <f t="shared" si="5"/>
        <v>3</v>
      </c>
      <c r="F31" s="10">
        <f t="shared" si="5"/>
        <v>2</v>
      </c>
      <c r="G31" s="10">
        <f t="shared" si="5"/>
        <v>0</v>
      </c>
      <c r="H31" s="10">
        <f t="shared" si="5"/>
        <v>1</v>
      </c>
      <c r="I31" s="10">
        <f t="shared" si="5"/>
        <v>0</v>
      </c>
      <c r="J31" s="10">
        <f t="shared" si="5"/>
        <v>0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1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7"/>
        <v>0</v>
      </c>
      <c r="U31" s="11">
        <f t="shared" si="8"/>
        <v>0</v>
      </c>
      <c r="V31" s="11">
        <f t="shared" si="9"/>
        <v>0.33333333333333331</v>
      </c>
      <c r="W31" s="12">
        <f t="shared" si="10"/>
        <v>0.33333333333333331</v>
      </c>
    </row>
    <row r="32" spans="2:23" x14ac:dyDescent="0.4">
      <c r="B32" s="78"/>
      <c r="C32" s="26" t="s">
        <v>11</v>
      </c>
      <c r="D32" s="10">
        <f t="shared" si="6"/>
        <v>1</v>
      </c>
      <c r="E32" s="10">
        <f t="shared" si="5"/>
        <v>3</v>
      </c>
      <c r="F32" s="10">
        <f t="shared" si="5"/>
        <v>3</v>
      </c>
      <c r="G32" s="10">
        <f t="shared" si="5"/>
        <v>2</v>
      </c>
      <c r="H32" s="10">
        <f t="shared" si="5"/>
        <v>2</v>
      </c>
      <c r="I32" s="10">
        <f t="shared" si="5"/>
        <v>1</v>
      </c>
      <c r="J32" s="10">
        <f t="shared" si="5"/>
        <v>1</v>
      </c>
      <c r="K32" s="10">
        <f t="shared" si="5"/>
        <v>0</v>
      </c>
      <c r="L32" s="10">
        <f t="shared" si="5"/>
        <v>0</v>
      </c>
      <c r="M32" s="10">
        <f t="shared" si="5"/>
        <v>1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7"/>
        <v>0.66666666666666663</v>
      </c>
      <c r="U32" s="11">
        <f t="shared" si="8"/>
        <v>1.6666666666666667</v>
      </c>
      <c r="V32" s="11">
        <f t="shared" si="9"/>
        <v>0.66666666666666663</v>
      </c>
      <c r="W32" s="12">
        <f t="shared" si="10"/>
        <v>2.3333333333333335</v>
      </c>
    </row>
    <row r="33" spans="2:23" x14ac:dyDescent="0.4">
      <c r="B33" s="78"/>
      <c r="C33" s="26" t="s">
        <v>6</v>
      </c>
      <c r="D33" s="10">
        <f t="shared" si="6"/>
        <v>1</v>
      </c>
      <c r="E33" s="10">
        <f t="shared" si="5"/>
        <v>3</v>
      </c>
      <c r="F33" s="10">
        <f t="shared" si="5"/>
        <v>3</v>
      </c>
      <c r="G33" s="10">
        <f t="shared" si="5"/>
        <v>2</v>
      </c>
      <c r="H33" s="10">
        <f t="shared" si="5"/>
        <v>1</v>
      </c>
      <c r="I33" s="10">
        <f t="shared" si="5"/>
        <v>2</v>
      </c>
      <c r="J33" s="10">
        <f t="shared" si="5"/>
        <v>1</v>
      </c>
      <c r="K33" s="10">
        <f t="shared" si="5"/>
        <v>1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7"/>
        <v>0.66666666666666663</v>
      </c>
      <c r="U33" s="11">
        <f t="shared" si="8"/>
        <v>1</v>
      </c>
      <c r="V33" s="11">
        <f t="shared" si="9"/>
        <v>0.66666666666666663</v>
      </c>
      <c r="W33" s="12">
        <f t="shared" si="10"/>
        <v>1.6666666666666665</v>
      </c>
    </row>
    <row r="34" spans="2:23" x14ac:dyDescent="0.4">
      <c r="B34" s="78"/>
      <c r="C34" s="26" t="s">
        <v>9</v>
      </c>
      <c r="D34" s="10">
        <f t="shared" si="6"/>
        <v>1</v>
      </c>
      <c r="E34" s="10">
        <f t="shared" si="5"/>
        <v>3</v>
      </c>
      <c r="F34" s="10">
        <f t="shared" si="5"/>
        <v>3</v>
      </c>
      <c r="G34" s="10">
        <f t="shared" si="5"/>
        <v>2</v>
      </c>
      <c r="H34" s="10">
        <f t="shared" si="5"/>
        <v>1</v>
      </c>
      <c r="I34" s="10">
        <f t="shared" si="5"/>
        <v>0</v>
      </c>
      <c r="J34" s="10">
        <f t="shared" si="5"/>
        <v>0</v>
      </c>
      <c r="K34" s="10">
        <f t="shared" si="5"/>
        <v>2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7"/>
        <v>0.66666666666666663</v>
      </c>
      <c r="U34" s="11">
        <f t="shared" si="8"/>
        <v>1.3333333333333333</v>
      </c>
      <c r="V34" s="11">
        <f t="shared" si="9"/>
        <v>0.66666666666666663</v>
      </c>
      <c r="W34" s="12">
        <f t="shared" si="10"/>
        <v>2</v>
      </c>
    </row>
    <row r="35" spans="2:23" x14ac:dyDescent="0.4">
      <c r="B35" s="78"/>
      <c r="C35" s="26" t="s">
        <v>49</v>
      </c>
      <c r="D35" s="10">
        <f t="shared" si="6"/>
        <v>1</v>
      </c>
      <c r="E35" s="10">
        <f t="shared" si="5"/>
        <v>3</v>
      </c>
      <c r="F35" s="10">
        <f t="shared" si="5"/>
        <v>3</v>
      </c>
      <c r="G35" s="10">
        <f t="shared" si="5"/>
        <v>1</v>
      </c>
      <c r="H35" s="10">
        <f t="shared" si="5"/>
        <v>0</v>
      </c>
      <c r="I35" s="10">
        <f t="shared" si="5"/>
        <v>2</v>
      </c>
      <c r="J35" s="10">
        <f t="shared" si="5"/>
        <v>0</v>
      </c>
      <c r="K35" s="10">
        <f t="shared" si="5"/>
        <v>0</v>
      </c>
      <c r="L35" s="10">
        <f t="shared" si="5"/>
        <v>1</v>
      </c>
      <c r="M35" s="10">
        <f t="shared" si="5"/>
        <v>0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1</v>
      </c>
      <c r="T35" s="11">
        <f t="shared" si="7"/>
        <v>0.33333333333333331</v>
      </c>
      <c r="U35" s="11">
        <f t="shared" si="8"/>
        <v>1</v>
      </c>
      <c r="V35" s="11">
        <f t="shared" si="9"/>
        <v>0.33333333333333331</v>
      </c>
      <c r="W35" s="12">
        <f t="shared" si="10"/>
        <v>1.3333333333333333</v>
      </c>
    </row>
    <row r="36" spans="2:23" x14ac:dyDescent="0.4">
      <c r="B36" s="78"/>
      <c r="C36" s="26" t="s">
        <v>1</v>
      </c>
      <c r="D36" s="10">
        <f t="shared" si="6"/>
        <v>1</v>
      </c>
      <c r="E36" s="10">
        <f t="shared" si="5"/>
        <v>3</v>
      </c>
      <c r="F36" s="10">
        <f t="shared" si="5"/>
        <v>3</v>
      </c>
      <c r="G36" s="10">
        <f t="shared" si="5"/>
        <v>0</v>
      </c>
      <c r="H36" s="10">
        <f t="shared" si="5"/>
        <v>0</v>
      </c>
      <c r="I36" s="10">
        <f t="shared" si="5"/>
        <v>0</v>
      </c>
      <c r="J36" s="10">
        <f t="shared" si="5"/>
        <v>0</v>
      </c>
      <c r="K36" s="10">
        <f t="shared" si="5"/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</v>
      </c>
      <c r="R36" s="10">
        <f t="shared" si="5"/>
        <v>0</v>
      </c>
      <c r="S36" s="10">
        <f t="shared" si="5"/>
        <v>0</v>
      </c>
      <c r="T36" s="11">
        <f t="shared" si="7"/>
        <v>0</v>
      </c>
      <c r="U36" s="11">
        <f t="shared" si="8"/>
        <v>0</v>
      </c>
      <c r="V36" s="11">
        <f t="shared" si="9"/>
        <v>0</v>
      </c>
      <c r="W36" s="12">
        <f t="shared" si="10"/>
        <v>0</v>
      </c>
    </row>
    <row r="37" spans="2:23" x14ac:dyDescent="0.4">
      <c r="B37" s="78"/>
      <c r="C37" s="26" t="s">
        <v>48</v>
      </c>
      <c r="D37" s="10">
        <f t="shared" si="6"/>
        <v>1</v>
      </c>
      <c r="E37" s="10">
        <f t="shared" si="5"/>
        <v>2</v>
      </c>
      <c r="F37" s="10">
        <f t="shared" si="5"/>
        <v>2</v>
      </c>
      <c r="G37" s="10">
        <f t="shared" si="5"/>
        <v>0</v>
      </c>
      <c r="H37" s="27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5"/>
        <v>0</v>
      </c>
      <c r="N37" s="10">
        <f t="shared" si="5"/>
        <v>0</v>
      </c>
      <c r="O37" s="10">
        <f t="shared" si="5"/>
        <v>0</v>
      </c>
      <c r="P37" s="10">
        <f t="shared" si="5"/>
        <v>0</v>
      </c>
      <c r="Q37" s="10">
        <f t="shared" si="5"/>
        <v>0</v>
      </c>
      <c r="R37" s="10">
        <f t="shared" si="5"/>
        <v>0</v>
      </c>
      <c r="S37" s="10">
        <f t="shared" si="5"/>
        <v>0</v>
      </c>
      <c r="T37" s="11">
        <f t="shared" si="7"/>
        <v>0</v>
      </c>
      <c r="U37" s="11">
        <f t="shared" si="8"/>
        <v>0</v>
      </c>
      <c r="V37" s="11">
        <f t="shared" si="9"/>
        <v>0</v>
      </c>
      <c r="W37" s="12">
        <f t="shared" si="10"/>
        <v>0</v>
      </c>
    </row>
    <row r="38" spans="2:23" x14ac:dyDescent="0.4">
      <c r="B38" s="78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6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78"/>
      <c r="C39" s="4" t="s">
        <v>1</v>
      </c>
      <c r="D39" s="10">
        <f t="shared" ref="D39:H40" si="11">VLOOKUP($C39,$C$20:$I$22,MATCH(D$38,$C$19:$I$19,0),FALSE)</f>
        <v>1</v>
      </c>
      <c r="E39" s="10">
        <f t="shared" si="11"/>
        <v>6</v>
      </c>
      <c r="F39" s="10">
        <f t="shared" si="11"/>
        <v>1</v>
      </c>
      <c r="G39" s="10">
        <f t="shared" si="11"/>
        <v>12</v>
      </c>
      <c r="H39" s="21">
        <f t="shared" si="11"/>
        <v>10.5</v>
      </c>
      <c r="I39" s="10"/>
      <c r="J39" s="10"/>
      <c r="K39" s="10"/>
      <c r="L39" s="10"/>
      <c r="M39" s="51" t="s">
        <v>59</v>
      </c>
      <c r="N39" s="52">
        <v>44752</v>
      </c>
      <c r="O39" s="51" t="s">
        <v>74</v>
      </c>
      <c r="P39" s="51" t="s">
        <v>120</v>
      </c>
      <c r="Q39" s="51" t="s">
        <v>56</v>
      </c>
      <c r="R39" s="51" t="s">
        <v>73</v>
      </c>
      <c r="S39" s="10"/>
      <c r="T39" s="10"/>
      <c r="U39" s="11"/>
      <c r="V39" s="11"/>
      <c r="W39" s="12"/>
    </row>
    <row r="40" spans="2:23" ht="15" thickBot="1" x14ac:dyDescent="0.45">
      <c r="B40" s="79"/>
      <c r="C40" s="7" t="s">
        <v>40</v>
      </c>
      <c r="D40" s="14">
        <f t="shared" si="11"/>
        <v>0</v>
      </c>
      <c r="E40" s="14">
        <f t="shared" si="11"/>
        <v>0</v>
      </c>
      <c r="F40" s="14">
        <f t="shared" si="11"/>
        <v>0</v>
      </c>
      <c r="G40" s="14">
        <f t="shared" si="11"/>
        <v>0</v>
      </c>
      <c r="H40" s="23">
        <f t="shared" si="11"/>
        <v>0</v>
      </c>
      <c r="I40" s="14"/>
      <c r="J40" s="14"/>
      <c r="K40" s="14"/>
      <c r="L40" s="14"/>
      <c r="M40" s="53"/>
      <c r="N40" s="53"/>
      <c r="O40" s="53" t="s">
        <v>58</v>
      </c>
      <c r="P40" s="54" t="s">
        <v>123</v>
      </c>
      <c r="Q40" s="53" t="s">
        <v>57</v>
      </c>
      <c r="R40" s="53" t="s">
        <v>60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36B8-616F-4381-8ED0-85095D86F19D}">
  <dimension ref="B2:W40"/>
  <sheetViews>
    <sheetView zoomScale="55" zoomScaleNormal="55" workbookViewId="0">
      <selection activeCell="B26" sqref="B26:B40"/>
    </sheetView>
  </sheetViews>
  <sheetFormatPr defaultRowHeight="14.6" x14ac:dyDescent="0.4"/>
  <cols>
    <col min="14" max="14" width="9.765625" bestFit="1" customWidth="1"/>
    <col min="16" max="16" width="11.4609375" bestFit="1" customWidth="1"/>
    <col min="18" max="18" width="11.7656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2</v>
      </c>
      <c r="I5" s="22">
        <v>1</v>
      </c>
      <c r="J5" s="22"/>
      <c r="K5" s="22">
        <v>2</v>
      </c>
      <c r="L5" s="22"/>
      <c r="M5" s="22"/>
      <c r="N5" s="22"/>
      <c r="O5" s="22"/>
      <c r="P5" s="22"/>
      <c r="Q5" s="22"/>
      <c r="R5" s="22"/>
      <c r="S5" s="22"/>
      <c r="T5" s="11">
        <f t="shared" ref="T5:T18" si="0">G5/F5</f>
        <v>0.5</v>
      </c>
      <c r="U5" s="11">
        <f t="shared" ref="U5:U18" si="1">(J5+(2*K5)+(3*L5)+(4*M5))/F5</f>
        <v>1</v>
      </c>
      <c r="V5" s="11">
        <f>(G5+N5+Q5+O5)/F5</f>
        <v>0.5</v>
      </c>
      <c r="W5" s="12">
        <f t="shared" ref="W5:W18" si="2">U5+V5</f>
        <v>1.5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2</v>
      </c>
      <c r="H6" s="22">
        <v>2</v>
      </c>
      <c r="I6" s="22">
        <v>2</v>
      </c>
      <c r="J6" s="22"/>
      <c r="K6" s="22">
        <v>1</v>
      </c>
      <c r="L6" s="22"/>
      <c r="M6" s="22">
        <v>1</v>
      </c>
      <c r="N6" s="22"/>
      <c r="O6" s="22"/>
      <c r="P6" s="22"/>
      <c r="Q6" s="22"/>
      <c r="R6" s="22"/>
      <c r="S6" s="22"/>
      <c r="T6" s="11">
        <f t="shared" si="0"/>
        <v>0.5</v>
      </c>
      <c r="U6" s="11">
        <f t="shared" si="1"/>
        <v>1.5</v>
      </c>
      <c r="V6" s="11">
        <f>(G6+N6+Q6+O6)/F6</f>
        <v>0.5</v>
      </c>
      <c r="W6" s="12">
        <f t="shared" si="2"/>
        <v>2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2</v>
      </c>
      <c r="H7" s="22">
        <v>2</v>
      </c>
      <c r="I7" s="22">
        <v>2</v>
      </c>
      <c r="J7" s="22"/>
      <c r="K7" s="22">
        <v>2</v>
      </c>
      <c r="L7" s="22"/>
      <c r="M7" s="22"/>
      <c r="N7" s="22"/>
      <c r="O7" s="22"/>
      <c r="P7" s="22">
        <v>1</v>
      </c>
      <c r="Q7" s="22"/>
      <c r="R7" s="22">
        <v>1</v>
      </c>
      <c r="S7" s="22"/>
      <c r="T7" s="11">
        <f t="shared" si="0"/>
        <v>0.5</v>
      </c>
      <c r="U7" s="11">
        <f t="shared" si="1"/>
        <v>1</v>
      </c>
      <c r="V7" s="11">
        <f t="shared" ref="V7:V18" si="3">(G7+N7+Q7+O7)/E7</f>
        <v>0.5</v>
      </c>
      <c r="W7" s="12">
        <f t="shared" si="2"/>
        <v>1.5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>
        <v>1</v>
      </c>
      <c r="T8" s="11">
        <f t="shared" si="0"/>
        <v>0</v>
      </c>
      <c r="U8" s="11">
        <f t="shared" si="1"/>
        <v>0</v>
      </c>
      <c r="V8" s="11">
        <f t="shared" si="3"/>
        <v>0</v>
      </c>
      <c r="W8" s="12">
        <f t="shared" si="2"/>
        <v>0</v>
      </c>
    </row>
    <row r="9" spans="3:23" x14ac:dyDescent="0.4">
      <c r="C9" t="s">
        <v>11</v>
      </c>
      <c r="D9" s="22">
        <v>1</v>
      </c>
      <c r="E9" s="22">
        <v>4</v>
      </c>
      <c r="F9" s="22">
        <v>3</v>
      </c>
      <c r="G9" s="22">
        <v>1</v>
      </c>
      <c r="H9" s="22">
        <v>2</v>
      </c>
      <c r="I9" s="22">
        <v>1</v>
      </c>
      <c r="J9" s="22">
        <v>1</v>
      </c>
      <c r="K9" s="22"/>
      <c r="L9" s="22"/>
      <c r="M9" s="22"/>
      <c r="N9" s="22">
        <v>1</v>
      </c>
      <c r="O9" s="22"/>
      <c r="P9" s="22"/>
      <c r="Q9" s="22"/>
      <c r="R9" s="22"/>
      <c r="S9" s="22"/>
      <c r="T9" s="11">
        <f t="shared" si="0"/>
        <v>0.33333333333333331</v>
      </c>
      <c r="U9" s="11">
        <f t="shared" si="1"/>
        <v>0.33333333333333331</v>
      </c>
      <c r="V9" s="11">
        <f t="shared" si="3"/>
        <v>0.5</v>
      </c>
      <c r="W9" s="12">
        <f t="shared" si="2"/>
        <v>0.83333333333333326</v>
      </c>
    </row>
    <row r="10" spans="3:23" x14ac:dyDescent="0.4">
      <c r="C10" t="s">
        <v>49</v>
      </c>
      <c r="D10" s="22">
        <v>1</v>
      </c>
      <c r="E10" s="22">
        <v>4</v>
      </c>
      <c r="F10" s="22">
        <v>3</v>
      </c>
      <c r="G10" s="22">
        <v>3</v>
      </c>
      <c r="H10" s="22">
        <v>2</v>
      </c>
      <c r="I10" s="22">
        <v>2</v>
      </c>
      <c r="J10" s="22">
        <v>3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1</v>
      </c>
      <c r="U10" s="11">
        <f t="shared" si="1"/>
        <v>1</v>
      </c>
      <c r="V10" s="11">
        <f t="shared" si="3"/>
        <v>0.75</v>
      </c>
      <c r="W10" s="12">
        <f t="shared" si="2"/>
        <v>1.75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2</v>
      </c>
      <c r="H11" s="22">
        <v>2</v>
      </c>
      <c r="I11" s="22"/>
      <c r="J11" s="22"/>
      <c r="K11" s="22">
        <v>1</v>
      </c>
      <c r="L11" s="22">
        <v>2</v>
      </c>
      <c r="M11" s="22"/>
      <c r="N11" s="22"/>
      <c r="O11" s="22"/>
      <c r="P11" s="22"/>
      <c r="Q11" s="22"/>
      <c r="R11" s="22"/>
      <c r="S11" s="22"/>
      <c r="T11" s="11">
        <f t="shared" si="0"/>
        <v>0.5</v>
      </c>
      <c r="U11" s="11">
        <f t="shared" si="1"/>
        <v>2</v>
      </c>
      <c r="V11" s="11">
        <f t="shared" si="3"/>
        <v>0.5</v>
      </c>
      <c r="W11" s="12">
        <f t="shared" si="2"/>
        <v>2.5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1</v>
      </c>
      <c r="H12" s="22"/>
      <c r="I12" s="22">
        <v>1</v>
      </c>
      <c r="J12" s="22"/>
      <c r="K12" s="22">
        <v>1</v>
      </c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0.25</v>
      </c>
      <c r="U12" s="11">
        <f t="shared" si="1"/>
        <v>0.5</v>
      </c>
      <c r="V12" s="11">
        <f t="shared" si="3"/>
        <v>0.25</v>
      </c>
      <c r="W12" s="12">
        <f t="shared" si="2"/>
        <v>0.75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>
        <v>2</v>
      </c>
      <c r="I13" s="22">
        <v>1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0.66666666666666663</v>
      </c>
      <c r="U13" s="11">
        <f t="shared" si="1"/>
        <v>0.66666666666666663</v>
      </c>
      <c r="V13" s="11">
        <f t="shared" si="3"/>
        <v>0.66666666666666663</v>
      </c>
      <c r="W13" s="12">
        <f t="shared" si="2"/>
        <v>1.3333333333333333</v>
      </c>
    </row>
    <row r="14" spans="3:23" x14ac:dyDescent="0.4">
      <c r="C14" t="s">
        <v>50</v>
      </c>
      <c r="D14" s="22">
        <v>1</v>
      </c>
      <c r="E14" s="22">
        <v>4</v>
      </c>
      <c r="F14" s="22">
        <v>4</v>
      </c>
      <c r="G14" s="22">
        <v>3</v>
      </c>
      <c r="H14" s="22"/>
      <c r="I14" s="22">
        <v>2</v>
      </c>
      <c r="J14" s="22"/>
      <c r="K14" s="22">
        <v>3</v>
      </c>
      <c r="L14" s="22"/>
      <c r="M14" s="22"/>
      <c r="N14" s="22"/>
      <c r="O14" s="22"/>
      <c r="P14" s="22"/>
      <c r="Q14" s="22"/>
      <c r="R14" s="22"/>
      <c r="S14" s="22"/>
      <c r="T14" s="1">
        <f t="shared" si="0"/>
        <v>0.75</v>
      </c>
      <c r="U14" s="30">
        <f t="shared" si="1"/>
        <v>1.5</v>
      </c>
      <c r="V14" s="11">
        <f t="shared" si="3"/>
        <v>0.75</v>
      </c>
      <c r="W14" s="31">
        <f t="shared" si="2"/>
        <v>2.25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30" t="e">
        <f t="shared" si="1"/>
        <v>#DIV/0!</v>
      </c>
      <c r="V15" s="11" t="e">
        <f t="shared" si="3"/>
        <v>#DIV/0!</v>
      </c>
      <c r="W15" s="31" t="e">
        <f t="shared" si="2"/>
        <v>#DIV/0!</v>
      </c>
    </row>
    <row r="16" spans="3:23" x14ac:dyDescent="0.4">
      <c r="C16" t="s">
        <v>111</v>
      </c>
      <c r="D16" s="22">
        <v>1</v>
      </c>
      <c r="E16" s="22">
        <v>4</v>
      </c>
      <c r="F16" s="22">
        <v>4</v>
      </c>
      <c r="G16" s="22">
        <v>3</v>
      </c>
      <c r="H16" s="22">
        <v>3</v>
      </c>
      <c r="I16" s="22">
        <v>3</v>
      </c>
      <c r="J16" s="22"/>
      <c r="K16" s="22">
        <v>1</v>
      </c>
      <c r="L16" s="22">
        <v>1</v>
      </c>
      <c r="M16" s="22">
        <v>1</v>
      </c>
      <c r="N16" s="22"/>
      <c r="P16" s="22">
        <v>1</v>
      </c>
      <c r="T16" s="1">
        <f t="shared" si="0"/>
        <v>0.75</v>
      </c>
      <c r="U16" s="30">
        <f t="shared" si="1"/>
        <v>2.25</v>
      </c>
      <c r="V16" s="11">
        <f t="shared" si="3"/>
        <v>0.75</v>
      </c>
      <c r="W16" s="31">
        <f t="shared" si="2"/>
        <v>3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T17" s="1" t="e">
        <f t="shared" si="0"/>
        <v>#DIV/0!</v>
      </c>
      <c r="U17" s="30" t="e">
        <f t="shared" si="1"/>
        <v>#DIV/0!</v>
      </c>
      <c r="V17" s="11" t="e">
        <f t="shared" si="3"/>
        <v>#DIV/0!</v>
      </c>
      <c r="W17" s="31" t="e">
        <f t="shared" si="2"/>
        <v>#DIV/0!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/>
    </row>
    <row r="21" spans="2:23" x14ac:dyDescent="0.4">
      <c r="C21" t="s">
        <v>0</v>
      </c>
      <c r="I21" s="10"/>
    </row>
    <row r="22" spans="2:23" x14ac:dyDescent="0.4">
      <c r="C22" t="s">
        <v>40</v>
      </c>
      <c r="D22">
        <v>1</v>
      </c>
      <c r="E22">
        <v>6</v>
      </c>
      <c r="F22">
        <v>1</v>
      </c>
      <c r="G22">
        <v>8</v>
      </c>
      <c r="H22">
        <v>6</v>
      </c>
      <c r="I22" s="10">
        <f t="shared" ref="I22" si="4">9*H22/E22</f>
        <v>9</v>
      </c>
    </row>
    <row r="25" spans="2:23" ht="15" thickBot="1" x14ac:dyDescent="0.45"/>
    <row r="26" spans="2:23" ht="14.6" customHeight="1" x14ac:dyDescent="0.4">
      <c r="B26" s="77" t="s">
        <v>126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78"/>
      <c r="C27" s="26" t="s">
        <v>50</v>
      </c>
      <c r="D27" s="10">
        <f>VLOOKUP($C27,$C$4:$S$18,MATCH(D$26,$C$3:$S$3,0),FALSE)</f>
        <v>1</v>
      </c>
      <c r="E27" s="10">
        <f t="shared" ref="E27:S37" si="5">VLOOKUP($C27,$C$4:$S$18,MATCH(E$26,$C$3:$S$3,0),FALSE)</f>
        <v>4</v>
      </c>
      <c r="F27" s="10">
        <f t="shared" si="5"/>
        <v>4</v>
      </c>
      <c r="G27" s="10">
        <f t="shared" si="5"/>
        <v>3</v>
      </c>
      <c r="H27" s="10">
        <f t="shared" si="5"/>
        <v>0</v>
      </c>
      <c r="I27" s="10">
        <f t="shared" si="5"/>
        <v>2</v>
      </c>
      <c r="J27" s="10">
        <f t="shared" si="5"/>
        <v>0</v>
      </c>
      <c r="K27" s="10">
        <f t="shared" si="5"/>
        <v>3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>G27/F27</f>
        <v>0.75</v>
      </c>
      <c r="U27" s="11">
        <f>(J27+(2*K27)+(3*L27)+(4*M27))/F27</f>
        <v>1.5</v>
      </c>
      <c r="V27" s="11">
        <f>(G27+N27+Q27+O27)/E27</f>
        <v>0.75</v>
      </c>
      <c r="W27" s="12">
        <f>U27+V27</f>
        <v>2.25</v>
      </c>
    </row>
    <row r="28" spans="2:23" x14ac:dyDescent="0.4">
      <c r="B28" s="78"/>
      <c r="C28" s="26" t="s">
        <v>40</v>
      </c>
      <c r="D28" s="10">
        <f t="shared" ref="D28:D37" si="6">VLOOKUP($C28,$C$4:$S$18,MATCH(D$26,$C$3:$S$3,0),FALSE)</f>
        <v>1</v>
      </c>
      <c r="E28" s="10">
        <f t="shared" si="5"/>
        <v>4</v>
      </c>
      <c r="F28" s="10">
        <f t="shared" si="5"/>
        <v>4</v>
      </c>
      <c r="G28" s="10">
        <f t="shared" si="5"/>
        <v>2</v>
      </c>
      <c r="H28" s="10">
        <f t="shared" si="5"/>
        <v>2</v>
      </c>
      <c r="I28" s="10">
        <f t="shared" si="5"/>
        <v>1</v>
      </c>
      <c r="J28" s="10">
        <f t="shared" si="5"/>
        <v>0</v>
      </c>
      <c r="K28" s="10">
        <f t="shared" si="5"/>
        <v>2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ref="T28:T37" si="7">G28/F28</f>
        <v>0.5</v>
      </c>
      <c r="U28" s="11">
        <f t="shared" ref="U28:U37" si="8">(J28+(2*K28)+(3*L28)+(4*M28))/F28</f>
        <v>1</v>
      </c>
      <c r="V28" s="11">
        <f t="shared" ref="V28:V37" si="9">(G28+N28+Q28+O28)/E28</f>
        <v>0.5</v>
      </c>
      <c r="W28" s="12">
        <f t="shared" ref="W28:W37" si="10">U28+V28</f>
        <v>1.5</v>
      </c>
    </row>
    <row r="29" spans="2:23" x14ac:dyDescent="0.4">
      <c r="B29" s="78"/>
      <c r="C29" s="26" t="s">
        <v>12</v>
      </c>
      <c r="D29" s="10">
        <f t="shared" si="6"/>
        <v>1</v>
      </c>
      <c r="E29" s="10">
        <f t="shared" si="5"/>
        <v>4</v>
      </c>
      <c r="F29" s="10">
        <f t="shared" si="5"/>
        <v>4</v>
      </c>
      <c r="G29" s="10">
        <f t="shared" si="5"/>
        <v>2</v>
      </c>
      <c r="H29" s="10">
        <f t="shared" si="5"/>
        <v>2</v>
      </c>
      <c r="I29" s="10">
        <v>3</v>
      </c>
      <c r="J29" s="10">
        <f t="shared" si="5"/>
        <v>0</v>
      </c>
      <c r="K29" s="10">
        <f t="shared" si="5"/>
        <v>1</v>
      </c>
      <c r="L29" s="10">
        <f t="shared" si="5"/>
        <v>0</v>
      </c>
      <c r="M29" s="10">
        <f t="shared" si="5"/>
        <v>1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7"/>
        <v>0.5</v>
      </c>
      <c r="U29" s="11">
        <f t="shared" si="8"/>
        <v>1.5</v>
      </c>
      <c r="V29" s="11">
        <f t="shared" si="9"/>
        <v>0.5</v>
      </c>
      <c r="W29" s="12">
        <f t="shared" si="10"/>
        <v>2</v>
      </c>
    </row>
    <row r="30" spans="2:23" x14ac:dyDescent="0.4">
      <c r="B30" s="78"/>
      <c r="C30" s="26" t="s">
        <v>47</v>
      </c>
      <c r="D30" s="10">
        <f t="shared" si="6"/>
        <v>1</v>
      </c>
      <c r="E30" s="10">
        <f t="shared" si="5"/>
        <v>4</v>
      </c>
      <c r="F30" s="10">
        <f t="shared" si="5"/>
        <v>4</v>
      </c>
      <c r="G30" s="10">
        <f t="shared" si="5"/>
        <v>2</v>
      </c>
      <c r="H30" s="10">
        <f t="shared" si="5"/>
        <v>2</v>
      </c>
      <c r="I30" s="10">
        <f t="shared" si="5"/>
        <v>2</v>
      </c>
      <c r="J30" s="10">
        <f t="shared" si="5"/>
        <v>0</v>
      </c>
      <c r="K30" s="10">
        <f t="shared" si="5"/>
        <v>2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1</v>
      </c>
      <c r="Q30" s="10">
        <f t="shared" si="5"/>
        <v>0</v>
      </c>
      <c r="R30" s="10">
        <f t="shared" si="5"/>
        <v>1</v>
      </c>
      <c r="S30" s="10">
        <f t="shared" si="5"/>
        <v>0</v>
      </c>
      <c r="T30" s="11">
        <f t="shared" si="7"/>
        <v>0.5</v>
      </c>
      <c r="U30" s="11">
        <f t="shared" si="8"/>
        <v>1</v>
      </c>
      <c r="V30" s="11">
        <f t="shared" si="9"/>
        <v>0.5</v>
      </c>
      <c r="W30" s="12">
        <f t="shared" si="10"/>
        <v>1.5</v>
      </c>
    </row>
    <row r="31" spans="2:23" x14ac:dyDescent="0.4">
      <c r="B31" s="78"/>
      <c r="C31" s="26" t="s">
        <v>111</v>
      </c>
      <c r="D31" s="10">
        <f t="shared" si="6"/>
        <v>1</v>
      </c>
      <c r="E31" s="10">
        <f t="shared" si="5"/>
        <v>4</v>
      </c>
      <c r="F31" s="10">
        <f t="shared" si="5"/>
        <v>4</v>
      </c>
      <c r="G31" s="10">
        <f t="shared" si="5"/>
        <v>3</v>
      </c>
      <c r="H31" s="10">
        <f t="shared" si="5"/>
        <v>3</v>
      </c>
      <c r="I31" s="10">
        <f t="shared" si="5"/>
        <v>3</v>
      </c>
      <c r="J31" s="10">
        <f t="shared" si="5"/>
        <v>0</v>
      </c>
      <c r="K31" s="10">
        <f t="shared" si="5"/>
        <v>1</v>
      </c>
      <c r="L31" s="10">
        <f t="shared" si="5"/>
        <v>1</v>
      </c>
      <c r="M31" s="10">
        <f t="shared" si="5"/>
        <v>1</v>
      </c>
      <c r="N31" s="10">
        <f t="shared" si="5"/>
        <v>0</v>
      </c>
      <c r="O31" s="10">
        <f t="shared" si="5"/>
        <v>0</v>
      </c>
      <c r="P31" s="10">
        <f t="shared" si="5"/>
        <v>1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7"/>
        <v>0.75</v>
      </c>
      <c r="U31" s="11">
        <f t="shared" si="8"/>
        <v>2.25</v>
      </c>
      <c r="V31" s="11">
        <f t="shared" si="9"/>
        <v>0.75</v>
      </c>
      <c r="W31" s="12">
        <f t="shared" si="10"/>
        <v>3</v>
      </c>
    </row>
    <row r="32" spans="2:23" x14ac:dyDescent="0.4">
      <c r="B32" s="78"/>
      <c r="C32" s="26" t="s">
        <v>11</v>
      </c>
      <c r="D32" s="10">
        <f t="shared" si="6"/>
        <v>1</v>
      </c>
      <c r="E32" s="10">
        <f t="shared" si="5"/>
        <v>4</v>
      </c>
      <c r="F32" s="10">
        <f t="shared" si="5"/>
        <v>3</v>
      </c>
      <c r="G32" s="10">
        <f t="shared" si="5"/>
        <v>1</v>
      </c>
      <c r="H32" s="10">
        <f t="shared" si="5"/>
        <v>2</v>
      </c>
      <c r="I32" s="10">
        <f t="shared" si="5"/>
        <v>1</v>
      </c>
      <c r="J32" s="10">
        <f t="shared" si="5"/>
        <v>1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1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7"/>
        <v>0.33333333333333331</v>
      </c>
      <c r="U32" s="11">
        <f t="shared" si="8"/>
        <v>0.33333333333333331</v>
      </c>
      <c r="V32" s="11">
        <f t="shared" si="9"/>
        <v>0.5</v>
      </c>
      <c r="W32" s="12">
        <f t="shared" si="10"/>
        <v>0.83333333333333326</v>
      </c>
    </row>
    <row r="33" spans="2:23" x14ac:dyDescent="0.4">
      <c r="B33" s="78"/>
      <c r="C33" s="26" t="s">
        <v>6</v>
      </c>
      <c r="D33" s="10">
        <f t="shared" si="6"/>
        <v>1</v>
      </c>
      <c r="E33" s="10">
        <f t="shared" si="5"/>
        <v>4</v>
      </c>
      <c r="F33" s="10">
        <f t="shared" si="5"/>
        <v>4</v>
      </c>
      <c r="G33" s="10">
        <f t="shared" si="5"/>
        <v>1</v>
      </c>
      <c r="H33" s="10">
        <f t="shared" si="5"/>
        <v>0</v>
      </c>
      <c r="I33" s="10">
        <f t="shared" si="5"/>
        <v>1</v>
      </c>
      <c r="J33" s="10">
        <f t="shared" si="5"/>
        <v>0</v>
      </c>
      <c r="K33" s="10">
        <f t="shared" si="5"/>
        <v>1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1</v>
      </c>
      <c r="S33" s="10">
        <f t="shared" si="5"/>
        <v>0</v>
      </c>
      <c r="T33" s="11">
        <f t="shared" si="7"/>
        <v>0.25</v>
      </c>
      <c r="U33" s="11">
        <f t="shared" si="8"/>
        <v>0.5</v>
      </c>
      <c r="V33" s="11">
        <f t="shared" si="9"/>
        <v>0.25</v>
      </c>
      <c r="W33" s="12">
        <f t="shared" si="10"/>
        <v>0.75</v>
      </c>
    </row>
    <row r="34" spans="2:23" x14ac:dyDescent="0.4">
      <c r="B34" s="78"/>
      <c r="C34" s="26" t="s">
        <v>9</v>
      </c>
      <c r="D34" s="10">
        <f t="shared" si="6"/>
        <v>1</v>
      </c>
      <c r="E34" s="10">
        <f t="shared" si="5"/>
        <v>4</v>
      </c>
      <c r="F34" s="10">
        <f t="shared" si="5"/>
        <v>4</v>
      </c>
      <c r="G34" s="10">
        <f t="shared" si="5"/>
        <v>2</v>
      </c>
      <c r="H34" s="10">
        <f t="shared" si="5"/>
        <v>2</v>
      </c>
      <c r="I34" s="10">
        <f t="shared" si="5"/>
        <v>0</v>
      </c>
      <c r="J34" s="10">
        <f t="shared" si="5"/>
        <v>0</v>
      </c>
      <c r="K34" s="10">
        <f t="shared" si="5"/>
        <v>1</v>
      </c>
      <c r="L34" s="10">
        <f t="shared" si="5"/>
        <v>2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7"/>
        <v>0.5</v>
      </c>
      <c r="U34" s="11">
        <f t="shared" si="8"/>
        <v>2</v>
      </c>
      <c r="V34" s="11">
        <f t="shared" si="9"/>
        <v>0.5</v>
      </c>
      <c r="W34" s="12">
        <f t="shared" si="10"/>
        <v>2.5</v>
      </c>
    </row>
    <row r="35" spans="2:23" x14ac:dyDescent="0.4">
      <c r="B35" s="78"/>
      <c r="C35" s="26" t="s">
        <v>49</v>
      </c>
      <c r="D35" s="10">
        <f t="shared" si="6"/>
        <v>1</v>
      </c>
      <c r="E35" s="10">
        <f t="shared" si="5"/>
        <v>4</v>
      </c>
      <c r="F35" s="10">
        <f t="shared" si="5"/>
        <v>3</v>
      </c>
      <c r="G35" s="10">
        <f t="shared" si="5"/>
        <v>3</v>
      </c>
      <c r="H35" s="10">
        <f t="shared" si="5"/>
        <v>2</v>
      </c>
      <c r="I35" s="10">
        <f t="shared" si="5"/>
        <v>2</v>
      </c>
      <c r="J35" s="10">
        <f t="shared" si="5"/>
        <v>3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0</v>
      </c>
      <c r="T35" s="11">
        <f t="shared" si="7"/>
        <v>1</v>
      </c>
      <c r="U35" s="11">
        <f t="shared" si="8"/>
        <v>1</v>
      </c>
      <c r="V35" s="11">
        <f t="shared" si="9"/>
        <v>0.75</v>
      </c>
      <c r="W35" s="12">
        <f t="shared" si="10"/>
        <v>1.75</v>
      </c>
    </row>
    <row r="36" spans="2:23" x14ac:dyDescent="0.4">
      <c r="B36" s="78"/>
      <c r="C36" s="26" t="s">
        <v>1</v>
      </c>
      <c r="D36" s="10">
        <f t="shared" si="6"/>
        <v>1</v>
      </c>
      <c r="E36" s="10">
        <f t="shared" si="5"/>
        <v>3</v>
      </c>
      <c r="F36" s="10">
        <f t="shared" si="5"/>
        <v>3</v>
      </c>
      <c r="G36" s="10">
        <f t="shared" si="5"/>
        <v>2</v>
      </c>
      <c r="H36" s="10">
        <f t="shared" si="5"/>
        <v>2</v>
      </c>
      <c r="I36" s="10">
        <f t="shared" si="5"/>
        <v>1</v>
      </c>
      <c r="J36" s="10">
        <f t="shared" si="5"/>
        <v>2</v>
      </c>
      <c r="K36" s="10">
        <f t="shared" si="5"/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</v>
      </c>
      <c r="R36" s="10">
        <f t="shared" si="5"/>
        <v>0</v>
      </c>
      <c r="S36" s="10">
        <f t="shared" si="5"/>
        <v>0</v>
      </c>
      <c r="T36" s="11">
        <f t="shared" si="7"/>
        <v>0.66666666666666663</v>
      </c>
      <c r="U36" s="11">
        <f t="shared" si="8"/>
        <v>0.66666666666666663</v>
      </c>
      <c r="V36" s="11">
        <f t="shared" si="9"/>
        <v>0.66666666666666663</v>
      </c>
      <c r="W36" s="12">
        <f t="shared" si="10"/>
        <v>1.3333333333333333</v>
      </c>
    </row>
    <row r="37" spans="2:23" x14ac:dyDescent="0.4">
      <c r="B37" s="78"/>
      <c r="C37" s="26" t="s">
        <v>48</v>
      </c>
      <c r="D37" s="10">
        <f t="shared" si="6"/>
        <v>1</v>
      </c>
      <c r="E37" s="10">
        <f t="shared" si="5"/>
        <v>3</v>
      </c>
      <c r="F37" s="10">
        <f t="shared" si="5"/>
        <v>3</v>
      </c>
      <c r="G37" s="10">
        <f t="shared" si="5"/>
        <v>0</v>
      </c>
      <c r="H37" s="27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5"/>
        <v>0</v>
      </c>
      <c r="N37" s="10">
        <f t="shared" si="5"/>
        <v>0</v>
      </c>
      <c r="O37" s="10">
        <f t="shared" si="5"/>
        <v>0</v>
      </c>
      <c r="P37" s="10">
        <f t="shared" si="5"/>
        <v>0</v>
      </c>
      <c r="Q37" s="10">
        <f t="shared" si="5"/>
        <v>0</v>
      </c>
      <c r="R37" s="10">
        <f t="shared" si="5"/>
        <v>0</v>
      </c>
      <c r="S37" s="10">
        <f t="shared" si="5"/>
        <v>1</v>
      </c>
      <c r="T37" s="11">
        <f t="shared" si="7"/>
        <v>0</v>
      </c>
      <c r="U37" s="11">
        <f t="shared" si="8"/>
        <v>0</v>
      </c>
      <c r="V37" s="11">
        <f t="shared" si="9"/>
        <v>0</v>
      </c>
      <c r="W37" s="12">
        <f t="shared" si="10"/>
        <v>0</v>
      </c>
    </row>
    <row r="38" spans="2:23" x14ac:dyDescent="0.4">
      <c r="B38" s="78"/>
      <c r="C38" s="3" t="s">
        <v>5</v>
      </c>
      <c r="D38" s="13" t="s">
        <v>52</v>
      </c>
      <c r="E38" s="13" t="s">
        <v>4</v>
      </c>
      <c r="F38" s="13" t="s">
        <v>3</v>
      </c>
      <c r="G38" s="13" t="s">
        <v>2</v>
      </c>
      <c r="H38" s="62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78"/>
      <c r="C39" s="4" t="s">
        <v>1</v>
      </c>
      <c r="D39" s="10">
        <f t="shared" ref="D39:H40" si="11">VLOOKUP($C39,$C$20:$I$22,MATCH(D$38,$C$19:$I$19,0),FALSE)</f>
        <v>0</v>
      </c>
      <c r="E39" s="10">
        <f t="shared" si="11"/>
        <v>0</v>
      </c>
      <c r="F39" s="10">
        <f t="shared" si="11"/>
        <v>0</v>
      </c>
      <c r="G39" s="10">
        <f t="shared" si="11"/>
        <v>0</v>
      </c>
      <c r="H39" s="21">
        <f t="shared" si="11"/>
        <v>0</v>
      </c>
      <c r="I39" s="10"/>
      <c r="J39" s="10"/>
      <c r="K39" s="10"/>
      <c r="L39" s="10"/>
      <c r="M39" s="51" t="s">
        <v>59</v>
      </c>
      <c r="N39" s="52">
        <v>44752</v>
      </c>
      <c r="O39" s="51" t="s">
        <v>74</v>
      </c>
      <c r="P39" s="51" t="s">
        <v>120</v>
      </c>
      <c r="Q39" s="51" t="s">
        <v>56</v>
      </c>
      <c r="R39" s="51" t="s">
        <v>63</v>
      </c>
      <c r="S39" s="10"/>
      <c r="T39" s="10"/>
      <c r="U39" s="11"/>
      <c r="V39" s="11"/>
      <c r="W39" s="12"/>
    </row>
    <row r="40" spans="2:23" ht="15" thickBot="1" x14ac:dyDescent="0.45">
      <c r="B40" s="79"/>
      <c r="C40" s="7" t="s">
        <v>40</v>
      </c>
      <c r="D40" s="14">
        <f t="shared" si="11"/>
        <v>1</v>
      </c>
      <c r="E40" s="14">
        <f t="shared" si="11"/>
        <v>6</v>
      </c>
      <c r="F40" s="14">
        <f t="shared" si="11"/>
        <v>1</v>
      </c>
      <c r="G40" s="14">
        <f t="shared" si="11"/>
        <v>8</v>
      </c>
      <c r="H40" s="23">
        <f t="shared" si="11"/>
        <v>9</v>
      </c>
      <c r="I40" s="14"/>
      <c r="J40" s="14"/>
      <c r="K40" s="14"/>
      <c r="L40" s="14"/>
      <c r="M40" s="53"/>
      <c r="N40" s="53"/>
      <c r="O40" s="53" t="s">
        <v>58</v>
      </c>
      <c r="P40" s="54" t="s">
        <v>109</v>
      </c>
      <c r="Q40" s="53" t="s">
        <v>57</v>
      </c>
      <c r="R40" s="53" t="s">
        <v>60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A23BD-942A-4794-9FBD-51AEBD374BA7}">
  <dimension ref="B2:W39"/>
  <sheetViews>
    <sheetView zoomScale="55" zoomScaleNormal="55" workbookViewId="0">
      <selection activeCell="B26" sqref="B26:B39"/>
    </sheetView>
  </sheetViews>
  <sheetFormatPr defaultRowHeight="14.6" x14ac:dyDescent="0.4"/>
  <cols>
    <col min="14" max="14" width="9.765625" bestFit="1" customWidth="1"/>
    <col min="16" max="16" width="11.4609375" bestFit="1" customWidth="1"/>
    <col min="18" max="18" width="11.7656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3</v>
      </c>
      <c r="F5" s="22">
        <v>3</v>
      </c>
      <c r="G5" s="22"/>
      <c r="H5" s="22">
        <v>1</v>
      </c>
      <c r="I5" s="22">
        <v>1</v>
      </c>
      <c r="J5" s="22"/>
      <c r="K5" s="22"/>
      <c r="L5" s="22"/>
      <c r="M5" s="22"/>
      <c r="N5" s="22"/>
      <c r="O5" s="22">
        <v>2</v>
      </c>
      <c r="P5" s="22"/>
      <c r="Q5" s="22"/>
      <c r="R5" s="22"/>
      <c r="S5" s="22"/>
      <c r="T5" s="11">
        <f t="shared" ref="T5:T18" si="0">G5/F5</f>
        <v>0</v>
      </c>
      <c r="U5" s="11">
        <f t="shared" ref="U5:U18" si="1">(J5+(2*K5)+(3*L5)+(4*M5))/F5</f>
        <v>0</v>
      </c>
      <c r="V5" s="11">
        <f>(G5+N5+Q5+O5)/F5</f>
        <v>0.66666666666666663</v>
      </c>
      <c r="W5" s="12">
        <f t="shared" ref="W5:W18" si="2">U5+V5</f>
        <v>0.66666666666666663</v>
      </c>
    </row>
    <row r="6" spans="3:23" x14ac:dyDescent="0.4">
      <c r="C6" t="s">
        <v>12</v>
      </c>
      <c r="D6" s="22">
        <v>1</v>
      </c>
      <c r="E6" s="22">
        <v>3</v>
      </c>
      <c r="F6" s="22">
        <v>3</v>
      </c>
      <c r="G6" s="22">
        <v>2</v>
      </c>
      <c r="H6" s="22">
        <v>1</v>
      </c>
      <c r="I6" s="22">
        <v>1</v>
      </c>
      <c r="J6" s="22">
        <v>2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0.66666666666666663</v>
      </c>
      <c r="U6" s="11">
        <f t="shared" si="1"/>
        <v>0.66666666666666663</v>
      </c>
      <c r="V6" s="11">
        <f>(G6+N6+Q6+O6)/F6</f>
        <v>0.66666666666666663</v>
      </c>
      <c r="W6" s="12">
        <f t="shared" si="2"/>
        <v>1.3333333333333333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>
        <v>1</v>
      </c>
      <c r="H8" s="22">
        <v>1</v>
      </c>
      <c r="I8" s="22">
        <v>1</v>
      </c>
      <c r="J8" s="22"/>
      <c r="K8" s="22"/>
      <c r="L8" s="22">
        <v>1</v>
      </c>
      <c r="M8" s="22"/>
      <c r="N8" s="22"/>
      <c r="O8" s="22"/>
      <c r="P8" s="22"/>
      <c r="Q8" s="22"/>
      <c r="R8" s="22"/>
      <c r="S8" s="22"/>
      <c r="T8" s="11">
        <f t="shared" si="0"/>
        <v>0.33333333333333331</v>
      </c>
      <c r="U8" s="11">
        <f t="shared" si="1"/>
        <v>1</v>
      </c>
      <c r="V8" s="11">
        <f t="shared" si="3"/>
        <v>0.33333333333333331</v>
      </c>
      <c r="W8" s="12">
        <f t="shared" si="2"/>
        <v>1.3333333333333333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3</v>
      </c>
      <c r="H9" s="22">
        <v>1</v>
      </c>
      <c r="I9" s="22"/>
      <c r="J9" s="22">
        <v>3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1</v>
      </c>
      <c r="U9" s="11">
        <f t="shared" si="1"/>
        <v>1</v>
      </c>
      <c r="V9" s="11">
        <f t="shared" si="3"/>
        <v>1</v>
      </c>
      <c r="W9" s="12">
        <f t="shared" si="2"/>
        <v>2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2</v>
      </c>
      <c r="H10" s="22">
        <v>1</v>
      </c>
      <c r="I10" s="22">
        <v>1</v>
      </c>
      <c r="J10" s="22">
        <v>2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0.66666666666666663</v>
      </c>
      <c r="U10" s="11">
        <f t="shared" si="1"/>
        <v>0.66666666666666663</v>
      </c>
      <c r="V10" s="11">
        <f t="shared" si="3"/>
        <v>0.66666666666666663</v>
      </c>
      <c r="W10" s="12">
        <f t="shared" si="2"/>
        <v>1.3333333333333333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2</v>
      </c>
      <c r="H12" s="22">
        <v>2</v>
      </c>
      <c r="I12" s="22">
        <v>3</v>
      </c>
      <c r="J12" s="22">
        <v>1</v>
      </c>
      <c r="K12" s="22"/>
      <c r="L12" s="22"/>
      <c r="M12" s="22">
        <v>1</v>
      </c>
      <c r="N12" s="22"/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1.6666666666666667</v>
      </c>
      <c r="V12" s="11">
        <f t="shared" si="3"/>
        <v>0.66666666666666663</v>
      </c>
      <c r="W12" s="12">
        <f t="shared" si="2"/>
        <v>2.3333333333333335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1</v>
      </c>
      <c r="H13" s="22">
        <v>1</v>
      </c>
      <c r="I13" s="22">
        <v>1</v>
      </c>
      <c r="J13" s="22">
        <v>1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0.33333333333333331</v>
      </c>
      <c r="U13" s="11">
        <f t="shared" si="1"/>
        <v>0.33333333333333331</v>
      </c>
      <c r="V13" s="11">
        <f t="shared" si="3"/>
        <v>0.33333333333333331</v>
      </c>
      <c r="W13" s="12">
        <f t="shared" si="2"/>
        <v>0.66666666666666663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30" t="e">
        <f t="shared" si="1"/>
        <v>#DIV/0!</v>
      </c>
      <c r="V14" s="11" t="e">
        <f t="shared" si="3"/>
        <v>#DIV/0!</v>
      </c>
      <c r="W14" s="31" t="e">
        <f t="shared" si="2"/>
        <v>#DIV/0!</v>
      </c>
    </row>
    <row r="15" spans="3:23" x14ac:dyDescent="0.4">
      <c r="C15" t="s">
        <v>13</v>
      </c>
      <c r="D15" s="22">
        <v>1</v>
      </c>
      <c r="E15" s="22">
        <v>3</v>
      </c>
      <c r="F15" s="22">
        <v>3</v>
      </c>
      <c r="G15" s="22">
        <v>2</v>
      </c>
      <c r="H15" s="22">
        <v>2</v>
      </c>
      <c r="I15" s="22"/>
      <c r="J15" s="22">
        <v>1</v>
      </c>
      <c r="K15" s="22">
        <v>1</v>
      </c>
      <c r="L15" s="22"/>
      <c r="M15" s="22"/>
      <c r="N15" s="22"/>
      <c r="O15" s="22"/>
      <c r="T15" s="1">
        <f t="shared" si="0"/>
        <v>0.66666666666666663</v>
      </c>
      <c r="U15" s="30">
        <f t="shared" si="1"/>
        <v>1</v>
      </c>
      <c r="V15" s="11">
        <f t="shared" si="3"/>
        <v>0.66666666666666663</v>
      </c>
      <c r="W15" s="31">
        <f t="shared" si="2"/>
        <v>1.6666666666666665</v>
      </c>
    </row>
    <row r="16" spans="3:23" x14ac:dyDescent="0.4">
      <c r="C16" t="s">
        <v>111</v>
      </c>
      <c r="D16" s="22">
        <v>1</v>
      </c>
      <c r="E16" s="22">
        <v>3</v>
      </c>
      <c r="F16" s="22">
        <v>3</v>
      </c>
      <c r="G16" s="22">
        <v>2</v>
      </c>
      <c r="H16" s="22">
        <v>1</v>
      </c>
      <c r="I16" s="22">
        <v>3</v>
      </c>
      <c r="J16" s="22">
        <v>1</v>
      </c>
      <c r="K16" s="22"/>
      <c r="L16" s="22"/>
      <c r="M16" s="22">
        <v>1</v>
      </c>
      <c r="N16" s="22"/>
      <c r="P16" s="22"/>
      <c r="T16" s="1">
        <f t="shared" si="0"/>
        <v>0.66666666666666663</v>
      </c>
      <c r="U16" s="30">
        <f t="shared" si="1"/>
        <v>1.6666666666666667</v>
      </c>
      <c r="V16" s="11">
        <f t="shared" si="3"/>
        <v>0.66666666666666663</v>
      </c>
      <c r="W16" s="31">
        <f t="shared" si="2"/>
        <v>2.3333333333333335</v>
      </c>
    </row>
    <row r="17" spans="2:23" x14ac:dyDescent="0.4">
      <c r="C17" t="s">
        <v>34</v>
      </c>
      <c r="D17" s="22">
        <v>1</v>
      </c>
      <c r="E17" s="22">
        <v>3</v>
      </c>
      <c r="F17" s="22">
        <v>3</v>
      </c>
      <c r="G17" s="22"/>
      <c r="H17" s="22"/>
      <c r="I17" s="22"/>
      <c r="J17" s="22"/>
      <c r="T17" s="1">
        <f t="shared" si="0"/>
        <v>0</v>
      </c>
      <c r="U17" s="30">
        <f t="shared" si="1"/>
        <v>0</v>
      </c>
      <c r="V17" s="11">
        <f t="shared" si="3"/>
        <v>0</v>
      </c>
      <c r="W17" s="31">
        <f t="shared" si="2"/>
        <v>0</v>
      </c>
    </row>
    <row r="18" spans="2:23" x14ac:dyDescent="0.4">
      <c r="C18" t="s">
        <v>93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30" t="e">
        <f t="shared" si="1"/>
        <v>#DIV/0!</v>
      </c>
      <c r="V18" s="11" t="e">
        <f t="shared" si="3"/>
        <v>#DIV/0!</v>
      </c>
      <c r="W18" s="31" t="e">
        <f t="shared" si="2"/>
        <v>#DIV/0!</v>
      </c>
    </row>
    <row r="19" spans="2:23" x14ac:dyDescent="0.4">
      <c r="C19" t="s">
        <v>5</v>
      </c>
      <c r="D19" t="s">
        <v>52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>
        <v>1</v>
      </c>
      <c r="E20" s="22">
        <v>2</v>
      </c>
      <c r="F20" s="22"/>
      <c r="G20" s="22">
        <v>9</v>
      </c>
      <c r="H20" s="22">
        <v>6</v>
      </c>
      <c r="I20" s="10">
        <f t="shared" ref="I20:I22" si="4">9*H20/E20</f>
        <v>27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D22">
        <v>1</v>
      </c>
      <c r="E22">
        <v>2</v>
      </c>
      <c r="G22">
        <v>15</v>
      </c>
      <c r="H22">
        <v>6</v>
      </c>
      <c r="I22" s="10">
        <f t="shared" si="4"/>
        <v>27</v>
      </c>
    </row>
    <row r="25" spans="2:23" ht="15" thickBot="1" x14ac:dyDescent="0.45"/>
    <row r="26" spans="2:23" ht="14.6" customHeight="1" x14ac:dyDescent="0.4">
      <c r="B26" s="74" t="s">
        <v>125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75"/>
      <c r="C27" s="26" t="s">
        <v>13</v>
      </c>
      <c r="D27" s="10">
        <f>VLOOKUP($C27,$C$4:$S$18,MATCH(D$26,$C$3:$S$3,0),FALSE)</f>
        <v>1</v>
      </c>
      <c r="E27" s="10">
        <f t="shared" ref="E27:S36" si="5">VLOOKUP($C27,$C$4:$S$18,MATCH(E$26,$C$3:$S$3,0),FALSE)</f>
        <v>3</v>
      </c>
      <c r="F27" s="10">
        <f t="shared" si="5"/>
        <v>3</v>
      </c>
      <c r="G27" s="10">
        <f t="shared" si="5"/>
        <v>2</v>
      </c>
      <c r="H27" s="10">
        <f t="shared" si="5"/>
        <v>2</v>
      </c>
      <c r="I27" s="10">
        <f t="shared" si="5"/>
        <v>0</v>
      </c>
      <c r="J27" s="10">
        <f t="shared" si="5"/>
        <v>1</v>
      </c>
      <c r="K27" s="10">
        <f t="shared" si="5"/>
        <v>1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>G27/F27</f>
        <v>0.66666666666666663</v>
      </c>
      <c r="U27" s="11">
        <f>(J27+(2*K27)+(3*L27)+(4*M27))/F27</f>
        <v>1</v>
      </c>
      <c r="V27" s="11">
        <f>(G27+N27+Q27+O27)/E27</f>
        <v>0.66666666666666663</v>
      </c>
      <c r="W27" s="12">
        <f>U27+V27</f>
        <v>1.6666666666666665</v>
      </c>
    </row>
    <row r="28" spans="2:23" x14ac:dyDescent="0.4">
      <c r="B28" s="75"/>
      <c r="C28" s="26" t="s">
        <v>6</v>
      </c>
      <c r="D28" s="10">
        <f t="shared" ref="D28:D36" si="6">VLOOKUP($C28,$C$4:$S$18,MATCH(D$26,$C$3:$S$3,0),FALSE)</f>
        <v>1</v>
      </c>
      <c r="E28" s="10">
        <f t="shared" si="5"/>
        <v>3</v>
      </c>
      <c r="F28" s="10">
        <f t="shared" si="5"/>
        <v>3</v>
      </c>
      <c r="G28" s="10">
        <f t="shared" si="5"/>
        <v>2</v>
      </c>
      <c r="H28" s="10">
        <f t="shared" si="5"/>
        <v>2</v>
      </c>
      <c r="I28" s="10">
        <f t="shared" si="5"/>
        <v>3</v>
      </c>
      <c r="J28" s="10">
        <f t="shared" si="5"/>
        <v>1</v>
      </c>
      <c r="K28" s="10">
        <f t="shared" si="5"/>
        <v>0</v>
      </c>
      <c r="L28" s="10">
        <f t="shared" si="5"/>
        <v>0</v>
      </c>
      <c r="M28" s="10">
        <f t="shared" si="5"/>
        <v>1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ref="T28:T36" si="7">G28/F28</f>
        <v>0.66666666666666663</v>
      </c>
      <c r="U28" s="11">
        <f t="shared" ref="U28:U36" si="8">(J28+(2*K28)+(3*L28)+(4*M28))/F28</f>
        <v>1.6666666666666667</v>
      </c>
      <c r="V28" s="11">
        <f t="shared" ref="V28:V36" si="9">(G28+N28+Q28+O28)/E28</f>
        <v>0.66666666666666663</v>
      </c>
      <c r="W28" s="12">
        <f t="shared" ref="W28:W36" si="10">U28+V28</f>
        <v>2.3333333333333335</v>
      </c>
    </row>
    <row r="29" spans="2:23" x14ac:dyDescent="0.4">
      <c r="B29" s="75"/>
      <c r="C29" s="26" t="s">
        <v>12</v>
      </c>
      <c r="D29" s="10">
        <f t="shared" si="6"/>
        <v>1</v>
      </c>
      <c r="E29" s="10">
        <f t="shared" si="5"/>
        <v>3</v>
      </c>
      <c r="F29" s="10">
        <f t="shared" si="5"/>
        <v>3</v>
      </c>
      <c r="G29" s="10">
        <f t="shared" si="5"/>
        <v>2</v>
      </c>
      <c r="H29" s="10">
        <f t="shared" si="5"/>
        <v>1</v>
      </c>
      <c r="I29" s="10">
        <v>3</v>
      </c>
      <c r="J29" s="10">
        <f t="shared" si="5"/>
        <v>2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7"/>
        <v>0.66666666666666663</v>
      </c>
      <c r="U29" s="11">
        <f t="shared" si="8"/>
        <v>0.66666666666666663</v>
      </c>
      <c r="V29" s="11">
        <f t="shared" si="9"/>
        <v>0.66666666666666663</v>
      </c>
      <c r="W29" s="12">
        <f t="shared" si="10"/>
        <v>1.3333333333333333</v>
      </c>
    </row>
    <row r="30" spans="2:23" x14ac:dyDescent="0.4">
      <c r="B30" s="75"/>
      <c r="C30" s="26" t="s">
        <v>111</v>
      </c>
      <c r="D30" s="10">
        <f t="shared" si="6"/>
        <v>1</v>
      </c>
      <c r="E30" s="10">
        <f t="shared" si="5"/>
        <v>3</v>
      </c>
      <c r="F30" s="10">
        <f t="shared" si="5"/>
        <v>3</v>
      </c>
      <c r="G30" s="10">
        <f t="shared" si="5"/>
        <v>2</v>
      </c>
      <c r="H30" s="10">
        <f t="shared" si="5"/>
        <v>1</v>
      </c>
      <c r="I30" s="10">
        <f t="shared" si="5"/>
        <v>3</v>
      </c>
      <c r="J30" s="10">
        <f t="shared" si="5"/>
        <v>1</v>
      </c>
      <c r="K30" s="10">
        <f t="shared" si="5"/>
        <v>0</v>
      </c>
      <c r="L30" s="10">
        <f t="shared" si="5"/>
        <v>0</v>
      </c>
      <c r="M30" s="10">
        <f t="shared" si="5"/>
        <v>1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7"/>
        <v>0.66666666666666663</v>
      </c>
      <c r="U30" s="11">
        <f t="shared" si="8"/>
        <v>1.6666666666666667</v>
      </c>
      <c r="V30" s="11">
        <f t="shared" si="9"/>
        <v>0.66666666666666663</v>
      </c>
      <c r="W30" s="12">
        <f t="shared" si="10"/>
        <v>2.3333333333333335</v>
      </c>
    </row>
    <row r="31" spans="2:23" x14ac:dyDescent="0.4">
      <c r="B31" s="75"/>
      <c r="C31" s="26" t="s">
        <v>40</v>
      </c>
      <c r="D31" s="10">
        <f t="shared" si="6"/>
        <v>1</v>
      </c>
      <c r="E31" s="10">
        <f t="shared" si="5"/>
        <v>3</v>
      </c>
      <c r="F31" s="10">
        <f t="shared" si="5"/>
        <v>3</v>
      </c>
      <c r="G31" s="10">
        <f t="shared" si="5"/>
        <v>0</v>
      </c>
      <c r="H31" s="10">
        <f t="shared" si="5"/>
        <v>1</v>
      </c>
      <c r="I31" s="10">
        <f t="shared" si="5"/>
        <v>1</v>
      </c>
      <c r="J31" s="10">
        <f t="shared" si="5"/>
        <v>0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2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7"/>
        <v>0</v>
      </c>
      <c r="U31" s="11">
        <f t="shared" si="8"/>
        <v>0</v>
      </c>
      <c r="V31" s="11">
        <f t="shared" si="9"/>
        <v>0.66666666666666663</v>
      </c>
      <c r="W31" s="12">
        <f t="shared" si="10"/>
        <v>0.66666666666666663</v>
      </c>
    </row>
    <row r="32" spans="2:23" x14ac:dyDescent="0.4">
      <c r="B32" s="75"/>
      <c r="C32" s="26" t="s">
        <v>48</v>
      </c>
      <c r="D32" s="10">
        <f t="shared" si="6"/>
        <v>1</v>
      </c>
      <c r="E32" s="10">
        <f t="shared" si="5"/>
        <v>3</v>
      </c>
      <c r="F32" s="10">
        <f t="shared" si="5"/>
        <v>3</v>
      </c>
      <c r="G32" s="10">
        <f t="shared" si="5"/>
        <v>1</v>
      </c>
      <c r="H32" s="10">
        <f t="shared" si="5"/>
        <v>1</v>
      </c>
      <c r="I32" s="10">
        <f t="shared" si="5"/>
        <v>1</v>
      </c>
      <c r="J32" s="10">
        <f t="shared" si="5"/>
        <v>0</v>
      </c>
      <c r="K32" s="10">
        <f t="shared" si="5"/>
        <v>0</v>
      </c>
      <c r="L32" s="10">
        <f t="shared" si="5"/>
        <v>1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7"/>
        <v>0.33333333333333331</v>
      </c>
      <c r="U32" s="11">
        <f t="shared" si="8"/>
        <v>1</v>
      </c>
      <c r="V32" s="11">
        <f t="shared" si="9"/>
        <v>0.33333333333333331</v>
      </c>
      <c r="W32" s="12">
        <f t="shared" si="10"/>
        <v>1.3333333333333333</v>
      </c>
    </row>
    <row r="33" spans="2:23" x14ac:dyDescent="0.4">
      <c r="B33" s="75"/>
      <c r="C33" s="26" t="s">
        <v>49</v>
      </c>
      <c r="D33" s="10">
        <f t="shared" si="6"/>
        <v>1</v>
      </c>
      <c r="E33" s="10">
        <f t="shared" si="5"/>
        <v>3</v>
      </c>
      <c r="F33" s="10">
        <f t="shared" si="5"/>
        <v>3</v>
      </c>
      <c r="G33" s="10">
        <f t="shared" si="5"/>
        <v>2</v>
      </c>
      <c r="H33" s="10">
        <f t="shared" si="5"/>
        <v>1</v>
      </c>
      <c r="I33" s="10">
        <f t="shared" si="5"/>
        <v>1</v>
      </c>
      <c r="J33" s="10">
        <f t="shared" si="5"/>
        <v>2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7"/>
        <v>0.66666666666666663</v>
      </c>
      <c r="U33" s="11">
        <f t="shared" si="8"/>
        <v>0.66666666666666663</v>
      </c>
      <c r="V33" s="11">
        <f t="shared" si="9"/>
        <v>0.66666666666666663</v>
      </c>
      <c r="W33" s="12">
        <f t="shared" si="10"/>
        <v>1.3333333333333333</v>
      </c>
    </row>
    <row r="34" spans="2:23" x14ac:dyDescent="0.4">
      <c r="B34" s="75"/>
      <c r="C34" s="26" t="s">
        <v>11</v>
      </c>
      <c r="D34" s="10">
        <f t="shared" si="6"/>
        <v>1</v>
      </c>
      <c r="E34" s="10">
        <f t="shared" si="5"/>
        <v>3</v>
      </c>
      <c r="F34" s="10">
        <f t="shared" si="5"/>
        <v>3</v>
      </c>
      <c r="G34" s="10">
        <f t="shared" si="5"/>
        <v>3</v>
      </c>
      <c r="H34" s="10">
        <f t="shared" si="5"/>
        <v>1</v>
      </c>
      <c r="I34" s="10">
        <f t="shared" si="5"/>
        <v>0</v>
      </c>
      <c r="J34" s="10">
        <f t="shared" si="5"/>
        <v>3</v>
      </c>
      <c r="K34" s="10">
        <f t="shared" si="5"/>
        <v>0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7"/>
        <v>1</v>
      </c>
      <c r="U34" s="11">
        <f t="shared" si="8"/>
        <v>1</v>
      </c>
      <c r="V34" s="11">
        <f t="shared" si="9"/>
        <v>1</v>
      </c>
      <c r="W34" s="12">
        <f t="shared" si="10"/>
        <v>2</v>
      </c>
    </row>
    <row r="35" spans="2:23" x14ac:dyDescent="0.4">
      <c r="B35" s="75"/>
      <c r="C35" s="26" t="s">
        <v>1</v>
      </c>
      <c r="D35" s="10">
        <f t="shared" si="6"/>
        <v>1</v>
      </c>
      <c r="E35" s="10">
        <f t="shared" si="5"/>
        <v>3</v>
      </c>
      <c r="F35" s="10">
        <f t="shared" si="5"/>
        <v>3</v>
      </c>
      <c r="G35" s="10">
        <f t="shared" si="5"/>
        <v>1</v>
      </c>
      <c r="H35" s="10">
        <f t="shared" si="5"/>
        <v>1</v>
      </c>
      <c r="I35" s="10">
        <f t="shared" si="5"/>
        <v>1</v>
      </c>
      <c r="J35" s="10">
        <f t="shared" si="5"/>
        <v>1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0</v>
      </c>
      <c r="T35" s="11">
        <f t="shared" si="7"/>
        <v>0.33333333333333331</v>
      </c>
      <c r="U35" s="11">
        <f t="shared" si="8"/>
        <v>0.33333333333333331</v>
      </c>
      <c r="V35" s="11">
        <f t="shared" si="9"/>
        <v>0.33333333333333331</v>
      </c>
      <c r="W35" s="12">
        <f t="shared" si="10"/>
        <v>0.66666666666666663</v>
      </c>
    </row>
    <row r="36" spans="2:23" x14ac:dyDescent="0.4">
      <c r="B36" s="75"/>
      <c r="C36" s="26" t="s">
        <v>34</v>
      </c>
      <c r="D36" s="10">
        <f t="shared" si="6"/>
        <v>1</v>
      </c>
      <c r="E36" s="10">
        <f t="shared" si="5"/>
        <v>3</v>
      </c>
      <c r="F36" s="10">
        <f t="shared" si="5"/>
        <v>3</v>
      </c>
      <c r="G36" s="10">
        <f t="shared" si="5"/>
        <v>0</v>
      </c>
      <c r="H36" s="10">
        <f t="shared" si="5"/>
        <v>0</v>
      </c>
      <c r="I36" s="10">
        <f t="shared" si="5"/>
        <v>0</v>
      </c>
      <c r="J36" s="10">
        <f t="shared" si="5"/>
        <v>0</v>
      </c>
      <c r="K36" s="10">
        <f t="shared" si="5"/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</v>
      </c>
      <c r="R36" s="10">
        <f t="shared" si="5"/>
        <v>0</v>
      </c>
      <c r="S36" s="10">
        <f t="shared" si="5"/>
        <v>0</v>
      </c>
      <c r="T36" s="11">
        <f t="shared" si="7"/>
        <v>0</v>
      </c>
      <c r="U36" s="11">
        <f t="shared" si="8"/>
        <v>0</v>
      </c>
      <c r="V36" s="11">
        <f t="shared" si="9"/>
        <v>0</v>
      </c>
      <c r="W36" s="12">
        <f t="shared" si="10"/>
        <v>0</v>
      </c>
    </row>
    <row r="37" spans="2:23" x14ac:dyDescent="0.4">
      <c r="B37" s="75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6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75"/>
      <c r="C38" s="4" t="s">
        <v>1</v>
      </c>
      <c r="D38" s="10">
        <f t="shared" ref="D38:H39" si="11">VLOOKUP($C38,$C$20:$I$22,MATCH(D$37,$C$19:$I$19,0),FALSE)</f>
        <v>1</v>
      </c>
      <c r="E38" s="10">
        <f t="shared" si="11"/>
        <v>2</v>
      </c>
      <c r="F38" s="10">
        <f t="shared" si="11"/>
        <v>0</v>
      </c>
      <c r="G38" s="10">
        <f t="shared" si="11"/>
        <v>9</v>
      </c>
      <c r="H38" s="21">
        <f t="shared" si="11"/>
        <v>27</v>
      </c>
      <c r="I38" s="10"/>
      <c r="J38" s="10"/>
      <c r="K38" s="10"/>
      <c r="L38" s="10"/>
      <c r="M38" s="51" t="s">
        <v>59</v>
      </c>
      <c r="N38" s="52">
        <v>44759</v>
      </c>
      <c r="O38" s="51" t="s">
        <v>74</v>
      </c>
      <c r="P38" s="51" t="s">
        <v>120</v>
      </c>
      <c r="Q38" s="51" t="s">
        <v>56</v>
      </c>
      <c r="R38" s="51" t="s">
        <v>107</v>
      </c>
      <c r="S38" s="10"/>
      <c r="T38" s="10"/>
      <c r="U38" s="11"/>
      <c r="V38" s="11"/>
      <c r="W38" s="12"/>
    </row>
    <row r="39" spans="2:23" ht="15" thickBot="1" x14ac:dyDescent="0.45">
      <c r="B39" s="76"/>
      <c r="C39" s="7" t="s">
        <v>40</v>
      </c>
      <c r="D39" s="14">
        <f t="shared" si="11"/>
        <v>1</v>
      </c>
      <c r="E39" s="14">
        <f t="shared" si="11"/>
        <v>2</v>
      </c>
      <c r="F39" s="14">
        <f t="shared" si="11"/>
        <v>0</v>
      </c>
      <c r="G39" s="14">
        <f t="shared" si="11"/>
        <v>15</v>
      </c>
      <c r="H39" s="23">
        <f t="shared" si="11"/>
        <v>27</v>
      </c>
      <c r="I39" s="14"/>
      <c r="J39" s="14"/>
      <c r="K39" s="14"/>
      <c r="L39" s="14"/>
      <c r="M39" s="53"/>
      <c r="N39" s="53"/>
      <c r="O39" s="53" t="s">
        <v>58</v>
      </c>
      <c r="P39" s="54" t="s">
        <v>124</v>
      </c>
      <c r="Q39" s="53" t="s">
        <v>57</v>
      </c>
      <c r="R39" s="53" t="s">
        <v>60</v>
      </c>
      <c r="S39" s="14"/>
      <c r="T39" s="14"/>
      <c r="U39" s="15"/>
      <c r="V39" s="15"/>
      <c r="W39" s="16"/>
    </row>
  </sheetData>
  <mergeCells count="1">
    <mergeCell ref="B26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3F8-E02E-43EA-880F-0D19512E80AA}">
  <sheetPr>
    <pageSetUpPr fitToPage="1"/>
  </sheetPr>
  <dimension ref="B2:AQ91"/>
  <sheetViews>
    <sheetView tabSelected="1" zoomScale="55" zoomScaleNormal="55" workbookViewId="0">
      <selection activeCell="B3" sqref="B3:B22"/>
    </sheetView>
  </sheetViews>
  <sheetFormatPr defaultRowHeight="14.6" x14ac:dyDescent="0.4"/>
  <cols>
    <col min="3" max="3" width="10" bestFit="1" customWidth="1"/>
    <col min="8" max="8" width="11.23046875" bestFit="1" customWidth="1"/>
    <col min="14" max="14" width="9.61328125" bestFit="1" customWidth="1"/>
    <col min="18" max="18" width="11.765625" bestFit="1" customWidth="1"/>
    <col min="20" max="23" width="10.3828125" bestFit="1" customWidth="1"/>
    <col min="25" max="25" width="8.15234375" customWidth="1"/>
    <col min="26" max="43" width="9.23046875" hidden="1" customWidth="1"/>
    <col min="44" max="44" width="7.15234375" customWidth="1"/>
    <col min="45" max="45" width="9.765625" customWidth="1"/>
    <col min="46" max="46" width="1.23046875" customWidth="1"/>
    <col min="47" max="47" width="4.921875" customWidth="1"/>
    <col min="50" max="52" width="5.3046875" bestFit="1" customWidth="1"/>
    <col min="54" max="54" width="10.07421875" bestFit="1" customWidth="1"/>
  </cols>
  <sheetData>
    <row r="2" spans="2:23" ht="15" thickBot="1" x14ac:dyDescent="0.45"/>
    <row r="3" spans="2:23" ht="14.5" customHeight="1" x14ac:dyDescent="0.4">
      <c r="B3" s="71" t="s">
        <v>122</v>
      </c>
      <c r="C3" s="6" t="s">
        <v>33</v>
      </c>
      <c r="D3" s="8" t="s">
        <v>32</v>
      </c>
      <c r="E3" s="8" t="s">
        <v>31</v>
      </c>
      <c r="F3" s="8" t="s">
        <v>30</v>
      </c>
      <c r="G3" s="8" t="s">
        <v>43</v>
      </c>
      <c r="H3" s="8" t="s">
        <v>44</v>
      </c>
      <c r="I3" s="8" t="s">
        <v>27</v>
      </c>
      <c r="J3" s="8" t="s">
        <v>26</v>
      </c>
      <c r="K3" s="8" t="s">
        <v>25</v>
      </c>
      <c r="L3" s="8" t="s">
        <v>24</v>
      </c>
      <c r="M3" s="8" t="s">
        <v>23</v>
      </c>
      <c r="N3" s="8" t="s">
        <v>22</v>
      </c>
      <c r="O3" s="8" t="s">
        <v>21</v>
      </c>
      <c r="P3" s="8" t="s">
        <v>37</v>
      </c>
      <c r="Q3" s="8" t="s">
        <v>38</v>
      </c>
      <c r="R3" s="8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9" t="s">
        <v>15</v>
      </c>
    </row>
    <row r="4" spans="2:23" x14ac:dyDescent="0.4">
      <c r="B4" s="72"/>
      <c r="C4" s="4" t="s">
        <v>39</v>
      </c>
      <c r="D4" s="33">
        <f>'Game 1 17-7'!D4+'Game 2 18-10 '!D4+'Game 3 (24-14) '!D4+'Game 4 (20-10) '!D4+'Game 5 (22-14) '!D4+'Game 6 (22-24)'!D4+'Game 7 (13-6)'!D4+'Game 8 (19-13)'!D4+'Game 9 (22-10) '!D4+'Game 10 (22-10) '!D4+'Game 11 (4-10) '!D4+'Game 12 (12-12) '!D4+'Game 13 (13-14) '!D4+'Game 14 (17-16)'!D4+'Game 15 (9-14)'!D4+'Game 16 (11-19) '!D4+'Game 17 (27-34) '!D4+'Game 18 (21-22) '!D4</f>
        <v>10</v>
      </c>
      <c r="E4" s="33">
        <f>'Game 1 17-7'!E4+'Game 2 18-10 '!E4+'Game 3 (24-14) '!E4+'Game 4 (20-10) '!E4+'Game 5 (22-14) '!E4+'Game 6 (22-24)'!E4+'Game 7 (13-6)'!E4+'Game 8 (19-13)'!E4+'Game 9 (22-10) '!E4+'Game 10 (22-10) '!E4+'Game 11 (4-10) '!E4+'Game 12 (12-12) '!E4+'Game 13 (13-14) '!E4+'Game 14 (17-16)'!E4+'Game 15 (9-14)'!E4+'Game 16 (11-19) '!E4+'Game 17 (27-34) '!E4+'Game 18 (21-22) '!E4</f>
        <v>42</v>
      </c>
      <c r="F4" s="33">
        <f>'Game 1 17-7'!F4+'Game 2 18-10 '!F4+'Game 3 (24-14) '!F4+'Game 4 (20-10) '!F4+'Game 5 (22-14) '!F4+'Game 6 (22-24)'!F4+'Game 7 (13-6)'!F4+'Game 8 (19-13)'!F4+'Game 9 (22-10) '!F4+'Game 10 (22-10) '!F4+'Game 11 (4-10) '!F4+'Game 12 (12-12) '!F4+'Game 13 (13-14) '!F4+'Game 14 (17-16)'!F4+'Game 15 (9-14)'!F4+'Game 16 (11-19) '!F4+'Game 17 (27-34) '!F4+'Game 18 (21-22) '!F4</f>
        <v>38</v>
      </c>
      <c r="G4" s="33">
        <f>'Game 1 17-7'!G4+'Game 2 18-10 '!G4+'Game 3 (24-14) '!G4+'Game 4 (20-10) '!G4+'Game 5 (22-14) '!G4+'Game 6 (22-24)'!G4+'Game 7 (13-6)'!G4+'Game 8 (19-13)'!G4+'Game 9 (22-10) '!G4+'Game 10 (22-10) '!G4+'Game 11 (4-10) '!G4+'Game 12 (12-12) '!G4+'Game 13 (13-14) '!G4+'Game 14 (17-16)'!G4+'Game 15 (9-14)'!G4+'Game 16 (11-19) '!G4+'Game 17 (27-34) '!G4+'Game 18 (21-22) '!G4</f>
        <v>25</v>
      </c>
      <c r="H4" s="33">
        <f>'Game 1 17-7'!H4+'Game 2 18-10 '!H4+'Game 3 (24-14) '!H4+'Game 4 (20-10) '!H4+'Game 5 (22-14) '!H4+'Game 6 (22-24)'!H4+'Game 7 (13-6)'!H4+'Game 8 (19-13)'!H4+'Game 9 (22-10) '!H4+'Game 10 (22-10) '!H4+'Game 11 (4-10) '!H4+'Game 12 (12-12) '!H4+'Game 13 (13-14) '!H4+'Game 14 (17-16)'!H4+'Game 15 (9-14)'!H4+'Game 16 (11-19) '!H4+'Game 17 (27-34) '!H4+'Game 18 (21-22) '!H4</f>
        <v>20</v>
      </c>
      <c r="I4" s="33">
        <f>'Game 1 17-7'!I4+'Game 2 18-10 '!I4+'Game 3 (24-14) '!I4+'Game 4 (20-10) '!I4+'Game 5 (22-14) '!I4+'Game 6 (22-24)'!I4+'Game 7 (13-6)'!I4+'Game 8 (19-13)'!I4+'Game 9 (22-10) '!I4+'Game 10 (22-10) '!I4+'Game 11 (4-10) '!I4+'Game 12 (12-12) '!I4+'Game 13 (13-14) '!I4+'Game 14 (17-16)'!I4+'Game 15 (9-14)'!I4+'Game 16 (11-19) '!I4+'Game 17 (27-34) '!I4+'Game 18 (21-22) '!I4</f>
        <v>10</v>
      </c>
      <c r="J4" s="33">
        <f>'Game 1 17-7'!J4+'Game 2 18-10 '!J4+'Game 3 (24-14) '!J4+'Game 4 (20-10) '!J4+'Game 5 (22-14) '!J4+'Game 6 (22-24)'!J4+'Game 7 (13-6)'!J4+'Game 8 (19-13)'!J4+'Game 9 (22-10) '!J4+'Game 10 (22-10) '!J4+'Game 11 (4-10) '!J4+'Game 12 (12-12) '!J4+'Game 13 (13-14) '!J4+'Game 14 (17-16)'!J4+'Game 15 (9-14)'!J4+'Game 16 (11-19) '!J4+'Game 17 (27-34) '!J4+'Game 18 (21-22) '!J4</f>
        <v>18</v>
      </c>
      <c r="K4" s="33">
        <f>'Game 1 17-7'!K4+'Game 2 18-10 '!K4+'Game 3 (24-14) '!K4+'Game 4 (20-10) '!K4+'Game 5 (22-14) '!K4+'Game 6 (22-24)'!K4+'Game 7 (13-6)'!K4+'Game 8 (19-13)'!K4+'Game 9 (22-10) '!K4+'Game 10 (22-10) '!K4+'Game 11 (4-10) '!K4+'Game 12 (12-12) '!K4+'Game 13 (13-14) '!K4+'Game 14 (17-16)'!K4+'Game 15 (9-14)'!K4+'Game 16 (11-19) '!K4+'Game 17 (27-34) '!K4+'Game 18 (21-22) '!K4</f>
        <v>3</v>
      </c>
      <c r="L4" s="92">
        <f>'Game 1 17-7'!L4+'Game 2 18-10 '!L4+'Game 3 (24-14) '!L4+'Game 4 (20-10) '!L4+'Game 5 (22-14) '!L4+'Game 6 (22-24)'!L4+'Game 7 (13-6)'!L4+'Game 8 (19-13)'!L4+'Game 9 (22-10) '!L4+'Game 10 (22-10) '!L4+'Game 11 (4-10) '!L4+'Game 12 (12-12) '!L4+'Game 13 (13-14) '!L4+'Game 14 (17-16)'!L4+'Game 15 (9-14)'!L4+'Game 16 (11-19) '!L4+'Game 17 (27-34) '!L4+'Game 18 (21-22) '!L4</f>
        <v>4</v>
      </c>
      <c r="M4" s="33">
        <f>'Game 1 17-7'!M4+'Game 2 18-10 '!M4+'Game 3 (24-14) '!M4+'Game 4 (20-10) '!M4+'Game 5 (22-14) '!M4+'Game 6 (22-24)'!M4+'Game 7 (13-6)'!M4+'Game 8 (19-13)'!M4+'Game 9 (22-10) '!M4+'Game 10 (22-10) '!M4+'Game 11 (4-10) '!M4+'Game 12 (12-12) '!M4+'Game 13 (13-14) '!M4+'Game 14 (17-16)'!M4+'Game 15 (9-14)'!M4+'Game 16 (11-19) '!M4+'Game 17 (27-34) '!M4+'Game 18 (21-22) '!M4</f>
        <v>0</v>
      </c>
      <c r="N4" s="33">
        <f>'Game 1 17-7'!N4+'Game 2 18-10 '!N4+'Game 3 (24-14) '!N4+'Game 4 (20-10) '!N4+'Game 5 (22-14) '!N4+'Game 6 (22-24)'!N4+'Game 7 (13-6)'!N4+'Game 8 (19-13)'!N4+'Game 9 (22-10) '!N4+'Game 10 (22-10) '!N4+'Game 11 (4-10) '!N4+'Game 12 (12-12) '!N4+'Game 13 (13-14) '!N4+'Game 14 (17-16)'!N4+'Game 15 (9-14)'!N4+'Game 16 (11-19) '!N4+'Game 17 (27-34) '!N4+'Game 18 (21-22) '!N4</f>
        <v>4</v>
      </c>
      <c r="O4" s="33">
        <f>'Game 1 17-7'!O4+'Game 2 18-10 '!O4+'Game 3 (24-14) '!O4+'Game 4 (20-10) '!O4+'Game 5 (22-14) '!O4+'Game 6 (22-24)'!O4+'Game 7 (13-6)'!O4+'Game 8 (19-13)'!O4+'Game 9 (22-10) '!O4+'Game 10 (22-10) '!O4+'Game 11 (4-10) '!O4+'Game 12 (12-12) '!O4+'Game 13 (13-14) '!O4+'Game 14 (17-16)'!O4+'Game 15 (9-14)'!O4+'Game 16 (11-19) '!O4+'Game 17 (27-34) '!O4+'Game 18 (21-22) '!O4</f>
        <v>2</v>
      </c>
      <c r="P4" s="33">
        <f>'Game 1 17-7'!P4+'Game 2 18-10 '!P4+'Game 3 (24-14) '!P4+'Game 4 (20-10) '!P4+'Game 5 (22-14) '!P4+'Game 6 (22-24)'!P4+'Game 7 (13-6)'!P4+'Game 8 (19-13)'!P4+'Game 9 (22-10) '!P4+'Game 10 (22-10) '!P4+'Game 11 (4-10) '!P4+'Game 12 (12-12) '!P4+'Game 13 (13-14) '!P4+'Game 14 (17-16)'!P4+'Game 15 (9-14)'!P4+'Game 16 (11-19) '!P4+'Game 17 (27-34) '!P4+'Game 18 (21-22) '!P4</f>
        <v>0</v>
      </c>
      <c r="Q4" s="33">
        <f>'Game 1 17-7'!Q4+'Game 2 18-10 '!Q4+'Game 3 (24-14) '!Q4+'Game 4 (20-10) '!Q4+'Game 5 (22-14) '!Q4+'Game 6 (22-24)'!Q4+'Game 7 (13-6)'!Q4+'Game 8 (19-13)'!Q4+'Game 9 (22-10) '!Q4+'Game 10 (22-10) '!Q4+'Game 11 (4-10) '!Q4+'Game 12 (12-12) '!Q4+'Game 13 (13-14) '!Q4+'Game 14 (17-16)'!Q4+'Game 15 (9-14)'!Q4+'Game 16 (11-19) '!Q4+'Game 17 (27-34) '!Q4+'Game 18 (21-22) '!Q4</f>
        <v>0</v>
      </c>
      <c r="R4" s="33">
        <f>'Game 1 17-7'!R4+'Game 2 18-10 '!R4+'Game 3 (24-14) '!R4+'Game 4 (20-10) '!R4+'Game 5 (22-14) '!R4+'Game 6 (22-24)'!R4+'Game 7 (13-6)'!R4+'Game 8 (19-13)'!R4+'Game 9 (22-10) '!R4+'Game 10 (22-10) '!R4+'Game 11 (4-10) '!R4+'Game 12 (12-12) '!R4+'Game 13 (13-14) '!R4+'Game 14 (17-16)'!R4+'Game 15 (9-14)'!R4+'Game 16 (11-19) '!R4+'Game 17 (27-34) '!R4+'Game 18 (21-22) '!R4</f>
        <v>0</v>
      </c>
      <c r="S4" s="33">
        <f>'Game 1 17-7'!S4+'Game 2 18-10 '!S4+'Game 3 (24-14) '!S4+'Game 4 (20-10) '!S4+'Game 5 (22-14) '!S4+'Game 6 (22-24)'!S4+'Game 7 (13-6)'!S4+'Game 8 (19-13)'!S4+'Game 9 (22-10) '!S4+'Game 10 (22-10) '!S4+'Game 11 (4-10) '!S4+'Game 12 (12-12) '!S4+'Game 13 (13-14) '!S4+'Game 14 (17-16)'!S4+'Game 15 (9-14)'!S4+'Game 16 (11-19) '!S4+'Game 17 (27-34) '!S4+'Game 18 (21-22) '!S4</f>
        <v>0</v>
      </c>
      <c r="T4" s="34">
        <f>G4/F4</f>
        <v>0.65789473684210531</v>
      </c>
      <c r="U4" s="34">
        <f>(J4+(2*K4)+(3*L4)+(4*M4))/F4</f>
        <v>0.94736842105263153</v>
      </c>
      <c r="V4" s="34">
        <f t="shared" ref="V4:V14" si="0">(G4+N4+Q4)/E4</f>
        <v>0.69047619047619047</v>
      </c>
      <c r="W4" s="35">
        <f>U4+V4</f>
        <v>1.6378446115288221</v>
      </c>
    </row>
    <row r="5" spans="2:23" x14ac:dyDescent="0.4">
      <c r="B5" s="72"/>
      <c r="C5" s="4" t="s">
        <v>40</v>
      </c>
      <c r="D5" s="92">
        <f>'Game 1 17-7'!D5+'Game 2 18-10 '!D5+'Game 3 (24-14) '!D5+'Game 4 (20-10) '!D5+'Game 5 (22-14) '!D5+'Game 6 (22-24)'!D5+'Game 7 (13-6)'!D5+'Game 8 (19-13)'!D5+'Game 9 (22-10) '!D5+'Game 10 (22-10) '!D5+'Game 11 (4-10) '!D5+'Game 12 (12-12) '!D5+'Game 13 (13-14) '!D5+'Game 14 (17-16)'!D5+'Game 15 (9-14)'!D5+'Game 16 (11-19) '!D5+'Game 17 (27-34) '!D5+'Game 18 (21-22) '!D5</f>
        <v>16</v>
      </c>
      <c r="E5" s="92">
        <f>'Game 1 17-7'!E5+'Game 2 18-10 '!E5+'Game 3 (24-14) '!E5+'Game 4 (20-10) '!E5+'Game 5 (22-14) '!E5+'Game 6 (22-24)'!E5+'Game 7 (13-6)'!E5+'Game 8 (19-13)'!E5+'Game 9 (22-10) '!E5+'Game 10 (22-10) '!E5+'Game 11 (4-10) '!E5+'Game 12 (12-12) '!E5+'Game 13 (13-14) '!E5+'Game 14 (17-16)'!E5+'Game 15 (9-14)'!E5+'Game 16 (11-19) '!E5+'Game 17 (27-34) '!E5+'Game 18 (21-22) '!E5</f>
        <v>67</v>
      </c>
      <c r="F5" s="92">
        <f>'Game 1 17-7'!F5+'Game 2 18-10 '!F5+'Game 3 (24-14) '!F5+'Game 4 (20-10) '!F5+'Game 5 (22-14) '!F5+'Game 6 (22-24)'!F5+'Game 7 (13-6)'!F5+'Game 8 (19-13)'!F5+'Game 9 (22-10) '!F5+'Game 10 (22-10) '!F5+'Game 11 (4-10) '!F5+'Game 12 (12-12) '!F5+'Game 13 (13-14) '!F5+'Game 14 (17-16)'!F5+'Game 15 (9-14)'!F5+'Game 16 (11-19) '!F5+'Game 17 (27-34) '!F5+'Game 18 (21-22) '!F5</f>
        <v>66</v>
      </c>
      <c r="G5" s="33">
        <f>'Game 1 17-7'!G5+'Game 2 18-10 '!G5+'Game 3 (24-14) '!G5+'Game 4 (20-10) '!G5+'Game 5 (22-14) '!G5+'Game 6 (22-24)'!G5+'Game 7 (13-6)'!G5+'Game 8 (19-13)'!G5+'Game 9 (22-10) '!G5+'Game 10 (22-10) '!G5+'Game 11 (4-10) '!G5+'Game 12 (12-12) '!G5+'Game 13 (13-14) '!G5+'Game 14 (17-16)'!G5+'Game 15 (9-14)'!G5+'Game 16 (11-19) '!G5+'Game 17 (27-34) '!G5+'Game 18 (21-22) '!G5</f>
        <v>35</v>
      </c>
      <c r="H5" s="33">
        <f>'Game 1 17-7'!H5+'Game 2 18-10 '!H5+'Game 3 (24-14) '!H5+'Game 4 (20-10) '!H5+'Game 5 (22-14) '!H5+'Game 6 (22-24)'!H5+'Game 7 (13-6)'!H5+'Game 8 (19-13)'!H5+'Game 9 (22-10) '!H5+'Game 10 (22-10) '!H5+'Game 11 (4-10) '!H5+'Game 12 (12-12) '!H5+'Game 13 (13-14) '!H5+'Game 14 (17-16)'!H5+'Game 15 (9-14)'!H5+'Game 16 (11-19) '!H5+'Game 17 (27-34) '!H5+'Game 18 (21-22) '!H5</f>
        <v>26</v>
      </c>
      <c r="I5" s="33">
        <f>'Game 1 17-7'!I5+'Game 2 18-10 '!I5+'Game 3 (24-14) '!I5+'Game 4 (20-10) '!I5+'Game 5 (22-14) '!I5+'Game 6 (22-24)'!I5+'Game 7 (13-6)'!I5+'Game 8 (19-13)'!I5+'Game 9 (22-10) '!I5+'Game 10 (22-10) '!I5+'Game 11 (4-10) '!I5+'Game 12 (12-12) '!I5+'Game 13 (13-14) '!I5+'Game 14 (17-16)'!I5+'Game 15 (9-14)'!I5+'Game 16 (11-19) '!I5+'Game 17 (27-34) '!I5+'Game 18 (21-22) '!I5</f>
        <v>22</v>
      </c>
      <c r="J5" s="33">
        <f>'Game 1 17-7'!J5+'Game 2 18-10 '!J5+'Game 3 (24-14) '!J5+'Game 4 (20-10) '!J5+'Game 5 (22-14) '!J5+'Game 6 (22-24)'!J5+'Game 7 (13-6)'!J5+'Game 8 (19-13)'!J5+'Game 9 (22-10) '!J5+'Game 10 (22-10) '!J5+'Game 11 (4-10) '!J5+'Game 12 (12-12) '!J5+'Game 13 (13-14) '!J5+'Game 14 (17-16)'!J5+'Game 15 (9-14)'!J5+'Game 16 (11-19) '!J5+'Game 17 (27-34) '!J5+'Game 18 (21-22) '!J5</f>
        <v>18</v>
      </c>
      <c r="K5" s="92">
        <f>'Game 1 17-7'!K5+'Game 2 18-10 '!K5+'Game 3 (24-14) '!K5+'Game 4 (20-10) '!K5+'Game 5 (22-14) '!K5+'Game 6 (22-24)'!K5+'Game 7 (13-6)'!K5+'Game 8 (19-13)'!K5+'Game 9 (22-10) '!K5+'Game 10 (22-10) '!K5+'Game 11 (4-10) '!K5+'Game 12 (12-12) '!K5+'Game 13 (13-14) '!K5+'Game 14 (17-16)'!K5+'Game 15 (9-14)'!K5+'Game 16 (11-19) '!K5+'Game 17 (27-34) '!K5+'Game 18 (21-22) '!K5</f>
        <v>15</v>
      </c>
      <c r="L5" s="33">
        <f>'Game 1 17-7'!L5+'Game 2 18-10 '!L5+'Game 3 (24-14) '!L5+'Game 4 (20-10) '!L5+'Game 5 (22-14) '!L5+'Game 6 (22-24)'!L5+'Game 7 (13-6)'!L5+'Game 8 (19-13)'!L5+'Game 9 (22-10) '!L5+'Game 10 (22-10) '!L5+'Game 11 (4-10) '!L5+'Game 12 (12-12) '!L5+'Game 13 (13-14) '!L5+'Game 14 (17-16)'!L5+'Game 15 (9-14)'!L5+'Game 16 (11-19) '!L5+'Game 17 (27-34) '!L5+'Game 18 (21-22) '!L5</f>
        <v>1</v>
      </c>
      <c r="M5" s="33">
        <f>'Game 1 17-7'!M5+'Game 2 18-10 '!M5+'Game 3 (24-14) '!M5+'Game 4 (20-10) '!M5+'Game 5 (22-14) '!M5+'Game 6 (22-24)'!M5+'Game 7 (13-6)'!M5+'Game 8 (19-13)'!M5+'Game 9 (22-10) '!M5+'Game 10 (22-10) '!M5+'Game 11 (4-10) '!M5+'Game 12 (12-12) '!M5+'Game 13 (13-14) '!M5+'Game 14 (17-16)'!M5+'Game 15 (9-14)'!M5+'Game 16 (11-19) '!M5+'Game 17 (27-34) '!M5+'Game 18 (21-22) '!M5</f>
        <v>1</v>
      </c>
      <c r="N5" s="33">
        <f>'Game 1 17-7'!N5+'Game 2 18-10 '!N5+'Game 3 (24-14) '!N5+'Game 4 (20-10) '!N5+'Game 5 (22-14) '!N5+'Game 6 (22-24)'!N5+'Game 7 (13-6)'!N5+'Game 8 (19-13)'!N5+'Game 9 (22-10) '!N5+'Game 10 (22-10) '!N5+'Game 11 (4-10) '!N5+'Game 12 (12-12) '!N5+'Game 13 (13-14) '!N5+'Game 14 (17-16)'!N5+'Game 15 (9-14)'!N5+'Game 16 (11-19) '!N5+'Game 17 (27-34) '!N5+'Game 18 (21-22) '!N5</f>
        <v>0</v>
      </c>
      <c r="O5" s="92">
        <f>'Game 1 17-7'!O5+'Game 2 18-10 '!O5+'Game 3 (24-14) '!O5+'Game 4 (20-10) '!O5+'Game 5 (22-14) '!O5+'Game 6 (22-24)'!O5+'Game 7 (13-6)'!O5+'Game 8 (19-13)'!O5+'Game 9 (22-10) '!O5+'Game 10 (22-10) '!O5+'Game 11 (4-10) '!O5+'Game 12 (12-12) '!O5+'Game 13 (13-14) '!O5+'Game 14 (17-16)'!O5+'Game 15 (9-14)'!O5+'Game 16 (11-19) '!O5+'Game 17 (27-34) '!O5+'Game 18 (21-22) '!O5</f>
        <v>6</v>
      </c>
      <c r="P5" s="33">
        <f>'Game 1 17-7'!P5+'Game 2 18-10 '!P5+'Game 3 (24-14) '!P5+'Game 4 (20-10) '!P5+'Game 5 (22-14) '!P5+'Game 6 (22-24)'!P5+'Game 7 (13-6)'!P5+'Game 8 (19-13)'!P5+'Game 9 (22-10) '!P5+'Game 10 (22-10) '!P5+'Game 11 (4-10) '!P5+'Game 12 (12-12) '!P5+'Game 13 (13-14) '!P5+'Game 14 (17-16)'!P5+'Game 15 (9-14)'!P5+'Game 16 (11-19) '!P5+'Game 17 (27-34) '!P5+'Game 18 (21-22) '!P5</f>
        <v>0</v>
      </c>
      <c r="Q5" s="33">
        <f>'Game 1 17-7'!Q5+'Game 2 18-10 '!Q5+'Game 3 (24-14) '!Q5+'Game 4 (20-10) '!Q5+'Game 5 (22-14) '!Q5+'Game 6 (22-24)'!Q5+'Game 7 (13-6)'!Q5+'Game 8 (19-13)'!Q5+'Game 9 (22-10) '!Q5+'Game 10 (22-10) '!Q5+'Game 11 (4-10) '!Q5+'Game 12 (12-12) '!Q5+'Game 13 (13-14) '!Q5+'Game 14 (17-16)'!Q5+'Game 15 (9-14)'!Q5+'Game 16 (11-19) '!Q5+'Game 17 (27-34) '!Q5+'Game 18 (21-22) '!Q5</f>
        <v>0</v>
      </c>
      <c r="R5" s="33">
        <f>'Game 1 17-7'!R5+'Game 2 18-10 '!R5+'Game 3 (24-14) '!R5+'Game 4 (20-10) '!R5+'Game 5 (22-14) '!R5+'Game 6 (22-24)'!R5+'Game 7 (13-6)'!R5+'Game 8 (19-13)'!R5+'Game 9 (22-10) '!R5+'Game 10 (22-10) '!R5+'Game 11 (4-10) '!R5+'Game 12 (12-12) '!R5+'Game 13 (13-14) '!R5+'Game 14 (17-16)'!R5+'Game 15 (9-14)'!R5+'Game 16 (11-19) '!R5+'Game 17 (27-34) '!R5+'Game 18 (21-22) '!R5</f>
        <v>1</v>
      </c>
      <c r="S5" s="33">
        <f>'Game 1 17-7'!S5+'Game 2 18-10 '!S5+'Game 3 (24-14) '!S5+'Game 4 (20-10) '!S5+'Game 5 (22-14) '!S5+'Game 6 (22-24)'!S5+'Game 7 (13-6)'!S5+'Game 8 (19-13)'!S5+'Game 9 (22-10) '!S5+'Game 10 (22-10) '!S5+'Game 11 (4-10) '!S5+'Game 12 (12-12) '!S5+'Game 13 (13-14) '!S5+'Game 14 (17-16)'!S5+'Game 15 (9-14)'!S5+'Game 16 (11-19) '!S5+'Game 17 (27-34) '!S5+'Game 18 (21-22) '!S5</f>
        <v>0</v>
      </c>
      <c r="T5" s="34">
        <f t="shared" ref="T5:T13" si="1">G5/F5</f>
        <v>0.53030303030303028</v>
      </c>
      <c r="U5" s="34">
        <f t="shared" ref="U5:U14" si="2">(J5+(2*K5)+(3*L5)+(4*M5))/F5</f>
        <v>0.83333333333333337</v>
      </c>
      <c r="V5" s="34">
        <f t="shared" si="0"/>
        <v>0.52238805970149249</v>
      </c>
      <c r="W5" s="35">
        <f t="shared" ref="W5:W14" si="3">U5+V5</f>
        <v>1.355721393034826</v>
      </c>
    </row>
    <row r="6" spans="2:23" x14ac:dyDescent="0.4">
      <c r="B6" s="72"/>
      <c r="C6" s="4" t="s">
        <v>12</v>
      </c>
      <c r="D6" s="33">
        <f>'Game 1 17-7'!D6+'Game 2 18-10 '!D6+'Game 3 (24-14) '!D6+'Game 4 (20-10) '!D6+'Game 5 (22-14) '!D6+'Game 6 (22-24)'!D6+'Game 7 (13-6)'!D6+'Game 8 (19-13)'!D6+'Game 9 (22-10) '!D6+'Game 10 (22-10) '!D6+'Game 11 (4-10) '!D6+'Game 12 (12-12) '!D6+'Game 13 (13-14) '!D6+'Game 14 (17-16)'!D6+'Game 15 (9-14)'!D6+'Game 16 (11-19) '!D6+'Game 17 (27-34) '!D6+'Game 18 (21-22) '!D6</f>
        <v>12</v>
      </c>
      <c r="E6" s="33">
        <f>'Game 1 17-7'!E6+'Game 2 18-10 '!E6+'Game 3 (24-14) '!E6+'Game 4 (20-10) '!E6+'Game 5 (22-14) '!E6+'Game 6 (22-24)'!E6+'Game 7 (13-6)'!E6+'Game 8 (19-13)'!E6+'Game 9 (22-10) '!E6+'Game 10 (22-10) '!E6+'Game 11 (4-10) '!E6+'Game 12 (12-12) '!E6+'Game 13 (13-14) '!E6+'Game 14 (17-16)'!E6+'Game 15 (9-14)'!E6+'Game 16 (11-19) '!E6+'Game 17 (27-34) '!E6+'Game 18 (21-22) '!E6</f>
        <v>49</v>
      </c>
      <c r="F6" s="33">
        <f>'Game 1 17-7'!F6+'Game 2 18-10 '!F6+'Game 3 (24-14) '!F6+'Game 4 (20-10) '!F6+'Game 5 (22-14) '!F6+'Game 6 (22-24)'!F6+'Game 7 (13-6)'!F6+'Game 8 (19-13)'!F6+'Game 9 (22-10) '!F6+'Game 10 (22-10) '!F6+'Game 11 (4-10) '!F6+'Game 12 (12-12) '!F6+'Game 13 (13-14) '!F6+'Game 14 (17-16)'!F6+'Game 15 (9-14)'!F6+'Game 16 (11-19) '!F6+'Game 17 (27-34) '!F6+'Game 18 (21-22) '!F6</f>
        <v>48</v>
      </c>
      <c r="G6" s="92">
        <f>'Game 1 17-7'!G6+'Game 2 18-10 '!G6+'Game 3 (24-14) '!G6+'Game 4 (20-10) '!G6+'Game 5 (22-14) '!G6+'Game 6 (22-24)'!G6+'Game 7 (13-6)'!G6+'Game 8 (19-13)'!G6+'Game 9 (22-10) '!G6+'Game 10 (22-10) '!G6+'Game 11 (4-10) '!G6+'Game 12 (12-12) '!G6+'Game 13 (13-14) '!G6+'Game 14 (17-16)'!G6+'Game 15 (9-14)'!G6+'Game 16 (11-19) '!G6+'Game 17 (27-34) '!G6+'Game 18 (21-22) '!G6</f>
        <v>39</v>
      </c>
      <c r="H6" s="92">
        <f>'Game 1 17-7'!H6+'Game 2 18-10 '!H6+'Game 3 (24-14) '!H6+'Game 4 (20-10) '!H6+'Game 5 (22-14) '!H6+'Game 6 (22-24)'!H6+'Game 7 (13-6)'!H6+'Game 8 (19-13)'!H6+'Game 9 (22-10) '!H6+'Game 10 (22-10) '!H6+'Game 11 (4-10) '!H6+'Game 12 (12-12) '!H6+'Game 13 (13-14) '!H6+'Game 14 (17-16)'!H6+'Game 15 (9-14)'!H6+'Game 16 (11-19) '!H6+'Game 17 (27-34) '!H6+'Game 18 (21-22) '!H6</f>
        <v>27</v>
      </c>
      <c r="I6" s="92">
        <f>'Game 1 17-7'!I6+'Game 2 18-10 '!I6+'Game 3 (24-14) '!I6+'Game 4 (20-10) '!I6+'Game 5 (22-14) '!I6+'Game 6 (22-24)'!I6+'Game 7 (13-6)'!I6+'Game 8 (19-13)'!I6+'Game 9 (22-10) '!I6+'Game 10 (22-10) '!I6+'Game 11 (4-10) '!I6+'Game 12 (12-12) '!I6+'Game 13 (13-14) '!I6+'Game 14 (17-16)'!I6+'Game 15 (9-14)'!I6+'Game 16 (11-19) '!I6+'Game 17 (27-34) '!I6+'Game 18 (21-22) '!I6</f>
        <v>41</v>
      </c>
      <c r="J6" s="92">
        <f>'Game 1 17-7'!J6+'Game 2 18-10 '!J6+'Game 3 (24-14) '!J6+'Game 4 (20-10) '!J6+'Game 5 (22-14) '!J6+'Game 6 (22-24)'!J6+'Game 7 (13-6)'!J6+'Game 8 (19-13)'!J6+'Game 9 (22-10) '!J6+'Game 10 (22-10) '!J6+'Game 11 (4-10) '!J6+'Game 12 (12-12) '!J6+'Game 13 (13-14) '!J6+'Game 14 (17-16)'!J6+'Game 15 (9-14)'!J6+'Game 16 (11-19) '!J6+'Game 17 (27-34) '!J6+'Game 18 (21-22) '!J6</f>
        <v>22</v>
      </c>
      <c r="K6" s="33">
        <f>'Game 1 17-7'!K6+'Game 2 18-10 '!K6+'Game 3 (24-14) '!K6+'Game 4 (20-10) '!K6+'Game 5 (22-14) '!K6+'Game 6 (22-24)'!K6+'Game 7 (13-6)'!K6+'Game 8 (19-13)'!K6+'Game 9 (22-10) '!K6+'Game 10 (22-10) '!K6+'Game 11 (4-10) '!K6+'Game 12 (12-12) '!K6+'Game 13 (13-14) '!K6+'Game 14 (17-16)'!K6+'Game 15 (9-14)'!K6+'Game 16 (11-19) '!K6+'Game 17 (27-34) '!K6+'Game 18 (21-22) '!K6</f>
        <v>6</v>
      </c>
      <c r="L6" s="33">
        <f>'Game 1 17-7'!L6+'Game 2 18-10 '!L6+'Game 3 (24-14) '!L6+'Game 4 (20-10) '!L6+'Game 5 (22-14) '!L6+'Game 6 (22-24)'!L6+'Game 7 (13-6)'!L6+'Game 8 (19-13)'!L6+'Game 9 (22-10) '!L6+'Game 10 (22-10) '!L6+'Game 11 (4-10) '!L6+'Game 12 (12-12) '!L6+'Game 13 (13-14) '!L6+'Game 14 (17-16)'!L6+'Game 15 (9-14)'!L6+'Game 16 (11-19) '!L6+'Game 17 (27-34) '!L6+'Game 18 (21-22) '!L6</f>
        <v>0</v>
      </c>
      <c r="M6" s="92">
        <f>'Game 1 17-7'!M6+'Game 2 18-10 '!M6+'Game 3 (24-14) '!M6+'Game 4 (20-10) '!M6+'Game 5 (22-14) '!M6+'Game 6 (22-24)'!M6+'Game 7 (13-6)'!M6+'Game 8 (19-13)'!M6+'Game 9 (22-10) '!M6+'Game 10 (22-10) '!M6+'Game 11 (4-10) '!M6+'Game 12 (12-12) '!M6+'Game 13 (13-14) '!M6+'Game 14 (17-16)'!M6+'Game 15 (9-14)'!M6+'Game 16 (11-19) '!M6+'Game 17 (27-34) '!M6+'Game 18 (21-22) '!M6</f>
        <v>11</v>
      </c>
      <c r="N6" s="33">
        <f>'Game 1 17-7'!N6+'Game 2 18-10 '!N6+'Game 3 (24-14) '!N6+'Game 4 (20-10) '!N6+'Game 5 (22-14) '!N6+'Game 6 (22-24)'!N6+'Game 7 (13-6)'!N6+'Game 8 (19-13)'!N6+'Game 9 (22-10) '!N6+'Game 10 (22-10) '!N6+'Game 11 (4-10) '!N6+'Game 12 (12-12) '!N6+'Game 13 (13-14) '!N6+'Game 14 (17-16)'!N6+'Game 15 (9-14)'!N6+'Game 16 (11-19) '!N6+'Game 17 (27-34) '!N6+'Game 18 (21-22) '!N6</f>
        <v>0</v>
      </c>
      <c r="O6" s="33">
        <f>'Game 1 17-7'!O6+'Game 2 18-10 '!O6+'Game 3 (24-14) '!O6+'Game 4 (20-10) '!O6+'Game 5 (22-14) '!O6+'Game 6 (22-24)'!O6+'Game 7 (13-6)'!O6+'Game 8 (19-13)'!O6+'Game 9 (22-10) '!O6+'Game 10 (22-10) '!O6+'Game 11 (4-10) '!O6+'Game 12 (12-12) '!O6+'Game 13 (13-14) '!O6+'Game 14 (17-16)'!O6+'Game 15 (9-14)'!O6+'Game 16 (11-19) '!O6+'Game 17 (27-34) '!O6+'Game 18 (21-22) '!O6</f>
        <v>2</v>
      </c>
      <c r="P6" s="33">
        <f>'Game 1 17-7'!P6+'Game 2 18-10 '!P6+'Game 3 (24-14) '!P6+'Game 4 (20-10) '!P6+'Game 5 (22-14) '!P6+'Game 6 (22-24)'!P6+'Game 7 (13-6)'!P6+'Game 8 (19-13)'!P6+'Game 9 (22-10) '!P6+'Game 10 (22-10) '!P6+'Game 11 (4-10) '!P6+'Game 12 (12-12) '!P6+'Game 13 (13-14) '!P6+'Game 14 (17-16)'!P6+'Game 15 (9-14)'!P6+'Game 16 (11-19) '!P6+'Game 17 (27-34) '!P6+'Game 18 (21-22) '!P6</f>
        <v>0</v>
      </c>
      <c r="Q6" s="33">
        <f>'Game 1 17-7'!Q6+'Game 2 18-10 '!Q6+'Game 3 (24-14) '!Q6+'Game 4 (20-10) '!Q6+'Game 5 (22-14) '!Q6+'Game 6 (22-24)'!Q6+'Game 7 (13-6)'!Q6+'Game 8 (19-13)'!Q6+'Game 9 (22-10) '!Q6+'Game 10 (22-10) '!Q6+'Game 11 (4-10) '!Q6+'Game 12 (12-12) '!Q6+'Game 13 (13-14) '!Q6+'Game 14 (17-16)'!Q6+'Game 15 (9-14)'!Q6+'Game 16 (11-19) '!Q6+'Game 17 (27-34) '!Q6+'Game 18 (21-22) '!Q6</f>
        <v>0</v>
      </c>
      <c r="R6" s="33">
        <f>'Game 1 17-7'!R6+'Game 2 18-10 '!R6+'Game 3 (24-14) '!R6+'Game 4 (20-10) '!R6+'Game 5 (22-14) '!R6+'Game 6 (22-24)'!R6+'Game 7 (13-6)'!R6+'Game 8 (19-13)'!R6+'Game 9 (22-10) '!R6+'Game 10 (22-10) '!R6+'Game 11 (4-10) '!R6+'Game 12 (12-12) '!R6+'Game 13 (13-14) '!R6+'Game 14 (17-16)'!R6+'Game 15 (9-14)'!R6+'Game 16 (11-19) '!R6+'Game 17 (27-34) '!R6+'Game 18 (21-22) '!R6</f>
        <v>1</v>
      </c>
      <c r="S6" s="33">
        <f>'Game 1 17-7'!S6+'Game 2 18-10 '!S6+'Game 3 (24-14) '!S6+'Game 4 (20-10) '!S6+'Game 5 (22-14) '!S6+'Game 6 (22-24)'!S6+'Game 7 (13-6)'!S6+'Game 8 (19-13)'!S6+'Game 9 (22-10) '!S6+'Game 10 (22-10) '!S6+'Game 11 (4-10) '!S6+'Game 12 (12-12) '!S6+'Game 13 (13-14) '!S6+'Game 14 (17-16)'!S6+'Game 15 (9-14)'!S6+'Game 16 (11-19) '!S6+'Game 17 (27-34) '!S6+'Game 18 (21-22) '!S6</f>
        <v>0</v>
      </c>
      <c r="T6" s="94">
        <f t="shared" si="1"/>
        <v>0.8125</v>
      </c>
      <c r="U6" s="94">
        <f t="shared" si="2"/>
        <v>1.625</v>
      </c>
      <c r="V6" s="94">
        <f t="shared" si="0"/>
        <v>0.79591836734693877</v>
      </c>
      <c r="W6" s="94">
        <f t="shared" si="3"/>
        <v>2.420918367346939</v>
      </c>
    </row>
    <row r="7" spans="2:23" x14ac:dyDescent="0.4">
      <c r="B7" s="72"/>
      <c r="C7" s="4" t="s">
        <v>47</v>
      </c>
      <c r="D7" s="33">
        <f>'Game 1 17-7'!D7+'Game 2 18-10 '!D7+'Game 3 (24-14) '!D7+'Game 4 (20-10) '!D7+'Game 5 (22-14) '!D7+'Game 6 (22-24)'!D7+'Game 7 (13-6)'!D7+'Game 8 (19-13)'!D7+'Game 9 (22-10) '!D7+'Game 10 (22-10) '!D7+'Game 11 (4-10) '!D7+'Game 12 (12-12) '!D7+'Game 13 (13-14) '!D7+'Game 14 (17-16)'!D7+'Game 15 (9-14)'!D7+'Game 16 (11-19) '!D7+'Game 17 (27-34) '!D7+'Game 18 (21-22) '!D7</f>
        <v>12</v>
      </c>
      <c r="E7" s="33">
        <f>'Game 1 17-7'!E7+'Game 2 18-10 '!E7+'Game 3 (24-14) '!E7+'Game 4 (20-10) '!E7+'Game 5 (22-14) '!E7+'Game 6 (22-24)'!E7+'Game 7 (13-6)'!E7+'Game 8 (19-13)'!E7+'Game 9 (22-10) '!E7+'Game 10 (22-10) '!E7+'Game 11 (4-10) '!E7+'Game 12 (12-12) '!E7+'Game 13 (13-14) '!E7+'Game 14 (17-16)'!E7+'Game 15 (9-14)'!E7+'Game 16 (11-19) '!E7+'Game 17 (27-34) '!E7+'Game 18 (21-22) '!E7</f>
        <v>50</v>
      </c>
      <c r="F7" s="33">
        <f>'Game 1 17-7'!F7+'Game 2 18-10 '!F7+'Game 3 (24-14) '!F7+'Game 4 (20-10) '!F7+'Game 5 (22-14) '!F7+'Game 6 (22-24)'!F7+'Game 7 (13-6)'!F7+'Game 8 (19-13)'!F7+'Game 9 (22-10) '!F7+'Game 10 (22-10) '!F7+'Game 11 (4-10) '!F7+'Game 12 (12-12) '!F7+'Game 13 (13-14) '!F7+'Game 14 (17-16)'!F7+'Game 15 (9-14)'!F7+'Game 16 (11-19) '!F7+'Game 17 (27-34) '!F7+'Game 18 (21-22) '!F7</f>
        <v>50</v>
      </c>
      <c r="G7" s="33">
        <f>'Game 1 17-7'!G7+'Game 2 18-10 '!G7+'Game 3 (24-14) '!G7+'Game 4 (20-10) '!G7+'Game 5 (22-14) '!G7+'Game 6 (22-24)'!G7+'Game 7 (13-6)'!G7+'Game 8 (19-13)'!G7+'Game 9 (22-10) '!G7+'Game 10 (22-10) '!G7+'Game 11 (4-10) '!G7+'Game 12 (12-12) '!G7+'Game 13 (13-14) '!G7+'Game 14 (17-16)'!G7+'Game 15 (9-14)'!G7+'Game 16 (11-19) '!G7+'Game 17 (27-34) '!G7+'Game 18 (21-22) '!G7</f>
        <v>35</v>
      </c>
      <c r="H7" s="33">
        <f>'Game 1 17-7'!H7+'Game 2 18-10 '!H7+'Game 3 (24-14) '!H7+'Game 4 (20-10) '!H7+'Game 5 (22-14) '!H7+'Game 6 (22-24)'!H7+'Game 7 (13-6)'!H7+'Game 8 (19-13)'!H7+'Game 9 (22-10) '!H7+'Game 10 (22-10) '!H7+'Game 11 (4-10) '!H7+'Game 12 (12-12) '!H7+'Game 13 (13-14) '!H7+'Game 14 (17-16)'!H7+'Game 15 (9-14)'!H7+'Game 16 (11-19) '!H7+'Game 17 (27-34) '!H7+'Game 18 (21-22) '!H7</f>
        <v>30</v>
      </c>
      <c r="I7" s="33">
        <f>'Game 1 17-7'!I7+'Game 2 18-10 '!I7+'Game 3 (24-14) '!I7+'Game 4 (20-10) '!I7+'Game 5 (22-14) '!I7+'Game 6 (22-24)'!I7+'Game 7 (13-6)'!I7+'Game 8 (19-13)'!I7+'Game 9 (22-10) '!I7+'Game 10 (22-10) '!I7+'Game 11 (4-10) '!I7+'Game 12 (12-12) '!I7+'Game 13 (13-14) '!I7+'Game 14 (17-16)'!I7+'Game 15 (9-14)'!I7+'Game 16 (11-19) '!I7+'Game 17 (27-34) '!I7+'Game 18 (21-22) '!I7</f>
        <v>35</v>
      </c>
      <c r="J7" s="33">
        <f>'Game 1 17-7'!J7+'Game 2 18-10 '!J7+'Game 3 (24-14) '!J7+'Game 4 (20-10) '!J7+'Game 5 (22-14) '!J7+'Game 6 (22-24)'!J7+'Game 7 (13-6)'!J7+'Game 8 (19-13)'!J7+'Game 9 (22-10) '!J7+'Game 10 (22-10) '!J7+'Game 11 (4-10) '!J7+'Game 12 (12-12) '!J7+'Game 13 (13-14) '!J7+'Game 14 (17-16)'!J7+'Game 15 (9-14)'!J7+'Game 16 (11-19) '!J7+'Game 17 (27-34) '!J7+'Game 18 (21-22) '!J7</f>
        <v>13</v>
      </c>
      <c r="K7" s="33">
        <f>'Game 1 17-7'!K7+'Game 2 18-10 '!K7+'Game 3 (24-14) '!K7+'Game 4 (20-10) '!K7+'Game 5 (22-14) '!K7+'Game 6 (22-24)'!K7+'Game 7 (13-6)'!K7+'Game 8 (19-13)'!K7+'Game 9 (22-10) '!K7+'Game 10 (22-10) '!K7+'Game 11 (4-10) '!K7+'Game 12 (12-12) '!K7+'Game 13 (13-14) '!K7+'Game 14 (17-16)'!K7+'Game 15 (9-14)'!K7+'Game 16 (11-19) '!K7+'Game 17 (27-34) '!K7+'Game 18 (21-22) '!K7</f>
        <v>11</v>
      </c>
      <c r="L7" s="33">
        <f>'Game 1 17-7'!L7+'Game 2 18-10 '!L7+'Game 3 (24-14) '!L7+'Game 4 (20-10) '!L7+'Game 5 (22-14) '!L7+'Game 6 (22-24)'!L7+'Game 7 (13-6)'!L7+'Game 8 (19-13)'!L7+'Game 9 (22-10) '!L7+'Game 10 (22-10) '!L7+'Game 11 (4-10) '!L7+'Game 12 (12-12) '!L7+'Game 13 (13-14) '!L7+'Game 14 (17-16)'!L7+'Game 15 (9-14)'!L7+'Game 16 (11-19) '!L7+'Game 17 (27-34) '!L7+'Game 18 (21-22) '!L7</f>
        <v>2</v>
      </c>
      <c r="M7" s="33">
        <f>'Game 1 17-7'!M7+'Game 2 18-10 '!M7+'Game 3 (24-14) '!M7+'Game 4 (20-10) '!M7+'Game 5 (22-14) '!M7+'Game 6 (22-24)'!M7+'Game 7 (13-6)'!M7+'Game 8 (19-13)'!M7+'Game 9 (22-10) '!M7+'Game 10 (22-10) '!M7+'Game 11 (4-10) '!M7+'Game 12 (12-12) '!M7+'Game 13 (13-14) '!M7+'Game 14 (17-16)'!M7+'Game 15 (9-14)'!M7+'Game 16 (11-19) '!M7+'Game 17 (27-34) '!M7+'Game 18 (21-22) '!M7</f>
        <v>9</v>
      </c>
      <c r="N7" s="33">
        <f>'Game 1 17-7'!N7+'Game 2 18-10 '!N7+'Game 3 (24-14) '!N7+'Game 4 (20-10) '!N7+'Game 5 (22-14) '!N7+'Game 6 (22-24)'!N7+'Game 7 (13-6)'!N7+'Game 8 (19-13)'!N7+'Game 9 (22-10) '!N7+'Game 10 (22-10) '!N7+'Game 11 (4-10) '!N7+'Game 12 (12-12) '!N7+'Game 13 (13-14) '!N7+'Game 14 (17-16)'!N7+'Game 15 (9-14)'!N7+'Game 16 (11-19) '!N7+'Game 17 (27-34) '!N7+'Game 18 (21-22) '!N7</f>
        <v>0</v>
      </c>
      <c r="O7" s="33">
        <f>'Game 1 17-7'!O7+'Game 2 18-10 '!O7+'Game 3 (24-14) '!O7+'Game 4 (20-10) '!O7+'Game 5 (22-14) '!O7+'Game 6 (22-24)'!O7+'Game 7 (13-6)'!O7+'Game 8 (19-13)'!O7+'Game 9 (22-10) '!O7+'Game 10 (22-10) '!O7+'Game 11 (4-10) '!O7+'Game 12 (12-12) '!O7+'Game 13 (13-14) '!O7+'Game 14 (17-16)'!O7+'Game 15 (9-14)'!O7+'Game 16 (11-19) '!O7+'Game 17 (27-34) '!O7+'Game 18 (21-22) '!O7</f>
        <v>3</v>
      </c>
      <c r="P7" s="92">
        <f>'Game 1 17-7'!P7+'Game 2 18-10 '!P7+'Game 3 (24-14) '!P7+'Game 4 (20-10) '!P7+'Game 5 (22-14) '!P7+'Game 6 (22-24)'!P7+'Game 7 (13-6)'!P7+'Game 8 (19-13)'!P7+'Game 9 (22-10) '!P7+'Game 10 (22-10) '!P7+'Game 11 (4-10) '!P7+'Game 12 (12-12) '!P7+'Game 13 (13-14) '!P7+'Game 14 (17-16)'!P7+'Game 15 (9-14)'!P7+'Game 16 (11-19) '!P7+'Game 17 (27-34) '!P7+'Game 18 (21-22) '!P7</f>
        <v>3</v>
      </c>
      <c r="Q7" s="33">
        <f>'Game 1 17-7'!Q7+'Game 2 18-10 '!Q7+'Game 3 (24-14) '!Q7+'Game 4 (20-10) '!Q7+'Game 5 (22-14) '!Q7+'Game 6 (22-24)'!Q7+'Game 7 (13-6)'!Q7+'Game 8 (19-13)'!Q7+'Game 9 (22-10) '!Q7+'Game 10 (22-10) '!Q7+'Game 11 (4-10) '!Q7+'Game 12 (12-12) '!Q7+'Game 13 (13-14) '!Q7+'Game 14 (17-16)'!Q7+'Game 15 (9-14)'!Q7+'Game 16 (11-19) '!Q7+'Game 17 (27-34) '!Q7+'Game 18 (21-22) '!Q7</f>
        <v>0</v>
      </c>
      <c r="R7" s="33">
        <f>'Game 1 17-7'!R7+'Game 2 18-10 '!R7+'Game 3 (24-14) '!R7+'Game 4 (20-10) '!R7+'Game 5 (22-14) '!R7+'Game 6 (22-24)'!R7+'Game 7 (13-6)'!R7+'Game 8 (19-13)'!R7+'Game 9 (22-10) '!R7+'Game 10 (22-10) '!R7+'Game 11 (4-10) '!R7+'Game 12 (12-12) '!R7+'Game 13 (13-14) '!R7+'Game 14 (17-16)'!R7+'Game 15 (9-14)'!R7+'Game 16 (11-19) '!R7+'Game 17 (27-34) '!R7+'Game 18 (21-22) '!R7</f>
        <v>0</v>
      </c>
      <c r="S7" s="33">
        <f>'Game 1 17-7'!S7+'Game 2 18-10 '!S7+'Game 3 (24-14) '!S7+'Game 4 (20-10) '!S7+'Game 5 (22-14) '!S7+'Game 6 (22-24)'!S7+'Game 7 (13-6)'!S7+'Game 8 (19-13)'!S7+'Game 9 (22-10) '!S7+'Game 10 (22-10) '!S7+'Game 11 (4-10) '!S7+'Game 12 (12-12) '!S7+'Game 13 (13-14) '!S7+'Game 14 (17-16)'!S7+'Game 15 (9-14)'!S7+'Game 16 (11-19) '!S7+'Game 17 (27-34) '!S7+'Game 18 (21-22) '!S7</f>
        <v>0</v>
      </c>
      <c r="T7" s="34">
        <f t="shared" si="1"/>
        <v>0.7</v>
      </c>
      <c r="U7" s="34">
        <f t="shared" si="2"/>
        <v>1.54</v>
      </c>
      <c r="V7" s="34">
        <f t="shared" si="0"/>
        <v>0.7</v>
      </c>
      <c r="W7" s="35">
        <f t="shared" si="3"/>
        <v>2.2400000000000002</v>
      </c>
    </row>
    <row r="8" spans="2:23" x14ac:dyDescent="0.4">
      <c r="B8" s="72"/>
      <c r="C8" s="4" t="s">
        <v>48</v>
      </c>
      <c r="D8" s="33">
        <f>'Game 1 17-7'!D8+'Game 2 18-10 '!D8+'Game 3 (24-14) '!D8+'Game 4 (20-10) '!D8+'Game 5 (22-14) '!D8+'Game 6 (22-24)'!D8+'Game 7 (13-6)'!D8+'Game 8 (19-13)'!D8+'Game 9 (22-10) '!D8+'Game 10 (22-10) '!D8+'Game 11 (4-10) '!D8+'Game 12 (12-12) '!D8+'Game 13 (13-14) '!D8+'Game 14 (17-16)'!D8+'Game 15 (9-14)'!D8+'Game 16 (11-19) '!D8+'Game 17 (27-34) '!D8+'Game 18 (21-22) '!D8</f>
        <v>10</v>
      </c>
      <c r="E8" s="33">
        <f>'Game 1 17-7'!E8+'Game 2 18-10 '!E8+'Game 3 (24-14) '!E8+'Game 4 (20-10) '!E8+'Game 5 (22-14) '!E8+'Game 6 (22-24)'!E8+'Game 7 (13-6)'!E8+'Game 8 (19-13)'!E8+'Game 9 (22-10) '!E8+'Game 10 (22-10) '!E8+'Game 11 (4-10) '!E8+'Game 12 (12-12) '!E8+'Game 13 (13-14) '!E8+'Game 14 (17-16)'!E8+'Game 15 (9-14)'!E8+'Game 16 (11-19) '!E8+'Game 17 (27-34) '!E8+'Game 18 (21-22) '!E8</f>
        <v>34</v>
      </c>
      <c r="F8" s="33">
        <f>'Game 1 17-7'!F8+'Game 2 18-10 '!F8+'Game 3 (24-14) '!F8+'Game 4 (20-10) '!F8+'Game 5 (22-14) '!F8+'Game 6 (22-24)'!F8+'Game 7 (13-6)'!F8+'Game 8 (19-13)'!F8+'Game 9 (22-10) '!F8+'Game 10 (22-10) '!F8+'Game 11 (4-10) '!F8+'Game 12 (12-12) '!F8+'Game 13 (13-14) '!F8+'Game 14 (17-16)'!F8+'Game 15 (9-14)'!F8+'Game 16 (11-19) '!F8+'Game 17 (27-34) '!F8+'Game 18 (21-22) '!F8</f>
        <v>29</v>
      </c>
      <c r="G8" s="33">
        <f>'Game 1 17-7'!G8+'Game 2 18-10 '!G8+'Game 3 (24-14) '!G8+'Game 4 (20-10) '!G8+'Game 5 (22-14) '!G8+'Game 6 (22-24)'!G8+'Game 7 (13-6)'!G8+'Game 8 (19-13)'!G8+'Game 9 (22-10) '!G8+'Game 10 (22-10) '!G8+'Game 11 (4-10) '!G8+'Game 12 (12-12) '!G8+'Game 13 (13-14) '!G8+'Game 14 (17-16)'!G8+'Game 15 (9-14)'!G8+'Game 16 (11-19) '!G8+'Game 17 (27-34) '!G8+'Game 18 (21-22) '!G8</f>
        <v>11</v>
      </c>
      <c r="H8" s="33">
        <f>'Game 1 17-7'!H8+'Game 2 18-10 '!H8+'Game 3 (24-14) '!H8+'Game 4 (20-10) '!H8+'Game 5 (22-14) '!H8+'Game 6 (22-24)'!H8+'Game 7 (13-6)'!H8+'Game 8 (19-13)'!H8+'Game 9 (22-10) '!H8+'Game 10 (22-10) '!H8+'Game 11 (4-10) '!H8+'Game 12 (12-12) '!H8+'Game 13 (13-14) '!H8+'Game 14 (17-16)'!H8+'Game 15 (9-14)'!H8+'Game 16 (11-19) '!H8+'Game 17 (27-34) '!H8+'Game 18 (21-22) '!H8</f>
        <v>12</v>
      </c>
      <c r="I8" s="33">
        <f>'Game 1 17-7'!I8+'Game 2 18-10 '!I8+'Game 3 (24-14) '!I8+'Game 4 (20-10) '!I8+'Game 5 (22-14) '!I8+'Game 6 (22-24)'!I8+'Game 7 (13-6)'!I8+'Game 8 (19-13)'!I8+'Game 9 (22-10) '!I8+'Game 10 (22-10) '!I8+'Game 11 (4-10) '!I8+'Game 12 (12-12) '!I8+'Game 13 (13-14) '!I8+'Game 14 (17-16)'!I8+'Game 15 (9-14)'!I8+'Game 16 (11-19) '!I8+'Game 17 (27-34) '!I8+'Game 18 (21-22) '!I8</f>
        <v>12</v>
      </c>
      <c r="J8" s="33">
        <f>'Game 1 17-7'!J8+'Game 2 18-10 '!J8+'Game 3 (24-14) '!J8+'Game 4 (20-10) '!J8+'Game 5 (22-14) '!J8+'Game 6 (22-24)'!J8+'Game 7 (13-6)'!J8+'Game 8 (19-13)'!J8+'Game 9 (22-10) '!J8+'Game 10 (22-10) '!J8+'Game 11 (4-10) '!J8+'Game 12 (12-12) '!J8+'Game 13 (13-14) '!J8+'Game 14 (17-16)'!J8+'Game 15 (9-14)'!J8+'Game 16 (11-19) '!J8+'Game 17 (27-34) '!J8+'Game 18 (21-22) '!J8</f>
        <v>6</v>
      </c>
      <c r="K8" s="33">
        <f>'Game 1 17-7'!K8+'Game 2 18-10 '!K8+'Game 3 (24-14) '!K8+'Game 4 (20-10) '!K8+'Game 5 (22-14) '!K8+'Game 6 (22-24)'!K8+'Game 7 (13-6)'!K8+'Game 8 (19-13)'!K8+'Game 9 (22-10) '!K8+'Game 10 (22-10) '!K8+'Game 11 (4-10) '!K8+'Game 12 (12-12) '!K8+'Game 13 (13-14) '!K8+'Game 14 (17-16)'!K8+'Game 15 (9-14)'!K8+'Game 16 (11-19) '!K8+'Game 17 (27-34) '!K8+'Game 18 (21-22) '!K8</f>
        <v>2</v>
      </c>
      <c r="L8" s="33">
        <f>'Game 1 17-7'!L8+'Game 2 18-10 '!L8+'Game 3 (24-14) '!L8+'Game 4 (20-10) '!L8+'Game 5 (22-14) '!L8+'Game 6 (22-24)'!L8+'Game 7 (13-6)'!L8+'Game 8 (19-13)'!L8+'Game 9 (22-10) '!L8+'Game 10 (22-10) '!L8+'Game 11 (4-10) '!L8+'Game 12 (12-12) '!L8+'Game 13 (13-14) '!L8+'Game 14 (17-16)'!L8+'Game 15 (9-14)'!L8+'Game 16 (11-19) '!L8+'Game 17 (27-34) '!L8+'Game 18 (21-22) '!L8</f>
        <v>1</v>
      </c>
      <c r="M8" s="33">
        <f>'Game 1 17-7'!M8+'Game 2 18-10 '!M8+'Game 3 (24-14) '!M8+'Game 4 (20-10) '!M8+'Game 5 (22-14) '!M8+'Game 6 (22-24)'!M8+'Game 7 (13-6)'!M8+'Game 8 (19-13)'!M8+'Game 9 (22-10) '!M8+'Game 10 (22-10) '!M8+'Game 11 (4-10) '!M8+'Game 12 (12-12) '!M8+'Game 13 (13-14) '!M8+'Game 14 (17-16)'!M8+'Game 15 (9-14)'!M8+'Game 16 (11-19) '!M8+'Game 17 (27-34) '!M8+'Game 18 (21-22) '!M8</f>
        <v>2</v>
      </c>
      <c r="N8" s="33">
        <f>'Game 1 17-7'!N8+'Game 2 18-10 '!N8+'Game 3 (24-14) '!N8+'Game 4 (20-10) '!N8+'Game 5 (22-14) '!N8+'Game 6 (22-24)'!N8+'Game 7 (13-6)'!N8+'Game 8 (19-13)'!N8+'Game 9 (22-10) '!N8+'Game 10 (22-10) '!N8+'Game 11 (4-10) '!N8+'Game 12 (12-12) '!N8+'Game 13 (13-14) '!N8+'Game 14 (17-16)'!N8+'Game 15 (9-14)'!N8+'Game 16 (11-19) '!N8+'Game 17 (27-34) '!N8+'Game 18 (21-22) '!N8</f>
        <v>4</v>
      </c>
      <c r="O8" s="33">
        <f>'Game 1 17-7'!O8+'Game 2 18-10 '!O8+'Game 3 (24-14) '!O8+'Game 4 (20-10) '!O8+'Game 5 (22-14) '!O8+'Game 6 (22-24)'!O8+'Game 7 (13-6)'!O8+'Game 8 (19-13)'!O8+'Game 9 (22-10) '!O8+'Game 10 (22-10) '!O8+'Game 11 (4-10) '!O8+'Game 12 (12-12) '!O8+'Game 13 (13-14) '!O8+'Game 14 (17-16)'!O8+'Game 15 (9-14)'!O8+'Game 16 (11-19) '!O8+'Game 17 (27-34) '!O8+'Game 18 (21-22) '!O8</f>
        <v>1</v>
      </c>
      <c r="P8" s="33">
        <f>'Game 1 17-7'!P8+'Game 2 18-10 '!P8+'Game 3 (24-14) '!P8+'Game 4 (20-10) '!P8+'Game 5 (22-14) '!P8+'Game 6 (22-24)'!P8+'Game 7 (13-6)'!P8+'Game 8 (19-13)'!P8+'Game 9 (22-10) '!P8+'Game 10 (22-10) '!P8+'Game 11 (4-10) '!P8+'Game 12 (12-12) '!P8+'Game 13 (13-14) '!P8+'Game 14 (17-16)'!P8+'Game 15 (9-14)'!P8+'Game 16 (11-19) '!P8+'Game 17 (27-34) '!P8+'Game 18 (21-22) '!P8</f>
        <v>0</v>
      </c>
      <c r="Q8" s="33">
        <f>'Game 1 17-7'!Q8+'Game 2 18-10 '!Q8+'Game 3 (24-14) '!Q8+'Game 4 (20-10) '!Q8+'Game 5 (22-14) '!Q8+'Game 6 (22-24)'!Q8+'Game 7 (13-6)'!Q8+'Game 8 (19-13)'!Q8+'Game 9 (22-10) '!Q8+'Game 10 (22-10) '!Q8+'Game 11 (4-10) '!Q8+'Game 12 (12-12) '!Q8+'Game 13 (13-14) '!Q8+'Game 14 (17-16)'!Q8+'Game 15 (9-14)'!Q8+'Game 16 (11-19) '!Q8+'Game 17 (27-34) '!Q8+'Game 18 (21-22) '!Q8</f>
        <v>0</v>
      </c>
      <c r="R8" s="33">
        <f>'Game 1 17-7'!R8+'Game 2 18-10 '!R8+'Game 3 (24-14) '!R8+'Game 4 (20-10) '!R8+'Game 5 (22-14) '!R8+'Game 6 (22-24)'!R8+'Game 7 (13-6)'!R8+'Game 8 (19-13)'!R8+'Game 9 (22-10) '!R8+'Game 10 (22-10) '!R8+'Game 11 (4-10) '!R8+'Game 12 (12-12) '!R8+'Game 13 (13-14) '!R8+'Game 14 (17-16)'!R8+'Game 15 (9-14)'!R8+'Game 16 (11-19) '!R8+'Game 17 (27-34) '!R8+'Game 18 (21-22) '!R8</f>
        <v>0</v>
      </c>
      <c r="S8" s="33">
        <f>'Game 1 17-7'!S8+'Game 2 18-10 '!S8+'Game 3 (24-14) '!S8+'Game 4 (20-10) '!S8+'Game 5 (22-14) '!S8+'Game 6 (22-24)'!S8+'Game 7 (13-6)'!S8+'Game 8 (19-13)'!S8+'Game 9 (22-10) '!S8+'Game 10 (22-10) '!S8+'Game 11 (4-10) '!S8+'Game 12 (12-12) '!S8+'Game 13 (13-14) '!S8+'Game 14 (17-16)'!S8+'Game 15 (9-14)'!S8+'Game 16 (11-19) '!S8+'Game 17 (27-34) '!S8+'Game 18 (21-22) '!S8</f>
        <v>0</v>
      </c>
      <c r="T8" s="34">
        <f t="shared" si="1"/>
        <v>0.37931034482758619</v>
      </c>
      <c r="U8" s="34">
        <f t="shared" si="2"/>
        <v>0.72413793103448276</v>
      </c>
      <c r="V8" s="34">
        <f t="shared" si="0"/>
        <v>0.44117647058823528</v>
      </c>
      <c r="W8" s="35">
        <f t="shared" si="3"/>
        <v>1.1653144016227182</v>
      </c>
    </row>
    <row r="9" spans="2:23" x14ac:dyDescent="0.4">
      <c r="B9" s="72"/>
      <c r="C9" s="4" t="s">
        <v>11</v>
      </c>
      <c r="D9" s="33">
        <f>'Game 1 17-7'!D9+'Game 2 18-10 '!D9+'Game 3 (24-14) '!D9+'Game 4 (20-10) '!D9+'Game 5 (22-14) '!D9+'Game 6 (22-24)'!D9+'Game 7 (13-6)'!D9+'Game 8 (19-13)'!D9+'Game 9 (22-10) '!D9+'Game 10 (22-10) '!D9+'Game 11 (4-10) '!D9+'Game 12 (12-12) '!D9+'Game 13 (13-14) '!D9+'Game 14 (17-16)'!D9+'Game 15 (9-14)'!D9+'Game 16 (11-19) '!D9+'Game 17 (27-34) '!D9+'Game 18 (21-22) '!D9</f>
        <v>12</v>
      </c>
      <c r="E9" s="33">
        <f>'Game 1 17-7'!E9+'Game 2 18-10 '!E9+'Game 3 (24-14) '!E9+'Game 4 (20-10) '!E9+'Game 5 (22-14) '!E9+'Game 6 (22-24)'!E9+'Game 7 (13-6)'!E9+'Game 8 (19-13)'!E9+'Game 9 (22-10) '!E9+'Game 10 (22-10) '!E9+'Game 11 (4-10) '!E9+'Game 12 (12-12) '!E9+'Game 13 (13-14) '!E9+'Game 14 (17-16)'!E9+'Game 15 (9-14)'!E9+'Game 16 (11-19) '!E9+'Game 17 (27-34) '!E9+'Game 18 (21-22) '!E9</f>
        <v>43</v>
      </c>
      <c r="F9" s="33">
        <f>'Game 1 17-7'!F9+'Game 2 18-10 '!F9+'Game 3 (24-14) '!F9+'Game 4 (20-10) '!F9+'Game 5 (22-14) '!F9+'Game 6 (22-24)'!F9+'Game 7 (13-6)'!F9+'Game 8 (19-13)'!F9+'Game 9 (22-10) '!F9+'Game 10 (22-10) '!F9+'Game 11 (4-10) '!F9+'Game 12 (12-12) '!F9+'Game 13 (13-14) '!F9+'Game 14 (17-16)'!F9+'Game 15 (9-14)'!F9+'Game 16 (11-19) '!F9+'Game 17 (27-34) '!F9+'Game 18 (21-22) '!F9</f>
        <v>42</v>
      </c>
      <c r="G9" s="33">
        <f>'Game 1 17-7'!G9+'Game 2 18-10 '!G9+'Game 3 (24-14) '!G9+'Game 4 (20-10) '!G9+'Game 5 (22-14) '!G9+'Game 6 (22-24)'!G9+'Game 7 (13-6)'!G9+'Game 8 (19-13)'!G9+'Game 9 (22-10) '!G9+'Game 10 (22-10) '!G9+'Game 11 (4-10) '!G9+'Game 12 (12-12) '!G9+'Game 13 (13-14) '!G9+'Game 14 (17-16)'!G9+'Game 15 (9-14)'!G9+'Game 16 (11-19) '!G9+'Game 17 (27-34) '!G9+'Game 18 (21-22) '!G9</f>
        <v>24</v>
      </c>
      <c r="H9" s="33">
        <f>'Game 1 17-7'!H9+'Game 2 18-10 '!H9+'Game 3 (24-14) '!H9+'Game 4 (20-10) '!H9+'Game 5 (22-14) '!H9+'Game 6 (22-24)'!H9+'Game 7 (13-6)'!H9+'Game 8 (19-13)'!H9+'Game 9 (22-10) '!H9+'Game 10 (22-10) '!H9+'Game 11 (4-10) '!H9+'Game 12 (12-12) '!H9+'Game 13 (13-14) '!H9+'Game 14 (17-16)'!H9+'Game 15 (9-14)'!H9+'Game 16 (11-19) '!H9+'Game 17 (27-34) '!H9+'Game 18 (21-22) '!H9</f>
        <v>18</v>
      </c>
      <c r="I9" s="33">
        <f>'Game 1 17-7'!I9+'Game 2 18-10 '!I9+'Game 3 (24-14) '!I9+'Game 4 (20-10) '!I9+'Game 5 (22-14) '!I9+'Game 6 (22-24)'!I9+'Game 7 (13-6)'!I9+'Game 8 (19-13)'!I9+'Game 9 (22-10) '!I9+'Game 10 (22-10) '!I9+'Game 11 (4-10) '!I9+'Game 12 (12-12) '!I9+'Game 13 (13-14) '!I9+'Game 14 (17-16)'!I9+'Game 15 (9-14)'!I9+'Game 16 (11-19) '!I9+'Game 17 (27-34) '!I9+'Game 18 (21-22) '!I9</f>
        <v>21</v>
      </c>
      <c r="J9" s="33">
        <f>'Game 1 17-7'!J9+'Game 2 18-10 '!J9+'Game 3 (24-14) '!J9+'Game 4 (20-10) '!J9+'Game 5 (22-14) '!J9+'Game 6 (22-24)'!J9+'Game 7 (13-6)'!J9+'Game 8 (19-13)'!J9+'Game 9 (22-10) '!J9+'Game 10 (22-10) '!J9+'Game 11 (4-10) '!J9+'Game 12 (12-12) '!J9+'Game 13 (13-14) '!J9+'Game 14 (17-16)'!J9+'Game 15 (9-14)'!J9+'Game 16 (11-19) '!J9+'Game 17 (27-34) '!J9+'Game 18 (21-22) '!J9</f>
        <v>13</v>
      </c>
      <c r="K9" s="33">
        <f>'Game 1 17-7'!K9+'Game 2 18-10 '!K9+'Game 3 (24-14) '!K9+'Game 4 (20-10) '!K9+'Game 5 (22-14) '!K9+'Game 6 (22-24)'!K9+'Game 7 (13-6)'!K9+'Game 8 (19-13)'!K9+'Game 9 (22-10) '!K9+'Game 10 (22-10) '!K9+'Game 11 (4-10) '!K9+'Game 12 (12-12) '!K9+'Game 13 (13-14) '!K9+'Game 14 (17-16)'!K9+'Game 15 (9-14)'!K9+'Game 16 (11-19) '!K9+'Game 17 (27-34) '!K9+'Game 18 (21-22) '!K9</f>
        <v>4</v>
      </c>
      <c r="L9" s="33">
        <f>'Game 1 17-7'!L9+'Game 2 18-10 '!L9+'Game 3 (24-14) '!L9+'Game 4 (20-10) '!L9+'Game 5 (22-14) '!L9+'Game 6 (22-24)'!L9+'Game 7 (13-6)'!L9+'Game 8 (19-13)'!L9+'Game 9 (22-10) '!L9+'Game 10 (22-10) '!L9+'Game 11 (4-10) '!L9+'Game 12 (12-12) '!L9+'Game 13 (13-14) '!L9+'Game 14 (17-16)'!L9+'Game 15 (9-14)'!L9+'Game 16 (11-19) '!L9+'Game 17 (27-34) '!L9+'Game 18 (21-22) '!L9</f>
        <v>1</v>
      </c>
      <c r="M9" s="33">
        <f>'Game 1 17-7'!M9+'Game 2 18-10 '!M9+'Game 3 (24-14) '!M9+'Game 4 (20-10) '!M9+'Game 5 (22-14) '!M9+'Game 6 (22-24)'!M9+'Game 7 (13-6)'!M9+'Game 8 (19-13)'!M9+'Game 9 (22-10) '!M9+'Game 10 (22-10) '!M9+'Game 11 (4-10) '!M9+'Game 12 (12-12) '!M9+'Game 13 (13-14) '!M9+'Game 14 (17-16)'!M9+'Game 15 (9-14)'!M9+'Game 16 (11-19) '!M9+'Game 17 (27-34) '!M9+'Game 18 (21-22) '!M9</f>
        <v>7</v>
      </c>
      <c r="N9" s="33">
        <f>'Game 1 17-7'!N9+'Game 2 18-10 '!N9+'Game 3 (24-14) '!N9+'Game 4 (20-10) '!N9+'Game 5 (22-14) '!N9+'Game 6 (22-24)'!N9+'Game 7 (13-6)'!N9+'Game 8 (19-13)'!N9+'Game 9 (22-10) '!N9+'Game 10 (22-10) '!N9+'Game 11 (4-10) '!N9+'Game 12 (12-12) '!N9+'Game 13 (13-14) '!N9+'Game 14 (17-16)'!N9+'Game 15 (9-14)'!N9+'Game 16 (11-19) '!N9+'Game 17 (27-34) '!N9+'Game 18 (21-22) '!N9</f>
        <v>0</v>
      </c>
      <c r="O9" s="33">
        <f>'Game 1 17-7'!O9+'Game 2 18-10 '!O9+'Game 3 (24-14) '!O9+'Game 4 (20-10) '!O9+'Game 5 (22-14) '!O9+'Game 6 (22-24)'!O9+'Game 7 (13-6)'!O9+'Game 8 (19-13)'!O9+'Game 9 (22-10) '!O9+'Game 10 (22-10) '!O9+'Game 11 (4-10) '!O9+'Game 12 (12-12) '!O9+'Game 13 (13-14) '!O9+'Game 14 (17-16)'!O9+'Game 15 (9-14)'!O9+'Game 16 (11-19) '!O9+'Game 17 (27-34) '!O9+'Game 18 (21-22) '!O9</f>
        <v>0</v>
      </c>
      <c r="P9" s="33">
        <f>'Game 1 17-7'!P9+'Game 2 18-10 '!P9+'Game 3 (24-14) '!P9+'Game 4 (20-10) '!P9+'Game 5 (22-14) '!P9+'Game 6 (22-24)'!P9+'Game 7 (13-6)'!P9+'Game 8 (19-13)'!P9+'Game 9 (22-10) '!P9+'Game 10 (22-10) '!P9+'Game 11 (4-10) '!P9+'Game 12 (12-12) '!P9+'Game 13 (13-14) '!P9+'Game 14 (17-16)'!P9+'Game 15 (9-14)'!P9+'Game 16 (11-19) '!P9+'Game 17 (27-34) '!P9+'Game 18 (21-22) '!P9</f>
        <v>0</v>
      </c>
      <c r="Q9" s="33">
        <f>'Game 1 17-7'!Q9+'Game 2 18-10 '!Q9+'Game 3 (24-14) '!Q9+'Game 4 (20-10) '!Q9+'Game 5 (22-14) '!Q9+'Game 6 (22-24)'!Q9+'Game 7 (13-6)'!Q9+'Game 8 (19-13)'!Q9+'Game 9 (22-10) '!Q9+'Game 10 (22-10) '!Q9+'Game 11 (4-10) '!Q9+'Game 12 (12-12) '!Q9+'Game 13 (13-14) '!Q9+'Game 14 (17-16)'!Q9+'Game 15 (9-14)'!Q9+'Game 16 (11-19) '!Q9+'Game 17 (27-34) '!Q9+'Game 18 (21-22) '!Q9</f>
        <v>0</v>
      </c>
      <c r="R9" s="33">
        <f>'Game 1 17-7'!R9+'Game 2 18-10 '!R9+'Game 3 (24-14) '!R9+'Game 4 (20-10) '!R9+'Game 5 (22-14) '!R9+'Game 6 (22-24)'!R9+'Game 7 (13-6)'!R9+'Game 8 (19-13)'!R9+'Game 9 (22-10) '!R9+'Game 10 (22-10) '!R9+'Game 11 (4-10) '!R9+'Game 12 (12-12) '!R9+'Game 13 (13-14) '!R9+'Game 14 (17-16)'!R9+'Game 15 (9-14)'!R9+'Game 16 (11-19) '!R9+'Game 17 (27-34) '!R9+'Game 18 (21-22) '!R9</f>
        <v>1</v>
      </c>
      <c r="S9" s="33">
        <f>'Game 1 17-7'!S9+'Game 2 18-10 '!S9+'Game 3 (24-14) '!S9+'Game 4 (20-10) '!S9+'Game 5 (22-14) '!S9+'Game 6 (22-24)'!S9+'Game 7 (13-6)'!S9+'Game 8 (19-13)'!S9+'Game 9 (22-10) '!S9+'Game 10 (22-10) '!S9+'Game 11 (4-10) '!S9+'Game 12 (12-12) '!S9+'Game 13 (13-14) '!S9+'Game 14 (17-16)'!S9+'Game 15 (9-14)'!S9+'Game 16 (11-19) '!S9+'Game 17 (27-34) '!S9+'Game 18 (21-22) '!S9</f>
        <v>1</v>
      </c>
      <c r="T9" s="34">
        <f t="shared" si="1"/>
        <v>0.5714285714285714</v>
      </c>
      <c r="U9" s="34">
        <f t="shared" si="2"/>
        <v>1.2380952380952381</v>
      </c>
      <c r="V9" s="34">
        <f t="shared" si="0"/>
        <v>0.55813953488372092</v>
      </c>
      <c r="W9" s="35">
        <f t="shared" si="3"/>
        <v>1.7962347729789592</v>
      </c>
    </row>
    <row r="10" spans="2:23" x14ac:dyDescent="0.4">
      <c r="B10" s="72"/>
      <c r="C10" s="4" t="s">
        <v>49</v>
      </c>
      <c r="D10" s="33">
        <f>'Game 1 17-7'!D10+'Game 2 18-10 '!D10+'Game 3 (24-14) '!D10+'Game 4 (20-10) '!D10+'Game 5 (22-14) '!D10+'Game 6 (22-24)'!D10+'Game 7 (13-6)'!D10+'Game 8 (19-13)'!D10+'Game 9 (22-10) '!D10+'Game 10 (22-10) '!D10+'Game 11 (4-10) '!D10+'Game 12 (12-12) '!D10+'Game 13 (13-14) '!D10+'Game 14 (17-16)'!D10+'Game 15 (9-14)'!D10+'Game 16 (11-19) '!D10+'Game 17 (27-34) '!D10+'Game 18 (21-22) '!D10</f>
        <v>14</v>
      </c>
      <c r="E10" s="33">
        <f>'Game 1 17-7'!E10+'Game 2 18-10 '!E10+'Game 3 (24-14) '!E10+'Game 4 (20-10) '!E10+'Game 5 (22-14) '!E10+'Game 6 (22-24)'!E10+'Game 7 (13-6)'!E10+'Game 8 (19-13)'!E10+'Game 9 (22-10) '!E10+'Game 10 (22-10) '!E10+'Game 11 (4-10) '!E10+'Game 12 (12-12) '!E10+'Game 13 (13-14) '!E10+'Game 14 (17-16)'!E10+'Game 15 (9-14)'!E10+'Game 16 (11-19) '!E10+'Game 17 (27-34) '!E10+'Game 18 (21-22) '!E10</f>
        <v>50</v>
      </c>
      <c r="F10" s="33">
        <f>'Game 1 17-7'!F10+'Game 2 18-10 '!F10+'Game 3 (24-14) '!F10+'Game 4 (20-10) '!F10+'Game 5 (22-14) '!F10+'Game 6 (22-24)'!F10+'Game 7 (13-6)'!F10+'Game 8 (19-13)'!F10+'Game 9 (22-10) '!F10+'Game 10 (22-10) '!F10+'Game 11 (4-10) '!F10+'Game 12 (12-12) '!F10+'Game 13 (13-14) '!F10+'Game 14 (17-16)'!F10+'Game 15 (9-14)'!F10+'Game 16 (11-19) '!F10+'Game 17 (27-34) '!F10+'Game 18 (21-22) '!F10</f>
        <v>44</v>
      </c>
      <c r="G10" s="33">
        <f>'Game 1 17-7'!G10+'Game 2 18-10 '!G10+'Game 3 (24-14) '!G10+'Game 4 (20-10) '!G10+'Game 5 (22-14) '!G10+'Game 6 (22-24)'!G10+'Game 7 (13-6)'!G10+'Game 8 (19-13)'!G10+'Game 9 (22-10) '!G10+'Game 10 (22-10) '!G10+'Game 11 (4-10) '!G10+'Game 12 (12-12) '!G10+'Game 13 (13-14) '!G10+'Game 14 (17-16)'!G10+'Game 15 (9-14)'!G10+'Game 16 (11-19) '!G10+'Game 17 (27-34) '!G10+'Game 18 (21-22) '!G10</f>
        <v>25</v>
      </c>
      <c r="H10" s="33">
        <f>'Game 1 17-7'!H10+'Game 2 18-10 '!H10+'Game 3 (24-14) '!H10+'Game 4 (20-10) '!H10+'Game 5 (22-14) '!H10+'Game 6 (22-24)'!H10+'Game 7 (13-6)'!H10+'Game 8 (19-13)'!H10+'Game 9 (22-10) '!H10+'Game 10 (22-10) '!H10+'Game 11 (4-10) '!H10+'Game 12 (12-12) '!H10+'Game 13 (13-14) '!H10+'Game 14 (17-16)'!H10+'Game 15 (9-14)'!H10+'Game 16 (11-19) '!H10+'Game 17 (27-34) '!H10+'Game 18 (21-22) '!H10</f>
        <v>20</v>
      </c>
      <c r="I10" s="33">
        <f>'Game 1 17-7'!I10+'Game 2 18-10 '!I10+'Game 3 (24-14) '!I10+'Game 4 (20-10) '!I10+'Game 5 (22-14) '!I10+'Game 6 (22-24)'!I10+'Game 7 (13-6)'!I10+'Game 8 (19-13)'!I10+'Game 9 (22-10) '!I10+'Game 10 (22-10) '!I10+'Game 11 (4-10) '!I10+'Game 12 (12-12) '!I10+'Game 13 (13-14) '!I10+'Game 14 (17-16)'!I10+'Game 15 (9-14)'!I10+'Game 16 (11-19) '!I10+'Game 17 (27-34) '!I10+'Game 18 (21-22) '!I10</f>
        <v>21</v>
      </c>
      <c r="J10" s="33">
        <f>'Game 1 17-7'!J10+'Game 2 18-10 '!J10+'Game 3 (24-14) '!J10+'Game 4 (20-10) '!J10+'Game 5 (22-14) '!J10+'Game 6 (22-24)'!J10+'Game 7 (13-6)'!J10+'Game 8 (19-13)'!J10+'Game 9 (22-10) '!J10+'Game 10 (22-10) '!J10+'Game 11 (4-10) '!J10+'Game 12 (12-12) '!J10+'Game 13 (13-14) '!J10+'Game 14 (17-16)'!J10+'Game 15 (9-14)'!J10+'Game 16 (11-19) '!J10+'Game 17 (27-34) '!J10+'Game 18 (21-22) '!J10</f>
        <v>13</v>
      </c>
      <c r="K10" s="33">
        <f>'Game 1 17-7'!K10+'Game 2 18-10 '!K10+'Game 3 (24-14) '!K10+'Game 4 (20-10) '!K10+'Game 5 (22-14) '!K10+'Game 6 (22-24)'!K10+'Game 7 (13-6)'!K10+'Game 8 (19-13)'!K10+'Game 9 (22-10) '!K10+'Game 10 (22-10) '!K10+'Game 11 (4-10) '!K10+'Game 12 (12-12) '!K10+'Game 13 (13-14) '!K10+'Game 14 (17-16)'!K10+'Game 15 (9-14)'!K10+'Game 16 (11-19) '!K10+'Game 17 (27-34) '!K10+'Game 18 (21-22) '!K10</f>
        <v>4</v>
      </c>
      <c r="L10" s="92">
        <f>'Game 1 17-7'!L10+'Game 2 18-10 '!L10+'Game 3 (24-14) '!L10+'Game 4 (20-10) '!L10+'Game 5 (22-14) '!L10+'Game 6 (22-24)'!L10+'Game 7 (13-6)'!L10+'Game 8 (19-13)'!L10+'Game 9 (22-10) '!L10+'Game 10 (22-10) '!L10+'Game 11 (4-10) '!L10+'Game 12 (12-12) '!L10+'Game 13 (13-14) '!L10+'Game 14 (17-16)'!L10+'Game 15 (9-14)'!L10+'Game 16 (11-19) '!L10+'Game 17 (27-34) '!L10+'Game 18 (21-22) '!L10</f>
        <v>4</v>
      </c>
      <c r="M10" s="33">
        <f>'Game 1 17-7'!M10+'Game 2 18-10 '!M10+'Game 3 (24-14) '!M10+'Game 4 (20-10) '!M10+'Game 5 (22-14) '!M10+'Game 6 (22-24)'!M10+'Game 7 (13-6)'!M10+'Game 8 (19-13)'!M10+'Game 9 (22-10) '!M10+'Game 10 (22-10) '!M10+'Game 11 (4-10) '!M10+'Game 12 (12-12) '!M10+'Game 13 (13-14) '!M10+'Game 14 (17-16)'!M10+'Game 15 (9-14)'!M10+'Game 16 (11-19) '!M10+'Game 17 (27-34) '!M10+'Game 18 (21-22) '!M10</f>
        <v>4</v>
      </c>
      <c r="N10" s="33">
        <f>'Game 1 17-7'!N10+'Game 2 18-10 '!N10+'Game 3 (24-14) '!N10+'Game 4 (20-10) '!N10+'Game 5 (22-14) '!N10+'Game 6 (22-24)'!N10+'Game 7 (13-6)'!N10+'Game 8 (19-13)'!N10+'Game 9 (22-10) '!N10+'Game 10 (22-10) '!N10+'Game 11 (4-10) '!N10+'Game 12 (12-12) '!N10+'Game 13 (13-14) '!N10+'Game 14 (17-16)'!N10+'Game 15 (9-14)'!N10+'Game 16 (11-19) '!N10+'Game 17 (27-34) '!N10+'Game 18 (21-22) '!N10</f>
        <v>5</v>
      </c>
      <c r="O10" s="33">
        <f>'Game 1 17-7'!O10+'Game 2 18-10 '!O10+'Game 3 (24-14) '!O10+'Game 4 (20-10) '!O10+'Game 5 (22-14) '!O10+'Game 6 (22-24)'!O10+'Game 7 (13-6)'!O10+'Game 8 (19-13)'!O10+'Game 9 (22-10) '!O10+'Game 10 (22-10) '!O10+'Game 11 (4-10) '!O10+'Game 12 (12-12) '!O10+'Game 13 (13-14) '!O10+'Game 14 (17-16)'!O10+'Game 15 (9-14)'!O10+'Game 16 (11-19) '!O10+'Game 17 (27-34) '!O10+'Game 18 (21-22) '!O10</f>
        <v>2</v>
      </c>
      <c r="P10" s="33">
        <f>'Game 1 17-7'!P10+'Game 2 18-10 '!P10+'Game 3 (24-14) '!P10+'Game 4 (20-10) '!P10+'Game 5 (22-14) '!P10+'Game 6 (22-24)'!P10+'Game 7 (13-6)'!P10+'Game 8 (19-13)'!P10+'Game 9 (22-10) '!P10+'Game 10 (22-10) '!P10+'Game 11 (4-10) '!P10+'Game 12 (12-12) '!P10+'Game 13 (13-14) '!P10+'Game 14 (17-16)'!P10+'Game 15 (9-14)'!P10+'Game 16 (11-19) '!P10+'Game 17 (27-34) '!P10+'Game 18 (21-22) '!P10</f>
        <v>2</v>
      </c>
      <c r="Q10" s="33">
        <f>'Game 1 17-7'!Q10+'Game 2 18-10 '!Q10+'Game 3 (24-14) '!Q10+'Game 4 (20-10) '!Q10+'Game 5 (22-14) '!Q10+'Game 6 (22-24)'!Q10+'Game 7 (13-6)'!Q10+'Game 8 (19-13)'!Q10+'Game 9 (22-10) '!Q10+'Game 10 (22-10) '!Q10+'Game 11 (4-10) '!Q10+'Game 12 (12-12) '!Q10+'Game 13 (13-14) '!Q10+'Game 14 (17-16)'!Q10+'Game 15 (9-14)'!Q10+'Game 16 (11-19) '!Q10+'Game 17 (27-34) '!Q10+'Game 18 (21-22) '!Q10</f>
        <v>0</v>
      </c>
      <c r="R10" s="33">
        <f>'Game 1 17-7'!R10+'Game 2 18-10 '!R10+'Game 3 (24-14) '!R10+'Game 4 (20-10) '!R10+'Game 5 (22-14) '!R10+'Game 6 (22-24)'!R10+'Game 7 (13-6)'!R10+'Game 8 (19-13)'!R10+'Game 9 (22-10) '!R10+'Game 10 (22-10) '!R10+'Game 11 (4-10) '!R10+'Game 12 (12-12) '!R10+'Game 13 (13-14) '!R10+'Game 14 (17-16)'!R10+'Game 15 (9-14)'!R10+'Game 16 (11-19) '!R10+'Game 17 (27-34) '!R10+'Game 18 (21-22) '!R10</f>
        <v>1</v>
      </c>
      <c r="S10" s="33">
        <f>'Game 1 17-7'!S10+'Game 2 18-10 '!S10+'Game 3 (24-14) '!S10+'Game 4 (20-10) '!S10+'Game 5 (22-14) '!S10+'Game 6 (22-24)'!S10+'Game 7 (13-6)'!S10+'Game 8 (19-13)'!S10+'Game 9 (22-10) '!S10+'Game 10 (22-10) '!S10+'Game 11 (4-10) '!S10+'Game 12 (12-12) '!S10+'Game 13 (13-14) '!S10+'Game 14 (17-16)'!S10+'Game 15 (9-14)'!S10+'Game 16 (11-19) '!S10+'Game 17 (27-34) '!S10+'Game 18 (21-22) '!S10</f>
        <v>1</v>
      </c>
      <c r="T10" s="34">
        <f t="shared" si="1"/>
        <v>0.56818181818181823</v>
      </c>
      <c r="U10" s="34">
        <f t="shared" si="2"/>
        <v>1.1136363636363635</v>
      </c>
      <c r="V10" s="34">
        <f t="shared" si="0"/>
        <v>0.6</v>
      </c>
      <c r="W10" s="35">
        <f t="shared" si="3"/>
        <v>1.7136363636363634</v>
      </c>
    </row>
    <row r="11" spans="2:23" x14ac:dyDescent="0.4">
      <c r="B11" s="72"/>
      <c r="C11" s="4" t="s">
        <v>9</v>
      </c>
      <c r="D11" s="33">
        <f>'Game 1 17-7'!D11+'Game 2 18-10 '!D11+'Game 3 (24-14) '!D11+'Game 4 (20-10) '!D11+'Game 5 (22-14) '!D11+'Game 6 (22-24)'!D11+'Game 7 (13-6)'!D11+'Game 8 (19-13)'!D11+'Game 9 (22-10) '!D11+'Game 10 (22-10) '!D11+'Game 11 (4-10) '!D11+'Game 12 (12-12) '!D11+'Game 13 (13-14) '!D11+'Game 14 (17-16)'!D11+'Game 15 (9-14)'!D11+'Game 16 (11-19) '!D11+'Game 17 (27-34) '!D11+'Game 18 (21-22) '!D11</f>
        <v>12</v>
      </c>
      <c r="E11" s="33">
        <f>'Game 1 17-7'!E11+'Game 2 18-10 '!E11+'Game 3 (24-14) '!E11+'Game 4 (20-10) '!E11+'Game 5 (22-14) '!E11+'Game 6 (22-24)'!E11+'Game 7 (13-6)'!E11+'Game 8 (19-13)'!E11+'Game 9 (22-10) '!E11+'Game 10 (22-10) '!E11+'Game 11 (4-10) '!E11+'Game 12 (12-12) '!E11+'Game 13 (13-14) '!E11+'Game 14 (17-16)'!E11+'Game 15 (9-14)'!E11+'Game 16 (11-19) '!E11+'Game 17 (27-34) '!E11+'Game 18 (21-22) '!E11</f>
        <v>44</v>
      </c>
      <c r="F11" s="33">
        <f>'Game 1 17-7'!F11+'Game 2 18-10 '!F11+'Game 3 (24-14) '!F11+'Game 4 (20-10) '!F11+'Game 5 (22-14) '!F11+'Game 6 (22-24)'!F11+'Game 7 (13-6)'!F11+'Game 8 (19-13)'!F11+'Game 9 (22-10) '!F11+'Game 10 (22-10) '!F11+'Game 11 (4-10) '!F11+'Game 12 (12-12) '!F11+'Game 13 (13-14) '!F11+'Game 14 (17-16)'!F11+'Game 15 (9-14)'!F11+'Game 16 (11-19) '!F11+'Game 17 (27-34) '!F11+'Game 18 (21-22) '!F11</f>
        <v>43</v>
      </c>
      <c r="G11" s="33">
        <f>'Game 1 17-7'!G11+'Game 2 18-10 '!G11+'Game 3 (24-14) '!G11+'Game 4 (20-10) '!G11+'Game 5 (22-14) '!G11+'Game 6 (22-24)'!G11+'Game 7 (13-6)'!G11+'Game 8 (19-13)'!G11+'Game 9 (22-10) '!G11+'Game 10 (22-10) '!G11+'Game 11 (4-10) '!G11+'Game 12 (12-12) '!G11+'Game 13 (13-14) '!G11+'Game 14 (17-16)'!G11+'Game 15 (9-14)'!G11+'Game 16 (11-19) '!G11+'Game 17 (27-34) '!G11+'Game 18 (21-22) '!G11</f>
        <v>33</v>
      </c>
      <c r="H11" s="33">
        <f>'Game 1 17-7'!H11+'Game 2 18-10 '!H11+'Game 3 (24-14) '!H11+'Game 4 (20-10) '!H11+'Game 5 (22-14) '!H11+'Game 6 (22-24)'!H11+'Game 7 (13-6)'!H11+'Game 8 (19-13)'!H11+'Game 9 (22-10) '!H11+'Game 10 (22-10) '!H11+'Game 11 (4-10) '!H11+'Game 12 (12-12) '!H11+'Game 13 (13-14) '!H11+'Game 14 (17-16)'!H11+'Game 15 (9-14)'!H11+'Game 16 (11-19) '!H11+'Game 17 (27-34) '!H11+'Game 18 (21-22) '!H11</f>
        <v>19</v>
      </c>
      <c r="I11" s="33">
        <f>'Game 1 17-7'!I11+'Game 2 18-10 '!I11+'Game 3 (24-14) '!I11+'Game 4 (20-10) '!I11+'Game 5 (22-14) '!I11+'Game 6 (22-24)'!I11+'Game 7 (13-6)'!I11+'Game 8 (19-13)'!I11+'Game 9 (22-10) '!I11+'Game 10 (22-10) '!I11+'Game 11 (4-10) '!I11+'Game 12 (12-12) '!I11+'Game 13 (13-14) '!I11+'Game 14 (17-16)'!I11+'Game 15 (9-14)'!I11+'Game 16 (11-19) '!I11+'Game 17 (27-34) '!I11+'Game 18 (21-22) '!I11</f>
        <v>23</v>
      </c>
      <c r="J11" s="92">
        <f>'Game 1 17-7'!J11+'Game 2 18-10 '!J11+'Game 3 (24-14) '!J11+'Game 4 (20-10) '!J11+'Game 5 (22-14) '!J11+'Game 6 (22-24)'!J11+'Game 7 (13-6)'!J11+'Game 8 (19-13)'!J11+'Game 9 (22-10) '!J11+'Game 10 (22-10) '!J11+'Game 11 (4-10) '!J11+'Game 12 (12-12) '!J11+'Game 13 (13-14) '!J11+'Game 14 (17-16)'!J11+'Game 15 (9-14)'!J11+'Game 16 (11-19) '!J11+'Game 17 (27-34) '!J11+'Game 18 (21-22) '!J11</f>
        <v>22</v>
      </c>
      <c r="K11" s="33">
        <f>'Game 1 17-7'!K11+'Game 2 18-10 '!K11+'Game 3 (24-14) '!K11+'Game 4 (20-10) '!K11+'Game 5 (22-14) '!K11+'Game 6 (22-24)'!K11+'Game 7 (13-6)'!K11+'Game 8 (19-13)'!K11+'Game 9 (22-10) '!K11+'Game 10 (22-10) '!K11+'Game 11 (4-10) '!K11+'Game 12 (12-12) '!K11+'Game 13 (13-14) '!K11+'Game 14 (17-16)'!K11+'Game 15 (9-14)'!K11+'Game 16 (11-19) '!K11+'Game 17 (27-34) '!K11+'Game 18 (21-22) '!K11</f>
        <v>6</v>
      </c>
      <c r="L11" s="33">
        <f>'Game 1 17-7'!L11+'Game 2 18-10 '!L11+'Game 3 (24-14) '!L11+'Game 4 (20-10) '!L11+'Game 5 (22-14) '!L11+'Game 6 (22-24)'!L11+'Game 7 (13-6)'!L11+'Game 8 (19-13)'!L11+'Game 9 (22-10) '!L11+'Game 10 (22-10) '!L11+'Game 11 (4-10) '!L11+'Game 12 (12-12) '!L11+'Game 13 (13-14) '!L11+'Game 14 (17-16)'!L11+'Game 15 (9-14)'!L11+'Game 16 (11-19) '!L11+'Game 17 (27-34) '!L11+'Game 18 (21-22) '!L11</f>
        <v>0</v>
      </c>
      <c r="M11" s="33">
        <f>'Game 1 17-7'!M11+'Game 2 18-10 '!M11+'Game 3 (24-14) '!M11+'Game 4 (20-10) '!M11+'Game 5 (22-14) '!M11+'Game 6 (22-24)'!M11+'Game 7 (13-6)'!M11+'Game 8 (19-13)'!M11+'Game 9 (22-10) '!M11+'Game 10 (22-10) '!M11+'Game 11 (4-10) '!M11+'Game 12 (12-12) '!M11+'Game 13 (13-14) '!M11+'Game 14 (17-16)'!M11+'Game 15 (9-14)'!M11+'Game 16 (11-19) '!M11+'Game 17 (27-34) '!M11+'Game 18 (21-22) '!M11</f>
        <v>5</v>
      </c>
      <c r="N11" s="33">
        <f>'Game 1 17-7'!N11+'Game 2 18-10 '!N11+'Game 3 (24-14) '!N11+'Game 4 (20-10) '!N11+'Game 5 (22-14) '!N11+'Game 6 (22-24)'!N11+'Game 7 (13-6)'!N11+'Game 8 (19-13)'!N11+'Game 9 (22-10) '!N11+'Game 10 (22-10) '!N11+'Game 11 (4-10) '!N11+'Game 12 (12-12) '!N11+'Game 13 (13-14) '!N11+'Game 14 (17-16)'!N11+'Game 15 (9-14)'!N11+'Game 16 (11-19) '!N11+'Game 17 (27-34) '!N11+'Game 18 (21-22) '!N11</f>
        <v>1</v>
      </c>
      <c r="O11" s="33">
        <f>'Game 1 17-7'!O11+'Game 2 18-10 '!O11+'Game 3 (24-14) '!O11+'Game 4 (20-10) '!O11+'Game 5 (22-14) '!O11+'Game 6 (22-24)'!O11+'Game 7 (13-6)'!O11+'Game 8 (19-13)'!O11+'Game 9 (22-10) '!O11+'Game 10 (22-10) '!O11+'Game 11 (4-10) '!O11+'Game 12 (12-12) '!O11+'Game 13 (13-14) '!O11+'Game 14 (17-16)'!O11+'Game 15 (9-14)'!O11+'Game 16 (11-19) '!O11+'Game 17 (27-34) '!O11+'Game 18 (21-22) '!O11</f>
        <v>1</v>
      </c>
      <c r="P11" s="33">
        <f>'Game 1 17-7'!P11+'Game 2 18-10 '!P11+'Game 3 (24-14) '!P11+'Game 4 (20-10) '!P11+'Game 5 (22-14) '!P11+'Game 6 (22-24)'!P11+'Game 7 (13-6)'!P11+'Game 8 (19-13)'!P11+'Game 9 (22-10) '!P11+'Game 10 (22-10) '!P11+'Game 11 (4-10) '!P11+'Game 12 (12-12) '!P11+'Game 13 (13-14) '!P11+'Game 14 (17-16)'!P11+'Game 15 (9-14)'!P11+'Game 16 (11-19) '!P11+'Game 17 (27-34) '!P11+'Game 18 (21-22) '!P11</f>
        <v>0</v>
      </c>
      <c r="Q11" s="33">
        <f>'Game 1 17-7'!Q11+'Game 2 18-10 '!Q11+'Game 3 (24-14) '!Q11+'Game 4 (20-10) '!Q11+'Game 5 (22-14) '!Q11+'Game 6 (22-24)'!Q11+'Game 7 (13-6)'!Q11+'Game 8 (19-13)'!Q11+'Game 9 (22-10) '!Q11+'Game 10 (22-10) '!Q11+'Game 11 (4-10) '!Q11+'Game 12 (12-12) '!Q11+'Game 13 (13-14) '!Q11+'Game 14 (17-16)'!Q11+'Game 15 (9-14)'!Q11+'Game 16 (11-19) '!Q11+'Game 17 (27-34) '!Q11+'Game 18 (21-22) '!Q11</f>
        <v>0</v>
      </c>
      <c r="R11" s="33">
        <f>'Game 1 17-7'!R11+'Game 2 18-10 '!R11+'Game 3 (24-14) '!R11+'Game 4 (20-10) '!R11+'Game 5 (22-14) '!R11+'Game 6 (22-24)'!R11+'Game 7 (13-6)'!R11+'Game 8 (19-13)'!R11+'Game 9 (22-10) '!R11+'Game 10 (22-10) '!R11+'Game 11 (4-10) '!R11+'Game 12 (12-12) '!R11+'Game 13 (13-14) '!R11+'Game 14 (17-16)'!R11+'Game 15 (9-14)'!R11+'Game 16 (11-19) '!R11+'Game 17 (27-34) '!R11+'Game 18 (21-22) '!R11</f>
        <v>0</v>
      </c>
      <c r="S11" s="33">
        <f>'Game 1 17-7'!S11+'Game 2 18-10 '!S11+'Game 3 (24-14) '!S11+'Game 4 (20-10) '!S11+'Game 5 (22-14) '!S11+'Game 6 (22-24)'!S11+'Game 7 (13-6)'!S11+'Game 8 (19-13)'!S11+'Game 9 (22-10) '!S11+'Game 10 (22-10) '!S11+'Game 11 (4-10) '!S11+'Game 12 (12-12) '!S11+'Game 13 (13-14) '!S11+'Game 14 (17-16)'!S11+'Game 15 (9-14)'!S11+'Game 16 (11-19) '!S11+'Game 17 (27-34) '!S11+'Game 18 (21-22) '!S11</f>
        <v>0</v>
      </c>
      <c r="T11" s="34">
        <f t="shared" si="1"/>
        <v>0.76744186046511631</v>
      </c>
      <c r="U11" s="34">
        <f t="shared" si="2"/>
        <v>1.2558139534883721</v>
      </c>
      <c r="V11" s="34">
        <f t="shared" si="0"/>
        <v>0.77272727272727271</v>
      </c>
      <c r="W11" s="35">
        <f t="shared" si="3"/>
        <v>2.028541226215645</v>
      </c>
    </row>
    <row r="12" spans="2:23" x14ac:dyDescent="0.4">
      <c r="B12" s="72"/>
      <c r="C12" s="4" t="s">
        <v>6</v>
      </c>
      <c r="D12" s="33">
        <f>'Game 1 17-7'!D12+'Game 2 18-10 '!D12+'Game 3 (24-14) '!D12+'Game 4 (20-10) '!D12+'Game 5 (22-14) '!D12+'Game 6 (22-24)'!D12+'Game 7 (13-6)'!D12+'Game 8 (19-13)'!D12+'Game 9 (22-10) '!D12+'Game 10 (22-10) '!D12+'Game 11 (4-10) '!D12+'Game 12 (12-12) '!D12+'Game 13 (13-14) '!D12+'Game 14 (17-16)'!D12+'Game 15 (9-14)'!D12+'Game 16 (11-19) '!D12+'Game 17 (27-34) '!D12+'Game 18 (21-22) '!D12</f>
        <v>14</v>
      </c>
      <c r="E12" s="33">
        <f>'Game 1 17-7'!E12+'Game 2 18-10 '!E12+'Game 3 (24-14) '!E12+'Game 4 (20-10) '!E12+'Game 5 (22-14) '!E12+'Game 6 (22-24)'!E12+'Game 7 (13-6)'!E12+'Game 8 (19-13)'!E12+'Game 9 (22-10) '!E12+'Game 10 (22-10) '!E12+'Game 11 (4-10) '!E12+'Game 12 (12-12) '!E12+'Game 13 (13-14) '!E12+'Game 14 (17-16)'!E12+'Game 15 (9-14)'!E12+'Game 16 (11-19) '!E12+'Game 17 (27-34) '!E12+'Game 18 (21-22) '!E12</f>
        <v>52</v>
      </c>
      <c r="F12" s="33">
        <f>'Game 1 17-7'!F12+'Game 2 18-10 '!F12+'Game 3 (24-14) '!F12+'Game 4 (20-10) '!F12+'Game 5 (22-14) '!F12+'Game 6 (22-24)'!F12+'Game 7 (13-6)'!F12+'Game 8 (19-13)'!F12+'Game 9 (22-10) '!F12+'Game 10 (22-10) '!F12+'Game 11 (4-10) '!F12+'Game 12 (12-12) '!F12+'Game 13 (13-14) '!F12+'Game 14 (17-16)'!F12+'Game 15 (9-14)'!F12+'Game 16 (11-19) '!F12+'Game 17 (27-34) '!F12+'Game 18 (21-22) '!F12</f>
        <v>46</v>
      </c>
      <c r="G12" s="33">
        <f>'Game 1 17-7'!G12+'Game 2 18-10 '!G12+'Game 3 (24-14) '!G12+'Game 4 (20-10) '!G12+'Game 5 (22-14) '!G12+'Game 6 (22-24)'!G12+'Game 7 (13-6)'!G12+'Game 8 (19-13)'!G12+'Game 9 (22-10) '!G12+'Game 10 (22-10) '!G12+'Game 11 (4-10) '!G12+'Game 12 (12-12) '!G12+'Game 13 (13-14) '!G12+'Game 14 (17-16)'!G12+'Game 15 (9-14)'!G12+'Game 16 (11-19) '!G12+'Game 17 (27-34) '!G12+'Game 18 (21-22) '!G12</f>
        <v>22</v>
      </c>
      <c r="H12" s="33">
        <f>'Game 1 17-7'!H12+'Game 2 18-10 '!H12+'Game 3 (24-14) '!H12+'Game 4 (20-10) '!H12+'Game 5 (22-14) '!H12+'Game 6 (22-24)'!H12+'Game 7 (13-6)'!H12+'Game 8 (19-13)'!H12+'Game 9 (22-10) '!H12+'Game 10 (22-10) '!H12+'Game 11 (4-10) '!H12+'Game 12 (12-12) '!H12+'Game 13 (13-14) '!H12+'Game 14 (17-16)'!H12+'Game 15 (9-14)'!H12+'Game 16 (11-19) '!H12+'Game 17 (27-34) '!H12+'Game 18 (21-22) '!H12</f>
        <v>19</v>
      </c>
      <c r="I12" s="33">
        <f>'Game 1 17-7'!I12+'Game 2 18-10 '!I12+'Game 3 (24-14) '!I12+'Game 4 (20-10) '!I12+'Game 5 (22-14) '!I12+'Game 6 (22-24)'!I12+'Game 7 (13-6)'!I12+'Game 8 (19-13)'!I12+'Game 9 (22-10) '!I12+'Game 10 (22-10) '!I12+'Game 11 (4-10) '!I12+'Game 12 (12-12) '!I12+'Game 13 (13-14) '!I12+'Game 14 (17-16)'!I12+'Game 15 (9-14)'!I12+'Game 16 (11-19) '!I12+'Game 17 (27-34) '!I12+'Game 18 (21-22) '!I12</f>
        <v>15</v>
      </c>
      <c r="J12" s="33">
        <f>'Game 1 17-7'!J12+'Game 2 18-10 '!J12+'Game 3 (24-14) '!J12+'Game 4 (20-10) '!J12+'Game 5 (22-14) '!J12+'Game 6 (22-24)'!J12+'Game 7 (13-6)'!J12+'Game 8 (19-13)'!J12+'Game 9 (22-10) '!J12+'Game 10 (22-10) '!J12+'Game 11 (4-10) '!J12+'Game 12 (12-12) '!J12+'Game 13 (13-14) '!J12+'Game 14 (17-16)'!J12+'Game 15 (9-14)'!J12+'Game 16 (11-19) '!J12+'Game 17 (27-34) '!J12+'Game 18 (21-22) '!J12</f>
        <v>17</v>
      </c>
      <c r="K12" s="33">
        <f>'Game 1 17-7'!K12+'Game 2 18-10 '!K12+'Game 3 (24-14) '!K12+'Game 4 (20-10) '!K12+'Game 5 (22-14) '!K12+'Game 6 (22-24)'!K12+'Game 7 (13-6)'!K12+'Game 8 (19-13)'!K12+'Game 9 (22-10) '!K12+'Game 10 (22-10) '!K12+'Game 11 (4-10) '!K12+'Game 12 (12-12) '!K12+'Game 13 (13-14) '!K12+'Game 14 (17-16)'!K12+'Game 15 (9-14)'!K12+'Game 16 (11-19) '!K12+'Game 17 (27-34) '!K12+'Game 18 (21-22) '!K12</f>
        <v>3</v>
      </c>
      <c r="L12" s="33">
        <f>'Game 1 17-7'!L12+'Game 2 18-10 '!L12+'Game 3 (24-14) '!L12+'Game 4 (20-10) '!L12+'Game 5 (22-14) '!L12+'Game 6 (22-24)'!L12+'Game 7 (13-6)'!L12+'Game 8 (19-13)'!L12+'Game 9 (22-10) '!L12+'Game 10 (22-10) '!L12+'Game 11 (4-10) '!L12+'Game 12 (12-12) '!L12+'Game 13 (13-14) '!L12+'Game 14 (17-16)'!L12+'Game 15 (9-14)'!L12+'Game 16 (11-19) '!L12+'Game 17 (27-34) '!L12+'Game 18 (21-22) '!L12</f>
        <v>1</v>
      </c>
      <c r="M12" s="33">
        <f>'Game 1 17-7'!M12+'Game 2 18-10 '!M12+'Game 3 (24-14) '!M12+'Game 4 (20-10) '!M12+'Game 5 (22-14) '!M12+'Game 6 (22-24)'!M12+'Game 7 (13-6)'!M12+'Game 8 (19-13)'!M12+'Game 9 (22-10) '!M12+'Game 10 (22-10) '!M12+'Game 11 (4-10) '!M12+'Game 12 (12-12) '!M12+'Game 13 (13-14) '!M12+'Game 14 (17-16)'!M12+'Game 15 (9-14)'!M12+'Game 16 (11-19) '!M12+'Game 17 (27-34) '!M12+'Game 18 (21-22) '!M12</f>
        <v>1</v>
      </c>
      <c r="N12" s="33">
        <f>'Game 1 17-7'!N12+'Game 2 18-10 '!N12+'Game 3 (24-14) '!N12+'Game 4 (20-10) '!N12+'Game 5 (22-14) '!N12+'Game 6 (22-24)'!N12+'Game 7 (13-6)'!N12+'Game 8 (19-13)'!N12+'Game 9 (22-10) '!N12+'Game 10 (22-10) '!N12+'Game 11 (4-10) '!N12+'Game 12 (12-12) '!N12+'Game 13 (13-14) '!N12+'Game 14 (17-16)'!N12+'Game 15 (9-14)'!N12+'Game 16 (11-19) '!N12+'Game 17 (27-34) '!N12+'Game 18 (21-22) '!N12</f>
        <v>5</v>
      </c>
      <c r="O12" s="33">
        <f>'Game 1 17-7'!O12+'Game 2 18-10 '!O12+'Game 3 (24-14) '!O12+'Game 4 (20-10) '!O12+'Game 5 (22-14) '!O12+'Game 6 (22-24)'!O12+'Game 7 (13-6)'!O12+'Game 8 (19-13)'!O12+'Game 9 (22-10) '!O12+'Game 10 (22-10) '!O12+'Game 11 (4-10) '!O12+'Game 12 (12-12) '!O12+'Game 13 (13-14) '!O12+'Game 14 (17-16)'!O12+'Game 15 (9-14)'!O12+'Game 16 (11-19) '!O12+'Game 17 (27-34) '!O12+'Game 18 (21-22) '!O12</f>
        <v>1</v>
      </c>
      <c r="P12" s="33">
        <f>'Game 1 17-7'!P12+'Game 2 18-10 '!P12+'Game 3 (24-14) '!P12+'Game 4 (20-10) '!P12+'Game 5 (22-14) '!P12+'Game 6 (22-24)'!P12+'Game 7 (13-6)'!P12+'Game 8 (19-13)'!P12+'Game 9 (22-10) '!P12+'Game 10 (22-10) '!P12+'Game 11 (4-10) '!P12+'Game 12 (12-12) '!P12+'Game 13 (13-14) '!P12+'Game 14 (17-16)'!P12+'Game 15 (9-14)'!P12+'Game 16 (11-19) '!P12+'Game 17 (27-34) '!P12+'Game 18 (21-22) '!P12</f>
        <v>0</v>
      </c>
      <c r="Q12" s="33">
        <f>'Game 1 17-7'!Q12+'Game 2 18-10 '!Q12+'Game 3 (24-14) '!Q12+'Game 4 (20-10) '!Q12+'Game 5 (22-14) '!Q12+'Game 6 (22-24)'!Q12+'Game 7 (13-6)'!Q12+'Game 8 (19-13)'!Q12+'Game 9 (22-10) '!Q12+'Game 10 (22-10) '!Q12+'Game 11 (4-10) '!Q12+'Game 12 (12-12) '!Q12+'Game 13 (13-14) '!Q12+'Game 14 (17-16)'!Q12+'Game 15 (9-14)'!Q12+'Game 16 (11-19) '!Q12+'Game 17 (27-34) '!Q12+'Game 18 (21-22) '!Q12</f>
        <v>0</v>
      </c>
      <c r="R12" s="33">
        <f>'Game 1 17-7'!R12+'Game 2 18-10 '!R12+'Game 3 (24-14) '!R12+'Game 4 (20-10) '!R12+'Game 5 (22-14) '!R12+'Game 6 (22-24)'!R12+'Game 7 (13-6)'!R12+'Game 8 (19-13)'!R12+'Game 9 (22-10) '!R12+'Game 10 (22-10) '!R12+'Game 11 (4-10) '!R12+'Game 12 (12-12) '!R12+'Game 13 (13-14) '!R12+'Game 14 (17-16)'!R12+'Game 15 (9-14)'!R12+'Game 16 (11-19) '!R12+'Game 17 (27-34) '!R12+'Game 18 (21-22) '!R12</f>
        <v>1</v>
      </c>
      <c r="S12" s="33">
        <f>'Game 1 17-7'!S12+'Game 2 18-10 '!S12+'Game 3 (24-14) '!S12+'Game 4 (20-10) '!S12+'Game 5 (22-14) '!S12+'Game 6 (22-24)'!S12+'Game 7 (13-6)'!S12+'Game 8 (19-13)'!S12+'Game 9 (22-10) '!S12+'Game 10 (22-10) '!S12+'Game 11 (4-10) '!S12+'Game 12 (12-12) '!S12+'Game 13 (13-14) '!S12+'Game 14 (17-16)'!S12+'Game 15 (9-14)'!S12+'Game 16 (11-19) '!S12+'Game 17 (27-34) '!S12+'Game 18 (21-22) '!S12</f>
        <v>1</v>
      </c>
      <c r="T12" s="34">
        <f t="shared" si="1"/>
        <v>0.47826086956521741</v>
      </c>
      <c r="U12" s="34">
        <f t="shared" si="2"/>
        <v>0.65217391304347827</v>
      </c>
      <c r="V12" s="34">
        <f t="shared" si="0"/>
        <v>0.51923076923076927</v>
      </c>
      <c r="W12" s="35">
        <f t="shared" si="3"/>
        <v>1.1714046822742477</v>
      </c>
    </row>
    <row r="13" spans="2:23" x14ac:dyDescent="0.4">
      <c r="B13" s="72"/>
      <c r="C13" s="4" t="s">
        <v>1</v>
      </c>
      <c r="D13" s="33">
        <f>'Game 1 17-7'!D13+'Game 2 18-10 '!D13+'Game 3 (24-14) '!D13+'Game 4 (20-10) '!D13+'Game 5 (22-14) '!D13+'Game 6 (22-24)'!D13+'Game 7 (13-6)'!D13+'Game 8 (19-13)'!D13+'Game 9 (22-10) '!D13+'Game 10 (22-10) '!D13+'Game 11 (4-10) '!D13+'Game 12 (12-12) '!D13+'Game 13 (13-14) '!D13+'Game 14 (17-16)'!D13+'Game 15 (9-14)'!D13+'Game 16 (11-19) '!D13+'Game 17 (27-34) '!D13+'Game 18 (21-22) '!D13</f>
        <v>14</v>
      </c>
      <c r="E13" s="33">
        <f>'Game 1 17-7'!E13+'Game 2 18-10 '!E13+'Game 3 (24-14) '!E13+'Game 4 (20-10) '!E13+'Game 5 (22-14) '!E13+'Game 6 (22-24)'!E13+'Game 7 (13-6)'!E13+'Game 8 (19-13)'!E13+'Game 9 (22-10) '!E13+'Game 10 (22-10) '!E13+'Game 11 (4-10) '!E13+'Game 12 (12-12) '!E13+'Game 13 (13-14) '!E13+'Game 14 (17-16)'!E13+'Game 15 (9-14)'!E13+'Game 16 (11-19) '!E13+'Game 17 (27-34) '!E13+'Game 18 (21-22) '!E13</f>
        <v>47</v>
      </c>
      <c r="F13" s="33">
        <f>'Game 1 17-7'!F13+'Game 2 18-10 '!F13+'Game 3 (24-14) '!F13+'Game 4 (20-10) '!F13+'Game 5 (22-14) '!F13+'Game 6 (22-24)'!F13+'Game 7 (13-6)'!F13+'Game 8 (19-13)'!F13+'Game 9 (22-10) '!F13+'Game 10 (22-10) '!F13+'Game 11 (4-10) '!F13+'Game 12 (12-12) '!F13+'Game 13 (13-14) '!F13+'Game 14 (17-16)'!F13+'Game 15 (9-14)'!F13+'Game 16 (11-19) '!F13+'Game 17 (27-34) '!F13+'Game 18 (21-22) '!F13</f>
        <v>43</v>
      </c>
      <c r="G13" s="33">
        <f>'Game 1 17-7'!G13+'Game 2 18-10 '!G13+'Game 3 (24-14) '!G13+'Game 4 (20-10) '!G13+'Game 5 (22-14) '!G13+'Game 6 (22-24)'!G13+'Game 7 (13-6)'!G13+'Game 8 (19-13)'!G13+'Game 9 (22-10) '!G13+'Game 10 (22-10) '!G13+'Game 11 (4-10) '!G13+'Game 12 (12-12) '!G13+'Game 13 (13-14) '!G13+'Game 14 (17-16)'!G13+'Game 15 (9-14)'!G13+'Game 16 (11-19) '!G13+'Game 17 (27-34) '!G13+'Game 18 (21-22) '!G13</f>
        <v>17</v>
      </c>
      <c r="H13" s="33">
        <f>'Game 1 17-7'!H13+'Game 2 18-10 '!H13+'Game 3 (24-14) '!H13+'Game 4 (20-10) '!H13+'Game 5 (22-14) '!H13+'Game 6 (22-24)'!H13+'Game 7 (13-6)'!H13+'Game 8 (19-13)'!H13+'Game 9 (22-10) '!H13+'Game 10 (22-10) '!H13+'Game 11 (4-10) '!H13+'Game 12 (12-12) '!H13+'Game 13 (13-14) '!H13+'Game 14 (17-16)'!H13+'Game 15 (9-14)'!H13+'Game 16 (11-19) '!H13+'Game 17 (27-34) '!H13+'Game 18 (21-22) '!H13</f>
        <v>14</v>
      </c>
      <c r="I13" s="33">
        <f>'Game 1 17-7'!I13+'Game 2 18-10 '!I13+'Game 3 (24-14) '!I13+'Game 4 (20-10) '!I13+'Game 5 (22-14) '!I13+'Game 6 (22-24)'!I13+'Game 7 (13-6)'!I13+'Game 8 (19-13)'!I13+'Game 9 (22-10) '!I13+'Game 10 (22-10) '!I13+'Game 11 (4-10) '!I13+'Game 12 (12-12) '!I13+'Game 13 (13-14) '!I13+'Game 14 (17-16)'!I13+'Game 15 (9-14)'!I13+'Game 16 (11-19) '!I13+'Game 17 (27-34) '!I13+'Game 18 (21-22) '!I13</f>
        <v>11</v>
      </c>
      <c r="J13" s="33">
        <f>'Game 1 17-7'!J13+'Game 2 18-10 '!J13+'Game 3 (24-14) '!J13+'Game 4 (20-10) '!J13+'Game 5 (22-14) '!J13+'Game 6 (22-24)'!J13+'Game 7 (13-6)'!J13+'Game 8 (19-13)'!J13+'Game 9 (22-10) '!J13+'Game 10 (22-10) '!J13+'Game 11 (4-10) '!J13+'Game 12 (12-12) '!J13+'Game 13 (13-14) '!J13+'Game 14 (17-16)'!J13+'Game 15 (9-14)'!J13+'Game 16 (11-19) '!J13+'Game 17 (27-34) '!J13+'Game 18 (21-22) '!J13</f>
        <v>13</v>
      </c>
      <c r="K13" s="33">
        <f>'Game 1 17-7'!K13+'Game 2 18-10 '!K13+'Game 3 (24-14) '!K13+'Game 4 (20-10) '!K13+'Game 5 (22-14) '!K13+'Game 6 (22-24)'!K13+'Game 7 (13-6)'!K13+'Game 8 (19-13)'!K13+'Game 9 (22-10) '!K13+'Game 10 (22-10) '!K13+'Game 11 (4-10) '!K13+'Game 12 (12-12) '!K13+'Game 13 (13-14) '!K13+'Game 14 (17-16)'!K13+'Game 15 (9-14)'!K13+'Game 16 (11-19) '!K13+'Game 17 (27-34) '!K13+'Game 18 (21-22) '!K13</f>
        <v>3</v>
      </c>
      <c r="L13" s="33">
        <f>'Game 1 17-7'!L13+'Game 2 18-10 '!L13+'Game 3 (24-14) '!L13+'Game 4 (20-10) '!L13+'Game 5 (22-14) '!L13+'Game 6 (22-24)'!L13+'Game 7 (13-6)'!L13+'Game 8 (19-13)'!L13+'Game 9 (22-10) '!L13+'Game 10 (22-10) '!L13+'Game 11 (4-10) '!L13+'Game 12 (12-12) '!L13+'Game 13 (13-14) '!L13+'Game 14 (17-16)'!L13+'Game 15 (9-14)'!L13+'Game 16 (11-19) '!L13+'Game 17 (27-34) '!L13+'Game 18 (21-22) '!L13</f>
        <v>0</v>
      </c>
      <c r="M13" s="33">
        <f>'Game 1 17-7'!M13+'Game 2 18-10 '!M13+'Game 3 (24-14) '!M13+'Game 4 (20-10) '!M13+'Game 5 (22-14) '!M13+'Game 6 (22-24)'!M13+'Game 7 (13-6)'!M13+'Game 8 (19-13)'!M13+'Game 9 (22-10) '!M13+'Game 10 (22-10) '!M13+'Game 11 (4-10) '!M13+'Game 12 (12-12) '!M13+'Game 13 (13-14) '!M13+'Game 14 (17-16)'!M13+'Game 15 (9-14)'!M13+'Game 16 (11-19) '!M13+'Game 17 (27-34) '!M13+'Game 18 (21-22) '!M13</f>
        <v>0</v>
      </c>
      <c r="N13" s="33">
        <f>'Game 1 17-7'!N13+'Game 2 18-10 '!N13+'Game 3 (24-14) '!N13+'Game 4 (20-10) '!N13+'Game 5 (22-14) '!N13+'Game 6 (22-24)'!N13+'Game 7 (13-6)'!N13+'Game 8 (19-13)'!N13+'Game 9 (22-10) '!N13+'Game 10 (22-10) '!N13+'Game 11 (4-10) '!N13+'Game 12 (12-12) '!N13+'Game 13 (13-14) '!N13+'Game 14 (17-16)'!N13+'Game 15 (9-14)'!N13+'Game 16 (11-19) '!N13+'Game 17 (27-34) '!N13+'Game 18 (21-22) '!N13</f>
        <v>4</v>
      </c>
      <c r="O13" s="33">
        <f>'Game 1 17-7'!O13+'Game 2 18-10 '!O13+'Game 3 (24-14) '!O13+'Game 4 (20-10) '!O13+'Game 5 (22-14) '!O13+'Game 6 (22-24)'!O13+'Game 7 (13-6)'!O13+'Game 8 (19-13)'!O13+'Game 9 (22-10) '!O13+'Game 10 (22-10) '!O13+'Game 11 (4-10) '!O13+'Game 12 (12-12) '!O13+'Game 13 (13-14) '!O13+'Game 14 (17-16)'!O13+'Game 15 (9-14)'!O13+'Game 16 (11-19) '!O13+'Game 17 (27-34) '!O13+'Game 18 (21-22) '!O13</f>
        <v>3</v>
      </c>
      <c r="P13" s="33">
        <f>'Game 1 17-7'!P13+'Game 2 18-10 '!P13+'Game 3 (24-14) '!P13+'Game 4 (20-10) '!P13+'Game 5 (22-14) '!P13+'Game 6 (22-24)'!P13+'Game 7 (13-6)'!P13+'Game 8 (19-13)'!P13+'Game 9 (22-10) '!P13+'Game 10 (22-10) '!P13+'Game 11 (4-10) '!P13+'Game 12 (12-12) '!P13+'Game 13 (13-14) '!P13+'Game 14 (17-16)'!P13+'Game 15 (9-14)'!P13+'Game 16 (11-19) '!P13+'Game 17 (27-34) '!P13+'Game 18 (21-22) '!P13</f>
        <v>0</v>
      </c>
      <c r="Q13" s="33">
        <f>'Game 1 17-7'!Q13+'Game 2 18-10 '!Q13+'Game 3 (24-14) '!Q13+'Game 4 (20-10) '!Q13+'Game 5 (22-14) '!Q13+'Game 6 (22-24)'!Q13+'Game 7 (13-6)'!Q13+'Game 8 (19-13)'!Q13+'Game 9 (22-10) '!Q13+'Game 10 (22-10) '!Q13+'Game 11 (4-10) '!Q13+'Game 12 (12-12) '!Q13+'Game 13 (13-14) '!Q13+'Game 14 (17-16)'!Q13+'Game 15 (9-14)'!Q13+'Game 16 (11-19) '!Q13+'Game 17 (27-34) '!Q13+'Game 18 (21-22) '!Q13</f>
        <v>1</v>
      </c>
      <c r="R13" s="33">
        <f>'Game 1 17-7'!R13+'Game 2 18-10 '!R13+'Game 3 (24-14) '!R13+'Game 4 (20-10) '!R13+'Game 5 (22-14) '!R13+'Game 6 (22-24)'!R13+'Game 7 (13-6)'!R13+'Game 8 (19-13)'!R13+'Game 9 (22-10) '!R13+'Game 10 (22-10) '!R13+'Game 11 (4-10) '!R13+'Game 12 (12-12) '!R13+'Game 13 (13-14) '!R13+'Game 14 (17-16)'!R13+'Game 15 (9-14)'!R13+'Game 16 (11-19) '!R13+'Game 17 (27-34) '!R13+'Game 18 (21-22) '!R13</f>
        <v>0</v>
      </c>
      <c r="S13" s="33">
        <f>'Game 1 17-7'!S13+'Game 2 18-10 '!S13+'Game 3 (24-14) '!S13+'Game 4 (20-10) '!S13+'Game 5 (22-14) '!S13+'Game 6 (22-24)'!S13+'Game 7 (13-6)'!S13+'Game 8 (19-13)'!S13+'Game 9 (22-10) '!S13+'Game 10 (22-10) '!S13+'Game 11 (4-10) '!S13+'Game 12 (12-12) '!S13+'Game 13 (13-14) '!S13+'Game 14 (17-16)'!S13+'Game 15 (9-14)'!S13+'Game 16 (11-19) '!S13+'Game 17 (27-34) '!S13+'Game 18 (21-22) '!S13</f>
        <v>0</v>
      </c>
      <c r="T13" s="34">
        <f t="shared" si="1"/>
        <v>0.39534883720930231</v>
      </c>
      <c r="U13" s="34">
        <f t="shared" si="2"/>
        <v>0.44186046511627908</v>
      </c>
      <c r="V13" s="34">
        <f t="shared" si="0"/>
        <v>0.46808510638297873</v>
      </c>
      <c r="W13" s="35">
        <f t="shared" si="3"/>
        <v>0.90994557149925781</v>
      </c>
    </row>
    <row r="14" spans="2:23" x14ac:dyDescent="0.4">
      <c r="B14" s="72"/>
      <c r="C14" s="4" t="s">
        <v>50</v>
      </c>
      <c r="D14" s="33">
        <f>'Game 1 17-7'!D14+'Game 2 18-10 '!D14+'Game 3 (24-14) '!D14+'Game 4 (20-10) '!D14+'Game 5 (22-14) '!D14+'Game 6 (22-24)'!D14+'Game 7 (13-6)'!D14+'Game 8 (19-13)'!D14+'Game 9 (22-10) '!D14+'Game 10 (22-10) '!D14+'Game 11 (4-10) '!D14+'Game 12 (12-12) '!D14+'Game 13 (13-14) '!D14+'Game 14 (17-16)'!D14+'Game 15 (9-14)'!D14+'Game 16 (11-19) '!D14+'Game 17 (27-34) '!D14+'Game 18 (21-22) '!D14</f>
        <v>8</v>
      </c>
      <c r="E14" s="33">
        <f>'Game 1 17-7'!E14+'Game 2 18-10 '!E14+'Game 3 (24-14) '!E14+'Game 4 (20-10) '!E14+'Game 5 (22-14) '!E14+'Game 6 (22-24)'!E14+'Game 7 (13-6)'!E14+'Game 8 (19-13)'!E14+'Game 9 (22-10) '!E14+'Game 10 (22-10) '!E14+'Game 11 (4-10) '!E14+'Game 12 (12-12) '!E14+'Game 13 (13-14) '!E14+'Game 14 (17-16)'!E14+'Game 15 (9-14)'!E14+'Game 16 (11-19) '!E14+'Game 17 (27-34) '!E14+'Game 18 (21-22) '!E14</f>
        <v>30</v>
      </c>
      <c r="F14" s="33">
        <f>'Game 1 17-7'!F14+'Game 2 18-10 '!F14+'Game 3 (24-14) '!F14+'Game 4 (20-10) '!F14+'Game 5 (22-14) '!F14+'Game 6 (22-24)'!F14+'Game 7 (13-6)'!F14+'Game 8 (19-13)'!F14+'Game 9 (22-10) '!F14+'Game 10 (22-10) '!F14+'Game 11 (4-10) '!F14+'Game 12 (12-12) '!F14+'Game 13 (13-14) '!F14+'Game 14 (17-16)'!F14+'Game 15 (9-14)'!F14+'Game 16 (11-19) '!F14+'Game 17 (27-34) '!F14+'Game 18 (21-22) '!F14</f>
        <v>27</v>
      </c>
      <c r="G14" s="33">
        <f>'Game 1 17-7'!G14+'Game 2 18-10 '!G14+'Game 3 (24-14) '!G14+'Game 4 (20-10) '!G14+'Game 5 (22-14) '!G14+'Game 6 (22-24)'!G14+'Game 7 (13-6)'!G14+'Game 8 (19-13)'!G14+'Game 9 (22-10) '!G14+'Game 10 (22-10) '!G14+'Game 11 (4-10) '!G14+'Game 12 (12-12) '!G14+'Game 13 (13-14) '!G14+'Game 14 (17-16)'!G14+'Game 15 (9-14)'!G14+'Game 16 (11-19) '!G14+'Game 17 (27-34) '!G14+'Game 18 (21-22) '!G14</f>
        <v>17</v>
      </c>
      <c r="H14" s="33">
        <f>'Game 1 17-7'!H14+'Game 2 18-10 '!H14+'Game 3 (24-14) '!H14+'Game 4 (20-10) '!H14+'Game 5 (22-14) '!H14+'Game 6 (22-24)'!H14+'Game 7 (13-6)'!H14+'Game 8 (19-13)'!H14+'Game 9 (22-10) '!H14+'Game 10 (22-10) '!H14+'Game 11 (4-10) '!H14+'Game 12 (12-12) '!H14+'Game 13 (13-14) '!H14+'Game 14 (17-16)'!H14+'Game 15 (9-14)'!H14+'Game 16 (11-19) '!H14+'Game 17 (27-34) '!H14+'Game 18 (21-22) '!H14</f>
        <v>12</v>
      </c>
      <c r="I14" s="33">
        <f>'Game 1 17-7'!I14+'Game 2 18-10 '!I14+'Game 3 (24-14) '!I14+'Game 4 (20-10) '!I14+'Game 5 (22-14) '!I14+'Game 6 (22-24)'!I14+'Game 7 (13-6)'!I14+'Game 8 (19-13)'!I14+'Game 9 (22-10) '!I14+'Game 10 (22-10) '!I14+'Game 11 (4-10) '!I14+'Game 12 (12-12) '!I14+'Game 13 (13-14) '!I14+'Game 14 (17-16)'!I14+'Game 15 (9-14)'!I14+'Game 16 (11-19) '!I14+'Game 17 (27-34) '!I14+'Game 18 (21-22) '!I14</f>
        <v>11</v>
      </c>
      <c r="J14" s="33">
        <f>'Game 1 17-7'!J14+'Game 2 18-10 '!J14+'Game 3 (24-14) '!J14+'Game 4 (20-10) '!J14+'Game 5 (22-14) '!J14+'Game 6 (22-24)'!J14+'Game 7 (13-6)'!J14+'Game 8 (19-13)'!J14+'Game 9 (22-10) '!J14+'Game 10 (22-10) '!J14+'Game 11 (4-10) '!J14+'Game 12 (12-12) '!J14+'Game 13 (13-14) '!J14+'Game 14 (17-16)'!J14+'Game 15 (9-14)'!J14+'Game 16 (11-19) '!J14+'Game 17 (27-34) '!J14+'Game 18 (21-22) '!J14</f>
        <v>12</v>
      </c>
      <c r="K14" s="33">
        <f>'Game 1 17-7'!K14+'Game 2 18-10 '!K14+'Game 3 (24-14) '!K14+'Game 4 (20-10) '!K14+'Game 5 (22-14) '!K14+'Game 6 (22-24)'!K14+'Game 7 (13-6)'!K14+'Game 8 (19-13)'!K14+'Game 9 (22-10) '!K14+'Game 10 (22-10) '!K14+'Game 11 (4-10) '!K14+'Game 12 (12-12) '!K14+'Game 13 (13-14) '!K14+'Game 14 (17-16)'!K14+'Game 15 (9-14)'!K14+'Game 16 (11-19) '!K14+'Game 17 (27-34) '!K14+'Game 18 (21-22) '!K14</f>
        <v>5</v>
      </c>
      <c r="L14" s="33">
        <f>'Game 1 17-7'!L14+'Game 2 18-10 '!L14+'Game 3 (24-14) '!L14+'Game 4 (20-10) '!L14+'Game 5 (22-14) '!L14+'Game 6 (22-24)'!L14+'Game 7 (13-6)'!L14+'Game 8 (19-13)'!L14+'Game 9 (22-10) '!L14+'Game 10 (22-10) '!L14+'Game 11 (4-10) '!L14+'Game 12 (12-12) '!L14+'Game 13 (13-14) '!L14+'Game 14 (17-16)'!L14+'Game 15 (9-14)'!L14+'Game 16 (11-19) '!L14+'Game 17 (27-34) '!L14+'Game 18 (21-22) '!L14</f>
        <v>0</v>
      </c>
      <c r="M14" s="33">
        <f>'Game 1 17-7'!M14+'Game 2 18-10 '!M14+'Game 3 (24-14) '!M14+'Game 4 (20-10) '!M14+'Game 5 (22-14) '!M14+'Game 6 (22-24)'!M14+'Game 7 (13-6)'!M14+'Game 8 (19-13)'!M14+'Game 9 (22-10) '!M14+'Game 10 (22-10) '!M14+'Game 11 (4-10) '!M14+'Game 12 (12-12) '!M14+'Game 13 (13-14) '!M14+'Game 14 (17-16)'!M14+'Game 15 (9-14)'!M14+'Game 16 (11-19) '!M14+'Game 17 (27-34) '!M14+'Game 18 (21-22) '!M14</f>
        <v>1</v>
      </c>
      <c r="N14" s="33">
        <f>'Game 1 17-7'!N14+'Game 2 18-10 '!N14+'Game 3 (24-14) '!N14+'Game 4 (20-10) '!N14+'Game 5 (22-14) '!N14+'Game 6 (22-24)'!N14+'Game 7 (13-6)'!N14+'Game 8 (19-13)'!N14+'Game 9 (22-10) '!N14+'Game 10 (22-10) '!N14+'Game 11 (4-10) '!N14+'Game 12 (12-12) '!N14+'Game 13 (13-14) '!N14+'Game 14 (17-16)'!N14+'Game 15 (9-14)'!N14+'Game 16 (11-19) '!N14+'Game 17 (27-34) '!N14+'Game 18 (21-22) '!N14</f>
        <v>2</v>
      </c>
      <c r="O14" s="33">
        <f>'Game 1 17-7'!O14+'Game 2 18-10 '!O14+'Game 3 (24-14) '!O14+'Game 4 (20-10) '!O14+'Game 5 (22-14) '!O14+'Game 6 (22-24)'!O14+'Game 7 (13-6)'!O14+'Game 8 (19-13)'!O14+'Game 9 (22-10) '!O14+'Game 10 (22-10) '!O14+'Game 11 (4-10) '!O14+'Game 12 (12-12) '!O14+'Game 13 (13-14) '!O14+'Game 14 (17-16)'!O14+'Game 15 (9-14)'!O14+'Game 16 (11-19) '!O14+'Game 17 (27-34) '!O14+'Game 18 (21-22) '!O14</f>
        <v>0</v>
      </c>
      <c r="P14" s="33">
        <f>'Game 1 17-7'!P14+'Game 2 18-10 '!P14+'Game 3 (24-14) '!P14+'Game 4 (20-10) '!P14+'Game 5 (22-14) '!P14+'Game 6 (22-24)'!P14+'Game 7 (13-6)'!P14+'Game 8 (19-13)'!P14+'Game 9 (22-10) '!P14+'Game 10 (22-10) '!P14+'Game 11 (4-10) '!P14+'Game 12 (12-12) '!P14+'Game 13 (13-14) '!P14+'Game 14 (17-16)'!P14+'Game 15 (9-14)'!P14+'Game 16 (11-19) '!P14+'Game 17 (27-34) '!P14+'Game 18 (21-22) '!P14</f>
        <v>0</v>
      </c>
      <c r="Q14" s="33">
        <f>'Game 1 17-7'!Q14+'Game 2 18-10 '!Q14+'Game 3 (24-14) '!Q14+'Game 4 (20-10) '!Q14+'Game 5 (22-14) '!Q14+'Game 6 (22-24)'!Q14+'Game 7 (13-6)'!Q14+'Game 8 (19-13)'!Q14+'Game 9 (22-10) '!Q14+'Game 10 (22-10) '!Q14+'Game 11 (4-10) '!Q14+'Game 12 (12-12) '!Q14+'Game 13 (13-14) '!Q14+'Game 14 (17-16)'!Q14+'Game 15 (9-14)'!Q14+'Game 16 (11-19) '!Q14+'Game 17 (27-34) '!Q14+'Game 18 (21-22) '!Q14</f>
        <v>0</v>
      </c>
      <c r="R14" s="33">
        <f>'Game 1 17-7'!R14+'Game 2 18-10 '!R14+'Game 3 (24-14) '!R14+'Game 4 (20-10) '!R14+'Game 5 (22-14) '!R14+'Game 6 (22-24)'!R14+'Game 7 (13-6)'!R14+'Game 8 (19-13)'!R14+'Game 9 (22-10) '!R14+'Game 10 (22-10) '!R14+'Game 11 (4-10) '!R14+'Game 12 (12-12) '!R14+'Game 13 (13-14) '!R14+'Game 14 (17-16)'!R14+'Game 15 (9-14)'!R14+'Game 16 (11-19) '!R14+'Game 17 (27-34) '!R14+'Game 18 (21-22) '!R14</f>
        <v>1</v>
      </c>
      <c r="S14" s="33">
        <f>'Game 1 17-7'!S14+'Game 2 18-10 '!S14+'Game 3 (24-14) '!S14+'Game 4 (20-10) '!S14+'Game 5 (22-14) '!S14+'Game 6 (22-24)'!S14+'Game 7 (13-6)'!S14+'Game 8 (19-13)'!S14+'Game 9 (22-10) '!S14+'Game 10 (22-10) '!S14+'Game 11 (4-10) '!S14+'Game 12 (12-12) '!S14+'Game 13 (13-14) '!S14+'Game 14 (17-16)'!S14+'Game 15 (9-14)'!S14+'Game 16 (11-19) '!S14+'Game 17 (27-34) '!S14+'Game 18 (21-22) '!S14</f>
        <v>0</v>
      </c>
      <c r="T14" s="34">
        <f>G14/F14</f>
        <v>0.62962962962962965</v>
      </c>
      <c r="U14" s="34">
        <f t="shared" si="2"/>
        <v>0.96296296296296291</v>
      </c>
      <c r="V14" s="34">
        <f t="shared" si="0"/>
        <v>0.6333333333333333</v>
      </c>
      <c r="W14" s="35">
        <f t="shared" si="3"/>
        <v>1.5962962962962961</v>
      </c>
    </row>
    <row r="15" spans="2:23" x14ac:dyDescent="0.4">
      <c r="B15" s="72"/>
      <c r="C15" s="4" t="s">
        <v>13</v>
      </c>
      <c r="D15" s="33">
        <f>'Game 1 17-7'!D15+'Game 2 18-10 '!D15+'Game 3 (24-14) '!D15+'Game 4 (20-10) '!D15+'Game 5 (22-14) '!D15+'Game 6 (22-24)'!D15+'Game 7 (13-6)'!D15+'Game 8 (19-13)'!D15+'Game 9 (22-10) '!D15+'Game 10 (22-10) '!D15+'Game 11 (4-10) '!D15+'Game 12 (12-12) '!D15+'Game 13 (13-14) '!D15+'Game 14 (17-16)'!D15+'Game 15 (9-14)'!D15+'Game 16 (11-19) '!D15+'Game 17 (27-34) '!D15+'Game 18 (21-22) '!D15</f>
        <v>12</v>
      </c>
      <c r="E15" s="33">
        <f>'Game 1 17-7'!E15+'Game 2 18-10 '!E15+'Game 3 (24-14) '!E15+'Game 4 (20-10) '!E15+'Game 5 (22-14) '!E15+'Game 6 (22-24)'!E15+'Game 7 (13-6)'!E15+'Game 8 (19-13)'!E15+'Game 9 (22-10) '!E15+'Game 10 (22-10) '!E15+'Game 11 (4-10) '!E15+'Game 12 (12-12) '!E15+'Game 13 (13-14) '!E15+'Game 14 (17-16)'!E15+'Game 15 (9-14)'!E15+'Game 16 (11-19) '!E15+'Game 17 (27-34) '!E15+'Game 18 (21-22) '!E15</f>
        <v>47</v>
      </c>
      <c r="F15" s="33">
        <f>'Game 1 17-7'!F15+'Game 2 18-10 '!F15+'Game 3 (24-14) '!F15+'Game 4 (20-10) '!F15+'Game 5 (22-14) '!F15+'Game 6 (22-24)'!F15+'Game 7 (13-6)'!F15+'Game 8 (19-13)'!F15+'Game 9 (22-10) '!F15+'Game 10 (22-10) '!F15+'Game 11 (4-10) '!F15+'Game 12 (12-12) '!F15+'Game 13 (13-14) '!F15+'Game 14 (17-16)'!F15+'Game 15 (9-14)'!F15+'Game 16 (11-19) '!F15+'Game 17 (27-34) '!F15+'Game 18 (21-22) '!F15</f>
        <v>43</v>
      </c>
      <c r="G15" s="33">
        <f>'Game 1 17-7'!G15+'Game 2 18-10 '!G15+'Game 3 (24-14) '!G15+'Game 4 (20-10) '!G15+'Game 5 (22-14) '!G15+'Game 6 (22-24)'!G15+'Game 7 (13-6)'!G15+'Game 8 (19-13)'!G15+'Game 9 (22-10) '!G15+'Game 10 (22-10) '!G15+'Game 11 (4-10) '!G15+'Game 12 (12-12) '!G15+'Game 13 (13-14) '!G15+'Game 14 (17-16)'!G15+'Game 15 (9-14)'!G15+'Game 16 (11-19) '!G15+'Game 17 (27-34) '!G15+'Game 18 (21-22) '!G15</f>
        <v>28</v>
      </c>
      <c r="H15" s="33">
        <f>'Game 1 17-7'!H15+'Game 2 18-10 '!H15+'Game 3 (24-14) '!H15+'Game 4 (20-10) '!H15+'Game 5 (22-14) '!H15+'Game 6 (22-24)'!H15+'Game 7 (13-6)'!H15+'Game 8 (19-13)'!H15+'Game 9 (22-10) '!H15+'Game 10 (22-10) '!H15+'Game 11 (4-10) '!H15+'Game 12 (12-12) '!H15+'Game 13 (13-14) '!H15+'Game 14 (17-16)'!H15+'Game 15 (9-14)'!H15+'Game 16 (11-19) '!H15+'Game 17 (27-34) '!H15+'Game 18 (21-22) '!H15</f>
        <v>21</v>
      </c>
      <c r="I15" s="33">
        <f>'Game 1 17-7'!I15+'Game 2 18-10 '!I15+'Game 3 (24-14) '!I15+'Game 4 (20-10) '!I15+'Game 5 (22-14) '!I15+'Game 6 (22-24)'!I15+'Game 7 (13-6)'!I15+'Game 8 (19-13)'!I15+'Game 9 (22-10) '!I15+'Game 10 (22-10) '!I15+'Game 11 (4-10) '!I15+'Game 12 (12-12) '!I15+'Game 13 (13-14) '!I15+'Game 14 (17-16)'!I15+'Game 15 (9-14)'!I15+'Game 16 (11-19) '!I15+'Game 17 (27-34) '!I15+'Game 18 (21-22) '!I15</f>
        <v>16</v>
      </c>
      <c r="J15" s="33">
        <f>'Game 1 17-7'!J15+'Game 2 18-10 '!J15+'Game 3 (24-14) '!J15+'Game 4 (20-10) '!J15+'Game 5 (22-14) '!J15+'Game 6 (22-24)'!J15+'Game 7 (13-6)'!J15+'Game 8 (19-13)'!J15+'Game 9 (22-10) '!J15+'Game 10 (22-10) '!J15+'Game 11 (4-10) '!J15+'Game 12 (12-12) '!J15+'Game 13 (13-14) '!J15+'Game 14 (17-16)'!J15+'Game 15 (9-14)'!J15+'Game 16 (11-19) '!J15+'Game 17 (27-34) '!J15+'Game 18 (21-22) '!J15</f>
        <v>15</v>
      </c>
      <c r="K15" s="33">
        <f>'Game 1 17-7'!K15+'Game 2 18-10 '!K15+'Game 3 (24-14) '!K15+'Game 4 (20-10) '!K15+'Game 5 (22-14) '!K15+'Game 6 (22-24)'!K15+'Game 7 (13-6)'!K15+'Game 8 (19-13)'!K15+'Game 9 (22-10) '!K15+'Game 10 (22-10) '!K15+'Game 11 (4-10) '!K15+'Game 12 (12-12) '!K15+'Game 13 (13-14) '!K15+'Game 14 (17-16)'!K15+'Game 15 (9-14)'!K15+'Game 16 (11-19) '!K15+'Game 17 (27-34) '!K15+'Game 18 (21-22) '!K15</f>
        <v>9</v>
      </c>
      <c r="L15" s="33">
        <f>'Game 1 17-7'!L15+'Game 2 18-10 '!L15+'Game 3 (24-14) '!L15+'Game 4 (20-10) '!L15+'Game 5 (22-14) '!L15+'Game 6 (22-24)'!L15+'Game 7 (13-6)'!L15+'Game 8 (19-13)'!L15+'Game 9 (22-10) '!L15+'Game 10 (22-10) '!L15+'Game 11 (4-10) '!L15+'Game 12 (12-12) '!L15+'Game 13 (13-14) '!L15+'Game 14 (17-16)'!L15+'Game 15 (9-14)'!L15+'Game 16 (11-19) '!L15+'Game 17 (27-34) '!L15+'Game 18 (21-22) '!L15</f>
        <v>3</v>
      </c>
      <c r="M15" s="33">
        <f>'Game 1 17-7'!M15+'Game 2 18-10 '!M15+'Game 3 (24-14) '!M15+'Game 4 (20-10) '!M15+'Game 5 (22-14) '!M15+'Game 6 (22-24)'!M15+'Game 7 (13-6)'!M15+'Game 8 (19-13)'!M15+'Game 9 (22-10) '!M15+'Game 10 (22-10) '!M15+'Game 11 (4-10) '!M15+'Game 12 (12-12) '!M15+'Game 13 (13-14) '!M15+'Game 14 (17-16)'!M15+'Game 15 (9-14)'!M15+'Game 16 (11-19) '!M15+'Game 17 (27-34) '!M15+'Game 18 (21-22) '!M15</f>
        <v>1</v>
      </c>
      <c r="N15" s="33">
        <f>'Game 1 17-7'!N15+'Game 2 18-10 '!N15+'Game 3 (24-14) '!N15+'Game 4 (20-10) '!N15+'Game 5 (22-14) '!N15+'Game 6 (22-24)'!N15+'Game 7 (13-6)'!N15+'Game 8 (19-13)'!N15+'Game 9 (22-10) '!N15+'Game 10 (22-10) '!N15+'Game 11 (4-10) '!N15+'Game 12 (12-12) '!N15+'Game 13 (13-14) '!N15+'Game 14 (17-16)'!N15+'Game 15 (9-14)'!N15+'Game 16 (11-19) '!N15+'Game 17 (27-34) '!N15+'Game 18 (21-22) '!N15</f>
        <v>2</v>
      </c>
      <c r="O15" s="33">
        <f>'Game 1 17-7'!O15+'Game 2 18-10 '!O15+'Game 3 (24-14) '!O15+'Game 4 (20-10) '!O15+'Game 5 (22-14) '!O15+'Game 6 (22-24)'!O15+'Game 7 (13-6)'!O15+'Game 8 (19-13)'!O15+'Game 9 (22-10) '!O15+'Game 10 (22-10) '!O15+'Game 11 (4-10) '!O15+'Game 12 (12-12) '!O15+'Game 13 (13-14) '!O15+'Game 14 (17-16)'!O15+'Game 15 (9-14)'!O15+'Game 16 (11-19) '!O15+'Game 17 (27-34) '!O15+'Game 18 (21-22) '!O15</f>
        <v>2</v>
      </c>
      <c r="P15" s="33">
        <f>'Game 1 17-7'!P15+'Game 2 18-10 '!P15+'Game 3 (24-14) '!P15+'Game 4 (20-10) '!P15+'Game 5 (22-14) '!P15+'Game 6 (22-24)'!P15+'Game 7 (13-6)'!P15+'Game 8 (19-13)'!P15+'Game 9 (22-10) '!P15+'Game 10 (22-10) '!P15+'Game 11 (4-10) '!P15+'Game 12 (12-12) '!P15+'Game 13 (13-14) '!P15+'Game 14 (17-16)'!P15+'Game 15 (9-14)'!P15+'Game 16 (11-19) '!P15+'Game 17 (27-34) '!P15+'Game 18 (21-22) '!P15</f>
        <v>0</v>
      </c>
      <c r="Q15" s="33">
        <f>'Game 1 17-7'!Q15+'Game 2 18-10 '!Q15+'Game 3 (24-14) '!Q15+'Game 4 (20-10) '!Q15+'Game 5 (22-14) '!Q15+'Game 6 (22-24)'!Q15+'Game 7 (13-6)'!Q15+'Game 8 (19-13)'!Q15+'Game 9 (22-10) '!Q15+'Game 10 (22-10) '!Q15+'Game 11 (4-10) '!Q15+'Game 12 (12-12) '!Q15+'Game 13 (13-14) '!Q15+'Game 14 (17-16)'!Q15+'Game 15 (9-14)'!Q15+'Game 16 (11-19) '!Q15+'Game 17 (27-34) '!Q15+'Game 18 (21-22) '!Q15</f>
        <v>1</v>
      </c>
      <c r="R15" s="33">
        <f>'Game 1 17-7'!R15+'Game 2 18-10 '!R15+'Game 3 (24-14) '!R15+'Game 4 (20-10) '!R15+'Game 5 (22-14) '!R15+'Game 6 (22-24)'!R15+'Game 7 (13-6)'!R15+'Game 8 (19-13)'!R15+'Game 9 (22-10) '!R15+'Game 10 (22-10) '!R15+'Game 11 (4-10) '!R15+'Game 12 (12-12) '!R15+'Game 13 (13-14) '!R15+'Game 14 (17-16)'!R15+'Game 15 (9-14)'!R15+'Game 16 (11-19) '!R15+'Game 17 (27-34) '!R15+'Game 18 (21-22) '!R15</f>
        <v>1</v>
      </c>
      <c r="S15" s="33">
        <f>'Game 1 17-7'!S15+'Game 2 18-10 '!S15+'Game 3 (24-14) '!S15+'Game 4 (20-10) '!S15+'Game 5 (22-14) '!S15+'Game 6 (22-24)'!S15+'Game 7 (13-6)'!S15+'Game 8 (19-13)'!S15+'Game 9 (22-10) '!S15+'Game 10 (22-10) '!S15+'Game 11 (4-10) '!S15+'Game 12 (12-12) '!S15+'Game 13 (13-14) '!S15+'Game 14 (17-16)'!S15+'Game 15 (9-14)'!S15+'Game 16 (11-19) '!S15+'Game 17 (27-34) '!S15+'Game 18 (21-22) '!S15</f>
        <v>0</v>
      </c>
      <c r="T15" s="34">
        <f t="shared" ref="T15" si="4">G15/F15</f>
        <v>0.65116279069767447</v>
      </c>
      <c r="U15" s="34">
        <f t="shared" ref="U15" si="5">(J15+(2*K15)+(3*L15)+(4*M15))/F15</f>
        <v>1.069767441860465</v>
      </c>
      <c r="V15" s="34">
        <f t="shared" ref="V15" si="6">(G15+N15+Q15)/E15</f>
        <v>0.65957446808510634</v>
      </c>
      <c r="W15" s="35">
        <f t="shared" ref="W15" si="7">U15+V15</f>
        <v>1.7293419099455714</v>
      </c>
    </row>
    <row r="16" spans="2:23" x14ac:dyDescent="0.4">
      <c r="B16" s="72"/>
      <c r="C16" s="4" t="s">
        <v>34</v>
      </c>
      <c r="D16" s="33">
        <f>'Game 7 (13-6)'!D17+'Game 8 (19-13)'!D17+'Game 11 (4-10) '!D17+'Game 12 (12-12) '!D17+'Game 13 (13-14) '!D17+'Game 14 (17-16)'!D34+'Playoffs 3 (11-24)'!D17</f>
        <v>7</v>
      </c>
      <c r="E16" s="33">
        <f>'Game 7 (13-6)'!E17+'Game 8 (19-13)'!E17+'Game 11 (4-10) '!E17+'Game 12 (12-12) '!E17+'Game 13 (13-14) '!E17+'Game 14 (17-16)'!E34+'Playoffs 3 (11-24)'!E17</f>
        <v>23</v>
      </c>
      <c r="F16" s="33">
        <f>'Game 7 (13-6)'!F17+'Game 8 (19-13)'!F17+'Game 11 (4-10) '!F17+'Game 12 (12-12) '!F17+'Game 13 (13-14) '!F17+'Game 14 (17-16)'!F34+'Playoffs 3 (11-24)'!F17</f>
        <v>22</v>
      </c>
      <c r="G16" s="33">
        <f>'Game 7 (13-6)'!G17+'Game 8 (19-13)'!G17+'Game 11 (4-10) '!G17+'Game 12 (12-12) '!G17+'Game 13 (13-14) '!G17+'Game 14 (17-16)'!G34+'Playoffs 3 (11-24)'!G17</f>
        <v>6</v>
      </c>
      <c r="H16" s="33">
        <f>'Game 7 (13-6)'!H17+'Game 8 (19-13)'!H17+'Game 11 (4-10) '!H17+'Game 12 (12-12) '!H17+'Game 13 (13-14) '!H17+'Game 14 (17-16)'!H34+'Playoffs 3 (11-24)'!H17</f>
        <v>3</v>
      </c>
      <c r="I16" s="33">
        <f>'Game 7 (13-6)'!I17+'Game 8 (19-13)'!I17+'Game 11 (4-10) '!I17+'Game 12 (12-12) '!I17+'Game 13 (13-14) '!I17+'Game 14 (17-16)'!I34+'Playoffs 3 (11-24)'!I17</f>
        <v>4</v>
      </c>
      <c r="J16" s="33">
        <f>'Game 7 (13-6)'!J17+'Game 8 (19-13)'!J17+'Game 11 (4-10) '!J17+'Game 12 (12-12) '!J17+'Game 13 (13-14) '!J17+'Game 14 (17-16)'!J34+'Playoffs 3 (11-24)'!J17</f>
        <v>4</v>
      </c>
      <c r="K16" s="33">
        <f>'Game 7 (13-6)'!K17+'Game 8 (19-13)'!K17+'Game 11 (4-10) '!K17+'Game 12 (12-12) '!K17+'Game 13 (13-14) '!K17+'Game 14 (17-16)'!K34+'Playoffs 3 (11-24)'!K17</f>
        <v>2</v>
      </c>
      <c r="L16" s="33">
        <f>'Game 7 (13-6)'!L17+'Game 8 (19-13)'!L17+'Game 11 (4-10) '!L17+'Game 12 (12-12) '!L17+'Game 13 (13-14) '!L17+'Game 14 (17-16)'!L34+'Playoffs 3 (11-24)'!L17</f>
        <v>0</v>
      </c>
      <c r="M16" s="33">
        <f>'Game 7 (13-6)'!M17+'Game 8 (19-13)'!M17+'Game 11 (4-10) '!M17+'Game 12 (12-12) '!M17+'Game 13 (13-14) '!M17+'Game 14 (17-16)'!M34+'Playoffs 3 (11-24)'!M17</f>
        <v>0</v>
      </c>
      <c r="N16" s="33">
        <f>'Game 7 (13-6)'!N17+'Game 8 (19-13)'!N17+'Game 11 (4-10) '!N17+'Game 12 (12-12) '!N17+'Game 13 (13-14) '!N17+'Game 14 (17-16)'!N34+'Playoffs 3 (11-24)'!N17</f>
        <v>1</v>
      </c>
      <c r="O16" s="33">
        <f>'Game 7 (13-6)'!O17+'Game 8 (19-13)'!O17+'Game 11 (4-10) '!O17+'Game 12 (12-12) '!O17+'Game 13 (13-14) '!O17+'Game 14 (17-16)'!O34+'Playoffs 3 (11-24)'!O17</f>
        <v>0</v>
      </c>
      <c r="P16" s="33">
        <f>'Game 7 (13-6)'!P17+'Game 8 (19-13)'!P17+'Game 11 (4-10) '!P17+'Game 12 (12-12) '!P17+'Game 13 (13-14) '!P17+'Game 14 (17-16)'!P34+'Playoffs 3 (11-24)'!P17</f>
        <v>1</v>
      </c>
      <c r="Q16" s="33">
        <f>'Game 7 (13-6)'!Q17+'Game 8 (19-13)'!Q17+'Game 11 (4-10) '!Q17+'Game 12 (12-12) '!Q17+'Game 13 (13-14) '!Q17+'Game 14 (17-16)'!Q34+'Playoffs 3 (11-24)'!Q17</f>
        <v>0</v>
      </c>
      <c r="R16" s="33">
        <f>'Game 7 (13-6)'!R17+'Game 8 (19-13)'!R17+'Game 11 (4-10) '!R17+'Game 12 (12-12) '!R17+'Game 13 (13-14) '!R17+'Game 14 (17-16)'!R34+'Playoffs 3 (11-24)'!R17</f>
        <v>0</v>
      </c>
      <c r="S16" s="33">
        <f>'Game 7 (13-6)'!S17+'Game 8 (19-13)'!S17+'Game 11 (4-10) '!S17+'Game 12 (12-12) '!S17+'Game 13 (13-14) '!S17+'Game 14 (17-16)'!S34+'Playoffs 3 (11-24)'!S17</f>
        <v>0</v>
      </c>
      <c r="T16" s="34">
        <f t="shared" ref="T16" si="8">G16/F16</f>
        <v>0.27272727272727271</v>
      </c>
      <c r="U16" s="34">
        <f t="shared" ref="U16" si="9">(J16+(2*K16)+(3*L16)+(4*M16))/F16</f>
        <v>0.36363636363636365</v>
      </c>
      <c r="V16" s="34">
        <f t="shared" ref="V16" si="10">(G16+N16+Q16)/E16</f>
        <v>0.30434782608695654</v>
      </c>
      <c r="W16" s="35">
        <f t="shared" ref="W16" si="11">U16+V16</f>
        <v>0.66798418972332019</v>
      </c>
    </row>
    <row r="17" spans="2:23" x14ac:dyDescent="0.4">
      <c r="B17" s="72"/>
      <c r="C17" s="4" t="s">
        <v>111</v>
      </c>
      <c r="D17" s="33">
        <f>'Game 15 (9-14)'!D16+'Game 16 (11-19) '!D16+'Playoffs 1 (10-12)'!D16+'Playoffs 2 (17-8)'!D16+'Playoffs 3 (11-24)'!D16</f>
        <v>5</v>
      </c>
      <c r="E17" s="33">
        <f>'Game 15 (9-14)'!E16+'Game 16 (11-19) '!E16+'Playoffs 1 (10-12)'!E16+'Playoffs 2 (17-8)'!E16+'Playoffs 3 (11-24)'!E16</f>
        <v>16</v>
      </c>
      <c r="F17" s="33">
        <f>'Game 15 (9-14)'!F16+'Game 16 (11-19) '!F16+'Playoffs 1 (10-12)'!F16+'Playoffs 2 (17-8)'!F16+'Playoffs 3 (11-24)'!F16</f>
        <v>15</v>
      </c>
      <c r="G17" s="33">
        <f>'Game 15 (9-14)'!G16+'Game 16 (11-19) '!G16+'Playoffs 1 (10-12)'!G16+'Playoffs 2 (17-8)'!G16+'Playoffs 3 (11-24)'!G16</f>
        <v>9</v>
      </c>
      <c r="H17" s="33">
        <f>'Game 15 (9-14)'!H16+'Game 16 (11-19) '!H16+'Playoffs 1 (10-12)'!H16+'Playoffs 2 (17-8)'!H16+'Playoffs 3 (11-24)'!H16</f>
        <v>9</v>
      </c>
      <c r="I17" s="33">
        <f>'Game 15 (9-14)'!I16+'Game 16 (11-19) '!I16+'Playoffs 1 (10-12)'!I16+'Playoffs 2 (17-8)'!I16+'Playoffs 3 (11-24)'!I16</f>
        <v>12</v>
      </c>
      <c r="J17" s="33">
        <f>'Game 15 (9-14)'!J16+'Game 16 (11-19) '!J16+'Playoffs 1 (10-12)'!J16+'Playoffs 2 (17-8)'!J16+'Playoffs 3 (11-24)'!J16</f>
        <v>3</v>
      </c>
      <c r="K17" s="33">
        <f>'Game 15 (9-14)'!K16+'Game 16 (11-19) '!K16+'Playoffs 1 (10-12)'!K16+'Playoffs 2 (17-8)'!K16+'Playoffs 3 (11-24)'!K16</f>
        <v>1</v>
      </c>
      <c r="L17" s="33">
        <f>'Game 15 (9-14)'!L16+'Game 16 (11-19) '!L16+'Playoffs 1 (10-12)'!L16+'Playoffs 2 (17-8)'!L16+'Playoffs 3 (11-24)'!L16</f>
        <v>1</v>
      </c>
      <c r="M17" s="33">
        <f>'Game 15 (9-14)'!M16+'Game 16 (11-19) '!M16+'Playoffs 1 (10-12)'!M16+'Playoffs 2 (17-8)'!M16+'Playoffs 3 (11-24)'!M16</f>
        <v>4</v>
      </c>
      <c r="N17" s="33">
        <f>'Game 15 (9-14)'!N16+'Game 16 (11-19) '!N16+'Playoffs 1 (10-12)'!N16+'Playoffs 2 (17-8)'!N16+'Playoffs 3 (11-24)'!N16</f>
        <v>1</v>
      </c>
      <c r="O17" s="33">
        <f>'Game 15 (9-14)'!O16+'Game 16 (11-19) '!O16+'Playoffs 1 (10-12)'!O16+'Playoffs 2 (17-8)'!O16+'Playoffs 3 (11-24)'!O16</f>
        <v>0</v>
      </c>
      <c r="P17" s="33">
        <f>'Game 15 (9-14)'!P16+'Game 16 (11-19) '!P16+'Playoffs 1 (10-12)'!P16+'Playoffs 2 (17-8)'!P16+'Playoffs 3 (11-24)'!P16</f>
        <v>1</v>
      </c>
      <c r="Q17" s="33">
        <f>'Game 15 (9-14)'!Q16+'Game 16 (11-19) '!Q16+'Playoffs 1 (10-12)'!Q16+'Playoffs 2 (17-8)'!Q16+'Playoffs 3 (11-24)'!Q16</f>
        <v>0</v>
      </c>
      <c r="R17" s="33">
        <f>'Game 15 (9-14)'!R16+'Game 16 (11-19) '!R16+'Playoffs 1 (10-12)'!R16+'Playoffs 2 (17-8)'!R16+'Playoffs 3 (11-24)'!R16</f>
        <v>0</v>
      </c>
      <c r="S17" s="33">
        <f>'Game 15 (9-14)'!S16+'Game 16 (11-19) '!S16+'Playoffs 1 (10-12)'!S16+'Playoffs 2 (17-8)'!S16+'Playoffs 3 (11-24)'!S16</f>
        <v>0</v>
      </c>
      <c r="T17" s="34">
        <f>G17/F17</f>
        <v>0.6</v>
      </c>
      <c r="U17" s="34">
        <f t="shared" ref="U17" si="12">(J17+(2*K17)+(3*L17)+(4*M17))/F17</f>
        <v>1.6</v>
      </c>
      <c r="V17" s="34">
        <f t="shared" ref="V17" si="13">(G17+N17+Q17)/E17</f>
        <v>0.625</v>
      </c>
      <c r="W17" s="35">
        <f t="shared" ref="W17" si="14">U17+V17</f>
        <v>2.2250000000000001</v>
      </c>
    </row>
    <row r="18" spans="2:23" x14ac:dyDescent="0.4">
      <c r="B18" s="72"/>
      <c r="C18" s="4" t="s">
        <v>97</v>
      </c>
      <c r="D18" s="33">
        <f>'Game 5 (22-14) '!D16+'Game 6 (22-24)'!D16+'Game 7 (13-6)'!D18+'Game 17 (27-34) '!D18+'Game 17 (27-34) '!D19+'Game 18 (21-22) '!D18+'Game 18 (21-22) '!D19</f>
        <v>7</v>
      </c>
      <c r="E18" s="33">
        <f>'Game 5 (22-14) '!E16+'Game 6 (22-24)'!E16+'Game 7 (13-6)'!E18+'Game 17 (27-34) '!E18+'Game 17 (27-34) '!E19+'Game 18 (21-22) '!E18+'Game 18 (21-22) '!E19</f>
        <v>30</v>
      </c>
      <c r="F18" s="33">
        <f>'Game 5 (22-14) '!F16+'Game 6 (22-24)'!F16+'Game 7 (13-6)'!F18+'Game 17 (27-34) '!F18+'Game 17 (27-34) '!F19+'Game 18 (21-22) '!F18+'Game 18 (21-22) '!F19</f>
        <v>23</v>
      </c>
      <c r="G18" s="33">
        <f>'Game 5 (22-14) '!G16+'Game 6 (22-24)'!G16+'Game 7 (13-6)'!G18+'Game 17 (27-34) '!G18+'Game 17 (27-34) '!G19+'Game 18 (21-22) '!G18+'Game 18 (21-22) '!G19</f>
        <v>16</v>
      </c>
      <c r="H18" s="33">
        <f>'Game 5 (22-14) '!H16+'Game 6 (22-24)'!H16+'Game 7 (13-6)'!H18+'Game 17 (27-34) '!H18+'Game 17 (27-34) '!H19+'Game 18 (21-22) '!H18+'Game 18 (21-22) '!H19</f>
        <v>16</v>
      </c>
      <c r="I18" s="33">
        <f>'Game 5 (22-14) '!I16+'Game 6 (22-24)'!I16+'Game 7 (13-6)'!I18+'Game 17 (27-34) '!I18+'Game 17 (27-34) '!I19+'Game 18 (21-22) '!I18+'Game 18 (21-22) '!I19</f>
        <v>11</v>
      </c>
      <c r="J18" s="33">
        <f>'Game 5 (22-14) '!J16+'Game 6 (22-24)'!J16+'Game 7 (13-6)'!J18+'Game 17 (27-34) '!J18+'Game 17 (27-34) '!J19+'Game 18 (21-22) '!J18+'Game 18 (21-22) '!J19</f>
        <v>14</v>
      </c>
      <c r="K18" s="33">
        <f>'Game 5 (22-14) '!K16+'Game 6 (22-24)'!K16+'Game 7 (13-6)'!K18+'Game 17 (27-34) '!K18+'Game 17 (27-34) '!K19+'Game 18 (21-22) '!K18+'Game 18 (21-22) '!K19</f>
        <v>2</v>
      </c>
      <c r="L18" s="33">
        <f>'Game 5 (22-14) '!L16+'Game 6 (22-24)'!L16+'Game 7 (13-6)'!L18+'Game 17 (27-34) '!L18+'Game 17 (27-34) '!L19+'Game 18 (21-22) '!L18+'Game 18 (21-22) '!L19</f>
        <v>0</v>
      </c>
      <c r="M18" s="33">
        <f>'Game 5 (22-14) '!M16+'Game 6 (22-24)'!M16+'Game 7 (13-6)'!M18+'Game 17 (27-34) '!M18+'Game 17 (27-34) '!M19+'Game 18 (21-22) '!M18+'Game 18 (21-22) '!M19</f>
        <v>0</v>
      </c>
      <c r="N18" s="92">
        <f>'Game 5 (22-14) '!N16+'Game 6 (22-24)'!N16+'Game 7 (13-6)'!N18+'Game 17 (27-34) '!N18+'Game 17 (27-34) '!N19+'Game 18 (21-22) '!N18+'Game 18 (21-22) '!N19</f>
        <v>6</v>
      </c>
      <c r="O18" s="33">
        <f>'Game 5 (22-14) '!O16+'Game 6 (22-24)'!O16+'Game 7 (13-6)'!O18+'Game 17 (27-34) '!O18+'Game 17 (27-34) '!O19+'Game 18 (21-22) '!O18+'Game 18 (21-22) '!O19</f>
        <v>1</v>
      </c>
      <c r="P18" s="33">
        <f>'Game 5 (22-14) '!P16+'Game 6 (22-24)'!P16+'Game 7 (13-6)'!P18+'Game 17 (27-34) '!P18+'Game 17 (27-34) '!P19+'Game 18 (21-22) '!P18+'Game 18 (21-22) '!P19</f>
        <v>0</v>
      </c>
      <c r="Q18" s="33">
        <f>'Game 5 (22-14) '!Q16+'Game 6 (22-24)'!Q16+'Game 7 (13-6)'!Q18+'Game 17 (27-34) '!Q18+'Game 17 (27-34) '!Q19+'Game 18 (21-22) '!Q18+'Game 18 (21-22) '!Q19</f>
        <v>1</v>
      </c>
      <c r="R18" s="33">
        <f>'Game 5 (22-14) '!R16+'Game 6 (22-24)'!R16+'Game 7 (13-6)'!R18+'Game 17 (27-34) '!R18+'Game 17 (27-34) '!R19+'Game 18 (21-22) '!R18+'Game 18 (21-22) '!R19</f>
        <v>1</v>
      </c>
      <c r="S18" s="33">
        <f>'Game 5 (22-14) '!S16+'Game 6 (22-24)'!S16+'Game 7 (13-6)'!S18+'Game 17 (27-34) '!S18+'Game 17 (27-34) '!S19+'Game 18 (21-22) '!S18+'Game 18 (21-22) '!S19</f>
        <v>0</v>
      </c>
      <c r="T18" s="34">
        <f>G18/F18</f>
        <v>0.69565217391304346</v>
      </c>
      <c r="U18" s="34">
        <f t="shared" ref="U18" si="15">(J18+(2*K18)+(3*L18)+(4*M18))/F18</f>
        <v>0.78260869565217395</v>
      </c>
      <c r="V18" s="34">
        <f t="shared" ref="V18" si="16">(G18+N18+Q18)/E18</f>
        <v>0.76666666666666672</v>
      </c>
      <c r="W18" s="35">
        <f t="shared" ref="W18" si="17">U18+V18</f>
        <v>1.5492753623188407</v>
      </c>
    </row>
    <row r="19" spans="2:23" x14ac:dyDescent="0.4">
      <c r="B19" s="72"/>
      <c r="C19" s="3" t="s">
        <v>5</v>
      </c>
      <c r="D19" s="13" t="s">
        <v>45</v>
      </c>
      <c r="E19" s="13" t="s">
        <v>4</v>
      </c>
      <c r="F19" s="13" t="s">
        <v>3</v>
      </c>
      <c r="G19" s="13" t="s">
        <v>2</v>
      </c>
      <c r="H19" s="13" t="s">
        <v>41</v>
      </c>
      <c r="I19" s="20" t="s">
        <v>42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12"/>
    </row>
    <row r="20" spans="2:23" x14ac:dyDescent="0.4">
      <c r="B20" s="72"/>
      <c r="C20" s="4" t="s">
        <v>1</v>
      </c>
      <c r="D20" s="92">
        <f>'Game 1 17-7'!D17+'Game 2 18-10 '!D17+'Game 3 (24-14) '!D18+'Game 4 (20-10) '!D18+'Game 5 (22-14) '!D19+'Game 6 (22-24)'!D19+'Game 7 (13-6)'!D20+'Game 8 (19-13)'!D20+'Game 9 (22-10) '!D18+'Game 10 (22-10) '!D18+'Game 11 (4-10) '!D20+'Game 12 (12-12) '!D20+'Game 13 (13-14) '!D20+'Game 14 (17-16)'!D20+'Game 15 (9-14)'!D20+'Playoffs 1 (10-12)'!D20+'Playoffs 3 (11-24)'!D20</f>
        <v>14</v>
      </c>
      <c r="E20" s="92">
        <f>'Game 1 17-7'!E17+'Game 2 18-10 '!E17+'Game 3 (24-14) '!E18+'Game 4 (20-10) '!E18+'Game 5 (22-14) '!E19+'Game 6 (22-24)'!E19+'Game 7 (13-6)'!E20+'Game 8 (19-13)'!E20+'Game 9 (22-10) '!E18+'Game 10 (22-10) '!E18+'Game 11 (4-10) '!E20+'Game 12 (12-12) '!E20+'Game 13 (13-14) '!E20+'Game 14 (17-16)'!E20+'Game 15 (9-14)'!E20+'Playoffs 1 (10-12)'!E20+'Playoffs 3 (11-24)'!E20</f>
        <v>64</v>
      </c>
      <c r="F20" s="33">
        <f>'Game 1 17-7'!F17+'Game 2 18-10 '!F17+'Game 3 (24-14) '!F18+'Game 4 (20-10) '!F18+'Game 5 (22-14) '!F19+'Game 6 (22-24)'!F19+'Game 7 (13-6)'!F20+'Game 8 (19-13)'!F20+'Game 9 (22-10) '!F18+'Game 10 (22-10) '!F18+'Game 11 (4-10) '!F20+'Game 12 (12-12) '!F20+'Game 13 (13-14) '!F20+'Game 14 (17-16)'!F20+'Game 15 (9-14)'!F20+'Playoffs 1 (10-12)'!F20+'Playoffs 3 (11-24)'!F20</f>
        <v>2</v>
      </c>
      <c r="G20" s="33">
        <f>'Game 1 17-7'!G17+'Game 2 18-10 '!G17+'Game 3 (24-14) '!G18+'Game 4 (20-10) '!G18+'Game 5 (22-14) '!G19+'Game 6 (22-24)'!G19+'Game 7 (13-6)'!G20+'Game 8 (19-13)'!G20+'Game 9 (22-10) '!G18+'Game 10 (22-10) '!G18+'Game 11 (4-10) '!G20+'Game 12 (12-12) '!G20+'Game 13 (13-14) '!G20+'Game 14 (17-16)'!G20+'Game 15 (9-14)'!G20+'Playoffs 1 (10-12)'!G20+'Playoffs 3 (11-24)'!G20</f>
        <v>173</v>
      </c>
      <c r="H20" s="33">
        <f>'Game 1 17-7'!H17+'Game 2 18-10 '!H17+'Game 3 (24-14) '!H18+'Game 4 (20-10) '!H18+'Game 5 (22-14) '!H19+'Game 6 (22-24)'!H19+'Game 7 (13-6)'!H20+'Game 8 (19-13)'!H20+'Game 9 (22-10) '!H18+'Game 10 (22-10) '!H18+'Game 11 (4-10) '!H20+'Game 12 (12-12) '!H20+'Game 13 (13-14) '!H20+'Game 14 (17-16)'!H20+'Game 15 (9-14)'!H20+'Playoffs 1 (10-12)'!H20+'Playoffs 3 (11-24)'!H20</f>
        <v>115</v>
      </c>
      <c r="I20" s="93">
        <f>9*H20/E20</f>
        <v>16.171875</v>
      </c>
      <c r="J20" s="10"/>
      <c r="K20" s="10"/>
      <c r="L20" s="10"/>
      <c r="M20" s="69"/>
      <c r="N20" s="69"/>
      <c r="O20" s="10"/>
      <c r="P20" s="10"/>
      <c r="Q20" s="10"/>
      <c r="R20" s="10"/>
      <c r="S20" s="10"/>
      <c r="T20" s="10"/>
      <c r="U20" s="11"/>
      <c r="V20" s="11"/>
      <c r="W20" s="12"/>
    </row>
    <row r="21" spans="2:23" x14ac:dyDescent="0.4">
      <c r="B21" s="72"/>
      <c r="C21" s="63" t="s">
        <v>34</v>
      </c>
      <c r="D21" s="64">
        <f>D58</f>
        <v>1</v>
      </c>
      <c r="E21" s="64">
        <f t="shared" ref="E21:H21" si="18">E58</f>
        <v>6</v>
      </c>
      <c r="F21" s="64">
        <f t="shared" si="18"/>
        <v>1</v>
      </c>
      <c r="G21" s="64">
        <f t="shared" si="18"/>
        <v>12</v>
      </c>
      <c r="H21" s="64">
        <f t="shared" si="18"/>
        <v>10.5</v>
      </c>
      <c r="I21" s="21">
        <f>9*H21/E21</f>
        <v>15.75</v>
      </c>
      <c r="J21" s="65"/>
      <c r="K21" s="65"/>
      <c r="L21" s="65"/>
      <c r="M21" s="68"/>
      <c r="N21" s="68"/>
      <c r="O21" s="65"/>
      <c r="P21" s="65"/>
      <c r="Q21" s="65"/>
      <c r="R21" s="65"/>
      <c r="S21" s="65"/>
      <c r="T21" s="65"/>
      <c r="U21" s="66"/>
      <c r="V21" s="66"/>
      <c r="W21" s="67"/>
    </row>
    <row r="22" spans="2:23" ht="15" thickBot="1" x14ac:dyDescent="0.45">
      <c r="B22" s="73"/>
      <c r="C22" s="19" t="s">
        <v>40</v>
      </c>
      <c r="D22" s="36">
        <f>'Game 1 17-7'!D19+'Game 2 18-10 '!D19+'Game 3 (24-14) '!D20+'Game 4 (20-10) '!D20+'Game 5 (22-14) '!D21+'Game 6 (22-24)'!D20+'Game 7 (13-6)'!D21+'Game 8 (19-13)'!D20+'Game 9 (22-10) '!D20+'Game 10 (22-10) '!D20+'Game 11 (4-10) '!D22+'Game 13 (13-14) '!D22+'Game 14 (17-16)'!D22+'Game 15 (9-14)'!D22+'Game 16 (11-19) '!D22+'Game 17 (27-34) '!D22+'Game 18 (21-22) '!D22+'Playoffs 2 (17-8)'!D22+'Playoffs 3 (11-24)'!D22</f>
        <v>9</v>
      </c>
      <c r="E22" s="36">
        <f>'Game 1 17-7'!E19+'Game 2 18-10 '!E19+'Game 3 (24-14) '!E20+'Game 4 (20-10) '!E20+'Game 5 (22-14) '!E21+'Game 6 (22-24)'!E20+'Game 7 (13-6)'!E21+'Game 8 (19-13)'!E20+'Game 9 (22-10) '!E20+'Game 10 (22-10) '!E20+'Game 11 (4-10) '!E22+'Game 13 (13-14) '!E22+'Game 14 (17-16)'!E22+'Game 15 (9-14)'!E22+'Game 16 (11-19) '!E22+'Game 17 (27-34) '!E22+'Game 18 (21-22) '!E22+'Playoffs 2 (17-8)'!E22+'Playoffs 3 (11-24)'!E22</f>
        <v>32</v>
      </c>
      <c r="F22" s="92">
        <f>'Game 1 17-7'!F19+'Game 2 18-10 '!F19+'Game 3 (24-14) '!F20+'Game 4 (20-10) '!F20+'Game 5 (22-14) '!F21+'Game 6 (22-24)'!F20+'Game 7 (13-6)'!F21+'Game 8 (19-13)'!F20+'Game 9 (22-10) '!F20+'Game 10 (22-10) '!F20+'Game 11 (4-10) '!F22+'Game 13 (13-14) '!F22+'Game 14 (17-16)'!F22+'Game 15 (9-14)'!F22+'Game 16 (11-19) '!F22+'Game 17 (27-34) '!F22+'Game 18 (21-22) '!F22+'Playoffs 2 (17-8)'!F22+'Playoffs 3 (11-24)'!F22</f>
        <v>4</v>
      </c>
      <c r="G22" s="92">
        <f>'Game 1 17-7'!G19+'Game 2 18-10 '!G19+'Game 3 (24-14) '!G20+'Game 4 (20-10) '!G20+'Game 5 (22-14) '!G21+'Game 6 (22-24)'!G20+'Game 7 (13-6)'!G21+'Game 8 (19-13)'!G20+'Game 9 (22-10) '!G20+'Game 10 (22-10) '!G20+'Game 11 (4-10) '!G22+'Game 13 (13-14) '!G22+'Game 14 (17-16)'!G22+'Game 15 (9-14)'!G22+'Game 16 (11-19) '!G22+'Game 17 (27-34) '!G22+'Game 18 (21-22) '!G22+'Playoffs 2 (17-8)'!G22+'Playoffs 3 (11-24)'!G22</f>
        <v>119</v>
      </c>
      <c r="H22" s="92">
        <f>'Game 1 17-7'!H19+'Game 2 18-10 '!H19+'Game 3 (24-14) '!H20+'Game 4 (20-10) '!H20+'Game 5 (22-14) '!H21+'Game 6 (22-24)'!H20+'Game 7 (13-6)'!H21+'Game 8 (19-13)'!H20+'Game 9 (22-10) '!H20+'Game 10 (22-10) '!H20+'Game 11 (4-10) '!H22+'Game 13 (13-14) '!H22+'Game 14 (17-16)'!H22+'Game 15 (9-14)'!H22+'Game 16 (11-19) '!H22+'Game 17 (27-34) '!H22+'Game 18 (21-22) '!H22+'Playoffs 2 (17-8)'!H22+'Playoffs 3 (11-24)'!H22</f>
        <v>70</v>
      </c>
      <c r="I22" s="23">
        <f>9*H22/E22</f>
        <v>19.6875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5"/>
      <c r="W22" s="16"/>
    </row>
    <row r="23" spans="2:23" x14ac:dyDescent="0.4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  <c r="V23" s="18"/>
      <c r="W23" s="18"/>
    </row>
    <row r="24" spans="2:23" ht="15" thickBot="1" x14ac:dyDescent="0.4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  <c r="V24" s="18"/>
      <c r="W24" s="18"/>
    </row>
    <row r="25" spans="2:23" x14ac:dyDescent="0.4">
      <c r="B25" s="71" t="s">
        <v>129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43</v>
      </c>
      <c r="H25" s="8" t="s">
        <v>44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72"/>
      <c r="C26" s="4" t="s">
        <v>40</v>
      </c>
      <c r="D26" s="33">
        <f>'Playoffs 1 (10-12)'!D5+'Playoffs 2 (17-8)'!D5+'Playoffs 3 (11-24)'!D5</f>
        <v>3</v>
      </c>
      <c r="E26" s="33">
        <f>'Playoffs 1 (10-12)'!E5+'Playoffs 2 (17-8)'!E5+'Playoffs 3 (11-24)'!E5</f>
        <v>10</v>
      </c>
      <c r="F26" s="33">
        <f>'Playoffs 1 (10-12)'!F5+'Playoffs 2 (17-8)'!F5+'Playoffs 3 (11-24)'!F5</f>
        <v>10</v>
      </c>
      <c r="G26" s="33">
        <f>'Playoffs 1 (10-12)'!G5+'Playoffs 2 (17-8)'!G5+'Playoffs 3 (11-24)'!G5</f>
        <v>3</v>
      </c>
      <c r="H26" s="33">
        <f>'Playoffs 1 (10-12)'!H5+'Playoffs 2 (17-8)'!H5+'Playoffs 3 (11-24)'!H5</f>
        <v>4</v>
      </c>
      <c r="I26" s="33">
        <f>'Playoffs 1 (10-12)'!I5+'Playoffs 2 (17-8)'!I5+'Playoffs 3 (11-24)'!I5</f>
        <v>3</v>
      </c>
      <c r="J26" s="33">
        <f>'Playoffs 1 (10-12)'!J5+'Playoffs 2 (17-8)'!J5+'Playoffs 3 (11-24)'!J5</f>
        <v>0</v>
      </c>
      <c r="K26" s="33">
        <f>'Playoffs 1 (10-12)'!K5+'Playoffs 2 (17-8)'!K5+'Playoffs 3 (11-24)'!K5</f>
        <v>3</v>
      </c>
      <c r="L26" s="33">
        <f>'Playoffs 1 (10-12)'!L5+'Playoffs 2 (17-8)'!L5+'Playoffs 3 (11-24)'!L5</f>
        <v>0</v>
      </c>
      <c r="M26" s="33">
        <f>'Playoffs 1 (10-12)'!M5+'Playoffs 2 (17-8)'!M5+'Playoffs 3 (11-24)'!M5</f>
        <v>0</v>
      </c>
      <c r="N26" s="33">
        <f>'Playoffs 1 (10-12)'!N5+'Playoffs 2 (17-8)'!N5+'Playoffs 3 (11-24)'!N5</f>
        <v>0</v>
      </c>
      <c r="O26" s="33">
        <f>'Playoffs 1 (10-12)'!O5+'Playoffs 2 (17-8)'!O5+'Playoffs 3 (11-24)'!O5</f>
        <v>2</v>
      </c>
      <c r="P26" s="33">
        <f>'Playoffs 1 (10-12)'!P5+'Playoffs 2 (17-8)'!P5+'Playoffs 3 (11-24)'!P5</f>
        <v>0</v>
      </c>
      <c r="Q26" s="33">
        <f>'Playoffs 1 (10-12)'!Q5+'Playoffs 2 (17-8)'!Q5+'Playoffs 3 (11-24)'!Q5</f>
        <v>0</v>
      </c>
      <c r="R26" s="33">
        <f>'Playoffs 1 (10-12)'!R5+'Playoffs 2 (17-8)'!R5+'Playoffs 3 (11-24)'!R5</f>
        <v>0</v>
      </c>
      <c r="S26" s="33">
        <f>'Playoffs 1 (10-12)'!S5+'Playoffs 2 (17-8)'!S5+'Playoffs 3 (11-24)'!S5</f>
        <v>0</v>
      </c>
      <c r="T26" s="34">
        <f>G26/F26</f>
        <v>0.3</v>
      </c>
      <c r="U26" s="34">
        <f>(J26+(2*K26)+(3*L26)+(4*M26))/F26</f>
        <v>0.6</v>
      </c>
      <c r="V26" s="34">
        <f t="shared" ref="V26" si="19">(G26+N26+Q26)/E26</f>
        <v>0.3</v>
      </c>
      <c r="W26" s="35">
        <f>U26+V26</f>
        <v>0.89999999999999991</v>
      </c>
    </row>
    <row r="27" spans="2:23" x14ac:dyDescent="0.4">
      <c r="B27" s="72"/>
      <c r="C27" s="4" t="s">
        <v>12</v>
      </c>
      <c r="D27" s="33">
        <f>'Playoffs 1 (10-12)'!D6+'Playoffs 2 (17-8)'!D6+'Playoffs 3 (11-24)'!D6</f>
        <v>3</v>
      </c>
      <c r="E27" s="33">
        <f>'Playoffs 1 (10-12)'!E6+'Playoffs 2 (17-8)'!E6+'Playoffs 3 (11-24)'!E6</f>
        <v>10</v>
      </c>
      <c r="F27" s="33">
        <f>'Playoffs 1 (10-12)'!F6+'Playoffs 2 (17-8)'!F6+'Playoffs 3 (11-24)'!F6</f>
        <v>10</v>
      </c>
      <c r="G27" s="33">
        <f>'Playoffs 1 (10-12)'!G6+'Playoffs 2 (17-8)'!G6+'Playoffs 3 (11-24)'!G6</f>
        <v>5</v>
      </c>
      <c r="H27" s="33">
        <f>'Playoffs 1 (10-12)'!H6+'Playoffs 2 (17-8)'!H6+'Playoffs 3 (11-24)'!H6</f>
        <v>3</v>
      </c>
      <c r="I27" s="33">
        <f>'Playoffs 1 (10-12)'!I6+'Playoffs 2 (17-8)'!I6+'Playoffs 3 (11-24)'!I6</f>
        <v>4</v>
      </c>
      <c r="J27" s="33">
        <f>'Playoffs 1 (10-12)'!J6+'Playoffs 2 (17-8)'!J6+'Playoffs 3 (11-24)'!J6</f>
        <v>2</v>
      </c>
      <c r="K27" s="33">
        <f>'Playoffs 1 (10-12)'!K6+'Playoffs 2 (17-8)'!K6+'Playoffs 3 (11-24)'!K6</f>
        <v>2</v>
      </c>
      <c r="L27" s="33">
        <f>'Playoffs 1 (10-12)'!L6+'Playoffs 2 (17-8)'!L6+'Playoffs 3 (11-24)'!L6</f>
        <v>0</v>
      </c>
      <c r="M27" s="33">
        <f>'Playoffs 1 (10-12)'!M6+'Playoffs 2 (17-8)'!M6+'Playoffs 3 (11-24)'!M6</f>
        <v>1</v>
      </c>
      <c r="N27" s="33">
        <f>'Playoffs 1 (10-12)'!N6+'Playoffs 2 (17-8)'!N6+'Playoffs 3 (11-24)'!N6</f>
        <v>0</v>
      </c>
      <c r="O27" s="33">
        <f>'Playoffs 1 (10-12)'!O6+'Playoffs 2 (17-8)'!O6+'Playoffs 3 (11-24)'!O6</f>
        <v>0</v>
      </c>
      <c r="P27" s="33">
        <f>'Playoffs 1 (10-12)'!P6+'Playoffs 2 (17-8)'!P6+'Playoffs 3 (11-24)'!P6</f>
        <v>0</v>
      </c>
      <c r="Q27" s="33">
        <f>'Playoffs 1 (10-12)'!Q6+'Playoffs 2 (17-8)'!Q6+'Playoffs 3 (11-24)'!Q6</f>
        <v>0</v>
      </c>
      <c r="R27" s="33">
        <f>'Playoffs 1 (10-12)'!R6+'Playoffs 2 (17-8)'!R6+'Playoffs 3 (11-24)'!R6</f>
        <v>0</v>
      </c>
      <c r="S27" s="33">
        <f>'Playoffs 1 (10-12)'!S6+'Playoffs 2 (17-8)'!S6+'Playoffs 3 (11-24)'!S6</f>
        <v>0</v>
      </c>
      <c r="T27" s="34">
        <f t="shared" ref="T27:T38" si="20">G27/F27</f>
        <v>0.5</v>
      </c>
      <c r="U27" s="34">
        <f t="shared" ref="U27:U38" si="21">(J27+(2*K27)+(3*L27)+(4*M27))/F27</f>
        <v>1</v>
      </c>
      <c r="V27" s="34">
        <f t="shared" ref="V27:V38" si="22">(G27+N27+Q27)/E27</f>
        <v>0.5</v>
      </c>
      <c r="W27" s="35">
        <f t="shared" ref="W27:W38" si="23">U27+V27</f>
        <v>1.5</v>
      </c>
    </row>
    <row r="28" spans="2:23" x14ac:dyDescent="0.4">
      <c r="B28" s="72"/>
      <c r="C28" s="4" t="s">
        <v>47</v>
      </c>
      <c r="D28" s="33">
        <f>'Playoffs 1 (10-12)'!D7+'Playoffs 2 (17-8)'!D7+'Playoffs 3 (11-24)'!D7</f>
        <v>2</v>
      </c>
      <c r="E28" s="33">
        <f>'Playoffs 1 (10-12)'!E7+'Playoffs 2 (17-8)'!E7+'Playoffs 3 (11-24)'!E7</f>
        <v>7</v>
      </c>
      <c r="F28" s="33">
        <f>'Playoffs 1 (10-12)'!F7+'Playoffs 2 (17-8)'!F7+'Playoffs 3 (11-24)'!F7</f>
        <v>7</v>
      </c>
      <c r="G28" s="33">
        <f>'Playoffs 1 (10-12)'!G7+'Playoffs 2 (17-8)'!G7+'Playoffs 3 (11-24)'!G7</f>
        <v>4</v>
      </c>
      <c r="H28" s="33">
        <f>'Playoffs 1 (10-12)'!H7+'Playoffs 2 (17-8)'!H7+'Playoffs 3 (11-24)'!H7</f>
        <v>4</v>
      </c>
      <c r="I28" s="33">
        <f>'Playoffs 1 (10-12)'!I7+'Playoffs 2 (17-8)'!I7+'Playoffs 3 (11-24)'!I7</f>
        <v>5</v>
      </c>
      <c r="J28" s="33">
        <f>'Playoffs 1 (10-12)'!J7+'Playoffs 2 (17-8)'!J7+'Playoffs 3 (11-24)'!J7</f>
        <v>0</v>
      </c>
      <c r="K28" s="33">
        <f>'Playoffs 1 (10-12)'!K7+'Playoffs 2 (17-8)'!K7+'Playoffs 3 (11-24)'!K7</f>
        <v>2</v>
      </c>
      <c r="L28" s="33">
        <f>'Playoffs 1 (10-12)'!L7+'Playoffs 2 (17-8)'!L7+'Playoffs 3 (11-24)'!L7</f>
        <v>0</v>
      </c>
      <c r="M28" s="92">
        <f>'Playoffs 1 (10-12)'!M7+'Playoffs 2 (17-8)'!M7+'Playoffs 3 (11-24)'!M7</f>
        <v>2</v>
      </c>
      <c r="N28" s="33">
        <f>'Playoffs 1 (10-12)'!N7+'Playoffs 2 (17-8)'!N7+'Playoffs 3 (11-24)'!N7</f>
        <v>0</v>
      </c>
      <c r="O28" s="33">
        <f>'Playoffs 1 (10-12)'!O7+'Playoffs 2 (17-8)'!O7+'Playoffs 3 (11-24)'!O7</f>
        <v>0</v>
      </c>
      <c r="P28" s="33">
        <f>'Playoffs 1 (10-12)'!P7+'Playoffs 2 (17-8)'!P7+'Playoffs 3 (11-24)'!P7</f>
        <v>1</v>
      </c>
      <c r="Q28" s="33">
        <f>'Playoffs 1 (10-12)'!Q7+'Playoffs 2 (17-8)'!Q7+'Playoffs 3 (11-24)'!Q7</f>
        <v>0</v>
      </c>
      <c r="R28" s="33">
        <f>'Playoffs 1 (10-12)'!R7+'Playoffs 2 (17-8)'!R7+'Playoffs 3 (11-24)'!R7</f>
        <v>1</v>
      </c>
      <c r="S28" s="33">
        <f>'Playoffs 1 (10-12)'!S7+'Playoffs 2 (17-8)'!S7+'Playoffs 3 (11-24)'!S7</f>
        <v>0</v>
      </c>
      <c r="T28" s="34">
        <f t="shared" si="20"/>
        <v>0.5714285714285714</v>
      </c>
      <c r="U28" s="94">
        <f t="shared" si="21"/>
        <v>1.7142857142857142</v>
      </c>
      <c r="V28" s="34">
        <f t="shared" si="22"/>
        <v>0.5714285714285714</v>
      </c>
      <c r="W28" s="94">
        <f t="shared" si="23"/>
        <v>2.2857142857142856</v>
      </c>
    </row>
    <row r="29" spans="2:23" x14ac:dyDescent="0.4">
      <c r="B29" s="72"/>
      <c r="C29" s="4" t="s">
        <v>48</v>
      </c>
      <c r="D29" s="33">
        <f>'Playoffs 1 (10-12)'!D8+'Playoffs 2 (17-8)'!D8+'Playoffs 3 (11-24)'!D8</f>
        <v>3</v>
      </c>
      <c r="E29" s="33">
        <f>'Playoffs 1 (10-12)'!E8+'Playoffs 2 (17-8)'!E8+'Playoffs 3 (11-24)'!E8</f>
        <v>8</v>
      </c>
      <c r="F29" s="33">
        <f>'Playoffs 1 (10-12)'!F8+'Playoffs 2 (17-8)'!F8+'Playoffs 3 (11-24)'!F8</f>
        <v>8</v>
      </c>
      <c r="G29" s="33">
        <f>'Playoffs 1 (10-12)'!G8+'Playoffs 2 (17-8)'!G8+'Playoffs 3 (11-24)'!G8</f>
        <v>1</v>
      </c>
      <c r="H29" s="33">
        <f>'Playoffs 1 (10-12)'!H8+'Playoffs 2 (17-8)'!H8+'Playoffs 3 (11-24)'!H8</f>
        <v>1</v>
      </c>
      <c r="I29" s="33">
        <f>'Playoffs 1 (10-12)'!I8+'Playoffs 2 (17-8)'!I8+'Playoffs 3 (11-24)'!I8</f>
        <v>1</v>
      </c>
      <c r="J29" s="33">
        <f>'Playoffs 1 (10-12)'!J8+'Playoffs 2 (17-8)'!J8+'Playoffs 3 (11-24)'!J8</f>
        <v>0</v>
      </c>
      <c r="K29" s="33">
        <f>'Playoffs 1 (10-12)'!K8+'Playoffs 2 (17-8)'!K8+'Playoffs 3 (11-24)'!K8</f>
        <v>0</v>
      </c>
      <c r="L29" s="33">
        <f>'Playoffs 1 (10-12)'!L8+'Playoffs 2 (17-8)'!L8+'Playoffs 3 (11-24)'!L8</f>
        <v>1</v>
      </c>
      <c r="M29" s="33">
        <f>'Playoffs 1 (10-12)'!M8+'Playoffs 2 (17-8)'!M8+'Playoffs 3 (11-24)'!M8</f>
        <v>0</v>
      </c>
      <c r="N29" s="33">
        <f>'Playoffs 1 (10-12)'!N8+'Playoffs 2 (17-8)'!N8+'Playoffs 3 (11-24)'!N8</f>
        <v>0</v>
      </c>
      <c r="O29" s="33">
        <f>'Playoffs 1 (10-12)'!O8+'Playoffs 2 (17-8)'!O8+'Playoffs 3 (11-24)'!O8</f>
        <v>0</v>
      </c>
      <c r="P29" s="33">
        <f>'Playoffs 1 (10-12)'!P8+'Playoffs 2 (17-8)'!P8+'Playoffs 3 (11-24)'!P8</f>
        <v>0</v>
      </c>
      <c r="Q29" s="33">
        <f>'Playoffs 1 (10-12)'!Q8+'Playoffs 2 (17-8)'!Q8+'Playoffs 3 (11-24)'!Q8</f>
        <v>0</v>
      </c>
      <c r="R29" s="33">
        <f>'Playoffs 1 (10-12)'!R8+'Playoffs 2 (17-8)'!R8+'Playoffs 3 (11-24)'!R8</f>
        <v>0</v>
      </c>
      <c r="S29" s="33">
        <f>'Playoffs 1 (10-12)'!S8+'Playoffs 2 (17-8)'!S8+'Playoffs 3 (11-24)'!S8</f>
        <v>1</v>
      </c>
      <c r="T29" s="34">
        <f t="shared" si="20"/>
        <v>0.125</v>
      </c>
      <c r="U29" s="34">
        <f t="shared" si="21"/>
        <v>0.375</v>
      </c>
      <c r="V29" s="34">
        <f t="shared" si="22"/>
        <v>0.125</v>
      </c>
      <c r="W29" s="35">
        <f t="shared" si="23"/>
        <v>0.5</v>
      </c>
    </row>
    <row r="30" spans="2:23" x14ac:dyDescent="0.4">
      <c r="B30" s="72"/>
      <c r="C30" s="4" t="s">
        <v>11</v>
      </c>
      <c r="D30" s="33">
        <f>'Playoffs 1 (10-12)'!D9+'Playoffs 2 (17-8)'!D9+'Playoffs 3 (11-24)'!D9</f>
        <v>3</v>
      </c>
      <c r="E30" s="33">
        <f>'Playoffs 1 (10-12)'!E9+'Playoffs 2 (17-8)'!E9+'Playoffs 3 (11-24)'!E9</f>
        <v>10</v>
      </c>
      <c r="F30" s="33">
        <f>'Playoffs 1 (10-12)'!F9+'Playoffs 2 (17-8)'!F9+'Playoffs 3 (11-24)'!F9</f>
        <v>9</v>
      </c>
      <c r="G30" s="92">
        <f>'Playoffs 1 (10-12)'!G9+'Playoffs 2 (17-8)'!G9+'Playoffs 3 (11-24)'!G9</f>
        <v>6</v>
      </c>
      <c r="H30" s="92">
        <f>'Playoffs 1 (10-12)'!H9+'Playoffs 2 (17-8)'!H9+'Playoffs 3 (11-24)'!H9</f>
        <v>5</v>
      </c>
      <c r="I30" s="33">
        <f>'Playoffs 1 (10-12)'!I9+'Playoffs 2 (17-8)'!I9+'Playoffs 3 (11-24)'!I9</f>
        <v>2</v>
      </c>
      <c r="J30" s="92">
        <f>'Playoffs 1 (10-12)'!J9+'Playoffs 2 (17-8)'!J9+'Playoffs 3 (11-24)'!J9</f>
        <v>5</v>
      </c>
      <c r="K30" s="33">
        <f>'Playoffs 1 (10-12)'!K9+'Playoffs 2 (17-8)'!K9+'Playoffs 3 (11-24)'!K9</f>
        <v>0</v>
      </c>
      <c r="L30" s="33">
        <f>'Playoffs 1 (10-12)'!L9+'Playoffs 2 (17-8)'!L9+'Playoffs 3 (11-24)'!L9</f>
        <v>0</v>
      </c>
      <c r="M30" s="33">
        <f>'Playoffs 1 (10-12)'!M9+'Playoffs 2 (17-8)'!M9+'Playoffs 3 (11-24)'!M9</f>
        <v>1</v>
      </c>
      <c r="N30" s="33">
        <f>'Playoffs 1 (10-12)'!N9+'Playoffs 2 (17-8)'!N9+'Playoffs 3 (11-24)'!N9</f>
        <v>1</v>
      </c>
      <c r="O30" s="33">
        <f>'Playoffs 1 (10-12)'!O9+'Playoffs 2 (17-8)'!O9+'Playoffs 3 (11-24)'!O9</f>
        <v>0</v>
      </c>
      <c r="P30" s="33">
        <f>'Playoffs 1 (10-12)'!P9+'Playoffs 2 (17-8)'!P9+'Playoffs 3 (11-24)'!P9</f>
        <v>0</v>
      </c>
      <c r="Q30" s="33">
        <f>'Playoffs 1 (10-12)'!Q9+'Playoffs 2 (17-8)'!Q9+'Playoffs 3 (11-24)'!Q9</f>
        <v>0</v>
      </c>
      <c r="R30" s="33">
        <f>'Playoffs 1 (10-12)'!R9+'Playoffs 2 (17-8)'!R9+'Playoffs 3 (11-24)'!R9</f>
        <v>0</v>
      </c>
      <c r="S30" s="33">
        <f>'Playoffs 1 (10-12)'!S9+'Playoffs 2 (17-8)'!S9+'Playoffs 3 (11-24)'!S9</f>
        <v>0</v>
      </c>
      <c r="T30" s="34">
        <f t="shared" si="20"/>
        <v>0.66666666666666663</v>
      </c>
      <c r="U30" s="34">
        <f t="shared" si="21"/>
        <v>1</v>
      </c>
      <c r="V30" s="34">
        <f t="shared" si="22"/>
        <v>0.7</v>
      </c>
      <c r="W30" s="35">
        <f t="shared" si="23"/>
        <v>1.7</v>
      </c>
    </row>
    <row r="31" spans="2:23" x14ac:dyDescent="0.4">
      <c r="B31" s="72"/>
      <c r="C31" s="4" t="s">
        <v>49</v>
      </c>
      <c r="D31" s="33">
        <f>'Playoffs 1 (10-12)'!D10+'Playoffs 2 (17-8)'!D10+'Playoffs 3 (11-24)'!D10</f>
        <v>3</v>
      </c>
      <c r="E31" s="33">
        <f>'Playoffs 1 (10-12)'!E10+'Playoffs 2 (17-8)'!E10+'Playoffs 3 (11-24)'!E10</f>
        <v>10</v>
      </c>
      <c r="F31" s="33">
        <f>'Playoffs 1 (10-12)'!F10+'Playoffs 2 (17-8)'!F10+'Playoffs 3 (11-24)'!F10</f>
        <v>9</v>
      </c>
      <c r="G31" s="92">
        <f>'Playoffs 1 (10-12)'!G10+'Playoffs 2 (17-8)'!G10+'Playoffs 3 (11-24)'!G10</f>
        <v>6</v>
      </c>
      <c r="H31" s="33">
        <f>'Playoffs 1 (10-12)'!H10+'Playoffs 2 (17-8)'!H10+'Playoffs 3 (11-24)'!H10</f>
        <v>3</v>
      </c>
      <c r="I31" s="33">
        <f>'Playoffs 1 (10-12)'!I10+'Playoffs 2 (17-8)'!I10+'Playoffs 3 (11-24)'!I10</f>
        <v>5</v>
      </c>
      <c r="J31" s="92">
        <f>'Playoffs 1 (10-12)'!J10+'Playoffs 2 (17-8)'!J10+'Playoffs 3 (11-24)'!J10</f>
        <v>5</v>
      </c>
      <c r="K31" s="33">
        <f>'Playoffs 1 (10-12)'!K10+'Playoffs 2 (17-8)'!K10+'Playoffs 3 (11-24)'!K10</f>
        <v>0</v>
      </c>
      <c r="L31" s="33">
        <f>'Playoffs 1 (10-12)'!L10+'Playoffs 2 (17-8)'!L10+'Playoffs 3 (11-24)'!L10</f>
        <v>1</v>
      </c>
      <c r="M31" s="33">
        <f>'Playoffs 1 (10-12)'!M10+'Playoffs 2 (17-8)'!M10+'Playoffs 3 (11-24)'!M10</f>
        <v>0</v>
      </c>
      <c r="N31" s="33">
        <f>'Playoffs 1 (10-12)'!N10+'Playoffs 2 (17-8)'!N10+'Playoffs 3 (11-24)'!N10</f>
        <v>0</v>
      </c>
      <c r="O31" s="33">
        <f>'Playoffs 1 (10-12)'!O10+'Playoffs 2 (17-8)'!O10+'Playoffs 3 (11-24)'!O10</f>
        <v>0</v>
      </c>
      <c r="P31" s="33">
        <f>'Playoffs 1 (10-12)'!P10+'Playoffs 2 (17-8)'!P10+'Playoffs 3 (11-24)'!P10</f>
        <v>0</v>
      </c>
      <c r="Q31" s="33">
        <f>'Playoffs 1 (10-12)'!Q10+'Playoffs 2 (17-8)'!Q10+'Playoffs 3 (11-24)'!Q10</f>
        <v>0</v>
      </c>
      <c r="R31" s="33">
        <f>'Playoffs 1 (10-12)'!R10+'Playoffs 2 (17-8)'!R10+'Playoffs 3 (11-24)'!R10</f>
        <v>0</v>
      </c>
      <c r="S31" s="33">
        <f>'Playoffs 1 (10-12)'!S10+'Playoffs 2 (17-8)'!S10+'Playoffs 3 (11-24)'!S10</f>
        <v>1</v>
      </c>
      <c r="T31" s="34">
        <f t="shared" si="20"/>
        <v>0.66666666666666663</v>
      </c>
      <c r="U31" s="34">
        <f t="shared" si="21"/>
        <v>0.88888888888888884</v>
      </c>
      <c r="V31" s="34">
        <f t="shared" si="22"/>
        <v>0.6</v>
      </c>
      <c r="W31" s="35">
        <f t="shared" si="23"/>
        <v>1.4888888888888889</v>
      </c>
    </row>
    <row r="32" spans="2:23" x14ac:dyDescent="0.4">
      <c r="B32" s="72"/>
      <c r="C32" s="4" t="s">
        <v>9</v>
      </c>
      <c r="D32" s="33">
        <f>'Playoffs 1 (10-12)'!D11+'Playoffs 2 (17-8)'!D11+'Playoffs 3 (11-24)'!D11</f>
        <v>2</v>
      </c>
      <c r="E32" s="33">
        <f>'Playoffs 1 (10-12)'!E11+'Playoffs 2 (17-8)'!E11+'Playoffs 3 (11-24)'!E11</f>
        <v>7</v>
      </c>
      <c r="F32" s="33">
        <f>'Playoffs 1 (10-12)'!F11+'Playoffs 2 (17-8)'!F11+'Playoffs 3 (11-24)'!F11</f>
        <v>7</v>
      </c>
      <c r="G32" s="33">
        <f>'Playoffs 1 (10-12)'!G11+'Playoffs 2 (17-8)'!G11+'Playoffs 3 (11-24)'!G11</f>
        <v>4</v>
      </c>
      <c r="H32" s="33">
        <f>'Playoffs 1 (10-12)'!H11+'Playoffs 2 (17-8)'!H11+'Playoffs 3 (11-24)'!H11</f>
        <v>3</v>
      </c>
      <c r="I32" s="33">
        <f>'Playoffs 1 (10-12)'!I11+'Playoffs 2 (17-8)'!I11+'Playoffs 3 (11-24)'!I11</f>
        <v>0</v>
      </c>
      <c r="J32" s="33">
        <f>'Playoffs 1 (10-12)'!J11+'Playoffs 2 (17-8)'!J11+'Playoffs 3 (11-24)'!J11</f>
        <v>0</v>
      </c>
      <c r="K32" s="33">
        <f>'Playoffs 1 (10-12)'!K11+'Playoffs 2 (17-8)'!K11+'Playoffs 3 (11-24)'!K11</f>
        <v>3</v>
      </c>
      <c r="L32" s="92">
        <f>'Playoffs 1 (10-12)'!L11+'Playoffs 2 (17-8)'!L11+'Playoffs 3 (11-24)'!L11</f>
        <v>2</v>
      </c>
      <c r="M32" s="33">
        <f>'Playoffs 1 (10-12)'!M11+'Playoffs 2 (17-8)'!M11+'Playoffs 3 (11-24)'!M11</f>
        <v>0</v>
      </c>
      <c r="N32" s="33">
        <f>'Playoffs 1 (10-12)'!N11+'Playoffs 2 (17-8)'!N11+'Playoffs 3 (11-24)'!N11</f>
        <v>0</v>
      </c>
      <c r="O32" s="33">
        <f>'Playoffs 1 (10-12)'!O11+'Playoffs 2 (17-8)'!O11+'Playoffs 3 (11-24)'!O11</f>
        <v>0</v>
      </c>
      <c r="P32" s="33">
        <f>'Playoffs 1 (10-12)'!P11+'Playoffs 2 (17-8)'!P11+'Playoffs 3 (11-24)'!P11</f>
        <v>0</v>
      </c>
      <c r="Q32" s="33">
        <f>'Playoffs 1 (10-12)'!Q11+'Playoffs 2 (17-8)'!Q11+'Playoffs 3 (11-24)'!Q11</f>
        <v>0</v>
      </c>
      <c r="R32" s="33">
        <f>'Playoffs 1 (10-12)'!R11+'Playoffs 2 (17-8)'!R11+'Playoffs 3 (11-24)'!R11</f>
        <v>0</v>
      </c>
      <c r="S32" s="33">
        <f>'Playoffs 1 (10-12)'!S11+'Playoffs 2 (17-8)'!S11+'Playoffs 3 (11-24)'!S11</f>
        <v>0</v>
      </c>
      <c r="T32" s="34">
        <f t="shared" si="20"/>
        <v>0.5714285714285714</v>
      </c>
      <c r="U32" s="34">
        <f t="shared" si="21"/>
        <v>1.7142857142857142</v>
      </c>
      <c r="V32" s="34">
        <f t="shared" si="22"/>
        <v>0.5714285714285714</v>
      </c>
      <c r="W32" s="35">
        <f t="shared" si="23"/>
        <v>2.2857142857142856</v>
      </c>
    </row>
    <row r="33" spans="2:23" x14ac:dyDescent="0.4">
      <c r="B33" s="72"/>
      <c r="C33" s="4" t="s">
        <v>6</v>
      </c>
      <c r="D33" s="33">
        <f>'Playoffs 1 (10-12)'!D12+'Playoffs 2 (17-8)'!D12+'Playoffs 3 (11-24)'!D12</f>
        <v>3</v>
      </c>
      <c r="E33" s="33">
        <f>'Playoffs 1 (10-12)'!E12+'Playoffs 2 (17-8)'!E12+'Playoffs 3 (11-24)'!E12</f>
        <v>10</v>
      </c>
      <c r="F33" s="33">
        <f>'Playoffs 1 (10-12)'!F12+'Playoffs 2 (17-8)'!F12+'Playoffs 3 (11-24)'!F12</f>
        <v>10</v>
      </c>
      <c r="G33" s="33">
        <f>'Playoffs 1 (10-12)'!G12+'Playoffs 2 (17-8)'!G12+'Playoffs 3 (11-24)'!G12</f>
        <v>5</v>
      </c>
      <c r="H33" s="33">
        <f>'Playoffs 1 (10-12)'!H12+'Playoffs 2 (17-8)'!H12+'Playoffs 3 (11-24)'!H12</f>
        <v>3</v>
      </c>
      <c r="I33" s="92">
        <f>'Playoffs 1 (10-12)'!I12+'Playoffs 2 (17-8)'!I12+'Playoffs 3 (11-24)'!I12</f>
        <v>6</v>
      </c>
      <c r="J33" s="33">
        <f>'Playoffs 1 (10-12)'!J12+'Playoffs 2 (17-8)'!J12+'Playoffs 3 (11-24)'!J12</f>
        <v>2</v>
      </c>
      <c r="K33" s="33">
        <f>'Playoffs 1 (10-12)'!K12+'Playoffs 2 (17-8)'!K12+'Playoffs 3 (11-24)'!K12</f>
        <v>2</v>
      </c>
      <c r="L33" s="33">
        <f>'Playoffs 1 (10-12)'!L12+'Playoffs 2 (17-8)'!L12+'Playoffs 3 (11-24)'!L12</f>
        <v>0</v>
      </c>
      <c r="M33" s="33">
        <f>'Playoffs 1 (10-12)'!M12+'Playoffs 2 (17-8)'!M12+'Playoffs 3 (11-24)'!M12</f>
        <v>1</v>
      </c>
      <c r="N33" s="33">
        <f>'Playoffs 1 (10-12)'!N12+'Playoffs 2 (17-8)'!N12+'Playoffs 3 (11-24)'!N12</f>
        <v>0</v>
      </c>
      <c r="O33" s="33">
        <f>'Playoffs 1 (10-12)'!O12+'Playoffs 2 (17-8)'!O12+'Playoffs 3 (11-24)'!O12</f>
        <v>0</v>
      </c>
      <c r="P33" s="33">
        <f>'Playoffs 1 (10-12)'!P12+'Playoffs 2 (17-8)'!P12+'Playoffs 3 (11-24)'!P12</f>
        <v>0</v>
      </c>
      <c r="Q33" s="33">
        <f>'Playoffs 1 (10-12)'!Q12+'Playoffs 2 (17-8)'!Q12+'Playoffs 3 (11-24)'!Q12</f>
        <v>0</v>
      </c>
      <c r="R33" s="33">
        <f>'Playoffs 1 (10-12)'!R12+'Playoffs 2 (17-8)'!R12+'Playoffs 3 (11-24)'!R12</f>
        <v>1</v>
      </c>
      <c r="S33" s="33">
        <f>'Playoffs 1 (10-12)'!S12+'Playoffs 2 (17-8)'!S12+'Playoffs 3 (11-24)'!S12</f>
        <v>0</v>
      </c>
      <c r="T33" s="34">
        <f t="shared" si="20"/>
        <v>0.5</v>
      </c>
      <c r="U33" s="34">
        <f t="shared" si="21"/>
        <v>1</v>
      </c>
      <c r="V33" s="34">
        <f t="shared" si="22"/>
        <v>0.5</v>
      </c>
      <c r="W33" s="35">
        <f t="shared" si="23"/>
        <v>1.5</v>
      </c>
    </row>
    <row r="34" spans="2:23" x14ac:dyDescent="0.4">
      <c r="B34" s="72"/>
      <c r="C34" s="4" t="s">
        <v>1</v>
      </c>
      <c r="D34" s="33">
        <f>'Playoffs 1 (10-12)'!D13+'Playoffs 2 (17-8)'!D13+'Playoffs 3 (11-24)'!D13</f>
        <v>3</v>
      </c>
      <c r="E34" s="33">
        <f>'Playoffs 1 (10-12)'!E13+'Playoffs 2 (17-8)'!E13+'Playoffs 3 (11-24)'!E13</f>
        <v>9</v>
      </c>
      <c r="F34" s="33">
        <f>'Playoffs 1 (10-12)'!F13+'Playoffs 2 (17-8)'!F13+'Playoffs 3 (11-24)'!F13</f>
        <v>9</v>
      </c>
      <c r="G34" s="33">
        <f>'Playoffs 1 (10-12)'!G13+'Playoffs 2 (17-8)'!G13+'Playoffs 3 (11-24)'!G13</f>
        <v>3</v>
      </c>
      <c r="H34" s="33">
        <f>'Playoffs 1 (10-12)'!H13+'Playoffs 2 (17-8)'!H13+'Playoffs 3 (11-24)'!H13</f>
        <v>3</v>
      </c>
      <c r="I34" s="33">
        <f>'Playoffs 1 (10-12)'!I13+'Playoffs 2 (17-8)'!I13+'Playoffs 3 (11-24)'!I13</f>
        <v>2</v>
      </c>
      <c r="J34" s="33">
        <f>'Playoffs 1 (10-12)'!J13+'Playoffs 2 (17-8)'!J13+'Playoffs 3 (11-24)'!J13</f>
        <v>3</v>
      </c>
      <c r="K34" s="33">
        <f>'Playoffs 1 (10-12)'!K13+'Playoffs 2 (17-8)'!K13+'Playoffs 3 (11-24)'!K13</f>
        <v>0</v>
      </c>
      <c r="L34" s="33">
        <f>'Playoffs 1 (10-12)'!L13+'Playoffs 2 (17-8)'!L13+'Playoffs 3 (11-24)'!L13</f>
        <v>0</v>
      </c>
      <c r="M34" s="33">
        <f>'Playoffs 1 (10-12)'!M13+'Playoffs 2 (17-8)'!M13+'Playoffs 3 (11-24)'!M13</f>
        <v>0</v>
      </c>
      <c r="N34" s="33">
        <f>'Playoffs 1 (10-12)'!N13+'Playoffs 2 (17-8)'!N13+'Playoffs 3 (11-24)'!N13</f>
        <v>0</v>
      </c>
      <c r="O34" s="33">
        <f>'Playoffs 1 (10-12)'!O13+'Playoffs 2 (17-8)'!O13+'Playoffs 3 (11-24)'!O13</f>
        <v>0</v>
      </c>
      <c r="P34" s="33">
        <f>'Playoffs 1 (10-12)'!P13+'Playoffs 2 (17-8)'!P13+'Playoffs 3 (11-24)'!P13</f>
        <v>0</v>
      </c>
      <c r="Q34" s="33">
        <f>'Playoffs 1 (10-12)'!Q13+'Playoffs 2 (17-8)'!Q13+'Playoffs 3 (11-24)'!Q13</f>
        <v>0</v>
      </c>
      <c r="R34" s="33">
        <f>'Playoffs 1 (10-12)'!R13+'Playoffs 2 (17-8)'!R13+'Playoffs 3 (11-24)'!R13</f>
        <v>0</v>
      </c>
      <c r="S34" s="33">
        <f>'Playoffs 1 (10-12)'!S13+'Playoffs 2 (17-8)'!S13+'Playoffs 3 (11-24)'!S13</f>
        <v>0</v>
      </c>
      <c r="T34" s="34">
        <f t="shared" si="20"/>
        <v>0.33333333333333331</v>
      </c>
      <c r="U34" s="34">
        <f t="shared" si="21"/>
        <v>0.33333333333333331</v>
      </c>
      <c r="V34" s="34">
        <f t="shared" si="22"/>
        <v>0.33333333333333331</v>
      </c>
      <c r="W34" s="35">
        <f t="shared" si="23"/>
        <v>0.66666666666666663</v>
      </c>
    </row>
    <row r="35" spans="2:23" x14ac:dyDescent="0.4">
      <c r="B35" s="72"/>
      <c r="C35" s="4" t="s">
        <v>50</v>
      </c>
      <c r="D35" s="33">
        <f>'Playoffs 1 (10-12)'!D14+'Playoffs 2 (17-8)'!D14+'Playoffs 3 (11-24)'!D14</f>
        <v>2</v>
      </c>
      <c r="E35" s="33">
        <f>'Playoffs 1 (10-12)'!E14+'Playoffs 2 (17-8)'!E14+'Playoffs 3 (11-24)'!E14</f>
        <v>7</v>
      </c>
      <c r="F35" s="33">
        <f>'Playoffs 1 (10-12)'!F14+'Playoffs 2 (17-8)'!F14+'Playoffs 3 (11-24)'!F14</f>
        <v>6</v>
      </c>
      <c r="G35" s="33">
        <f>'Playoffs 1 (10-12)'!G14+'Playoffs 2 (17-8)'!G14+'Playoffs 3 (11-24)'!G14</f>
        <v>4</v>
      </c>
      <c r="H35" s="33">
        <f>'Playoffs 1 (10-12)'!H14+'Playoffs 2 (17-8)'!H14+'Playoffs 3 (11-24)'!H14</f>
        <v>2</v>
      </c>
      <c r="I35" s="33">
        <f>'Playoffs 1 (10-12)'!I14+'Playoffs 2 (17-8)'!I14+'Playoffs 3 (11-24)'!I14</f>
        <v>2</v>
      </c>
      <c r="J35" s="33">
        <f>'Playoffs 1 (10-12)'!J14+'Playoffs 2 (17-8)'!J14+'Playoffs 3 (11-24)'!J14</f>
        <v>0</v>
      </c>
      <c r="K35" s="92">
        <f>'Playoffs 1 (10-12)'!K14+'Playoffs 2 (17-8)'!K14+'Playoffs 3 (11-24)'!K14</f>
        <v>4</v>
      </c>
      <c r="L35" s="33">
        <f>'Playoffs 1 (10-12)'!L14+'Playoffs 2 (17-8)'!L14+'Playoffs 3 (11-24)'!L14</f>
        <v>0</v>
      </c>
      <c r="M35" s="33">
        <f>'Playoffs 1 (10-12)'!M14+'Playoffs 2 (17-8)'!M14+'Playoffs 3 (11-24)'!M14</f>
        <v>0</v>
      </c>
      <c r="N35" s="33">
        <f>'Playoffs 1 (10-12)'!N14+'Playoffs 2 (17-8)'!N14+'Playoffs 3 (11-24)'!N14</f>
        <v>1</v>
      </c>
      <c r="O35" s="33">
        <f>'Playoffs 1 (10-12)'!O14+'Playoffs 2 (17-8)'!O14+'Playoffs 3 (11-24)'!O14</f>
        <v>0</v>
      </c>
      <c r="P35" s="33">
        <f>'Playoffs 1 (10-12)'!P14+'Playoffs 2 (17-8)'!P14+'Playoffs 3 (11-24)'!P14</f>
        <v>0</v>
      </c>
      <c r="Q35" s="33">
        <f>'Playoffs 1 (10-12)'!Q14+'Playoffs 2 (17-8)'!Q14+'Playoffs 3 (11-24)'!Q14</f>
        <v>0</v>
      </c>
      <c r="R35" s="33">
        <f>'Playoffs 1 (10-12)'!R14+'Playoffs 2 (17-8)'!R14+'Playoffs 3 (11-24)'!R14</f>
        <v>0</v>
      </c>
      <c r="S35" s="33">
        <f>'Playoffs 1 (10-12)'!S14+'Playoffs 2 (17-8)'!S14+'Playoffs 3 (11-24)'!S14</f>
        <v>0</v>
      </c>
      <c r="T35" s="94">
        <f t="shared" si="20"/>
        <v>0.66666666666666663</v>
      </c>
      <c r="U35" s="34">
        <f t="shared" si="21"/>
        <v>1.3333333333333333</v>
      </c>
      <c r="V35" s="94">
        <f t="shared" si="22"/>
        <v>0.7142857142857143</v>
      </c>
      <c r="W35" s="35">
        <f t="shared" si="23"/>
        <v>2.0476190476190474</v>
      </c>
    </row>
    <row r="36" spans="2:23" x14ac:dyDescent="0.4">
      <c r="B36" s="72"/>
      <c r="C36" s="4" t="s">
        <v>13</v>
      </c>
      <c r="D36" s="33">
        <f>'Playoffs 1 (10-12)'!D15+'Playoffs 2 (17-8)'!D15+'Playoffs 3 (11-24)'!D15</f>
        <v>1</v>
      </c>
      <c r="E36" s="33">
        <f>'Playoffs 1 (10-12)'!E15+'Playoffs 2 (17-8)'!E15+'Playoffs 3 (11-24)'!E15</f>
        <v>3</v>
      </c>
      <c r="F36" s="33">
        <f>'Playoffs 1 (10-12)'!F15+'Playoffs 2 (17-8)'!F15+'Playoffs 3 (11-24)'!F15</f>
        <v>3</v>
      </c>
      <c r="G36" s="33">
        <f>'Playoffs 1 (10-12)'!G15+'Playoffs 2 (17-8)'!G15+'Playoffs 3 (11-24)'!G15</f>
        <v>2</v>
      </c>
      <c r="H36" s="33">
        <f>'Playoffs 1 (10-12)'!H15+'Playoffs 2 (17-8)'!H15+'Playoffs 3 (11-24)'!H15</f>
        <v>2</v>
      </c>
      <c r="I36" s="33">
        <f>'Playoffs 1 (10-12)'!I15+'Playoffs 2 (17-8)'!I15+'Playoffs 3 (11-24)'!I15</f>
        <v>0</v>
      </c>
      <c r="J36" s="33">
        <f>'Playoffs 1 (10-12)'!J15+'Playoffs 2 (17-8)'!J15+'Playoffs 3 (11-24)'!J15</f>
        <v>1</v>
      </c>
      <c r="K36" s="33">
        <f>'Playoffs 1 (10-12)'!K15+'Playoffs 2 (17-8)'!K15+'Playoffs 3 (11-24)'!K15</f>
        <v>1</v>
      </c>
      <c r="L36" s="33">
        <f>'Playoffs 1 (10-12)'!L15+'Playoffs 2 (17-8)'!L15+'Playoffs 3 (11-24)'!L15</f>
        <v>0</v>
      </c>
      <c r="M36" s="33">
        <f>'Playoffs 1 (10-12)'!M15+'Playoffs 2 (17-8)'!M15+'Playoffs 3 (11-24)'!M15</f>
        <v>0</v>
      </c>
      <c r="N36" s="33">
        <f>'Playoffs 1 (10-12)'!N15+'Playoffs 2 (17-8)'!N15+'Playoffs 3 (11-24)'!N15</f>
        <v>0</v>
      </c>
      <c r="O36" s="33">
        <f>'Playoffs 1 (10-12)'!O15+'Playoffs 2 (17-8)'!O15+'Playoffs 3 (11-24)'!O15</f>
        <v>0</v>
      </c>
      <c r="P36" s="33">
        <f>'Playoffs 1 (10-12)'!P15+'Playoffs 2 (17-8)'!P15+'Playoffs 3 (11-24)'!P15</f>
        <v>0</v>
      </c>
      <c r="Q36" s="33">
        <f>'Playoffs 1 (10-12)'!Q15+'Playoffs 2 (17-8)'!Q15+'Playoffs 3 (11-24)'!Q15</f>
        <v>0</v>
      </c>
      <c r="R36" s="33">
        <f>'Playoffs 1 (10-12)'!R15+'Playoffs 2 (17-8)'!R15+'Playoffs 3 (11-24)'!R15</f>
        <v>0</v>
      </c>
      <c r="S36" s="33">
        <f>'Playoffs 1 (10-12)'!S15+'Playoffs 2 (17-8)'!S15+'Playoffs 3 (11-24)'!S15</f>
        <v>0</v>
      </c>
      <c r="T36" s="94">
        <f t="shared" si="20"/>
        <v>0.66666666666666663</v>
      </c>
      <c r="U36" s="34">
        <f t="shared" si="21"/>
        <v>1</v>
      </c>
      <c r="V36" s="34">
        <f t="shared" si="22"/>
        <v>0.66666666666666663</v>
      </c>
      <c r="W36" s="35">
        <f t="shared" si="23"/>
        <v>1.6666666666666665</v>
      </c>
    </row>
    <row r="37" spans="2:23" x14ac:dyDescent="0.4">
      <c r="B37" s="72"/>
      <c r="C37" s="4" t="s">
        <v>34</v>
      </c>
      <c r="D37" s="33">
        <f>'Playoffs 3 (11-24)'!D17</f>
        <v>1</v>
      </c>
      <c r="E37" s="33">
        <f>'Playoffs 3 (11-24)'!E17</f>
        <v>3</v>
      </c>
      <c r="F37" s="33">
        <f>'Playoffs 3 (11-24)'!F17</f>
        <v>3</v>
      </c>
      <c r="G37" s="33">
        <f>'Playoffs 3 (11-24)'!G17</f>
        <v>0</v>
      </c>
      <c r="H37" s="33">
        <f>'Playoffs 3 (11-24)'!H17</f>
        <v>0</v>
      </c>
      <c r="I37" s="33">
        <f>'Playoffs 3 (11-24)'!I17</f>
        <v>0</v>
      </c>
      <c r="J37" s="33">
        <f>'Playoffs 3 (11-24)'!J17</f>
        <v>0</v>
      </c>
      <c r="K37" s="33">
        <f>'Playoffs 3 (11-24)'!K17</f>
        <v>0</v>
      </c>
      <c r="L37" s="33">
        <f>'Playoffs 3 (11-24)'!L17</f>
        <v>0</v>
      </c>
      <c r="M37" s="33">
        <f>'Playoffs 3 (11-24)'!M17</f>
        <v>0</v>
      </c>
      <c r="N37" s="33">
        <f>'Playoffs 3 (11-24)'!N17</f>
        <v>0</v>
      </c>
      <c r="O37" s="33">
        <f>'Playoffs 3 (11-24)'!O17</f>
        <v>0</v>
      </c>
      <c r="P37" s="33">
        <f>'Playoffs 3 (11-24)'!P17</f>
        <v>0</v>
      </c>
      <c r="Q37" s="33">
        <f>'Playoffs 3 (11-24)'!Q17</f>
        <v>0</v>
      </c>
      <c r="R37" s="33">
        <f>'Playoffs 3 (11-24)'!R17</f>
        <v>0</v>
      </c>
      <c r="S37" s="33">
        <f>'Playoffs 3 (11-24)'!S17</f>
        <v>0</v>
      </c>
      <c r="T37" s="34">
        <f t="shared" si="20"/>
        <v>0</v>
      </c>
      <c r="U37" s="34">
        <f t="shared" si="21"/>
        <v>0</v>
      </c>
      <c r="V37" s="34">
        <f t="shared" si="22"/>
        <v>0</v>
      </c>
      <c r="W37" s="35">
        <f t="shared" si="23"/>
        <v>0</v>
      </c>
    </row>
    <row r="38" spans="2:23" x14ac:dyDescent="0.4">
      <c r="B38" s="72"/>
      <c r="C38" s="4" t="s">
        <v>111</v>
      </c>
      <c r="D38" s="33">
        <f>'Playoffs 1 (10-12)'!D16+'Playoffs 2 (17-8)'!D16+'Playoffs 3 (11-24)'!D16</f>
        <v>3</v>
      </c>
      <c r="E38" s="33">
        <f>'Playoffs 1 (10-12)'!E16+'Playoffs 2 (17-8)'!E16+'Playoffs 3 (11-24)'!E16</f>
        <v>10</v>
      </c>
      <c r="F38" s="33">
        <f>'Playoffs 1 (10-12)'!F16+'Playoffs 2 (17-8)'!F16+'Playoffs 3 (11-24)'!F16</f>
        <v>9</v>
      </c>
      <c r="G38" s="33">
        <f>'Playoffs 1 (10-12)'!G16+'Playoffs 2 (17-8)'!G16+'Playoffs 3 (11-24)'!G16</f>
        <v>5</v>
      </c>
      <c r="H38" s="92">
        <f>'Playoffs 1 (10-12)'!H16+'Playoffs 2 (17-8)'!H16+'Playoffs 3 (11-24)'!H16</f>
        <v>5</v>
      </c>
      <c r="I38" s="92">
        <f>'Playoffs 1 (10-12)'!I16+'Playoffs 2 (17-8)'!I16+'Playoffs 3 (11-24)'!I16</f>
        <v>6</v>
      </c>
      <c r="J38" s="33">
        <f>'Playoffs 1 (10-12)'!J16+'Playoffs 2 (17-8)'!J16+'Playoffs 3 (11-24)'!J16</f>
        <v>1</v>
      </c>
      <c r="K38" s="33">
        <f>'Playoffs 1 (10-12)'!K16+'Playoffs 2 (17-8)'!K16+'Playoffs 3 (11-24)'!K16</f>
        <v>1</v>
      </c>
      <c r="L38" s="33">
        <f>'Playoffs 1 (10-12)'!L16+'Playoffs 2 (17-8)'!L16+'Playoffs 3 (11-24)'!L16</f>
        <v>1</v>
      </c>
      <c r="M38" s="92">
        <f>'Playoffs 1 (10-12)'!M16+'Playoffs 2 (17-8)'!M16+'Playoffs 3 (11-24)'!M16</f>
        <v>2</v>
      </c>
      <c r="N38" s="33">
        <f>'Playoffs 1 (10-12)'!N16+'Playoffs 2 (17-8)'!N16+'Playoffs 3 (11-24)'!N16</f>
        <v>1</v>
      </c>
      <c r="O38" s="33">
        <f>'Playoffs 1 (10-12)'!O16+'Playoffs 2 (17-8)'!O16+'Playoffs 3 (11-24)'!O16</f>
        <v>0</v>
      </c>
      <c r="P38" s="33">
        <f>'Playoffs 1 (10-12)'!P16+'Playoffs 2 (17-8)'!P16+'Playoffs 3 (11-24)'!P16</f>
        <v>1</v>
      </c>
      <c r="Q38" s="33">
        <f>'Playoffs 1 (10-12)'!Q16+'Playoffs 2 (17-8)'!Q16+'Playoffs 3 (11-24)'!Q16</f>
        <v>0</v>
      </c>
      <c r="R38" s="33">
        <f>'Playoffs 1 (10-12)'!R16+'Playoffs 2 (17-8)'!R16+'Playoffs 3 (11-24)'!R16</f>
        <v>0</v>
      </c>
      <c r="S38" s="33">
        <f>'Playoffs 1 (10-12)'!S16+'Playoffs 2 (17-8)'!S16+'Playoffs 3 (11-24)'!S16</f>
        <v>0</v>
      </c>
      <c r="T38" s="34">
        <f t="shared" si="20"/>
        <v>0.55555555555555558</v>
      </c>
      <c r="U38" s="34">
        <f t="shared" si="21"/>
        <v>1.5555555555555556</v>
      </c>
      <c r="V38" s="34">
        <f t="shared" si="22"/>
        <v>0.6</v>
      </c>
      <c r="W38" s="35">
        <f t="shared" si="23"/>
        <v>2.1555555555555554</v>
      </c>
    </row>
    <row r="39" spans="2:23" x14ac:dyDescent="0.4">
      <c r="B39" s="72"/>
      <c r="C39" s="3" t="s">
        <v>5</v>
      </c>
      <c r="D39" s="13" t="s">
        <v>45</v>
      </c>
      <c r="E39" s="13" t="s">
        <v>4</v>
      </c>
      <c r="F39" s="13" t="s">
        <v>3</v>
      </c>
      <c r="G39" s="13" t="s">
        <v>2</v>
      </c>
      <c r="H39" s="13" t="s">
        <v>41</v>
      </c>
      <c r="I39" s="20" t="s">
        <v>42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  <c r="V39" s="11"/>
      <c r="W39" s="12"/>
    </row>
    <row r="40" spans="2:23" x14ac:dyDescent="0.4">
      <c r="B40" s="72"/>
      <c r="C40" s="4" t="s">
        <v>1</v>
      </c>
      <c r="D40" s="33">
        <f>'Playoffs 1 (10-12)'!D20+'Playoffs 3 (11-24)'!D20</f>
        <v>2</v>
      </c>
      <c r="E40" s="33">
        <f>'Playoffs 1 (10-12)'!E20+'Playoffs 3 (11-24)'!E20</f>
        <v>8</v>
      </c>
      <c r="F40" s="33">
        <f>'Playoffs 1 (10-12)'!F20+'Playoffs 3 (11-24)'!F20</f>
        <v>1</v>
      </c>
      <c r="G40" s="33">
        <f>'Playoffs 1 (10-12)'!G20+'Playoffs 3 (11-24)'!G20</f>
        <v>21</v>
      </c>
      <c r="H40" s="33">
        <f>'Playoffs 1 (10-12)'!H20+'Playoffs 3 (11-24)'!H20</f>
        <v>13</v>
      </c>
      <c r="I40" s="21">
        <f t="shared" ref="I40:I41" si="24">9*H40/E40</f>
        <v>14.625</v>
      </c>
      <c r="J40" s="10"/>
      <c r="K40" s="10"/>
      <c r="L40" s="10"/>
      <c r="M40" s="69"/>
      <c r="N40" s="69"/>
      <c r="O40" s="10"/>
      <c r="P40" s="10"/>
      <c r="Q40" s="10"/>
      <c r="R40" s="10"/>
      <c r="S40" s="10"/>
      <c r="T40" s="10"/>
      <c r="U40" s="11"/>
      <c r="V40" s="11"/>
      <c r="W40" s="12"/>
    </row>
    <row r="41" spans="2:23" ht="15" thickBot="1" x14ac:dyDescent="0.45">
      <c r="B41" s="73"/>
      <c r="C41" s="19" t="s">
        <v>40</v>
      </c>
      <c r="D41" s="36">
        <f>'Playoffs 2 (17-8)'!D22+'Playoffs 3 (11-24)'!D22</f>
        <v>2</v>
      </c>
      <c r="E41" s="36">
        <f>'Playoffs 2 (17-8)'!E22+'Playoffs 3 (11-24)'!E22</f>
        <v>8</v>
      </c>
      <c r="F41" s="36">
        <f>'Playoffs 2 (17-8)'!F22+'Playoffs 3 (11-24)'!F22</f>
        <v>1</v>
      </c>
      <c r="G41" s="36">
        <f>'Playoffs 2 (17-8)'!G22+'Playoffs 3 (11-24)'!G22</f>
        <v>23</v>
      </c>
      <c r="H41" s="36">
        <f>'Playoffs 2 (17-8)'!H22+'Playoffs 3 (11-24)'!H22</f>
        <v>12</v>
      </c>
      <c r="I41" s="21">
        <f t="shared" si="24"/>
        <v>13.5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5"/>
      <c r="V41" s="15"/>
      <c r="W41" s="16"/>
    </row>
    <row r="42" spans="2:23" x14ac:dyDescent="0.4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</row>
    <row r="43" spans="2:23" x14ac:dyDescent="0.4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8"/>
    </row>
    <row r="44" spans="2:23" ht="15" thickBot="1" x14ac:dyDescent="0.45"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  <c r="V44" s="18"/>
      <c r="W44" s="18"/>
    </row>
    <row r="45" spans="2:23" ht="14.6" customHeight="1" x14ac:dyDescent="0.4">
      <c r="B45" s="74" t="s">
        <v>127</v>
      </c>
      <c r="C45" s="58" t="s">
        <v>33</v>
      </c>
      <c r="D45" s="38" t="s">
        <v>32</v>
      </c>
      <c r="E45" s="38" t="s">
        <v>31</v>
      </c>
      <c r="F45" s="38" t="s">
        <v>30</v>
      </c>
      <c r="G45" s="38" t="s">
        <v>28</v>
      </c>
      <c r="H45" s="38" t="s">
        <v>29</v>
      </c>
      <c r="I45" s="38" t="s">
        <v>27</v>
      </c>
      <c r="J45" s="38" t="s">
        <v>26</v>
      </c>
      <c r="K45" s="38" t="s">
        <v>25</v>
      </c>
      <c r="L45" s="38" t="s">
        <v>24</v>
      </c>
      <c r="M45" s="38" t="s">
        <v>23</v>
      </c>
      <c r="N45" s="38" t="s">
        <v>22</v>
      </c>
      <c r="O45" s="38" t="s">
        <v>21</v>
      </c>
      <c r="P45" s="38" t="s">
        <v>37</v>
      </c>
      <c r="Q45" s="38" t="s">
        <v>38</v>
      </c>
      <c r="R45" s="38" t="s">
        <v>20</v>
      </c>
      <c r="S45" s="38" t="s">
        <v>19</v>
      </c>
      <c r="T45" s="38" t="s">
        <v>18</v>
      </c>
      <c r="U45" s="38" t="s">
        <v>17</v>
      </c>
      <c r="V45" s="38" t="s">
        <v>16</v>
      </c>
      <c r="W45" s="39" t="s">
        <v>15</v>
      </c>
    </row>
    <row r="46" spans="2:23" ht="14.5" customHeight="1" x14ac:dyDescent="0.4">
      <c r="B46" s="75"/>
      <c r="C46" s="59" t="s">
        <v>50</v>
      </c>
      <c r="D46" s="40">
        <v>1</v>
      </c>
      <c r="E46" s="40">
        <v>3</v>
      </c>
      <c r="F46" s="40">
        <v>2</v>
      </c>
      <c r="G46" s="40">
        <v>1</v>
      </c>
      <c r="H46" s="40">
        <v>2</v>
      </c>
      <c r="I46" s="40">
        <v>0</v>
      </c>
      <c r="J46" s="40">
        <v>0</v>
      </c>
      <c r="K46" s="40">
        <v>1</v>
      </c>
      <c r="L46" s="40">
        <v>0</v>
      </c>
      <c r="M46" s="40">
        <v>0</v>
      </c>
      <c r="N46" s="40">
        <v>1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9">
        <v>0.5</v>
      </c>
      <c r="U46" s="49">
        <v>1</v>
      </c>
      <c r="V46" s="49">
        <v>0.66666666666666663</v>
      </c>
      <c r="W46" s="50">
        <v>1.6666666666666665</v>
      </c>
    </row>
    <row r="47" spans="2:23" x14ac:dyDescent="0.4">
      <c r="B47" s="75"/>
      <c r="C47" s="59" t="s">
        <v>40</v>
      </c>
      <c r="D47" s="40">
        <v>1</v>
      </c>
      <c r="E47" s="40">
        <v>3</v>
      </c>
      <c r="F47" s="40">
        <v>3</v>
      </c>
      <c r="G47" s="40">
        <v>1</v>
      </c>
      <c r="H47" s="40">
        <v>1</v>
      </c>
      <c r="I47" s="40">
        <v>1</v>
      </c>
      <c r="J47" s="40">
        <v>0</v>
      </c>
      <c r="K47" s="40">
        <v>1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9">
        <v>0.33333333333333331</v>
      </c>
      <c r="U47" s="49">
        <v>0.66666666666666663</v>
      </c>
      <c r="V47" s="49">
        <v>0.33333333333333331</v>
      </c>
      <c r="W47" s="50">
        <v>1</v>
      </c>
    </row>
    <row r="48" spans="2:23" x14ac:dyDescent="0.4">
      <c r="B48" s="75"/>
      <c r="C48" s="59" t="s">
        <v>12</v>
      </c>
      <c r="D48" s="40">
        <v>1</v>
      </c>
      <c r="E48" s="40">
        <v>3</v>
      </c>
      <c r="F48" s="40">
        <v>3</v>
      </c>
      <c r="G48" s="40">
        <v>1</v>
      </c>
      <c r="H48" s="40">
        <v>0</v>
      </c>
      <c r="I48" s="40">
        <v>3</v>
      </c>
      <c r="J48" s="40">
        <v>0</v>
      </c>
      <c r="K48" s="40">
        <v>1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9">
        <v>0.33333333333333331</v>
      </c>
      <c r="U48" s="49">
        <v>0.66666666666666663</v>
      </c>
      <c r="V48" s="49">
        <v>0.33333333333333331</v>
      </c>
      <c r="W48" s="50">
        <v>1</v>
      </c>
    </row>
    <row r="49" spans="2:23" x14ac:dyDescent="0.4">
      <c r="B49" s="75"/>
      <c r="C49" s="59" t="s">
        <v>47</v>
      </c>
      <c r="D49" s="40">
        <v>1</v>
      </c>
      <c r="E49" s="40">
        <v>3</v>
      </c>
      <c r="F49" s="40">
        <v>3</v>
      </c>
      <c r="G49" s="40">
        <v>2</v>
      </c>
      <c r="H49" s="40">
        <v>2</v>
      </c>
      <c r="I49" s="40">
        <v>3</v>
      </c>
      <c r="J49" s="40">
        <v>0</v>
      </c>
      <c r="K49" s="40">
        <v>0</v>
      </c>
      <c r="L49" s="40">
        <v>0</v>
      </c>
      <c r="M49" s="40">
        <v>2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9">
        <v>0.66666666666666663</v>
      </c>
      <c r="U49" s="49">
        <v>2.6666666666666665</v>
      </c>
      <c r="V49" s="49">
        <v>0.66666666666666663</v>
      </c>
      <c r="W49" s="50">
        <v>3.333333333333333</v>
      </c>
    </row>
    <row r="50" spans="2:23" x14ac:dyDescent="0.4">
      <c r="B50" s="75"/>
      <c r="C50" s="59" t="s">
        <v>111</v>
      </c>
      <c r="D50" s="40">
        <v>1</v>
      </c>
      <c r="E50" s="40">
        <v>3</v>
      </c>
      <c r="F50" s="40">
        <v>2</v>
      </c>
      <c r="G50" s="40">
        <v>0</v>
      </c>
      <c r="H50" s="40">
        <v>1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1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70" t="s">
        <v>128</v>
      </c>
      <c r="U50" s="70" t="s">
        <v>128</v>
      </c>
      <c r="V50" s="49">
        <v>0.33333333333333331</v>
      </c>
      <c r="W50" s="50">
        <v>0.33333333333333331</v>
      </c>
    </row>
    <row r="51" spans="2:23" x14ac:dyDescent="0.4">
      <c r="B51" s="75"/>
      <c r="C51" s="59" t="s">
        <v>11</v>
      </c>
      <c r="D51" s="40">
        <v>1</v>
      </c>
      <c r="E51" s="40">
        <v>3</v>
      </c>
      <c r="F51" s="40">
        <v>3</v>
      </c>
      <c r="G51" s="40">
        <v>2</v>
      </c>
      <c r="H51" s="40">
        <v>2</v>
      </c>
      <c r="I51" s="40">
        <v>1</v>
      </c>
      <c r="J51" s="40">
        <v>1</v>
      </c>
      <c r="K51" s="40">
        <v>0</v>
      </c>
      <c r="L51" s="40">
        <v>0</v>
      </c>
      <c r="M51" s="40">
        <v>1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9">
        <v>0.66666666666666663</v>
      </c>
      <c r="U51" s="49">
        <v>1.6666666666666667</v>
      </c>
      <c r="V51" s="49">
        <v>0.66666666666666663</v>
      </c>
      <c r="W51" s="50">
        <v>2.3333333333333335</v>
      </c>
    </row>
    <row r="52" spans="2:23" x14ac:dyDescent="0.4">
      <c r="B52" s="75"/>
      <c r="C52" s="59" t="s">
        <v>6</v>
      </c>
      <c r="D52" s="40">
        <v>1</v>
      </c>
      <c r="E52" s="40">
        <v>3</v>
      </c>
      <c r="F52" s="40">
        <v>3</v>
      </c>
      <c r="G52" s="40">
        <v>2</v>
      </c>
      <c r="H52" s="40">
        <v>1</v>
      </c>
      <c r="I52" s="40">
        <v>2</v>
      </c>
      <c r="J52" s="40">
        <v>1</v>
      </c>
      <c r="K52" s="40">
        <v>1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9">
        <v>0.66666666666666663</v>
      </c>
      <c r="U52" s="49">
        <v>1</v>
      </c>
      <c r="V52" s="49">
        <v>0.66666666666666663</v>
      </c>
      <c r="W52" s="50">
        <v>1.6666666666666665</v>
      </c>
    </row>
    <row r="53" spans="2:23" x14ac:dyDescent="0.4">
      <c r="B53" s="75"/>
      <c r="C53" s="59" t="s">
        <v>9</v>
      </c>
      <c r="D53" s="40">
        <v>1</v>
      </c>
      <c r="E53" s="40">
        <v>3</v>
      </c>
      <c r="F53" s="40">
        <v>3</v>
      </c>
      <c r="G53" s="40">
        <v>2</v>
      </c>
      <c r="H53" s="40">
        <v>1</v>
      </c>
      <c r="I53" s="40">
        <v>0</v>
      </c>
      <c r="J53" s="40">
        <v>0</v>
      </c>
      <c r="K53" s="40">
        <v>2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9">
        <v>0.66666666666666663</v>
      </c>
      <c r="U53" s="49">
        <v>1.3333333333333333</v>
      </c>
      <c r="V53" s="49">
        <v>0.66666666666666663</v>
      </c>
      <c r="W53" s="50">
        <v>2</v>
      </c>
    </row>
    <row r="54" spans="2:23" x14ac:dyDescent="0.4">
      <c r="B54" s="75"/>
      <c r="C54" s="59" t="s">
        <v>49</v>
      </c>
      <c r="D54" s="40">
        <v>1</v>
      </c>
      <c r="E54" s="40">
        <v>3</v>
      </c>
      <c r="F54" s="40">
        <v>3</v>
      </c>
      <c r="G54" s="40">
        <v>1</v>
      </c>
      <c r="H54" s="40">
        <v>0</v>
      </c>
      <c r="I54" s="40">
        <v>2</v>
      </c>
      <c r="J54" s="40">
        <v>0</v>
      </c>
      <c r="K54" s="40">
        <v>0</v>
      </c>
      <c r="L54" s="40">
        <v>1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1</v>
      </c>
      <c r="T54" s="49">
        <v>0.33333333333333331</v>
      </c>
      <c r="U54" s="49">
        <v>1</v>
      </c>
      <c r="V54" s="49">
        <v>0.33333333333333331</v>
      </c>
      <c r="W54" s="50">
        <v>1.3333333333333333</v>
      </c>
    </row>
    <row r="55" spans="2:23" x14ac:dyDescent="0.4">
      <c r="B55" s="75"/>
      <c r="C55" s="59" t="s">
        <v>1</v>
      </c>
      <c r="D55" s="40">
        <v>1</v>
      </c>
      <c r="E55" s="40">
        <v>3</v>
      </c>
      <c r="F55" s="40">
        <v>3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70" t="s">
        <v>128</v>
      </c>
      <c r="U55" s="70" t="s">
        <v>128</v>
      </c>
      <c r="V55" s="70" t="s">
        <v>128</v>
      </c>
      <c r="W55" s="70" t="s">
        <v>128</v>
      </c>
    </row>
    <row r="56" spans="2:23" x14ac:dyDescent="0.4">
      <c r="B56" s="75"/>
      <c r="C56" s="59" t="s">
        <v>48</v>
      </c>
      <c r="D56" s="40">
        <v>1</v>
      </c>
      <c r="E56" s="40">
        <v>2</v>
      </c>
      <c r="F56" s="40">
        <v>2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70" t="s">
        <v>128</v>
      </c>
      <c r="U56" s="70" t="s">
        <v>128</v>
      </c>
      <c r="V56" s="70" t="s">
        <v>128</v>
      </c>
      <c r="W56" s="70" t="s">
        <v>128</v>
      </c>
    </row>
    <row r="57" spans="2:23" x14ac:dyDescent="0.4">
      <c r="B57" s="75"/>
      <c r="C57" s="60" t="s">
        <v>5</v>
      </c>
      <c r="D57" s="44" t="s">
        <v>52</v>
      </c>
      <c r="E57" s="44" t="s">
        <v>4</v>
      </c>
      <c r="F57" s="44" t="s">
        <v>3</v>
      </c>
      <c r="G57" s="44" t="s">
        <v>2</v>
      </c>
      <c r="H57" s="43" t="s">
        <v>42</v>
      </c>
      <c r="I57" s="40"/>
      <c r="J57" s="40"/>
      <c r="K57" s="40"/>
      <c r="L57" s="40"/>
      <c r="M57" s="51"/>
      <c r="N57" s="52"/>
      <c r="O57" s="51"/>
      <c r="P57" s="51"/>
      <c r="Q57" s="51"/>
      <c r="R57" s="51"/>
      <c r="S57" s="4"/>
      <c r="T57" s="40"/>
      <c r="U57" s="41"/>
      <c r="V57" s="41"/>
      <c r="W57" s="42"/>
    </row>
    <row r="58" spans="2:23" x14ac:dyDescent="0.4">
      <c r="B58" s="75"/>
      <c r="C58" s="59" t="s">
        <v>1</v>
      </c>
      <c r="D58" s="40">
        <v>1</v>
      </c>
      <c r="E58" s="40">
        <v>6</v>
      </c>
      <c r="F58" s="40">
        <v>1</v>
      </c>
      <c r="G58" s="40">
        <v>12</v>
      </c>
      <c r="H58" s="57">
        <v>10.5</v>
      </c>
      <c r="I58" s="40"/>
      <c r="J58" s="40"/>
      <c r="K58" s="40"/>
      <c r="L58" s="40"/>
      <c r="M58" s="51" t="s">
        <v>59</v>
      </c>
      <c r="N58" s="52">
        <v>44752</v>
      </c>
      <c r="O58" s="51" t="s">
        <v>74</v>
      </c>
      <c r="P58" s="51" t="s">
        <v>120</v>
      </c>
      <c r="Q58" s="51" t="s">
        <v>56</v>
      </c>
      <c r="R58" s="51" t="s">
        <v>73</v>
      </c>
      <c r="S58" s="4"/>
      <c r="T58" s="40"/>
      <c r="U58" s="41"/>
      <c r="V58" s="41"/>
      <c r="W58" s="42"/>
    </row>
    <row r="59" spans="2:23" ht="15" thickBot="1" x14ac:dyDescent="0.45">
      <c r="B59" s="76"/>
      <c r="C59" s="61" t="s">
        <v>40</v>
      </c>
      <c r="D59" s="45">
        <v>0</v>
      </c>
      <c r="E59" s="45">
        <v>0</v>
      </c>
      <c r="F59" s="45">
        <v>0</v>
      </c>
      <c r="G59" s="45">
        <v>0</v>
      </c>
      <c r="H59" s="46">
        <v>0</v>
      </c>
      <c r="I59" s="45"/>
      <c r="J59" s="45"/>
      <c r="K59" s="45"/>
      <c r="L59" s="45"/>
      <c r="M59" s="53"/>
      <c r="N59" s="53"/>
      <c r="O59" s="53" t="s">
        <v>58</v>
      </c>
      <c r="P59" s="53" t="s">
        <v>123</v>
      </c>
      <c r="Q59" s="53" t="s">
        <v>57</v>
      </c>
      <c r="R59" s="53" t="s">
        <v>60</v>
      </c>
      <c r="S59" s="7"/>
      <c r="T59" s="45"/>
      <c r="U59" s="47"/>
      <c r="V59" s="47"/>
      <c r="W59" s="48"/>
    </row>
    <row r="60" spans="2:23" ht="15" thickBot="1" x14ac:dyDescent="0.45"/>
    <row r="61" spans="2:23" ht="15" customHeight="1" x14ac:dyDescent="0.4">
      <c r="B61" s="77" t="s">
        <v>126</v>
      </c>
      <c r="C61" s="58" t="s">
        <v>33</v>
      </c>
      <c r="D61" s="38" t="s">
        <v>32</v>
      </c>
      <c r="E61" s="38" t="s">
        <v>31</v>
      </c>
      <c r="F61" s="38" t="s">
        <v>30</v>
      </c>
      <c r="G61" s="38" t="s">
        <v>28</v>
      </c>
      <c r="H61" s="38" t="s">
        <v>29</v>
      </c>
      <c r="I61" s="38" t="s">
        <v>27</v>
      </c>
      <c r="J61" s="38" t="s">
        <v>26</v>
      </c>
      <c r="K61" s="38" t="s">
        <v>25</v>
      </c>
      <c r="L61" s="38" t="s">
        <v>24</v>
      </c>
      <c r="M61" s="38" t="s">
        <v>23</v>
      </c>
      <c r="N61" s="38" t="s">
        <v>22</v>
      </c>
      <c r="O61" s="38" t="s">
        <v>21</v>
      </c>
      <c r="P61" s="38" t="s">
        <v>37</v>
      </c>
      <c r="Q61" s="38" t="s">
        <v>38</v>
      </c>
      <c r="R61" s="38" t="s">
        <v>20</v>
      </c>
      <c r="S61" s="38" t="s">
        <v>19</v>
      </c>
      <c r="T61" s="38" t="s">
        <v>18</v>
      </c>
      <c r="U61" s="38" t="s">
        <v>17</v>
      </c>
      <c r="V61" s="38" t="s">
        <v>16</v>
      </c>
      <c r="W61" s="39" t="s">
        <v>15</v>
      </c>
    </row>
    <row r="62" spans="2:23" x14ac:dyDescent="0.4">
      <c r="B62" s="78"/>
      <c r="C62" s="59" t="s">
        <v>50</v>
      </c>
      <c r="D62" s="40">
        <v>1</v>
      </c>
      <c r="E62" s="40">
        <v>4</v>
      </c>
      <c r="F62" s="40">
        <v>4</v>
      </c>
      <c r="G62" s="40">
        <v>3</v>
      </c>
      <c r="H62" s="40">
        <v>0</v>
      </c>
      <c r="I62" s="40">
        <v>2</v>
      </c>
      <c r="J62" s="40">
        <v>0</v>
      </c>
      <c r="K62" s="40">
        <v>3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9">
        <v>0.75</v>
      </c>
      <c r="U62" s="49">
        <v>1.5</v>
      </c>
      <c r="V62" s="49">
        <v>0.75</v>
      </c>
      <c r="W62" s="50">
        <v>2.25</v>
      </c>
    </row>
    <row r="63" spans="2:23" ht="14.5" customHeight="1" x14ac:dyDescent="0.4">
      <c r="B63" s="78"/>
      <c r="C63" s="59" t="s">
        <v>40</v>
      </c>
      <c r="D63" s="40">
        <v>1</v>
      </c>
      <c r="E63" s="40">
        <v>4</v>
      </c>
      <c r="F63" s="40">
        <v>4</v>
      </c>
      <c r="G63" s="40">
        <v>2</v>
      </c>
      <c r="H63" s="40">
        <v>2</v>
      </c>
      <c r="I63" s="40">
        <v>1</v>
      </c>
      <c r="J63" s="40">
        <v>0</v>
      </c>
      <c r="K63" s="40">
        <v>2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9">
        <v>0.5</v>
      </c>
      <c r="U63" s="49">
        <v>1</v>
      </c>
      <c r="V63" s="49">
        <v>0.5</v>
      </c>
      <c r="W63" s="50">
        <v>1.5</v>
      </c>
    </row>
    <row r="64" spans="2:23" ht="14.5" customHeight="1" x14ac:dyDescent="0.4">
      <c r="B64" s="78"/>
      <c r="C64" s="59" t="s">
        <v>12</v>
      </c>
      <c r="D64" s="40">
        <v>1</v>
      </c>
      <c r="E64" s="40">
        <v>4</v>
      </c>
      <c r="F64" s="40">
        <v>4</v>
      </c>
      <c r="G64" s="40">
        <v>2</v>
      </c>
      <c r="H64" s="40">
        <v>2</v>
      </c>
      <c r="I64" s="40">
        <v>3</v>
      </c>
      <c r="J64" s="40">
        <v>0</v>
      </c>
      <c r="K64" s="40">
        <v>1</v>
      </c>
      <c r="L64" s="40">
        <v>0</v>
      </c>
      <c r="M64" s="40">
        <v>1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9">
        <v>0.5</v>
      </c>
      <c r="U64" s="49">
        <v>1.5</v>
      </c>
      <c r="V64" s="49">
        <v>0.5</v>
      </c>
      <c r="W64" s="50">
        <v>2</v>
      </c>
    </row>
    <row r="65" spans="2:23" x14ac:dyDescent="0.4">
      <c r="B65" s="78"/>
      <c r="C65" s="59" t="s">
        <v>47</v>
      </c>
      <c r="D65" s="40">
        <v>1</v>
      </c>
      <c r="E65" s="40">
        <v>4</v>
      </c>
      <c r="F65" s="40">
        <v>4</v>
      </c>
      <c r="G65" s="40">
        <v>2</v>
      </c>
      <c r="H65" s="40">
        <v>2</v>
      </c>
      <c r="I65" s="40">
        <v>2</v>
      </c>
      <c r="J65" s="40">
        <v>0</v>
      </c>
      <c r="K65" s="40">
        <v>2</v>
      </c>
      <c r="L65" s="40">
        <v>0</v>
      </c>
      <c r="M65" s="40">
        <v>0</v>
      </c>
      <c r="N65" s="40">
        <v>0</v>
      </c>
      <c r="O65" s="40">
        <v>0</v>
      </c>
      <c r="P65" s="40">
        <v>1</v>
      </c>
      <c r="Q65" s="40">
        <v>0</v>
      </c>
      <c r="R65" s="40">
        <v>1</v>
      </c>
      <c r="S65" s="40">
        <v>0</v>
      </c>
      <c r="T65" s="49">
        <v>0.5</v>
      </c>
      <c r="U65" s="49">
        <v>1</v>
      </c>
      <c r="V65" s="49">
        <v>0.5</v>
      </c>
      <c r="W65" s="50">
        <v>1.5</v>
      </c>
    </row>
    <row r="66" spans="2:23" x14ac:dyDescent="0.4">
      <c r="B66" s="78"/>
      <c r="C66" s="59" t="s">
        <v>111</v>
      </c>
      <c r="D66" s="40">
        <v>1</v>
      </c>
      <c r="E66" s="40">
        <v>4</v>
      </c>
      <c r="F66" s="40">
        <v>4</v>
      </c>
      <c r="G66" s="40">
        <v>3</v>
      </c>
      <c r="H66" s="40">
        <v>3</v>
      </c>
      <c r="I66" s="40">
        <v>3</v>
      </c>
      <c r="J66" s="40">
        <v>0</v>
      </c>
      <c r="K66" s="40">
        <v>1</v>
      </c>
      <c r="L66" s="40">
        <v>1</v>
      </c>
      <c r="M66" s="40">
        <v>1</v>
      </c>
      <c r="N66" s="40">
        <v>0</v>
      </c>
      <c r="O66" s="40">
        <v>0</v>
      </c>
      <c r="P66" s="40">
        <v>1</v>
      </c>
      <c r="Q66" s="40">
        <v>0</v>
      </c>
      <c r="R66" s="40">
        <v>0</v>
      </c>
      <c r="S66" s="40">
        <v>0</v>
      </c>
      <c r="T66" s="49">
        <v>0.75</v>
      </c>
      <c r="U66" s="49">
        <v>2.25</v>
      </c>
      <c r="V66" s="49">
        <v>0.75</v>
      </c>
      <c r="W66" s="50">
        <v>3</v>
      </c>
    </row>
    <row r="67" spans="2:23" ht="14.5" customHeight="1" x14ac:dyDescent="0.4">
      <c r="B67" s="78"/>
      <c r="C67" s="59" t="s">
        <v>11</v>
      </c>
      <c r="D67" s="40">
        <v>1</v>
      </c>
      <c r="E67" s="40">
        <v>4</v>
      </c>
      <c r="F67" s="40">
        <v>3</v>
      </c>
      <c r="G67" s="40">
        <v>1</v>
      </c>
      <c r="H67" s="40">
        <v>2</v>
      </c>
      <c r="I67" s="40">
        <v>1</v>
      </c>
      <c r="J67" s="40">
        <v>1</v>
      </c>
      <c r="K67" s="40">
        <v>0</v>
      </c>
      <c r="L67" s="40">
        <v>0</v>
      </c>
      <c r="M67" s="40">
        <v>0</v>
      </c>
      <c r="N67" s="40">
        <v>1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9">
        <v>0.33333333333333331</v>
      </c>
      <c r="U67" s="49">
        <v>0.33333333333333331</v>
      </c>
      <c r="V67" s="49">
        <v>0.5</v>
      </c>
      <c r="W67" s="50">
        <v>0.83333333333333326</v>
      </c>
    </row>
    <row r="68" spans="2:23" x14ac:dyDescent="0.4">
      <c r="B68" s="78"/>
      <c r="C68" s="59" t="s">
        <v>6</v>
      </c>
      <c r="D68" s="40">
        <v>1</v>
      </c>
      <c r="E68" s="40">
        <v>4</v>
      </c>
      <c r="F68" s="40">
        <v>4</v>
      </c>
      <c r="G68" s="40">
        <v>1</v>
      </c>
      <c r="H68" s="40">
        <v>0</v>
      </c>
      <c r="I68" s="40">
        <v>1</v>
      </c>
      <c r="J68" s="40">
        <v>0</v>
      </c>
      <c r="K68" s="40">
        <v>1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1</v>
      </c>
      <c r="S68" s="40">
        <v>0</v>
      </c>
      <c r="T68" s="49">
        <v>0.25</v>
      </c>
      <c r="U68" s="49">
        <v>0.5</v>
      </c>
      <c r="V68" s="49">
        <v>0.25</v>
      </c>
      <c r="W68" s="50">
        <v>0.75</v>
      </c>
    </row>
    <row r="69" spans="2:23" x14ac:dyDescent="0.4">
      <c r="B69" s="78"/>
      <c r="C69" s="59" t="s">
        <v>9</v>
      </c>
      <c r="D69" s="40">
        <v>1</v>
      </c>
      <c r="E69" s="40">
        <v>4</v>
      </c>
      <c r="F69" s="40">
        <v>4</v>
      </c>
      <c r="G69" s="40">
        <v>2</v>
      </c>
      <c r="H69" s="40">
        <v>2</v>
      </c>
      <c r="I69" s="40">
        <v>0</v>
      </c>
      <c r="J69" s="40">
        <v>0</v>
      </c>
      <c r="K69" s="40">
        <v>1</v>
      </c>
      <c r="L69" s="40">
        <v>2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9">
        <v>0.5</v>
      </c>
      <c r="U69" s="49">
        <v>2</v>
      </c>
      <c r="V69" s="49">
        <v>0.5</v>
      </c>
      <c r="W69" s="50">
        <v>2.5</v>
      </c>
    </row>
    <row r="70" spans="2:23" x14ac:dyDescent="0.4">
      <c r="B70" s="78"/>
      <c r="C70" s="59" t="s">
        <v>49</v>
      </c>
      <c r="D70" s="40">
        <v>1</v>
      </c>
      <c r="E70" s="40">
        <v>4</v>
      </c>
      <c r="F70" s="40">
        <v>3</v>
      </c>
      <c r="G70" s="40">
        <v>3</v>
      </c>
      <c r="H70" s="40">
        <v>2</v>
      </c>
      <c r="I70" s="40">
        <v>2</v>
      </c>
      <c r="J70" s="40">
        <v>3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9">
        <v>1</v>
      </c>
      <c r="U70" s="49">
        <v>1</v>
      </c>
      <c r="V70" s="49">
        <v>0.75</v>
      </c>
      <c r="W70" s="50">
        <v>1.75</v>
      </c>
    </row>
    <row r="71" spans="2:23" x14ac:dyDescent="0.4">
      <c r="B71" s="78"/>
      <c r="C71" s="59" t="s">
        <v>1</v>
      </c>
      <c r="D71" s="40">
        <v>1</v>
      </c>
      <c r="E71" s="40">
        <v>3</v>
      </c>
      <c r="F71" s="40">
        <v>3</v>
      </c>
      <c r="G71" s="40">
        <v>2</v>
      </c>
      <c r="H71" s="40">
        <v>2</v>
      </c>
      <c r="I71" s="40">
        <v>1</v>
      </c>
      <c r="J71" s="40">
        <v>2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9">
        <v>0.66666666666666663</v>
      </c>
      <c r="U71" s="49">
        <v>0.66666666666666663</v>
      </c>
      <c r="V71" s="49">
        <v>0.66666666666666663</v>
      </c>
      <c r="W71" s="50">
        <v>1.3333333333333333</v>
      </c>
    </row>
    <row r="72" spans="2:23" x14ac:dyDescent="0.4">
      <c r="B72" s="78"/>
      <c r="C72" s="59" t="s">
        <v>48</v>
      </c>
      <c r="D72" s="40">
        <v>1</v>
      </c>
      <c r="E72" s="40">
        <v>3</v>
      </c>
      <c r="F72" s="40">
        <v>3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1</v>
      </c>
      <c r="T72" s="55">
        <v>0</v>
      </c>
      <c r="U72" s="55">
        <v>0</v>
      </c>
      <c r="V72" s="55">
        <v>0</v>
      </c>
      <c r="W72" s="56">
        <v>0</v>
      </c>
    </row>
    <row r="73" spans="2:23" x14ac:dyDescent="0.4">
      <c r="B73" s="78"/>
      <c r="C73" s="60" t="s">
        <v>5</v>
      </c>
      <c r="D73" s="44" t="s">
        <v>52</v>
      </c>
      <c r="E73" s="44" t="s">
        <v>4</v>
      </c>
      <c r="F73" s="44" t="s">
        <v>3</v>
      </c>
      <c r="G73" s="44" t="s">
        <v>2</v>
      </c>
      <c r="H73" s="43" t="s">
        <v>42</v>
      </c>
      <c r="I73" s="40"/>
      <c r="J73" s="40"/>
      <c r="K73" s="40"/>
      <c r="L73" s="40"/>
      <c r="M73" s="51"/>
      <c r="N73" s="52"/>
      <c r="O73" s="51"/>
      <c r="P73" s="51"/>
      <c r="Q73" s="51"/>
      <c r="R73" s="51"/>
      <c r="S73" s="4"/>
      <c r="T73" s="40"/>
      <c r="U73" s="41"/>
      <c r="V73" s="41"/>
      <c r="W73" s="42"/>
    </row>
    <row r="74" spans="2:23" x14ac:dyDescent="0.4">
      <c r="B74" s="78"/>
      <c r="C74" s="59" t="s">
        <v>1</v>
      </c>
      <c r="D74" s="40">
        <v>0</v>
      </c>
      <c r="E74" s="40">
        <v>0</v>
      </c>
      <c r="F74" s="40">
        <v>0</v>
      </c>
      <c r="G74" s="40">
        <v>0</v>
      </c>
      <c r="H74" s="57">
        <v>0</v>
      </c>
      <c r="I74" s="40"/>
      <c r="J74" s="40"/>
      <c r="K74" s="40"/>
      <c r="L74" s="40"/>
      <c r="M74" s="51" t="s">
        <v>59</v>
      </c>
      <c r="N74" s="52">
        <v>44752</v>
      </c>
      <c r="O74" s="51" t="s">
        <v>74</v>
      </c>
      <c r="P74" s="51" t="s">
        <v>120</v>
      </c>
      <c r="Q74" s="51" t="s">
        <v>56</v>
      </c>
      <c r="R74" s="51" t="s">
        <v>63</v>
      </c>
      <c r="S74" s="4"/>
      <c r="T74" s="40"/>
      <c r="U74" s="41"/>
      <c r="V74" s="41"/>
      <c r="W74" s="42"/>
    </row>
    <row r="75" spans="2:23" ht="15" thickBot="1" x14ac:dyDescent="0.45">
      <c r="B75" s="79"/>
      <c r="C75" s="61" t="s">
        <v>40</v>
      </c>
      <c r="D75" s="45">
        <v>1</v>
      </c>
      <c r="E75" s="45">
        <v>6</v>
      </c>
      <c r="F75" s="45">
        <v>1</v>
      </c>
      <c r="G75" s="45">
        <v>8</v>
      </c>
      <c r="H75" s="46">
        <v>9</v>
      </c>
      <c r="I75" s="45"/>
      <c r="J75" s="45"/>
      <c r="K75" s="45"/>
      <c r="L75" s="45"/>
      <c r="M75" s="53"/>
      <c r="N75" s="53"/>
      <c r="O75" s="53" t="s">
        <v>58</v>
      </c>
      <c r="P75" s="53" t="s">
        <v>109</v>
      </c>
      <c r="Q75" s="53" t="s">
        <v>57</v>
      </c>
      <c r="R75" s="53" t="s">
        <v>60</v>
      </c>
      <c r="S75" s="7"/>
      <c r="T75" s="45"/>
      <c r="U75" s="47"/>
      <c r="V75" s="47"/>
      <c r="W75" s="48"/>
    </row>
    <row r="77" spans="2:23" ht="15" thickBot="1" x14ac:dyDescent="0.45"/>
    <row r="78" spans="2:23" ht="14.6" customHeight="1" x14ac:dyDescent="0.4">
      <c r="B78" s="74" t="s">
        <v>125</v>
      </c>
      <c r="C78" s="6" t="s">
        <v>33</v>
      </c>
      <c r="D78" s="8" t="s">
        <v>32</v>
      </c>
      <c r="E78" s="8" t="s">
        <v>31</v>
      </c>
      <c r="F78" s="8" t="s">
        <v>30</v>
      </c>
      <c r="G78" s="8" t="s">
        <v>28</v>
      </c>
      <c r="H78" s="8" t="s">
        <v>29</v>
      </c>
      <c r="I78" s="8" t="s">
        <v>27</v>
      </c>
      <c r="J78" s="8" t="s">
        <v>26</v>
      </c>
      <c r="K78" s="8" t="s">
        <v>25</v>
      </c>
      <c r="L78" s="8" t="s">
        <v>24</v>
      </c>
      <c r="M78" s="8" t="s">
        <v>23</v>
      </c>
      <c r="N78" s="8" t="s">
        <v>22</v>
      </c>
      <c r="O78" s="8" t="s">
        <v>21</v>
      </c>
      <c r="P78" s="8" t="s">
        <v>37</v>
      </c>
      <c r="Q78" s="8" t="s">
        <v>38</v>
      </c>
      <c r="R78" s="8" t="s">
        <v>20</v>
      </c>
      <c r="S78" s="8" t="s">
        <v>19</v>
      </c>
      <c r="T78" s="8" t="s">
        <v>18</v>
      </c>
      <c r="U78" s="8" t="s">
        <v>17</v>
      </c>
      <c r="V78" s="8" t="s">
        <v>16</v>
      </c>
      <c r="W78" s="9" t="s">
        <v>15</v>
      </c>
    </row>
    <row r="79" spans="2:23" x14ac:dyDescent="0.4">
      <c r="B79" s="75"/>
      <c r="C79" s="26" t="s">
        <v>13</v>
      </c>
      <c r="D79" s="10">
        <v>1</v>
      </c>
      <c r="E79" s="10">
        <v>3</v>
      </c>
      <c r="F79" s="10">
        <v>3</v>
      </c>
      <c r="G79" s="10">
        <v>2</v>
      </c>
      <c r="H79" s="10">
        <v>2</v>
      </c>
      <c r="I79" s="10">
        <v>0</v>
      </c>
      <c r="J79" s="10">
        <v>1</v>
      </c>
      <c r="K79" s="10">
        <v>1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1">
        <v>0.66666666666666663</v>
      </c>
      <c r="U79" s="11">
        <v>1</v>
      </c>
      <c r="V79" s="11">
        <v>0.66666666666666663</v>
      </c>
      <c r="W79" s="12">
        <v>1.6666666666666665</v>
      </c>
    </row>
    <row r="80" spans="2:23" x14ac:dyDescent="0.4">
      <c r="B80" s="75"/>
      <c r="C80" s="26" t="s">
        <v>6</v>
      </c>
      <c r="D80" s="10">
        <v>1</v>
      </c>
      <c r="E80" s="10">
        <v>3</v>
      </c>
      <c r="F80" s="10">
        <v>3</v>
      </c>
      <c r="G80" s="10">
        <v>2</v>
      </c>
      <c r="H80" s="10">
        <v>2</v>
      </c>
      <c r="I80" s="10">
        <v>3</v>
      </c>
      <c r="J80" s="10">
        <v>1</v>
      </c>
      <c r="K80" s="10">
        <v>0</v>
      </c>
      <c r="L80" s="10">
        <v>0</v>
      </c>
      <c r="M80" s="10">
        <v>1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1">
        <v>0.66666666666666663</v>
      </c>
      <c r="U80" s="11">
        <v>1.6666666666666667</v>
      </c>
      <c r="V80" s="11">
        <v>0.66666666666666663</v>
      </c>
      <c r="W80" s="12">
        <v>2.3333333333333335</v>
      </c>
    </row>
    <row r="81" spans="2:23" x14ac:dyDescent="0.4">
      <c r="B81" s="75"/>
      <c r="C81" s="26" t="s">
        <v>12</v>
      </c>
      <c r="D81" s="10">
        <v>1</v>
      </c>
      <c r="E81" s="10">
        <v>3</v>
      </c>
      <c r="F81" s="10">
        <v>3</v>
      </c>
      <c r="G81" s="10">
        <v>2</v>
      </c>
      <c r="H81" s="10">
        <v>1</v>
      </c>
      <c r="I81" s="10">
        <v>3</v>
      </c>
      <c r="J81" s="10">
        <v>2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>
        <v>0.66666666666666663</v>
      </c>
      <c r="U81" s="11">
        <v>0.66666666666666663</v>
      </c>
      <c r="V81" s="11">
        <v>0.66666666666666663</v>
      </c>
      <c r="W81" s="12">
        <v>1.3333333333333333</v>
      </c>
    </row>
    <row r="82" spans="2:23" x14ac:dyDescent="0.4">
      <c r="B82" s="75"/>
      <c r="C82" s="26" t="s">
        <v>111</v>
      </c>
      <c r="D82" s="10">
        <v>1</v>
      </c>
      <c r="E82" s="10">
        <v>3</v>
      </c>
      <c r="F82" s="10">
        <v>3</v>
      </c>
      <c r="G82" s="10">
        <v>2</v>
      </c>
      <c r="H82" s="10">
        <v>1</v>
      </c>
      <c r="I82" s="10">
        <v>3</v>
      </c>
      <c r="J82" s="10">
        <v>1</v>
      </c>
      <c r="K82" s="10">
        <v>0</v>
      </c>
      <c r="L82" s="10">
        <v>0</v>
      </c>
      <c r="M82" s="10">
        <v>1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1">
        <v>0.66666666666666663</v>
      </c>
      <c r="U82" s="11">
        <v>1.6666666666666667</v>
      </c>
      <c r="V82" s="11">
        <v>0.66666666666666663</v>
      </c>
      <c r="W82" s="12">
        <v>2.3333333333333335</v>
      </c>
    </row>
    <row r="83" spans="2:23" x14ac:dyDescent="0.4">
      <c r="B83" s="75"/>
      <c r="C83" s="26" t="s">
        <v>40</v>
      </c>
      <c r="D83" s="10">
        <v>1</v>
      </c>
      <c r="E83" s="10">
        <v>3</v>
      </c>
      <c r="F83" s="10">
        <v>3</v>
      </c>
      <c r="G83" s="10">
        <v>0</v>
      </c>
      <c r="H83" s="10">
        <v>1</v>
      </c>
      <c r="I83" s="10">
        <v>1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2</v>
      </c>
      <c r="P83" s="10">
        <v>0</v>
      </c>
      <c r="Q83" s="10">
        <v>0</v>
      </c>
      <c r="R83" s="10">
        <v>0</v>
      </c>
      <c r="S83" s="10">
        <v>0</v>
      </c>
      <c r="T83" s="11">
        <v>0</v>
      </c>
      <c r="U83" s="11">
        <v>0</v>
      </c>
      <c r="V83" s="11">
        <v>0.66666666666666663</v>
      </c>
      <c r="W83" s="12">
        <v>0.66666666666666663</v>
      </c>
    </row>
    <row r="84" spans="2:23" x14ac:dyDescent="0.4">
      <c r="B84" s="75"/>
      <c r="C84" s="26" t="s">
        <v>48</v>
      </c>
      <c r="D84" s="10">
        <v>1</v>
      </c>
      <c r="E84" s="10">
        <v>3</v>
      </c>
      <c r="F84" s="10">
        <v>3</v>
      </c>
      <c r="G84" s="10">
        <v>1</v>
      </c>
      <c r="H84" s="10">
        <v>1</v>
      </c>
      <c r="I84" s="10">
        <v>1</v>
      </c>
      <c r="J84" s="10">
        <v>0</v>
      </c>
      <c r="K84" s="10">
        <v>0</v>
      </c>
      <c r="L84" s="10">
        <v>1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1">
        <v>0.33333333333333331</v>
      </c>
      <c r="U84" s="11">
        <v>1</v>
      </c>
      <c r="V84" s="11">
        <v>0.33333333333333331</v>
      </c>
      <c r="W84" s="12">
        <v>1.3333333333333333</v>
      </c>
    </row>
    <row r="85" spans="2:23" x14ac:dyDescent="0.4">
      <c r="B85" s="75"/>
      <c r="C85" s="26" t="s">
        <v>49</v>
      </c>
      <c r="D85" s="10">
        <v>1</v>
      </c>
      <c r="E85" s="10">
        <v>3</v>
      </c>
      <c r="F85" s="10">
        <v>3</v>
      </c>
      <c r="G85" s="10">
        <v>2</v>
      </c>
      <c r="H85" s="10">
        <v>1</v>
      </c>
      <c r="I85" s="10">
        <v>1</v>
      </c>
      <c r="J85" s="10">
        <v>2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1">
        <v>0.66666666666666663</v>
      </c>
      <c r="U85" s="11">
        <v>0.66666666666666663</v>
      </c>
      <c r="V85" s="11">
        <v>0.66666666666666663</v>
      </c>
      <c r="W85" s="12">
        <v>1.3333333333333333</v>
      </c>
    </row>
    <row r="86" spans="2:23" x14ac:dyDescent="0.4">
      <c r="B86" s="75"/>
      <c r="C86" s="26" t="s">
        <v>11</v>
      </c>
      <c r="D86" s="10">
        <v>1</v>
      </c>
      <c r="E86" s="10">
        <v>3</v>
      </c>
      <c r="F86" s="10">
        <v>3</v>
      </c>
      <c r="G86" s="10">
        <v>3</v>
      </c>
      <c r="H86" s="10">
        <v>1</v>
      </c>
      <c r="I86" s="10">
        <v>0</v>
      </c>
      <c r="J86" s="10">
        <v>3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1">
        <v>1</v>
      </c>
      <c r="U86" s="11">
        <v>1</v>
      </c>
      <c r="V86" s="11">
        <v>1</v>
      </c>
      <c r="W86" s="12">
        <v>2</v>
      </c>
    </row>
    <row r="87" spans="2:23" x14ac:dyDescent="0.4">
      <c r="B87" s="75"/>
      <c r="C87" s="26" t="s">
        <v>1</v>
      </c>
      <c r="D87" s="10">
        <v>1</v>
      </c>
      <c r="E87" s="10">
        <v>3</v>
      </c>
      <c r="F87" s="10">
        <v>3</v>
      </c>
      <c r="G87" s="10">
        <v>1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1">
        <v>0.33333333333333331</v>
      </c>
      <c r="U87" s="11">
        <v>0.33333333333333331</v>
      </c>
      <c r="V87" s="11">
        <v>0.33333333333333331</v>
      </c>
      <c r="W87" s="12">
        <v>0.66666666666666663</v>
      </c>
    </row>
    <row r="88" spans="2:23" x14ac:dyDescent="0.4">
      <c r="B88" s="75"/>
      <c r="C88" s="26" t="s">
        <v>34</v>
      </c>
      <c r="D88" s="10">
        <v>1</v>
      </c>
      <c r="E88" s="10">
        <v>3</v>
      </c>
      <c r="F88" s="10">
        <v>3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1">
        <v>0</v>
      </c>
      <c r="U88" s="11">
        <v>0</v>
      </c>
      <c r="V88" s="11">
        <v>0</v>
      </c>
      <c r="W88" s="12">
        <v>0</v>
      </c>
    </row>
    <row r="89" spans="2:23" x14ac:dyDescent="0.4">
      <c r="B89" s="75"/>
      <c r="C89" s="3" t="s">
        <v>5</v>
      </c>
      <c r="D89" s="13" t="s">
        <v>52</v>
      </c>
      <c r="E89" s="13" t="s">
        <v>4</v>
      </c>
      <c r="F89" s="13" t="s">
        <v>3</v>
      </c>
      <c r="G89" s="13" t="s">
        <v>2</v>
      </c>
      <c r="H89" s="62" t="s">
        <v>42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1"/>
      <c r="V89" s="11"/>
      <c r="W89" s="12"/>
    </row>
    <row r="90" spans="2:23" x14ac:dyDescent="0.4">
      <c r="B90" s="75"/>
      <c r="C90" s="4" t="s">
        <v>1</v>
      </c>
      <c r="D90" s="10">
        <v>1</v>
      </c>
      <c r="E90" s="10">
        <v>2</v>
      </c>
      <c r="F90" s="10">
        <v>0</v>
      </c>
      <c r="G90" s="10">
        <v>9</v>
      </c>
      <c r="H90" s="21">
        <v>27</v>
      </c>
      <c r="I90" s="10"/>
      <c r="J90" s="10"/>
      <c r="K90" s="10"/>
      <c r="L90" s="10"/>
      <c r="M90" s="51" t="s">
        <v>59</v>
      </c>
      <c r="N90" s="52">
        <v>44759</v>
      </c>
      <c r="O90" s="51" t="s">
        <v>74</v>
      </c>
      <c r="P90" s="51" t="s">
        <v>120</v>
      </c>
      <c r="Q90" s="51" t="s">
        <v>56</v>
      </c>
      <c r="R90" s="51" t="s">
        <v>107</v>
      </c>
      <c r="S90" s="10"/>
      <c r="T90" s="10"/>
      <c r="U90" s="11"/>
      <c r="V90" s="11"/>
      <c r="W90" s="12"/>
    </row>
    <row r="91" spans="2:23" ht="15" thickBot="1" x14ac:dyDescent="0.45">
      <c r="B91" s="76"/>
      <c r="C91" s="7" t="s">
        <v>40</v>
      </c>
      <c r="D91" s="14">
        <v>1</v>
      </c>
      <c r="E91" s="14">
        <v>2</v>
      </c>
      <c r="F91" s="14">
        <v>0</v>
      </c>
      <c r="G91" s="14">
        <v>15</v>
      </c>
      <c r="H91" s="23">
        <v>27</v>
      </c>
      <c r="I91" s="14"/>
      <c r="J91" s="14"/>
      <c r="K91" s="14"/>
      <c r="L91" s="14"/>
      <c r="M91" s="53"/>
      <c r="N91" s="53"/>
      <c r="O91" s="53" t="s">
        <v>58</v>
      </c>
      <c r="P91" s="54" t="s">
        <v>124</v>
      </c>
      <c r="Q91" s="53" t="s">
        <v>57</v>
      </c>
      <c r="R91" s="53" t="s">
        <v>60</v>
      </c>
      <c r="S91" s="14"/>
      <c r="T91" s="14"/>
      <c r="U91" s="15"/>
      <c r="V91" s="15"/>
      <c r="W91" s="16"/>
    </row>
  </sheetData>
  <mergeCells count="5">
    <mergeCell ref="B3:B22"/>
    <mergeCell ref="B45:B59"/>
    <mergeCell ref="B61:B75"/>
    <mergeCell ref="B78:B91"/>
    <mergeCell ref="B25:B41"/>
  </mergeCells>
  <phoneticPr fontId="4" type="noConversion"/>
  <pageMargins left="0.7" right="0.7" top="0.75" bottom="0.75" header="0.3" footer="0.3"/>
  <pageSetup scale="36" orientation="landscape" r:id="rId1"/>
  <ignoredErrors>
    <ignoredError sqref="T50:U50 T55:W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0EF1-4B2F-4D72-9181-2050F8CE2484}">
  <dimension ref="B2:W38"/>
  <sheetViews>
    <sheetView zoomScale="80" zoomScaleNormal="80" workbookViewId="0">
      <selection activeCell="I21" sqref="I21"/>
    </sheetView>
  </sheetViews>
  <sheetFormatPr defaultRowHeight="14.6" x14ac:dyDescent="0.4"/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4</v>
      </c>
      <c r="G4" s="22">
        <v>3</v>
      </c>
      <c r="H4" s="22">
        <v>3</v>
      </c>
      <c r="I4" s="22"/>
      <c r="J4" s="22">
        <v>2</v>
      </c>
      <c r="K4" s="22">
        <v>1</v>
      </c>
      <c r="L4" s="22"/>
      <c r="M4" s="22"/>
      <c r="N4" s="22"/>
      <c r="O4" s="22"/>
      <c r="P4" s="22"/>
      <c r="Q4" s="22"/>
      <c r="R4" s="22"/>
      <c r="S4" s="22"/>
      <c r="T4" s="11">
        <f>G4/F4</f>
        <v>0.75</v>
      </c>
      <c r="U4" s="11">
        <f>(J4+(2*K4)+(3*L4)+(4*M4))/F4</f>
        <v>1</v>
      </c>
      <c r="V4" s="11">
        <f>(G4+N4+Q4+O4)/E4</f>
        <v>0.75</v>
      </c>
      <c r="W4" s="12">
        <f>U4+V4</f>
        <v>1.75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1</v>
      </c>
      <c r="H5" s="22"/>
      <c r="I5" s="22">
        <v>1</v>
      </c>
      <c r="J5" s="22">
        <v>1</v>
      </c>
      <c r="K5" s="22"/>
      <c r="L5" s="22"/>
      <c r="M5" s="22"/>
      <c r="N5" s="22"/>
      <c r="O5" s="22"/>
      <c r="P5" s="22"/>
      <c r="Q5" s="22"/>
      <c r="R5" s="22"/>
      <c r="S5" s="22"/>
      <c r="T5" s="11">
        <f t="shared" ref="T5:T14" si="0">G5/F5</f>
        <v>0.25</v>
      </c>
      <c r="U5" s="11">
        <f t="shared" ref="U5:U14" si="1">(J5+(2*K5)+(3*L5)+(4*M5))/F5</f>
        <v>0.25</v>
      </c>
      <c r="V5" s="11">
        <f t="shared" ref="V5:V14" si="2">(G5+N5+Q5+O5)/E5</f>
        <v>0.25</v>
      </c>
      <c r="W5" s="12">
        <f t="shared" ref="W5:W14" si="3">U5+V5</f>
        <v>0.5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3</v>
      </c>
      <c r="H6" s="22">
        <v>1</v>
      </c>
      <c r="I6" s="22">
        <v>4</v>
      </c>
      <c r="J6" s="22">
        <v>2</v>
      </c>
      <c r="K6" s="22"/>
      <c r="L6" s="22"/>
      <c r="M6" s="22">
        <v>1</v>
      </c>
      <c r="N6" s="22"/>
      <c r="O6" s="22"/>
      <c r="P6" s="22"/>
      <c r="Q6" s="22"/>
      <c r="R6" s="22"/>
      <c r="S6" s="22"/>
      <c r="T6" s="11">
        <f t="shared" si="0"/>
        <v>0.75</v>
      </c>
      <c r="U6" s="11">
        <f t="shared" si="1"/>
        <v>1.5</v>
      </c>
      <c r="V6" s="11">
        <f t="shared" si="2"/>
        <v>0.75</v>
      </c>
      <c r="W6" s="12">
        <f t="shared" si="3"/>
        <v>2.25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3</v>
      </c>
      <c r="H7" s="22">
        <v>2</v>
      </c>
      <c r="I7" s="22">
        <v>2</v>
      </c>
      <c r="J7" s="22"/>
      <c r="K7" s="22">
        <v>1</v>
      </c>
      <c r="L7" s="22">
        <v>1</v>
      </c>
      <c r="M7" s="22">
        <v>1</v>
      </c>
      <c r="N7" s="22"/>
      <c r="O7" s="22"/>
      <c r="P7" s="22">
        <v>1</v>
      </c>
      <c r="Q7" s="22"/>
      <c r="R7" s="22"/>
      <c r="S7" s="22"/>
      <c r="T7" s="11">
        <f t="shared" si="0"/>
        <v>0.75</v>
      </c>
      <c r="U7" s="11">
        <f t="shared" si="1"/>
        <v>2.25</v>
      </c>
      <c r="V7" s="11">
        <f t="shared" si="2"/>
        <v>0.75</v>
      </c>
      <c r="W7" s="12">
        <f t="shared" si="3"/>
        <v>3</v>
      </c>
    </row>
    <row r="8" spans="3:23" x14ac:dyDescent="0.4">
      <c r="C8" t="s">
        <v>48</v>
      </c>
      <c r="D8" s="22">
        <v>1</v>
      </c>
      <c r="E8" s="22">
        <v>4</v>
      </c>
      <c r="F8" s="22">
        <v>3</v>
      </c>
      <c r="G8" s="22">
        <v>0</v>
      </c>
      <c r="H8" s="22"/>
      <c r="I8" s="22">
        <v>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2</v>
      </c>
      <c r="H9" s="22">
        <v>1</v>
      </c>
      <c r="I9" s="22"/>
      <c r="J9" s="22">
        <v>2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0.66666666666666663</v>
      </c>
      <c r="U9" s="11">
        <f t="shared" si="1"/>
        <v>0.66666666666666663</v>
      </c>
      <c r="V9" s="11">
        <f t="shared" si="2"/>
        <v>0.66666666666666663</v>
      </c>
      <c r="W9" s="12">
        <f t="shared" si="3"/>
        <v>1.3333333333333333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1</v>
      </c>
      <c r="H10" s="22">
        <v>2</v>
      </c>
      <c r="I10" s="22"/>
      <c r="J10" s="22">
        <v>1</v>
      </c>
      <c r="K10" s="22"/>
      <c r="L10" s="22"/>
      <c r="M10" s="22"/>
      <c r="N10" s="22"/>
      <c r="O10" s="22">
        <v>1</v>
      </c>
      <c r="P10" s="22"/>
      <c r="Q10" s="22"/>
      <c r="R10" s="22"/>
      <c r="S10" s="22"/>
      <c r="T10" s="11">
        <f t="shared" si="0"/>
        <v>0.33333333333333331</v>
      </c>
      <c r="U10" s="11">
        <f t="shared" si="1"/>
        <v>0.33333333333333331</v>
      </c>
      <c r="V10" s="11">
        <f t="shared" si="2"/>
        <v>0.66666666666666663</v>
      </c>
      <c r="W10" s="12">
        <f t="shared" si="3"/>
        <v>1</v>
      </c>
    </row>
    <row r="11" spans="3:23" x14ac:dyDescent="0.4">
      <c r="C11" t="s">
        <v>9</v>
      </c>
      <c r="D11" s="22">
        <v>1</v>
      </c>
      <c r="E11" s="22">
        <v>3</v>
      </c>
      <c r="F11" s="22">
        <v>3</v>
      </c>
      <c r="G11" s="22">
        <v>3</v>
      </c>
      <c r="H11" s="22">
        <v>2</v>
      </c>
      <c r="I11" s="22">
        <v>4</v>
      </c>
      <c r="J11" s="22">
        <v>2</v>
      </c>
      <c r="K11" s="22"/>
      <c r="L11" s="22"/>
      <c r="M11" s="22">
        <v>1</v>
      </c>
      <c r="N11" s="22"/>
      <c r="O11" s="22"/>
      <c r="P11" s="22"/>
      <c r="Q11" s="22"/>
      <c r="R11" s="22"/>
      <c r="S11" s="22"/>
      <c r="T11" s="11">
        <f t="shared" si="0"/>
        <v>1</v>
      </c>
      <c r="U11" s="11">
        <f t="shared" si="1"/>
        <v>2</v>
      </c>
      <c r="V11" s="11">
        <f t="shared" si="2"/>
        <v>1</v>
      </c>
      <c r="W11" s="12">
        <f t="shared" si="3"/>
        <v>3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2</v>
      </c>
      <c r="H12" s="22">
        <v>2</v>
      </c>
      <c r="I12" s="22"/>
      <c r="J12" s="22">
        <v>2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1</v>
      </c>
      <c r="H13" s="22">
        <v>1</v>
      </c>
      <c r="I13" s="22">
        <v>1</v>
      </c>
      <c r="J13" s="22">
        <v>1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4">
      <c r="C14" t="s">
        <v>50</v>
      </c>
      <c r="D14" s="22">
        <v>1</v>
      </c>
      <c r="E14" s="22">
        <v>3</v>
      </c>
      <c r="F14" s="22">
        <v>3</v>
      </c>
      <c r="G14" s="22">
        <v>3</v>
      </c>
      <c r="H14" s="22">
        <v>3</v>
      </c>
      <c r="I14" s="22">
        <v>2</v>
      </c>
      <c r="J14" s="22">
        <v>2</v>
      </c>
      <c r="K14" s="22">
        <v>1</v>
      </c>
      <c r="L14" s="22"/>
      <c r="M14" s="22"/>
      <c r="N14" s="22"/>
      <c r="O14" s="22"/>
      <c r="P14" s="22"/>
      <c r="Q14" s="22"/>
      <c r="R14" s="22"/>
      <c r="S14" s="22"/>
      <c r="T14" s="1">
        <f t="shared" si="0"/>
        <v>1</v>
      </c>
      <c r="U14" s="30">
        <f t="shared" si="1"/>
        <v>1.3333333333333333</v>
      </c>
      <c r="V14" s="11">
        <f t="shared" si="2"/>
        <v>1</v>
      </c>
      <c r="W14" s="31">
        <f t="shared" si="3"/>
        <v>2.333333333333333</v>
      </c>
    </row>
    <row r="16" spans="3:23" x14ac:dyDescent="0.4">
      <c r="C16" t="s">
        <v>5</v>
      </c>
      <c r="D16" t="s">
        <v>52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5</v>
      </c>
      <c r="F17" s="22">
        <v>0</v>
      </c>
      <c r="G17" s="22">
        <v>17</v>
      </c>
      <c r="H17" s="22">
        <v>15</v>
      </c>
      <c r="I17" s="10">
        <f>9*H17/E17</f>
        <v>27</v>
      </c>
    </row>
    <row r="18" spans="2:23" x14ac:dyDescent="0.4">
      <c r="C18" t="s">
        <v>0</v>
      </c>
      <c r="I18" s="10"/>
    </row>
    <row r="19" spans="2:23" x14ac:dyDescent="0.4">
      <c r="C19" t="s">
        <v>40</v>
      </c>
    </row>
    <row r="22" spans="2:23" ht="15" thickBot="1" x14ac:dyDescent="0.45"/>
    <row r="23" spans="2:23" x14ac:dyDescent="0.4">
      <c r="B23" s="80" t="s">
        <v>51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81"/>
      <c r="C24" t="s">
        <v>39</v>
      </c>
      <c r="D24" s="10">
        <f>VLOOKUP($C24,$C$4:$S$14,MATCH(D$23,$C$3:$S$3,0),FALSE)</f>
        <v>1</v>
      </c>
      <c r="E24" s="10">
        <f>VLOOKUP($C24,$C$4:$S$14,MATCH(E$23,$C$3:$S$3,0),FALSE)</f>
        <v>4</v>
      </c>
      <c r="F24" s="10">
        <f t="shared" ref="F24:S34" si="4">VLOOKUP($C24,$C$4:$S$14,MATCH(F$23,$C$3:$S$3,0),FALSE)</f>
        <v>4</v>
      </c>
      <c r="G24" s="10">
        <f t="shared" si="4"/>
        <v>3</v>
      </c>
      <c r="H24" s="10">
        <f t="shared" si="4"/>
        <v>3</v>
      </c>
      <c r="I24" s="10">
        <f t="shared" si="4"/>
        <v>0</v>
      </c>
      <c r="J24" s="10">
        <f t="shared" si="4"/>
        <v>2</v>
      </c>
      <c r="K24" s="10">
        <f t="shared" si="4"/>
        <v>1</v>
      </c>
      <c r="L24" s="10">
        <f t="shared" si="4"/>
        <v>0</v>
      </c>
      <c r="M24" s="10">
        <f t="shared" si="4"/>
        <v>0</v>
      </c>
      <c r="N24" s="10">
        <f t="shared" si="4"/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10">
        <f t="shared" si="4"/>
        <v>0</v>
      </c>
      <c r="T24" s="11">
        <f t="shared" ref="T24:T34" si="5">G24/F24</f>
        <v>0.75</v>
      </c>
      <c r="U24" s="11">
        <f t="shared" ref="U24:U34" si="6">(J24+(2*K24)+(3*L24)+(4*M24))/F24</f>
        <v>1</v>
      </c>
      <c r="V24" s="11">
        <f>(G24+N24+Q24+O24)/E24</f>
        <v>0.75</v>
      </c>
      <c r="W24" s="12">
        <f>U24+V24</f>
        <v>1.75</v>
      </c>
    </row>
    <row r="25" spans="2:23" x14ac:dyDescent="0.4">
      <c r="B25" s="81"/>
      <c r="C25" t="s">
        <v>40</v>
      </c>
      <c r="D25" s="10">
        <f t="shared" ref="D25:E34" si="7">VLOOKUP($C25,$C$4:$S$14,MATCH(D$23,$C$3:$S$3,0),FALSE)</f>
        <v>1</v>
      </c>
      <c r="E25" s="10">
        <f t="shared" si="7"/>
        <v>4</v>
      </c>
      <c r="F25" s="10">
        <f t="shared" si="4"/>
        <v>4</v>
      </c>
      <c r="G25" s="10">
        <f t="shared" si="4"/>
        <v>1</v>
      </c>
      <c r="H25" s="10">
        <f t="shared" si="4"/>
        <v>0</v>
      </c>
      <c r="I25" s="10">
        <f t="shared" si="4"/>
        <v>1</v>
      </c>
      <c r="J25" s="10">
        <f t="shared" si="4"/>
        <v>1</v>
      </c>
      <c r="K25" s="10">
        <f t="shared" si="4"/>
        <v>0</v>
      </c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0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10">
        <f t="shared" si="4"/>
        <v>0</v>
      </c>
      <c r="T25" s="11">
        <f t="shared" si="5"/>
        <v>0.25</v>
      </c>
      <c r="U25" s="11">
        <f t="shared" si="6"/>
        <v>0.25</v>
      </c>
      <c r="V25" s="11">
        <f t="shared" ref="V25:V34" si="8">(G25+N25+Q25+O25)/E25</f>
        <v>0.25</v>
      </c>
      <c r="W25" s="12">
        <f t="shared" ref="W25:W34" si="9">U25+V25</f>
        <v>0.5</v>
      </c>
    </row>
    <row r="26" spans="2:23" x14ac:dyDescent="0.4">
      <c r="B26" s="81"/>
      <c r="C26" t="s">
        <v>12</v>
      </c>
      <c r="D26" s="10">
        <f t="shared" si="7"/>
        <v>1</v>
      </c>
      <c r="E26" s="10">
        <f t="shared" si="7"/>
        <v>4</v>
      </c>
      <c r="F26" s="10">
        <f t="shared" si="4"/>
        <v>4</v>
      </c>
      <c r="G26" s="10">
        <f t="shared" si="4"/>
        <v>3</v>
      </c>
      <c r="H26" s="10">
        <f t="shared" si="4"/>
        <v>1</v>
      </c>
      <c r="I26" s="10">
        <f t="shared" si="4"/>
        <v>4</v>
      </c>
      <c r="J26" s="10">
        <f t="shared" si="4"/>
        <v>2</v>
      </c>
      <c r="K26" s="10">
        <f t="shared" si="4"/>
        <v>0</v>
      </c>
      <c r="L26" s="10">
        <f t="shared" si="4"/>
        <v>0</v>
      </c>
      <c r="M26" s="10">
        <f t="shared" si="4"/>
        <v>1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si="5"/>
        <v>0.75</v>
      </c>
      <c r="U26" s="11">
        <f t="shared" si="6"/>
        <v>1.5</v>
      </c>
      <c r="V26" s="11">
        <f t="shared" si="8"/>
        <v>0.75</v>
      </c>
      <c r="W26" s="12">
        <f t="shared" si="9"/>
        <v>2.25</v>
      </c>
    </row>
    <row r="27" spans="2:23" x14ac:dyDescent="0.4">
      <c r="B27" s="81"/>
      <c r="C27" t="s">
        <v>47</v>
      </c>
      <c r="D27" s="10">
        <f t="shared" si="7"/>
        <v>1</v>
      </c>
      <c r="E27" s="10">
        <f t="shared" si="7"/>
        <v>4</v>
      </c>
      <c r="F27" s="10">
        <f t="shared" si="4"/>
        <v>4</v>
      </c>
      <c r="G27" s="10">
        <f t="shared" si="4"/>
        <v>3</v>
      </c>
      <c r="H27" s="10">
        <f t="shared" si="4"/>
        <v>2</v>
      </c>
      <c r="I27" s="10">
        <f t="shared" si="4"/>
        <v>2</v>
      </c>
      <c r="J27" s="10">
        <f t="shared" si="4"/>
        <v>0</v>
      </c>
      <c r="K27" s="10">
        <f t="shared" si="4"/>
        <v>1</v>
      </c>
      <c r="L27" s="10">
        <f t="shared" si="4"/>
        <v>1</v>
      </c>
      <c r="M27" s="10">
        <f t="shared" si="4"/>
        <v>1</v>
      </c>
      <c r="N27" s="10">
        <f t="shared" si="4"/>
        <v>0</v>
      </c>
      <c r="O27" s="10">
        <f t="shared" si="4"/>
        <v>0</v>
      </c>
      <c r="P27" s="10">
        <f t="shared" si="4"/>
        <v>1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 t="shared" si="5"/>
        <v>0.75</v>
      </c>
      <c r="U27" s="11">
        <f t="shared" si="6"/>
        <v>2.25</v>
      </c>
      <c r="V27" s="11">
        <f t="shared" si="8"/>
        <v>0.75</v>
      </c>
      <c r="W27" s="12">
        <f t="shared" si="9"/>
        <v>3</v>
      </c>
    </row>
    <row r="28" spans="2:23" x14ac:dyDescent="0.4">
      <c r="B28" s="81"/>
      <c r="C28" t="s">
        <v>48</v>
      </c>
      <c r="D28" s="10">
        <f t="shared" si="7"/>
        <v>1</v>
      </c>
      <c r="E28" s="10">
        <f t="shared" si="7"/>
        <v>4</v>
      </c>
      <c r="F28" s="10">
        <f t="shared" si="4"/>
        <v>3</v>
      </c>
      <c r="G28" s="10">
        <f t="shared" si="4"/>
        <v>0</v>
      </c>
      <c r="H28" s="10">
        <f t="shared" si="4"/>
        <v>0</v>
      </c>
      <c r="I28" s="10">
        <f t="shared" si="4"/>
        <v>1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si="5"/>
        <v>0</v>
      </c>
      <c r="U28" s="11">
        <f t="shared" si="6"/>
        <v>0</v>
      </c>
      <c r="V28" s="11">
        <f t="shared" si="8"/>
        <v>0</v>
      </c>
      <c r="W28" s="12">
        <f t="shared" si="9"/>
        <v>0</v>
      </c>
    </row>
    <row r="29" spans="2:23" x14ac:dyDescent="0.4">
      <c r="B29" s="81"/>
      <c r="C29" t="s">
        <v>11</v>
      </c>
      <c r="D29" s="10">
        <f t="shared" si="7"/>
        <v>1</v>
      </c>
      <c r="E29" s="10">
        <f t="shared" si="7"/>
        <v>3</v>
      </c>
      <c r="F29" s="10">
        <f t="shared" si="4"/>
        <v>3</v>
      </c>
      <c r="G29" s="10">
        <f t="shared" si="4"/>
        <v>2</v>
      </c>
      <c r="H29" s="10">
        <f t="shared" si="4"/>
        <v>1</v>
      </c>
      <c r="I29" s="10">
        <f t="shared" si="4"/>
        <v>0</v>
      </c>
      <c r="J29" s="10">
        <f t="shared" si="4"/>
        <v>2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5"/>
        <v>0.66666666666666663</v>
      </c>
      <c r="U29" s="11">
        <f t="shared" si="6"/>
        <v>0.66666666666666663</v>
      </c>
      <c r="V29" s="11">
        <f t="shared" si="8"/>
        <v>0.66666666666666663</v>
      </c>
      <c r="W29" s="12">
        <f t="shared" si="9"/>
        <v>1.3333333333333333</v>
      </c>
    </row>
    <row r="30" spans="2:23" x14ac:dyDescent="0.4">
      <c r="B30" s="81"/>
      <c r="C30" t="s">
        <v>49</v>
      </c>
      <c r="D30" s="10">
        <f t="shared" si="7"/>
        <v>1</v>
      </c>
      <c r="E30" s="10">
        <f t="shared" si="7"/>
        <v>3</v>
      </c>
      <c r="F30" s="10">
        <f t="shared" si="4"/>
        <v>3</v>
      </c>
      <c r="G30" s="10">
        <f t="shared" si="4"/>
        <v>1</v>
      </c>
      <c r="H30" s="10">
        <f t="shared" si="4"/>
        <v>2</v>
      </c>
      <c r="I30" s="10">
        <f t="shared" si="4"/>
        <v>0</v>
      </c>
      <c r="J30" s="10">
        <f t="shared" si="4"/>
        <v>1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1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5"/>
        <v>0.33333333333333331</v>
      </c>
      <c r="U30" s="11">
        <f t="shared" si="6"/>
        <v>0.33333333333333331</v>
      </c>
      <c r="V30" s="11">
        <f t="shared" si="8"/>
        <v>0.66666666666666663</v>
      </c>
      <c r="W30" s="12">
        <f t="shared" si="9"/>
        <v>1</v>
      </c>
    </row>
    <row r="31" spans="2:23" x14ac:dyDescent="0.4">
      <c r="B31" s="81"/>
      <c r="C31" t="s">
        <v>9</v>
      </c>
      <c r="D31" s="10">
        <f t="shared" si="7"/>
        <v>1</v>
      </c>
      <c r="E31" s="10">
        <f t="shared" si="7"/>
        <v>3</v>
      </c>
      <c r="F31" s="10">
        <f t="shared" si="4"/>
        <v>3</v>
      </c>
      <c r="G31" s="10">
        <f t="shared" si="4"/>
        <v>3</v>
      </c>
      <c r="H31" s="10">
        <f t="shared" si="4"/>
        <v>2</v>
      </c>
      <c r="I31" s="10">
        <f t="shared" si="4"/>
        <v>4</v>
      </c>
      <c r="J31" s="10">
        <f t="shared" si="4"/>
        <v>2</v>
      </c>
      <c r="K31" s="10">
        <f t="shared" si="4"/>
        <v>0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5"/>
        <v>1</v>
      </c>
      <c r="U31" s="11">
        <f t="shared" si="6"/>
        <v>2</v>
      </c>
      <c r="V31" s="11">
        <f t="shared" si="8"/>
        <v>1</v>
      </c>
      <c r="W31" s="12">
        <f t="shared" si="9"/>
        <v>3</v>
      </c>
    </row>
    <row r="32" spans="2:23" x14ac:dyDescent="0.4">
      <c r="B32" s="81"/>
      <c r="C32" t="s">
        <v>6</v>
      </c>
      <c r="D32" s="10">
        <f t="shared" si="7"/>
        <v>1</v>
      </c>
      <c r="E32" s="10">
        <f t="shared" si="7"/>
        <v>3</v>
      </c>
      <c r="F32" s="10">
        <f t="shared" si="4"/>
        <v>3</v>
      </c>
      <c r="G32" s="10">
        <f t="shared" si="4"/>
        <v>2</v>
      </c>
      <c r="H32" s="10">
        <f t="shared" si="4"/>
        <v>2</v>
      </c>
      <c r="I32" s="10">
        <f t="shared" si="4"/>
        <v>0</v>
      </c>
      <c r="J32" s="10">
        <f t="shared" si="4"/>
        <v>2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5"/>
        <v>0.66666666666666663</v>
      </c>
      <c r="U32" s="11">
        <f t="shared" si="6"/>
        <v>0.66666666666666663</v>
      </c>
      <c r="V32" s="11">
        <f t="shared" si="8"/>
        <v>0.66666666666666663</v>
      </c>
      <c r="W32" s="12">
        <f t="shared" si="9"/>
        <v>1.3333333333333333</v>
      </c>
    </row>
    <row r="33" spans="2:23" x14ac:dyDescent="0.4">
      <c r="B33" s="81"/>
      <c r="C33" t="s">
        <v>1</v>
      </c>
      <c r="D33" s="10">
        <f t="shared" si="7"/>
        <v>1</v>
      </c>
      <c r="E33" s="10">
        <f t="shared" si="7"/>
        <v>3</v>
      </c>
      <c r="F33" s="10">
        <f t="shared" si="4"/>
        <v>3</v>
      </c>
      <c r="G33" s="10">
        <f t="shared" si="4"/>
        <v>1</v>
      </c>
      <c r="H33" s="10">
        <f t="shared" si="4"/>
        <v>1</v>
      </c>
      <c r="I33" s="10">
        <f t="shared" si="4"/>
        <v>1</v>
      </c>
      <c r="J33" s="10">
        <f t="shared" si="4"/>
        <v>1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5"/>
        <v>0.33333333333333331</v>
      </c>
      <c r="U33" s="11">
        <f t="shared" si="6"/>
        <v>0.33333333333333331</v>
      </c>
      <c r="V33" s="11">
        <f t="shared" si="8"/>
        <v>0.33333333333333331</v>
      </c>
      <c r="W33" s="12">
        <f t="shared" si="9"/>
        <v>0.66666666666666663</v>
      </c>
    </row>
    <row r="34" spans="2:23" x14ac:dyDescent="0.4">
      <c r="B34" s="81"/>
      <c r="C34" t="s">
        <v>50</v>
      </c>
      <c r="D34" s="10">
        <f t="shared" si="7"/>
        <v>1</v>
      </c>
      <c r="E34" s="10">
        <f t="shared" si="7"/>
        <v>3</v>
      </c>
      <c r="F34" s="10">
        <f t="shared" si="4"/>
        <v>3</v>
      </c>
      <c r="G34" s="10">
        <f t="shared" si="4"/>
        <v>3</v>
      </c>
      <c r="H34" s="10">
        <f t="shared" si="4"/>
        <v>3</v>
      </c>
      <c r="I34" s="10">
        <f t="shared" si="4"/>
        <v>2</v>
      </c>
      <c r="J34" s="10">
        <f t="shared" si="4"/>
        <v>2</v>
      </c>
      <c r="K34" s="10">
        <f t="shared" si="4"/>
        <v>1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5"/>
        <v>1</v>
      </c>
      <c r="U34" s="11">
        <f t="shared" si="6"/>
        <v>1.3333333333333333</v>
      </c>
      <c r="V34" s="11">
        <f t="shared" si="8"/>
        <v>1</v>
      </c>
      <c r="W34" s="12">
        <f t="shared" si="9"/>
        <v>2.333333333333333</v>
      </c>
    </row>
    <row r="35" spans="2:23" x14ac:dyDescent="0.4">
      <c r="B35" s="81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81"/>
      <c r="C36" s="3" t="s">
        <v>5</v>
      </c>
      <c r="D36" s="13" t="s">
        <v>52</v>
      </c>
      <c r="E36" s="13" t="s">
        <v>4</v>
      </c>
      <c r="F36" s="13" t="s">
        <v>3</v>
      </c>
      <c r="G36" s="13" t="s">
        <v>2</v>
      </c>
      <c r="H36" s="32" t="s">
        <v>42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1"/>
      <c r="C37" s="4" t="s">
        <v>1</v>
      </c>
      <c r="D37" s="10">
        <f>VLOOKUP($C37,$C$17:$I$19,MATCH(D$36,$C$16:$I$16,0),FALSE)</f>
        <v>1</v>
      </c>
      <c r="E37" s="10">
        <f t="shared" ref="E37:H37" si="10">VLOOKUP($C37,$C$17:$I$19,MATCH(E$36,$C$16:$I$16,0),FALSE)</f>
        <v>5</v>
      </c>
      <c r="F37" s="10">
        <f t="shared" si="10"/>
        <v>0</v>
      </c>
      <c r="G37" s="10">
        <f t="shared" si="10"/>
        <v>17</v>
      </c>
      <c r="H37" s="21">
        <f t="shared" si="10"/>
        <v>27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ht="15" thickBot="1" x14ac:dyDescent="0.45">
      <c r="B38" s="82"/>
      <c r="C38" s="7"/>
      <c r="D38" s="10"/>
      <c r="E38" s="10"/>
      <c r="F38" s="10"/>
      <c r="G38" s="10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6"/>
    </row>
  </sheetData>
  <mergeCells count="1">
    <mergeCell ref="B23:B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C02C-8D46-4C8F-A216-345585905781}">
  <dimension ref="B3:W40"/>
  <sheetViews>
    <sheetView zoomScale="70" zoomScaleNormal="70" workbookViewId="0">
      <selection activeCell="V24" sqref="V24:W34"/>
    </sheetView>
  </sheetViews>
  <sheetFormatPr defaultRowHeight="14.6" x14ac:dyDescent="0.4"/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4</v>
      </c>
      <c r="G4" s="22">
        <v>3</v>
      </c>
      <c r="H4" s="22">
        <v>3</v>
      </c>
      <c r="I4" s="22"/>
      <c r="J4" s="22">
        <v>3</v>
      </c>
      <c r="K4" s="22"/>
      <c r="L4" s="22"/>
      <c r="M4" s="22"/>
      <c r="N4" s="22"/>
      <c r="O4" s="22"/>
      <c r="P4" s="22"/>
      <c r="Q4" s="22"/>
      <c r="R4" s="22"/>
      <c r="S4" s="22"/>
      <c r="T4" s="11">
        <f>G4/F4</f>
        <v>0.75</v>
      </c>
      <c r="U4" s="11">
        <f>(J4+(2*K4)+(3*L4)+(4*M4))/F4</f>
        <v>0.75</v>
      </c>
      <c r="V4" s="11">
        <f>(G4+N4+Q4+O4)/E4</f>
        <v>0.75</v>
      </c>
      <c r="W4" s="12">
        <f>U4+V4</f>
        <v>1.5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3</v>
      </c>
      <c r="I5" s="22">
        <v>1</v>
      </c>
      <c r="J5" s="22">
        <v>1</v>
      </c>
      <c r="K5" s="22">
        <v>1</v>
      </c>
      <c r="L5" s="22"/>
      <c r="M5" s="22"/>
      <c r="N5" s="22"/>
      <c r="O5" s="22">
        <v>1</v>
      </c>
      <c r="P5" s="22"/>
      <c r="Q5" s="22"/>
      <c r="R5" s="22"/>
      <c r="S5" s="22"/>
      <c r="T5" s="11">
        <f t="shared" ref="T5:T14" si="0">G5/F5</f>
        <v>0.5</v>
      </c>
      <c r="U5" s="11">
        <f t="shared" ref="U5:U14" si="1">(J5+(2*K5)+(3*L5)+(4*M5))/F5</f>
        <v>0.75</v>
      </c>
      <c r="V5" s="11">
        <f t="shared" ref="V5:V14" si="2">(G5+N5+Q5+O5)/E5</f>
        <v>0.75</v>
      </c>
      <c r="W5" s="12">
        <f t="shared" ref="W5:W14" si="3">U5+V5</f>
        <v>1.5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4</v>
      </c>
      <c r="H6" s="22">
        <v>4</v>
      </c>
      <c r="I6" s="22">
        <v>2</v>
      </c>
      <c r="J6" s="22">
        <v>4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1</v>
      </c>
      <c r="U6" s="11">
        <f t="shared" si="1"/>
        <v>1</v>
      </c>
      <c r="V6" s="11">
        <f t="shared" si="2"/>
        <v>1</v>
      </c>
      <c r="W6" s="12">
        <f t="shared" si="3"/>
        <v>2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4</v>
      </c>
      <c r="H7" s="22">
        <v>3</v>
      </c>
      <c r="I7" s="22">
        <v>5</v>
      </c>
      <c r="J7" s="22">
        <v>3</v>
      </c>
      <c r="K7" s="22"/>
      <c r="L7" s="22"/>
      <c r="M7" s="22">
        <v>1</v>
      </c>
      <c r="N7" s="22"/>
      <c r="O7" s="22"/>
      <c r="P7" s="22"/>
      <c r="Q7" s="22"/>
      <c r="R7" s="22"/>
      <c r="S7" s="22"/>
      <c r="T7" s="11">
        <f t="shared" si="0"/>
        <v>1</v>
      </c>
      <c r="U7" s="11">
        <f t="shared" si="1"/>
        <v>1.75</v>
      </c>
      <c r="V7" s="11">
        <f t="shared" si="2"/>
        <v>1</v>
      </c>
      <c r="W7" s="12">
        <f t="shared" si="3"/>
        <v>2.75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2</v>
      </c>
      <c r="H8" s="22">
        <v>1</v>
      </c>
      <c r="I8" s="22"/>
      <c r="J8" s="22">
        <v>2</v>
      </c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0.5</v>
      </c>
      <c r="U8" s="11">
        <f t="shared" si="1"/>
        <v>0.5</v>
      </c>
      <c r="V8" s="11">
        <f t="shared" si="2"/>
        <v>0.5</v>
      </c>
      <c r="W8" s="12">
        <f t="shared" si="3"/>
        <v>1</v>
      </c>
    </row>
    <row r="9" spans="3:23" x14ac:dyDescent="0.4">
      <c r="C9" t="s">
        <v>11</v>
      </c>
      <c r="D9" s="22">
        <v>1</v>
      </c>
      <c r="E9" s="22">
        <v>4</v>
      </c>
      <c r="F9" s="22">
        <v>3</v>
      </c>
      <c r="G9" s="22">
        <v>1</v>
      </c>
      <c r="H9" s="22">
        <v>1</v>
      </c>
      <c r="I9" s="22">
        <v>2</v>
      </c>
      <c r="J9" s="22">
        <v>1</v>
      </c>
      <c r="K9" s="22"/>
      <c r="L9" s="22"/>
      <c r="M9" s="22"/>
      <c r="N9" s="22"/>
      <c r="O9" s="22"/>
      <c r="P9" s="22"/>
      <c r="Q9" s="22"/>
      <c r="R9" s="22">
        <v>1</v>
      </c>
      <c r="S9" s="22"/>
      <c r="T9" s="11">
        <f t="shared" si="0"/>
        <v>0.33333333333333331</v>
      </c>
      <c r="U9" s="11">
        <f t="shared" si="1"/>
        <v>0.33333333333333331</v>
      </c>
      <c r="V9" s="11">
        <f t="shared" si="2"/>
        <v>0.25</v>
      </c>
      <c r="W9" s="12">
        <f t="shared" si="3"/>
        <v>0.58333333333333326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3</v>
      </c>
      <c r="H10" s="22">
        <v>1</v>
      </c>
      <c r="I10" s="22">
        <v>5</v>
      </c>
      <c r="J10" s="22">
        <v>1</v>
      </c>
      <c r="K10" s="22">
        <v>1</v>
      </c>
      <c r="L10" s="22"/>
      <c r="M10" s="22">
        <v>1</v>
      </c>
      <c r="N10" s="22"/>
      <c r="O10" s="22"/>
      <c r="P10" s="22"/>
      <c r="Q10" s="22"/>
      <c r="R10" s="22"/>
      <c r="S10" s="22"/>
      <c r="T10" s="11">
        <f t="shared" si="0"/>
        <v>0.75</v>
      </c>
      <c r="U10" s="11">
        <f t="shared" si="1"/>
        <v>1.75</v>
      </c>
      <c r="V10" s="11">
        <f t="shared" si="2"/>
        <v>0.75</v>
      </c>
      <c r="W10" s="12">
        <f t="shared" si="3"/>
        <v>2.5</v>
      </c>
    </row>
    <row r="11" spans="3:23" x14ac:dyDescent="0.4">
      <c r="C11" t="s">
        <v>9</v>
      </c>
      <c r="D11" s="22">
        <v>1</v>
      </c>
      <c r="E11" s="22">
        <v>3</v>
      </c>
      <c r="F11" s="22">
        <v>3</v>
      </c>
      <c r="G11" s="22">
        <v>2</v>
      </c>
      <c r="H11" s="22">
        <v>1</v>
      </c>
      <c r="I11" s="22">
        <v>2</v>
      </c>
      <c r="J11" s="22">
        <v>1</v>
      </c>
      <c r="K11" s="22"/>
      <c r="L11" s="22"/>
      <c r="M11" s="22">
        <v>1</v>
      </c>
      <c r="N11" s="22"/>
      <c r="O11" s="22"/>
      <c r="P11" s="22"/>
      <c r="Q11" s="22"/>
      <c r="R11" s="22"/>
      <c r="S11" s="22"/>
      <c r="T11" s="11">
        <f t="shared" si="0"/>
        <v>0.66666666666666663</v>
      </c>
      <c r="U11" s="11">
        <f t="shared" si="1"/>
        <v>1.6666666666666667</v>
      </c>
      <c r="V11" s="11">
        <f t="shared" si="2"/>
        <v>0.66666666666666663</v>
      </c>
      <c r="W11" s="12">
        <f t="shared" si="3"/>
        <v>2.3333333333333335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1</v>
      </c>
      <c r="H12" s="22">
        <v>1</v>
      </c>
      <c r="I12" s="22"/>
      <c r="J12" s="22">
        <v>1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0.33333333333333331</v>
      </c>
      <c r="U12" s="11">
        <f t="shared" si="1"/>
        <v>0.33333333333333331</v>
      </c>
      <c r="V12" s="11">
        <f t="shared" si="2"/>
        <v>0.33333333333333331</v>
      </c>
      <c r="W12" s="12">
        <f t="shared" si="3"/>
        <v>0.66666666666666663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1</v>
      </c>
      <c r="H13" s="22"/>
      <c r="I13" s="22">
        <v>1</v>
      </c>
      <c r="J13" s="22"/>
      <c r="K13" s="22">
        <v>1</v>
      </c>
      <c r="L13" s="22"/>
      <c r="M13" s="22"/>
      <c r="N13" s="22"/>
      <c r="O13" s="22"/>
      <c r="P13" s="22"/>
      <c r="Q13" s="22"/>
      <c r="R13" s="22"/>
      <c r="S13" s="22"/>
      <c r="T13" s="11">
        <f t="shared" si="0"/>
        <v>0.33333333333333331</v>
      </c>
      <c r="U13" s="11">
        <f t="shared" si="1"/>
        <v>0.66666666666666663</v>
      </c>
      <c r="V13" s="11">
        <f t="shared" si="2"/>
        <v>0.33333333333333331</v>
      </c>
      <c r="W13" s="12">
        <f t="shared" si="3"/>
        <v>1</v>
      </c>
    </row>
    <row r="14" spans="3:23" x14ac:dyDescent="0.4">
      <c r="C14" t="s">
        <v>50</v>
      </c>
      <c r="D14" s="22">
        <v>1</v>
      </c>
      <c r="E14" s="22">
        <v>3</v>
      </c>
      <c r="F14" s="22">
        <v>3</v>
      </c>
      <c r="G14" s="22">
        <v>2</v>
      </c>
      <c r="H14" s="22"/>
      <c r="I14" s="22"/>
      <c r="J14" s="22">
        <v>2</v>
      </c>
      <c r="K14" s="22"/>
      <c r="L14" s="22"/>
      <c r="M14" s="22"/>
      <c r="N14" s="22"/>
      <c r="O14" s="22"/>
      <c r="P14" s="22"/>
      <c r="Q14" s="22"/>
      <c r="R14" s="22"/>
      <c r="S14" s="22"/>
      <c r="T14" s="11">
        <f t="shared" si="0"/>
        <v>0.66666666666666663</v>
      </c>
      <c r="U14" s="11">
        <f t="shared" si="1"/>
        <v>0.66666666666666663</v>
      </c>
      <c r="V14" s="11">
        <f t="shared" si="2"/>
        <v>0.66666666666666663</v>
      </c>
      <c r="W14" s="12">
        <f t="shared" si="3"/>
        <v>1.3333333333333333</v>
      </c>
    </row>
    <row r="16" spans="3:23" x14ac:dyDescent="0.4">
      <c r="C16" t="s">
        <v>5</v>
      </c>
      <c r="D16" t="s">
        <v>52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4</v>
      </c>
      <c r="G17" s="22">
        <v>16</v>
      </c>
      <c r="H17" s="22">
        <v>14</v>
      </c>
      <c r="I17" s="10">
        <f>9*H17/E17</f>
        <v>31.5</v>
      </c>
    </row>
    <row r="18" spans="2:23" x14ac:dyDescent="0.4">
      <c r="C18" t="s">
        <v>0</v>
      </c>
      <c r="I18" s="10"/>
    </row>
    <row r="19" spans="2:23" x14ac:dyDescent="0.4">
      <c r="C19" t="s">
        <v>40</v>
      </c>
      <c r="D19">
        <v>1</v>
      </c>
      <c r="E19">
        <v>1</v>
      </c>
      <c r="G19">
        <v>2</v>
      </c>
      <c r="H19">
        <v>1</v>
      </c>
      <c r="I19" s="10">
        <f>9*H19/E19</f>
        <v>9</v>
      </c>
    </row>
    <row r="22" spans="2:23" ht="15" thickBot="1" x14ac:dyDescent="0.45"/>
    <row r="23" spans="2:23" ht="14.5" customHeight="1" x14ac:dyDescent="0.4">
      <c r="B23" s="80" t="s">
        <v>53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81"/>
      <c r="C24" s="4" t="str">
        <f>C4</f>
        <v>Scott T</v>
      </c>
      <c r="D24" s="10">
        <f>VLOOKUP($C24,$C$4:$S$14,MATCH(D$23,$C$3:$S$3,0),FALSE)</f>
        <v>1</v>
      </c>
      <c r="E24" s="10">
        <f t="shared" ref="E24:S34" si="4">VLOOKUP($C24,$C$4:$S$14,MATCH(E$23,$C$3:$S$3,0),FALSE)</f>
        <v>4</v>
      </c>
      <c r="F24" s="10">
        <f t="shared" si="4"/>
        <v>4</v>
      </c>
      <c r="G24" s="10">
        <f t="shared" si="4"/>
        <v>3</v>
      </c>
      <c r="H24" s="10">
        <f t="shared" si="4"/>
        <v>3</v>
      </c>
      <c r="I24" s="10">
        <f t="shared" si="4"/>
        <v>0</v>
      </c>
      <c r="J24" s="10">
        <f t="shared" si="4"/>
        <v>3</v>
      </c>
      <c r="K24" s="10">
        <f t="shared" si="4"/>
        <v>0</v>
      </c>
      <c r="L24" s="10">
        <f t="shared" si="4"/>
        <v>0</v>
      </c>
      <c r="M24" s="10">
        <f t="shared" si="4"/>
        <v>0</v>
      </c>
      <c r="N24" s="10">
        <f t="shared" si="4"/>
        <v>0</v>
      </c>
      <c r="O24" s="10">
        <f t="shared" si="4"/>
        <v>0</v>
      </c>
      <c r="P24" s="10">
        <f t="shared" si="4"/>
        <v>0</v>
      </c>
      <c r="Q24" s="10">
        <f t="shared" si="4"/>
        <v>0</v>
      </c>
      <c r="R24" s="10">
        <f t="shared" si="4"/>
        <v>0</v>
      </c>
      <c r="S24" s="10">
        <f t="shared" si="4"/>
        <v>0</v>
      </c>
      <c r="T24" s="11">
        <f t="shared" ref="T24:T34" si="5">G24/F24</f>
        <v>0.75</v>
      </c>
      <c r="U24" s="11">
        <f t="shared" ref="U24:U34" si="6">(J24+(2*K24)+(3*L24)+(4*M24))/F24</f>
        <v>0.75</v>
      </c>
      <c r="V24" s="11">
        <f>(G24+N24+Q24+O24)/E24</f>
        <v>0.75</v>
      </c>
      <c r="W24" s="12">
        <f>U24+V24</f>
        <v>1.5</v>
      </c>
    </row>
    <row r="25" spans="2:23" x14ac:dyDescent="0.4">
      <c r="B25" s="81"/>
      <c r="C25" s="4" t="str">
        <f t="shared" ref="C25:C34" si="7">C5</f>
        <v>B Shoop</v>
      </c>
      <c r="D25" s="10">
        <f t="shared" ref="D25:D34" si="8">VLOOKUP($C25,$C$4:$S$14,MATCH(D$23,$C$3:$S$3,0),FALSE)</f>
        <v>1</v>
      </c>
      <c r="E25" s="10">
        <f t="shared" si="4"/>
        <v>4</v>
      </c>
      <c r="F25" s="10">
        <f t="shared" si="4"/>
        <v>4</v>
      </c>
      <c r="G25" s="10">
        <f t="shared" si="4"/>
        <v>2</v>
      </c>
      <c r="H25" s="10">
        <f t="shared" si="4"/>
        <v>3</v>
      </c>
      <c r="I25" s="10">
        <f t="shared" si="4"/>
        <v>1</v>
      </c>
      <c r="J25" s="10">
        <f t="shared" si="4"/>
        <v>1</v>
      </c>
      <c r="K25" s="10">
        <f t="shared" si="4"/>
        <v>1</v>
      </c>
      <c r="L25" s="10">
        <f t="shared" si="4"/>
        <v>0</v>
      </c>
      <c r="M25" s="10">
        <f t="shared" si="4"/>
        <v>0</v>
      </c>
      <c r="N25" s="10">
        <f t="shared" si="4"/>
        <v>0</v>
      </c>
      <c r="O25" s="10">
        <f t="shared" si="4"/>
        <v>1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10">
        <f t="shared" si="4"/>
        <v>0</v>
      </c>
      <c r="T25" s="11">
        <f t="shared" si="5"/>
        <v>0.5</v>
      </c>
      <c r="U25" s="11">
        <f t="shared" si="6"/>
        <v>0.75</v>
      </c>
      <c r="V25" s="11">
        <f t="shared" ref="V25:V34" si="9">(G25+N25+Q25+O25)/E25</f>
        <v>0.75</v>
      </c>
      <c r="W25" s="12">
        <f t="shared" ref="W25:W34" si="10">U25+V25</f>
        <v>1.5</v>
      </c>
    </row>
    <row r="26" spans="2:23" x14ac:dyDescent="0.4">
      <c r="B26" s="81"/>
      <c r="C26" s="4" t="str">
        <f t="shared" si="7"/>
        <v>Trent</v>
      </c>
      <c r="D26" s="10">
        <f t="shared" si="8"/>
        <v>1</v>
      </c>
      <c r="E26" s="10">
        <f t="shared" si="4"/>
        <v>4</v>
      </c>
      <c r="F26" s="10">
        <f t="shared" si="4"/>
        <v>4</v>
      </c>
      <c r="G26" s="10">
        <f t="shared" si="4"/>
        <v>4</v>
      </c>
      <c r="H26" s="10">
        <f t="shared" si="4"/>
        <v>4</v>
      </c>
      <c r="I26" s="10">
        <f t="shared" si="4"/>
        <v>2</v>
      </c>
      <c r="J26" s="10">
        <f t="shared" si="4"/>
        <v>4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 t="shared" si="5"/>
        <v>1</v>
      </c>
      <c r="U26" s="11">
        <f t="shared" si="6"/>
        <v>1</v>
      </c>
      <c r="V26" s="11">
        <f t="shared" si="9"/>
        <v>1</v>
      </c>
      <c r="W26" s="12">
        <f t="shared" si="10"/>
        <v>2</v>
      </c>
    </row>
    <row r="27" spans="2:23" x14ac:dyDescent="0.4">
      <c r="B27" s="81"/>
      <c r="C27" s="4" t="str">
        <f t="shared" si="7"/>
        <v>PJ MVP</v>
      </c>
      <c r="D27" s="10">
        <f t="shared" si="8"/>
        <v>1</v>
      </c>
      <c r="E27" s="10">
        <f t="shared" si="4"/>
        <v>4</v>
      </c>
      <c r="F27" s="10">
        <f t="shared" si="4"/>
        <v>4</v>
      </c>
      <c r="G27" s="10">
        <f t="shared" si="4"/>
        <v>4</v>
      </c>
      <c r="H27" s="10">
        <f t="shared" si="4"/>
        <v>3</v>
      </c>
      <c r="I27" s="10">
        <f t="shared" si="4"/>
        <v>5</v>
      </c>
      <c r="J27" s="10">
        <f t="shared" si="4"/>
        <v>3</v>
      </c>
      <c r="K27" s="10">
        <f t="shared" si="4"/>
        <v>0</v>
      </c>
      <c r="L27" s="10">
        <f t="shared" si="4"/>
        <v>0</v>
      </c>
      <c r="M27" s="10">
        <f t="shared" si="4"/>
        <v>1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 t="shared" si="5"/>
        <v>1</v>
      </c>
      <c r="U27" s="11">
        <f t="shared" si="6"/>
        <v>1.75</v>
      </c>
      <c r="V27" s="11">
        <f t="shared" si="9"/>
        <v>1</v>
      </c>
      <c r="W27" s="12">
        <f t="shared" si="10"/>
        <v>2.75</v>
      </c>
    </row>
    <row r="28" spans="2:23" x14ac:dyDescent="0.4">
      <c r="B28" s="81"/>
      <c r="C28" s="4" t="str">
        <f t="shared" si="7"/>
        <v>Brandon T</v>
      </c>
      <c r="D28" s="10">
        <f t="shared" si="8"/>
        <v>1</v>
      </c>
      <c r="E28" s="10">
        <f t="shared" si="4"/>
        <v>4</v>
      </c>
      <c r="F28" s="10">
        <f t="shared" si="4"/>
        <v>4</v>
      </c>
      <c r="G28" s="10">
        <f t="shared" si="4"/>
        <v>2</v>
      </c>
      <c r="H28" s="10">
        <f t="shared" si="4"/>
        <v>1</v>
      </c>
      <c r="I28" s="10">
        <f t="shared" si="4"/>
        <v>0</v>
      </c>
      <c r="J28" s="10">
        <f t="shared" si="4"/>
        <v>2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si="5"/>
        <v>0.5</v>
      </c>
      <c r="U28" s="11">
        <f t="shared" si="6"/>
        <v>0.5</v>
      </c>
      <c r="V28" s="11">
        <f t="shared" si="9"/>
        <v>0.5</v>
      </c>
      <c r="W28" s="12">
        <f t="shared" si="10"/>
        <v>1</v>
      </c>
    </row>
    <row r="29" spans="2:23" x14ac:dyDescent="0.4">
      <c r="B29" s="81"/>
      <c r="C29" s="4" t="str">
        <f t="shared" si="7"/>
        <v>AJ</v>
      </c>
      <c r="D29" s="10">
        <f t="shared" si="8"/>
        <v>1</v>
      </c>
      <c r="E29" s="10">
        <f t="shared" si="4"/>
        <v>4</v>
      </c>
      <c r="F29" s="10">
        <f t="shared" si="4"/>
        <v>3</v>
      </c>
      <c r="G29" s="10">
        <f t="shared" si="4"/>
        <v>1</v>
      </c>
      <c r="H29" s="10">
        <f t="shared" si="4"/>
        <v>1</v>
      </c>
      <c r="I29" s="10">
        <f t="shared" si="4"/>
        <v>2</v>
      </c>
      <c r="J29" s="10">
        <f t="shared" si="4"/>
        <v>1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1</v>
      </c>
      <c r="S29" s="10">
        <f t="shared" si="4"/>
        <v>0</v>
      </c>
      <c r="T29" s="11">
        <f t="shared" si="5"/>
        <v>0.33333333333333331</v>
      </c>
      <c r="U29" s="11">
        <f t="shared" si="6"/>
        <v>0.33333333333333331</v>
      </c>
      <c r="V29" s="11">
        <f t="shared" si="9"/>
        <v>0.25</v>
      </c>
      <c r="W29" s="12">
        <f t="shared" si="10"/>
        <v>0.58333333333333326</v>
      </c>
    </row>
    <row r="30" spans="2:23" x14ac:dyDescent="0.4">
      <c r="B30" s="81"/>
      <c r="C30" s="4" t="str">
        <f t="shared" si="7"/>
        <v>John G</v>
      </c>
      <c r="D30" s="10">
        <f t="shared" si="8"/>
        <v>1</v>
      </c>
      <c r="E30" s="10">
        <f t="shared" si="4"/>
        <v>4</v>
      </c>
      <c r="F30" s="10">
        <f t="shared" si="4"/>
        <v>4</v>
      </c>
      <c r="G30" s="10">
        <f t="shared" si="4"/>
        <v>3</v>
      </c>
      <c r="H30" s="10">
        <f t="shared" si="4"/>
        <v>1</v>
      </c>
      <c r="I30" s="10">
        <f t="shared" si="4"/>
        <v>5</v>
      </c>
      <c r="J30" s="10">
        <f t="shared" si="4"/>
        <v>1</v>
      </c>
      <c r="K30" s="10">
        <f t="shared" si="4"/>
        <v>1</v>
      </c>
      <c r="L30" s="10">
        <f t="shared" si="4"/>
        <v>0</v>
      </c>
      <c r="M30" s="10">
        <f t="shared" si="4"/>
        <v>1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5"/>
        <v>0.75</v>
      </c>
      <c r="U30" s="11">
        <f t="shared" si="6"/>
        <v>1.75</v>
      </c>
      <c r="V30" s="11">
        <f t="shared" si="9"/>
        <v>0.75</v>
      </c>
      <c r="W30" s="12">
        <f t="shared" si="10"/>
        <v>2.5</v>
      </c>
    </row>
    <row r="31" spans="2:23" x14ac:dyDescent="0.4">
      <c r="B31" s="81"/>
      <c r="C31" s="4" t="str">
        <f t="shared" si="7"/>
        <v>Jordan</v>
      </c>
      <c r="D31" s="10">
        <f t="shared" si="8"/>
        <v>1</v>
      </c>
      <c r="E31" s="10">
        <f t="shared" si="4"/>
        <v>3</v>
      </c>
      <c r="F31" s="10">
        <f t="shared" si="4"/>
        <v>3</v>
      </c>
      <c r="G31" s="10">
        <f t="shared" si="4"/>
        <v>2</v>
      </c>
      <c r="H31" s="10">
        <f t="shared" si="4"/>
        <v>1</v>
      </c>
      <c r="I31" s="10">
        <f t="shared" si="4"/>
        <v>2</v>
      </c>
      <c r="J31" s="10">
        <f t="shared" si="4"/>
        <v>1</v>
      </c>
      <c r="K31" s="10">
        <f t="shared" si="4"/>
        <v>0</v>
      </c>
      <c r="L31" s="10">
        <f t="shared" si="4"/>
        <v>0</v>
      </c>
      <c r="M31" s="10">
        <f t="shared" si="4"/>
        <v>1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5"/>
        <v>0.66666666666666663</v>
      </c>
      <c r="U31" s="11">
        <f t="shared" si="6"/>
        <v>1.6666666666666667</v>
      </c>
      <c r="V31" s="11">
        <f t="shared" si="9"/>
        <v>0.66666666666666663</v>
      </c>
      <c r="W31" s="12">
        <f t="shared" si="10"/>
        <v>2.3333333333333335</v>
      </c>
    </row>
    <row r="32" spans="2:23" x14ac:dyDescent="0.4">
      <c r="B32" s="81"/>
      <c r="C32" s="4" t="str">
        <f t="shared" si="7"/>
        <v>Dan H</v>
      </c>
      <c r="D32" s="10">
        <f t="shared" si="8"/>
        <v>1</v>
      </c>
      <c r="E32" s="10">
        <f t="shared" si="4"/>
        <v>3</v>
      </c>
      <c r="F32" s="10">
        <f t="shared" si="4"/>
        <v>3</v>
      </c>
      <c r="G32" s="10">
        <f t="shared" si="4"/>
        <v>1</v>
      </c>
      <c r="H32" s="10">
        <f t="shared" si="4"/>
        <v>1</v>
      </c>
      <c r="I32" s="10">
        <f t="shared" si="4"/>
        <v>0</v>
      </c>
      <c r="J32" s="10">
        <f t="shared" si="4"/>
        <v>1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5"/>
        <v>0.33333333333333331</v>
      </c>
      <c r="U32" s="11">
        <f t="shared" si="6"/>
        <v>0.33333333333333331</v>
      </c>
      <c r="V32" s="11">
        <f t="shared" si="9"/>
        <v>0.33333333333333331</v>
      </c>
      <c r="W32" s="12">
        <f t="shared" si="10"/>
        <v>0.66666666666666663</v>
      </c>
    </row>
    <row r="33" spans="2:23" x14ac:dyDescent="0.4">
      <c r="B33" s="81"/>
      <c r="C33" s="4" t="str">
        <f t="shared" si="7"/>
        <v>Eric</v>
      </c>
      <c r="D33" s="10">
        <f t="shared" si="8"/>
        <v>1</v>
      </c>
      <c r="E33" s="10">
        <f t="shared" si="4"/>
        <v>3</v>
      </c>
      <c r="F33" s="10">
        <f t="shared" si="4"/>
        <v>3</v>
      </c>
      <c r="G33" s="10">
        <f t="shared" si="4"/>
        <v>1</v>
      </c>
      <c r="H33" s="10">
        <f t="shared" si="4"/>
        <v>0</v>
      </c>
      <c r="I33" s="10">
        <f t="shared" si="4"/>
        <v>1</v>
      </c>
      <c r="J33" s="10">
        <f t="shared" si="4"/>
        <v>0</v>
      </c>
      <c r="K33" s="10">
        <f t="shared" si="4"/>
        <v>1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5"/>
        <v>0.33333333333333331</v>
      </c>
      <c r="U33" s="11">
        <f t="shared" si="6"/>
        <v>0.66666666666666663</v>
      </c>
      <c r="V33" s="11">
        <f t="shared" si="9"/>
        <v>0.33333333333333331</v>
      </c>
      <c r="W33" s="12">
        <f t="shared" si="10"/>
        <v>1</v>
      </c>
    </row>
    <row r="34" spans="2:23" x14ac:dyDescent="0.4">
      <c r="B34" s="81"/>
      <c r="C34" s="4" t="str">
        <f t="shared" si="7"/>
        <v>Matt</v>
      </c>
      <c r="D34" s="10">
        <f t="shared" si="8"/>
        <v>1</v>
      </c>
      <c r="E34" s="10">
        <f t="shared" si="4"/>
        <v>3</v>
      </c>
      <c r="F34" s="10">
        <f t="shared" si="4"/>
        <v>3</v>
      </c>
      <c r="G34" s="10">
        <f t="shared" si="4"/>
        <v>2</v>
      </c>
      <c r="H34" s="10">
        <f t="shared" si="4"/>
        <v>0</v>
      </c>
      <c r="I34" s="10">
        <f t="shared" si="4"/>
        <v>0</v>
      </c>
      <c r="J34" s="10">
        <f t="shared" si="4"/>
        <v>2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5"/>
        <v>0.66666666666666663</v>
      </c>
      <c r="U34" s="11">
        <f t="shared" si="6"/>
        <v>0.66666666666666663</v>
      </c>
      <c r="V34" s="11">
        <f t="shared" si="9"/>
        <v>0.66666666666666663</v>
      </c>
      <c r="W34" s="12">
        <f t="shared" si="10"/>
        <v>1.3333333333333333</v>
      </c>
    </row>
    <row r="35" spans="2:23" x14ac:dyDescent="0.4">
      <c r="B35" s="81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81"/>
      <c r="C36" s="3" t="s">
        <v>5</v>
      </c>
      <c r="D36" s="13" t="s">
        <v>52</v>
      </c>
      <c r="E36" s="13" t="s">
        <v>4</v>
      </c>
      <c r="F36" s="13" t="s">
        <v>3</v>
      </c>
      <c r="G36" s="13" t="s">
        <v>2</v>
      </c>
      <c r="H36" s="32" t="s">
        <v>42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1"/>
      <c r="C37" s="4" t="str">
        <f>C17</f>
        <v>Eric</v>
      </c>
      <c r="D37" s="10">
        <f t="shared" ref="D37:H38" si="11">VLOOKUP($C37,$C$17:$I$19,MATCH(D$36,$C$16:$I$16,0),FALSE)</f>
        <v>1</v>
      </c>
      <c r="E37" s="10">
        <f t="shared" si="11"/>
        <v>4</v>
      </c>
      <c r="F37" s="10">
        <f t="shared" si="11"/>
        <v>0</v>
      </c>
      <c r="G37" s="10">
        <f t="shared" si="11"/>
        <v>16</v>
      </c>
      <c r="H37" s="10">
        <f t="shared" si="11"/>
        <v>31.5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ht="15" thickBot="1" x14ac:dyDescent="0.45">
      <c r="B38" s="82"/>
      <c r="C38" s="7" t="str">
        <f>C19</f>
        <v>B Shoop</v>
      </c>
      <c r="D38" s="10">
        <f t="shared" si="11"/>
        <v>1</v>
      </c>
      <c r="E38" s="10">
        <f t="shared" si="11"/>
        <v>1</v>
      </c>
      <c r="F38" s="10">
        <f t="shared" si="11"/>
        <v>0</v>
      </c>
      <c r="G38" s="10">
        <f t="shared" si="11"/>
        <v>2</v>
      </c>
      <c r="H38" s="10">
        <f t="shared" si="11"/>
        <v>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7F35-0D23-418B-987B-104E4673749E}">
  <dimension ref="B2:W39"/>
  <sheetViews>
    <sheetView topLeftCell="A2" zoomScale="85" zoomScaleNormal="85" workbookViewId="0">
      <selection activeCell="C25" sqref="C25:W39"/>
    </sheetView>
  </sheetViews>
  <sheetFormatPr defaultRowHeight="14.6" x14ac:dyDescent="0.4"/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5</v>
      </c>
      <c r="F4" s="22">
        <v>5</v>
      </c>
      <c r="G4" s="22">
        <v>5</v>
      </c>
      <c r="H4" s="22">
        <v>4</v>
      </c>
      <c r="I4" s="22">
        <v>1</v>
      </c>
      <c r="J4" s="22">
        <v>3</v>
      </c>
      <c r="K4" s="22">
        <v>1</v>
      </c>
      <c r="L4" s="22">
        <v>1</v>
      </c>
      <c r="M4" s="22"/>
      <c r="N4" s="22"/>
      <c r="O4" s="22"/>
      <c r="P4" s="22"/>
      <c r="Q4" s="22"/>
      <c r="R4" s="22"/>
      <c r="S4" s="22"/>
      <c r="T4" s="11">
        <f>G4/F4</f>
        <v>1</v>
      </c>
      <c r="U4" s="11">
        <f>(J4+(2*K4)+(3*L4)+(4*M4))/F4</f>
        <v>1.6</v>
      </c>
      <c r="V4" s="11">
        <f>(G4+N4+Q4+O4)/E4</f>
        <v>1</v>
      </c>
      <c r="W4" s="12">
        <f>U4+V4</f>
        <v>2.6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4</v>
      </c>
      <c r="H5" s="22">
        <v>2</v>
      </c>
      <c r="I5" s="22">
        <v>1</v>
      </c>
      <c r="J5" s="22">
        <v>4</v>
      </c>
      <c r="K5" s="22"/>
      <c r="L5" s="22"/>
      <c r="M5" s="22"/>
      <c r="N5" s="22"/>
      <c r="O5" s="22"/>
      <c r="P5" s="22"/>
      <c r="Q5" s="22"/>
      <c r="R5" s="22"/>
      <c r="S5" s="22"/>
      <c r="T5" s="11">
        <f t="shared" ref="T5:T14" si="0">G5/F5</f>
        <v>0.8</v>
      </c>
      <c r="U5" s="11">
        <f t="shared" ref="U5:U14" si="1">(J5+(2*K5)+(3*L5)+(4*M5))/F5</f>
        <v>0.8</v>
      </c>
      <c r="V5" s="11">
        <f t="shared" ref="V5:V15" si="2">(G5+N5+Q5+O5)/E5</f>
        <v>0.8</v>
      </c>
      <c r="W5" s="12">
        <f t="shared" ref="W5:W14" si="3">U5+V5</f>
        <v>1.6</v>
      </c>
    </row>
    <row r="6" spans="3:23" x14ac:dyDescent="0.4">
      <c r="C6" t="s">
        <v>12</v>
      </c>
      <c r="D6" s="22">
        <v>1</v>
      </c>
      <c r="E6" s="22">
        <v>4</v>
      </c>
      <c r="F6" s="22">
        <v>4</v>
      </c>
      <c r="G6" s="22">
        <v>4</v>
      </c>
      <c r="H6" s="22">
        <v>3</v>
      </c>
      <c r="I6" s="22">
        <v>4</v>
      </c>
      <c r="J6" s="22">
        <v>2</v>
      </c>
      <c r="K6" s="22">
        <v>1</v>
      </c>
      <c r="L6" s="22"/>
      <c r="M6" s="22">
        <v>1</v>
      </c>
      <c r="N6" s="22"/>
      <c r="O6" s="22"/>
      <c r="P6" s="22"/>
      <c r="Q6" s="22"/>
      <c r="R6" s="22"/>
      <c r="S6" s="22"/>
      <c r="T6" s="11">
        <f t="shared" si="0"/>
        <v>1</v>
      </c>
      <c r="U6" s="11">
        <f t="shared" si="1"/>
        <v>2</v>
      </c>
      <c r="V6" s="11">
        <f t="shared" si="2"/>
        <v>1</v>
      </c>
      <c r="W6" s="12">
        <f t="shared" si="3"/>
        <v>3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2</v>
      </c>
      <c r="H7" s="22">
        <v>2</v>
      </c>
      <c r="I7" s="22">
        <v>1</v>
      </c>
      <c r="J7" s="22">
        <v>2</v>
      </c>
      <c r="K7" s="22"/>
      <c r="L7" s="22"/>
      <c r="M7" s="22"/>
      <c r="N7" s="22"/>
      <c r="O7" s="22"/>
      <c r="P7" s="22"/>
      <c r="Q7" s="22"/>
      <c r="R7" s="22"/>
      <c r="S7" s="22"/>
      <c r="T7" s="11">
        <f t="shared" si="0"/>
        <v>0.5</v>
      </c>
      <c r="U7" s="11">
        <f t="shared" si="1"/>
        <v>0.5</v>
      </c>
      <c r="V7" s="11">
        <f t="shared" si="2"/>
        <v>0.5</v>
      </c>
      <c r="W7" s="12">
        <f t="shared" si="3"/>
        <v>1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2"/>
        <v>#DIV/0!</v>
      </c>
      <c r="W8" s="12" t="e">
        <f t="shared" si="3"/>
        <v>#DIV/0!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2</v>
      </c>
      <c r="H9" s="22">
        <v>2</v>
      </c>
      <c r="I9" s="22">
        <v>3</v>
      </c>
      <c r="J9" s="22"/>
      <c r="K9" s="22">
        <v>1</v>
      </c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0.5</v>
      </c>
      <c r="U9" s="11">
        <f t="shared" si="1"/>
        <v>1.5</v>
      </c>
      <c r="V9" s="11">
        <f t="shared" si="2"/>
        <v>0.5</v>
      </c>
      <c r="W9" s="12">
        <f t="shared" si="3"/>
        <v>2</v>
      </c>
    </row>
    <row r="10" spans="3:23" x14ac:dyDescent="0.4">
      <c r="C10" t="s">
        <v>49</v>
      </c>
      <c r="D10" s="22">
        <v>1</v>
      </c>
      <c r="E10" s="22">
        <v>4</v>
      </c>
      <c r="F10" s="22">
        <v>2</v>
      </c>
      <c r="G10" s="22">
        <v>1</v>
      </c>
      <c r="H10" s="22">
        <v>1</v>
      </c>
      <c r="I10" s="22">
        <v>2</v>
      </c>
      <c r="J10" s="22"/>
      <c r="K10" s="22">
        <v>1</v>
      </c>
      <c r="L10" s="22"/>
      <c r="M10" s="22"/>
      <c r="N10" s="22">
        <v>1</v>
      </c>
      <c r="O10" s="22"/>
      <c r="P10" s="22"/>
      <c r="Q10" s="22"/>
      <c r="R10" s="22">
        <v>1</v>
      </c>
      <c r="S10" s="22"/>
      <c r="T10" s="11">
        <f t="shared" si="0"/>
        <v>0.5</v>
      </c>
      <c r="U10" s="11">
        <f t="shared" si="1"/>
        <v>1</v>
      </c>
      <c r="V10" s="11">
        <f t="shared" si="2"/>
        <v>0.5</v>
      </c>
      <c r="W10" s="12">
        <f t="shared" si="3"/>
        <v>1.5</v>
      </c>
    </row>
    <row r="11" spans="3:23" x14ac:dyDescent="0.4">
      <c r="C11" t="s">
        <v>9</v>
      </c>
      <c r="D11" s="22">
        <v>1</v>
      </c>
      <c r="E11" s="22">
        <v>4</v>
      </c>
      <c r="F11" s="22">
        <v>3</v>
      </c>
      <c r="G11" s="22">
        <v>3</v>
      </c>
      <c r="H11" s="22">
        <v>4</v>
      </c>
      <c r="I11" s="22">
        <v>4</v>
      </c>
      <c r="J11" s="22">
        <v>1</v>
      </c>
      <c r="K11" s="22">
        <v>2</v>
      </c>
      <c r="L11" s="22"/>
      <c r="M11" s="22"/>
      <c r="N11" s="22">
        <v>1</v>
      </c>
      <c r="O11" s="22"/>
      <c r="P11" s="22"/>
      <c r="Q11" s="22"/>
      <c r="R11" s="22"/>
      <c r="S11" s="22"/>
      <c r="T11" s="11">
        <f t="shared" si="0"/>
        <v>1</v>
      </c>
      <c r="U11" s="11">
        <f t="shared" si="1"/>
        <v>1.6666666666666667</v>
      </c>
      <c r="V11" s="11">
        <f t="shared" si="2"/>
        <v>1</v>
      </c>
      <c r="W11" s="12">
        <f t="shared" si="3"/>
        <v>2.666666666666667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3</v>
      </c>
      <c r="H12" s="22">
        <v>1</v>
      </c>
      <c r="I12" s="22">
        <v>1</v>
      </c>
      <c r="J12" s="22">
        <v>3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0.75</v>
      </c>
      <c r="U12" s="11">
        <f t="shared" si="1"/>
        <v>0.75</v>
      </c>
      <c r="V12" s="11">
        <f t="shared" si="2"/>
        <v>0.75</v>
      </c>
      <c r="W12" s="12">
        <f t="shared" si="3"/>
        <v>1.5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2</v>
      </c>
      <c r="H13" s="22">
        <v>1</v>
      </c>
      <c r="I13" s="22">
        <v>1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0.5</v>
      </c>
      <c r="U13" s="11">
        <f t="shared" si="1"/>
        <v>0.5</v>
      </c>
      <c r="V13" s="11">
        <f t="shared" si="2"/>
        <v>0.5</v>
      </c>
      <c r="W13" s="12">
        <f t="shared" si="3"/>
        <v>1</v>
      </c>
    </row>
    <row r="14" spans="3:23" x14ac:dyDescent="0.4">
      <c r="C14" t="s">
        <v>50</v>
      </c>
      <c r="D14" s="22">
        <v>1</v>
      </c>
      <c r="E14" s="22">
        <v>4</v>
      </c>
      <c r="F14" s="22">
        <v>4</v>
      </c>
      <c r="G14" s="22">
        <v>1</v>
      </c>
      <c r="H14" s="22"/>
      <c r="I14" s="22"/>
      <c r="J14" s="22">
        <v>1</v>
      </c>
      <c r="K14" s="22">
        <v>1</v>
      </c>
      <c r="L14" s="22"/>
      <c r="M14" s="22"/>
      <c r="N14" s="22"/>
      <c r="O14" s="22"/>
      <c r="P14" s="22"/>
      <c r="Q14" s="22"/>
      <c r="R14" s="22"/>
      <c r="S14" s="22"/>
      <c r="T14" s="1">
        <f t="shared" si="0"/>
        <v>0.25</v>
      </c>
      <c r="U14" s="30">
        <f t="shared" si="1"/>
        <v>0.75</v>
      </c>
      <c r="V14" s="11">
        <f t="shared" si="2"/>
        <v>0.25</v>
      </c>
      <c r="W14" s="31">
        <f t="shared" si="3"/>
        <v>1</v>
      </c>
    </row>
    <row r="15" spans="3:23" x14ac:dyDescent="0.4">
      <c r="C15" t="s">
        <v>13</v>
      </c>
      <c r="D15" s="22">
        <v>1</v>
      </c>
      <c r="E15" s="22">
        <v>4</v>
      </c>
      <c r="F15" s="22">
        <v>4</v>
      </c>
      <c r="G15" s="22">
        <v>3</v>
      </c>
      <c r="H15" s="22">
        <v>3</v>
      </c>
      <c r="I15" s="22">
        <v>2</v>
      </c>
      <c r="J15" s="22">
        <v>2</v>
      </c>
      <c r="L15" s="22">
        <v>1</v>
      </c>
      <c r="T15" s="1">
        <f t="shared" ref="T15" si="4">G15/F15</f>
        <v>0.75</v>
      </c>
      <c r="U15" s="30">
        <f t="shared" ref="U15" si="5">(J15+(2*K15)+(3*L15)+(4*M15))/F15</f>
        <v>1.25</v>
      </c>
      <c r="V15" s="11">
        <f t="shared" si="2"/>
        <v>0.75</v>
      </c>
      <c r="W15" s="31">
        <f t="shared" ref="W15" si="6">U15+V15</f>
        <v>2</v>
      </c>
    </row>
    <row r="17" spans="2:23" x14ac:dyDescent="0.4">
      <c r="C17" t="s">
        <v>5</v>
      </c>
      <c r="D17" t="s">
        <v>52</v>
      </c>
      <c r="E17" t="s">
        <v>4</v>
      </c>
      <c r="F17" t="s">
        <v>3</v>
      </c>
      <c r="G17" t="s">
        <v>2</v>
      </c>
      <c r="H17" t="s">
        <v>36</v>
      </c>
      <c r="I17" t="s">
        <v>42</v>
      </c>
    </row>
    <row r="18" spans="2:23" x14ac:dyDescent="0.4">
      <c r="C18" t="s">
        <v>1</v>
      </c>
      <c r="D18" s="22">
        <v>1</v>
      </c>
      <c r="E18" s="22">
        <v>4</v>
      </c>
      <c r="F18" s="22"/>
      <c r="G18" s="22">
        <v>6</v>
      </c>
      <c r="H18" s="22">
        <v>4</v>
      </c>
      <c r="I18" s="10">
        <f>9*H18/E18</f>
        <v>9</v>
      </c>
    </row>
    <row r="19" spans="2:23" x14ac:dyDescent="0.4">
      <c r="C19" t="s">
        <v>0</v>
      </c>
      <c r="I19" s="10"/>
    </row>
    <row r="20" spans="2:23" x14ac:dyDescent="0.4">
      <c r="C20" t="s">
        <v>40</v>
      </c>
      <c r="D20">
        <v>1</v>
      </c>
      <c r="E20">
        <v>1</v>
      </c>
      <c r="G20">
        <v>8</v>
      </c>
      <c r="H20">
        <v>8</v>
      </c>
      <c r="I20" s="10">
        <f>9*H20/E20</f>
        <v>72</v>
      </c>
    </row>
    <row r="23" spans="2:23" ht="15" thickBot="1" x14ac:dyDescent="0.45"/>
    <row r="24" spans="2:23" x14ac:dyDescent="0.4">
      <c r="B24" s="80" t="s">
        <v>54</v>
      </c>
      <c r="C24" s="6" t="s">
        <v>33</v>
      </c>
      <c r="D24" s="8" t="s">
        <v>32</v>
      </c>
      <c r="E24" s="8" t="s">
        <v>31</v>
      </c>
      <c r="F24" s="8" t="s">
        <v>30</v>
      </c>
      <c r="G24" s="8" t="s">
        <v>28</v>
      </c>
      <c r="H24" s="8" t="s">
        <v>29</v>
      </c>
      <c r="I24" s="8" t="s">
        <v>27</v>
      </c>
      <c r="J24" s="8" t="s">
        <v>26</v>
      </c>
      <c r="K24" s="8" t="s">
        <v>25</v>
      </c>
      <c r="L24" s="8" t="s">
        <v>24</v>
      </c>
      <c r="M24" s="8" t="s">
        <v>23</v>
      </c>
      <c r="N24" s="8" t="s">
        <v>22</v>
      </c>
      <c r="O24" s="8" t="s">
        <v>21</v>
      </c>
      <c r="P24" s="8" t="s">
        <v>37</v>
      </c>
      <c r="Q24" s="8" t="s">
        <v>38</v>
      </c>
      <c r="R24" s="8" t="s">
        <v>20</v>
      </c>
      <c r="S24" s="8" t="s">
        <v>19</v>
      </c>
      <c r="T24" s="8" t="s">
        <v>18</v>
      </c>
      <c r="U24" s="8" t="s">
        <v>17</v>
      </c>
      <c r="V24" s="8" t="s">
        <v>16</v>
      </c>
      <c r="W24" s="9" t="s">
        <v>15</v>
      </c>
    </row>
    <row r="25" spans="2:23" x14ac:dyDescent="0.4">
      <c r="B25" s="81"/>
      <c r="C25" t="s">
        <v>39</v>
      </c>
      <c r="D25" s="10">
        <f>VLOOKUP($C25,$C$4:$S$15,MATCH(D$24,$C$3:$S$3,0),FALSE)</f>
        <v>1</v>
      </c>
      <c r="E25" s="10">
        <f t="shared" ref="E25:S35" si="7">VLOOKUP($C25,$C$4:$S$15,MATCH(E$24,$C$3:$S$3,0),FALSE)</f>
        <v>5</v>
      </c>
      <c r="F25" s="10">
        <f t="shared" si="7"/>
        <v>5</v>
      </c>
      <c r="G25" s="10">
        <f t="shared" si="7"/>
        <v>5</v>
      </c>
      <c r="H25" s="10">
        <f t="shared" si="7"/>
        <v>4</v>
      </c>
      <c r="I25" s="10">
        <f t="shared" si="7"/>
        <v>1</v>
      </c>
      <c r="J25" s="10">
        <f t="shared" si="7"/>
        <v>3</v>
      </c>
      <c r="K25" s="10">
        <f t="shared" si="7"/>
        <v>1</v>
      </c>
      <c r="L25" s="10">
        <f t="shared" si="7"/>
        <v>1</v>
      </c>
      <c r="M25" s="10">
        <f t="shared" si="7"/>
        <v>0</v>
      </c>
      <c r="N25" s="10">
        <f t="shared" si="7"/>
        <v>0</v>
      </c>
      <c r="O25" s="10">
        <f t="shared" si="7"/>
        <v>0</v>
      </c>
      <c r="P25" s="10">
        <f t="shared" si="7"/>
        <v>0</v>
      </c>
      <c r="Q25" s="10">
        <f t="shared" si="7"/>
        <v>0</v>
      </c>
      <c r="R25" s="10">
        <f t="shared" si="7"/>
        <v>0</v>
      </c>
      <c r="S25" s="10">
        <f t="shared" si="7"/>
        <v>0</v>
      </c>
      <c r="T25" s="11">
        <f t="shared" ref="T25:T35" si="8">G25/F25</f>
        <v>1</v>
      </c>
      <c r="U25" s="11">
        <f t="shared" ref="U25:U35" si="9">(J25+(2*K25)+(3*L25)+(4*M25))/F25</f>
        <v>1.6</v>
      </c>
      <c r="V25" s="11">
        <f>(G25+N25+Q25+O25)/F25</f>
        <v>1</v>
      </c>
      <c r="W25" s="12">
        <f>U25+V25</f>
        <v>2.6</v>
      </c>
    </row>
    <row r="26" spans="2:23" x14ac:dyDescent="0.4">
      <c r="B26" s="81"/>
      <c r="C26" t="s">
        <v>40</v>
      </c>
      <c r="D26" s="10">
        <f t="shared" ref="D26:D35" si="10">VLOOKUP($C26,$C$4:$S$15,MATCH(D$24,$C$3:$S$3,0),FALSE)</f>
        <v>1</v>
      </c>
      <c r="E26" s="10">
        <f t="shared" si="7"/>
        <v>5</v>
      </c>
      <c r="F26" s="10">
        <f t="shared" si="7"/>
        <v>5</v>
      </c>
      <c r="G26" s="10">
        <f t="shared" si="7"/>
        <v>4</v>
      </c>
      <c r="H26" s="10">
        <f t="shared" si="7"/>
        <v>2</v>
      </c>
      <c r="I26" s="10">
        <f t="shared" si="7"/>
        <v>1</v>
      </c>
      <c r="J26" s="10">
        <f t="shared" si="7"/>
        <v>4</v>
      </c>
      <c r="K26" s="10">
        <f t="shared" si="7"/>
        <v>0</v>
      </c>
      <c r="L26" s="10">
        <f t="shared" si="7"/>
        <v>0</v>
      </c>
      <c r="M26" s="10">
        <f t="shared" si="7"/>
        <v>0</v>
      </c>
      <c r="N26" s="10">
        <f t="shared" si="7"/>
        <v>0</v>
      </c>
      <c r="O26" s="10">
        <f t="shared" si="7"/>
        <v>0</v>
      </c>
      <c r="P26" s="10">
        <f t="shared" si="7"/>
        <v>0</v>
      </c>
      <c r="Q26" s="10">
        <f t="shared" si="7"/>
        <v>0</v>
      </c>
      <c r="R26" s="10">
        <f t="shared" si="7"/>
        <v>0</v>
      </c>
      <c r="S26" s="10">
        <f t="shared" si="7"/>
        <v>0</v>
      </c>
      <c r="T26" s="11">
        <f t="shared" si="8"/>
        <v>0.8</v>
      </c>
      <c r="U26" s="11">
        <f t="shared" si="9"/>
        <v>0.8</v>
      </c>
      <c r="V26" s="11">
        <f t="shared" ref="V26:V35" si="11">(G26+N26+Q26+O26)/F26</f>
        <v>0.8</v>
      </c>
      <c r="W26" s="12">
        <f t="shared" ref="W26:W35" si="12">U26+V26</f>
        <v>1.6</v>
      </c>
    </row>
    <row r="27" spans="2:23" x14ac:dyDescent="0.4">
      <c r="B27" s="81"/>
      <c r="C27" t="s">
        <v>12</v>
      </c>
      <c r="D27" s="10">
        <f t="shared" si="10"/>
        <v>1</v>
      </c>
      <c r="E27" s="10">
        <f t="shared" si="7"/>
        <v>4</v>
      </c>
      <c r="F27" s="10">
        <f t="shared" si="7"/>
        <v>4</v>
      </c>
      <c r="G27" s="10">
        <f t="shared" si="7"/>
        <v>4</v>
      </c>
      <c r="H27" s="10">
        <f t="shared" si="7"/>
        <v>3</v>
      </c>
      <c r="I27" s="10">
        <f t="shared" si="7"/>
        <v>4</v>
      </c>
      <c r="J27" s="10">
        <f t="shared" si="7"/>
        <v>2</v>
      </c>
      <c r="K27" s="10">
        <f t="shared" si="7"/>
        <v>1</v>
      </c>
      <c r="L27" s="10">
        <f t="shared" si="7"/>
        <v>0</v>
      </c>
      <c r="M27" s="10">
        <f t="shared" si="7"/>
        <v>1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10">
        <f t="shared" si="7"/>
        <v>0</v>
      </c>
      <c r="S27" s="10">
        <f t="shared" si="7"/>
        <v>0</v>
      </c>
      <c r="T27" s="11">
        <f t="shared" si="8"/>
        <v>1</v>
      </c>
      <c r="U27" s="11">
        <f t="shared" si="9"/>
        <v>2</v>
      </c>
      <c r="V27" s="11">
        <f t="shared" si="11"/>
        <v>1</v>
      </c>
      <c r="W27" s="12">
        <f t="shared" si="12"/>
        <v>3</v>
      </c>
    </row>
    <row r="28" spans="2:23" x14ac:dyDescent="0.4">
      <c r="B28" s="81"/>
      <c r="C28" t="s">
        <v>47</v>
      </c>
      <c r="D28" s="10">
        <f t="shared" si="10"/>
        <v>1</v>
      </c>
      <c r="E28" s="10">
        <f t="shared" si="7"/>
        <v>4</v>
      </c>
      <c r="F28" s="10">
        <f t="shared" si="7"/>
        <v>4</v>
      </c>
      <c r="G28" s="10">
        <f t="shared" si="7"/>
        <v>2</v>
      </c>
      <c r="H28" s="10">
        <f t="shared" si="7"/>
        <v>2</v>
      </c>
      <c r="I28" s="10">
        <f t="shared" si="7"/>
        <v>1</v>
      </c>
      <c r="J28" s="10">
        <f t="shared" si="7"/>
        <v>2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10">
        <f t="shared" si="7"/>
        <v>0</v>
      </c>
      <c r="S28" s="10">
        <f t="shared" si="7"/>
        <v>0</v>
      </c>
      <c r="T28" s="11">
        <f t="shared" si="8"/>
        <v>0.5</v>
      </c>
      <c r="U28" s="11">
        <f t="shared" si="9"/>
        <v>0.5</v>
      </c>
      <c r="V28" s="11">
        <f t="shared" si="11"/>
        <v>0.5</v>
      </c>
      <c r="W28" s="12">
        <f t="shared" si="12"/>
        <v>1</v>
      </c>
    </row>
    <row r="29" spans="2:23" x14ac:dyDescent="0.4">
      <c r="B29" s="81"/>
      <c r="C29" t="s">
        <v>13</v>
      </c>
      <c r="D29" s="10">
        <f t="shared" si="10"/>
        <v>1</v>
      </c>
      <c r="E29" s="10">
        <f t="shared" si="7"/>
        <v>4</v>
      </c>
      <c r="F29" s="10">
        <f t="shared" si="7"/>
        <v>4</v>
      </c>
      <c r="G29" s="10">
        <f t="shared" si="7"/>
        <v>3</v>
      </c>
      <c r="H29" s="10">
        <f t="shared" si="7"/>
        <v>3</v>
      </c>
      <c r="I29" s="10">
        <f t="shared" si="7"/>
        <v>2</v>
      </c>
      <c r="J29" s="10">
        <f t="shared" si="7"/>
        <v>2</v>
      </c>
      <c r="K29" s="10">
        <f t="shared" si="7"/>
        <v>0</v>
      </c>
      <c r="L29" s="10">
        <f t="shared" si="7"/>
        <v>1</v>
      </c>
      <c r="M29" s="10">
        <f t="shared" si="7"/>
        <v>0</v>
      </c>
      <c r="N29" s="10">
        <f t="shared" si="7"/>
        <v>0</v>
      </c>
      <c r="O29" s="10">
        <f t="shared" si="7"/>
        <v>0</v>
      </c>
      <c r="P29" s="10">
        <f t="shared" si="7"/>
        <v>0</v>
      </c>
      <c r="Q29" s="10">
        <f t="shared" si="7"/>
        <v>0</v>
      </c>
      <c r="R29" s="10">
        <f t="shared" si="7"/>
        <v>0</v>
      </c>
      <c r="S29" s="10">
        <f t="shared" si="7"/>
        <v>0</v>
      </c>
      <c r="T29" s="11">
        <f t="shared" si="8"/>
        <v>0.75</v>
      </c>
      <c r="U29" s="11">
        <f t="shared" si="9"/>
        <v>1.25</v>
      </c>
      <c r="V29" s="11">
        <f t="shared" si="11"/>
        <v>0.75</v>
      </c>
      <c r="W29" s="12">
        <f t="shared" si="12"/>
        <v>2</v>
      </c>
    </row>
    <row r="30" spans="2:23" x14ac:dyDescent="0.4">
      <c r="B30" s="81"/>
      <c r="C30" t="s">
        <v>49</v>
      </c>
      <c r="D30" s="10">
        <f t="shared" si="10"/>
        <v>1</v>
      </c>
      <c r="E30" s="10">
        <f t="shared" si="7"/>
        <v>4</v>
      </c>
      <c r="F30" s="10">
        <f t="shared" si="7"/>
        <v>2</v>
      </c>
      <c r="G30" s="10">
        <f t="shared" si="7"/>
        <v>1</v>
      </c>
      <c r="H30" s="10">
        <f t="shared" si="7"/>
        <v>1</v>
      </c>
      <c r="I30" s="10">
        <f t="shared" si="7"/>
        <v>2</v>
      </c>
      <c r="J30" s="10">
        <f t="shared" si="7"/>
        <v>0</v>
      </c>
      <c r="K30" s="10">
        <f t="shared" si="7"/>
        <v>1</v>
      </c>
      <c r="L30" s="10">
        <f t="shared" si="7"/>
        <v>0</v>
      </c>
      <c r="M30" s="10">
        <f t="shared" si="7"/>
        <v>0</v>
      </c>
      <c r="N30" s="10">
        <f t="shared" si="7"/>
        <v>1</v>
      </c>
      <c r="O30" s="10">
        <f t="shared" si="7"/>
        <v>0</v>
      </c>
      <c r="P30" s="10">
        <f t="shared" si="7"/>
        <v>0</v>
      </c>
      <c r="Q30" s="10">
        <f t="shared" si="7"/>
        <v>0</v>
      </c>
      <c r="R30" s="10">
        <f t="shared" si="7"/>
        <v>1</v>
      </c>
      <c r="S30" s="10">
        <f t="shared" si="7"/>
        <v>0</v>
      </c>
      <c r="T30" s="11">
        <f t="shared" si="8"/>
        <v>0.5</v>
      </c>
      <c r="U30" s="11">
        <f t="shared" si="9"/>
        <v>1</v>
      </c>
      <c r="V30" s="11">
        <f t="shared" si="11"/>
        <v>1</v>
      </c>
      <c r="W30" s="12">
        <f t="shared" si="12"/>
        <v>2</v>
      </c>
    </row>
    <row r="31" spans="2:23" x14ac:dyDescent="0.4">
      <c r="B31" s="81"/>
      <c r="C31" t="s">
        <v>9</v>
      </c>
      <c r="D31" s="10">
        <f t="shared" si="10"/>
        <v>1</v>
      </c>
      <c r="E31" s="10">
        <f t="shared" si="7"/>
        <v>4</v>
      </c>
      <c r="F31" s="10">
        <f t="shared" si="7"/>
        <v>3</v>
      </c>
      <c r="G31" s="10">
        <f t="shared" si="7"/>
        <v>3</v>
      </c>
      <c r="H31" s="10">
        <f t="shared" si="7"/>
        <v>4</v>
      </c>
      <c r="I31" s="10">
        <f t="shared" si="7"/>
        <v>4</v>
      </c>
      <c r="J31" s="10">
        <f t="shared" si="7"/>
        <v>1</v>
      </c>
      <c r="K31" s="10">
        <f t="shared" si="7"/>
        <v>2</v>
      </c>
      <c r="L31" s="10">
        <f t="shared" si="7"/>
        <v>0</v>
      </c>
      <c r="M31" s="10">
        <f t="shared" si="7"/>
        <v>0</v>
      </c>
      <c r="N31" s="10">
        <f t="shared" si="7"/>
        <v>1</v>
      </c>
      <c r="O31" s="10">
        <f t="shared" si="7"/>
        <v>0</v>
      </c>
      <c r="P31" s="10">
        <f t="shared" si="7"/>
        <v>0</v>
      </c>
      <c r="Q31" s="10">
        <f t="shared" si="7"/>
        <v>0</v>
      </c>
      <c r="R31" s="10">
        <f t="shared" si="7"/>
        <v>0</v>
      </c>
      <c r="S31" s="10">
        <f t="shared" si="7"/>
        <v>0</v>
      </c>
      <c r="T31" s="11">
        <f t="shared" si="8"/>
        <v>1</v>
      </c>
      <c r="U31" s="11">
        <f t="shared" si="9"/>
        <v>1.6666666666666667</v>
      </c>
      <c r="V31" s="11">
        <f t="shared" si="11"/>
        <v>1.3333333333333333</v>
      </c>
      <c r="W31" s="12">
        <f t="shared" si="12"/>
        <v>3</v>
      </c>
    </row>
    <row r="32" spans="2:23" x14ac:dyDescent="0.4">
      <c r="B32" s="81"/>
      <c r="C32" t="s">
        <v>1</v>
      </c>
      <c r="D32" s="10">
        <f t="shared" si="10"/>
        <v>1</v>
      </c>
      <c r="E32" s="10">
        <f t="shared" si="7"/>
        <v>4</v>
      </c>
      <c r="F32" s="10">
        <f t="shared" si="7"/>
        <v>4</v>
      </c>
      <c r="G32" s="10">
        <f t="shared" si="7"/>
        <v>2</v>
      </c>
      <c r="H32" s="10">
        <f t="shared" si="7"/>
        <v>1</v>
      </c>
      <c r="I32" s="10">
        <f t="shared" si="7"/>
        <v>1</v>
      </c>
      <c r="J32" s="10">
        <f t="shared" si="7"/>
        <v>2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7"/>
        <v>0</v>
      </c>
      <c r="P32" s="10">
        <f t="shared" si="7"/>
        <v>0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1">
        <f t="shared" si="8"/>
        <v>0.5</v>
      </c>
      <c r="U32" s="11">
        <f t="shared" si="9"/>
        <v>0.5</v>
      </c>
      <c r="V32" s="11">
        <f t="shared" si="11"/>
        <v>0.5</v>
      </c>
      <c r="W32" s="12">
        <f t="shared" si="12"/>
        <v>1</v>
      </c>
    </row>
    <row r="33" spans="2:23" x14ac:dyDescent="0.4">
      <c r="B33" s="81"/>
      <c r="C33" t="s">
        <v>6</v>
      </c>
      <c r="D33" s="10">
        <f t="shared" si="10"/>
        <v>1</v>
      </c>
      <c r="E33" s="10">
        <f t="shared" si="7"/>
        <v>4</v>
      </c>
      <c r="F33" s="10">
        <f t="shared" si="7"/>
        <v>4</v>
      </c>
      <c r="G33" s="10">
        <f t="shared" si="7"/>
        <v>3</v>
      </c>
      <c r="H33" s="10">
        <f t="shared" si="7"/>
        <v>1</v>
      </c>
      <c r="I33" s="10">
        <f t="shared" si="7"/>
        <v>1</v>
      </c>
      <c r="J33" s="10">
        <f t="shared" si="7"/>
        <v>3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10">
        <f t="shared" si="7"/>
        <v>0</v>
      </c>
      <c r="R33" s="10">
        <f t="shared" si="7"/>
        <v>0</v>
      </c>
      <c r="S33" s="10">
        <f t="shared" si="7"/>
        <v>0</v>
      </c>
      <c r="T33" s="11">
        <f t="shared" si="8"/>
        <v>0.75</v>
      </c>
      <c r="U33" s="11">
        <f t="shared" si="9"/>
        <v>0.75</v>
      </c>
      <c r="V33" s="11">
        <f t="shared" si="11"/>
        <v>0.75</v>
      </c>
      <c r="W33" s="12">
        <f t="shared" si="12"/>
        <v>1.5</v>
      </c>
    </row>
    <row r="34" spans="2:23" x14ac:dyDescent="0.4">
      <c r="B34" s="81"/>
      <c r="C34" t="s">
        <v>11</v>
      </c>
      <c r="D34" s="10">
        <f t="shared" si="10"/>
        <v>1</v>
      </c>
      <c r="E34" s="10">
        <f t="shared" si="7"/>
        <v>4</v>
      </c>
      <c r="F34" s="10">
        <f t="shared" si="7"/>
        <v>4</v>
      </c>
      <c r="G34" s="10">
        <f t="shared" si="7"/>
        <v>2</v>
      </c>
      <c r="H34" s="10">
        <f t="shared" si="7"/>
        <v>2</v>
      </c>
      <c r="I34" s="10">
        <f t="shared" si="7"/>
        <v>3</v>
      </c>
      <c r="J34" s="10">
        <f t="shared" si="7"/>
        <v>0</v>
      </c>
      <c r="K34" s="10">
        <f t="shared" si="7"/>
        <v>1</v>
      </c>
      <c r="L34" s="10">
        <f t="shared" si="7"/>
        <v>0</v>
      </c>
      <c r="M34" s="10">
        <f t="shared" si="7"/>
        <v>1</v>
      </c>
      <c r="N34" s="10">
        <f t="shared" si="7"/>
        <v>0</v>
      </c>
      <c r="O34" s="10">
        <f t="shared" si="7"/>
        <v>0</v>
      </c>
      <c r="P34" s="10">
        <f t="shared" si="7"/>
        <v>0</v>
      </c>
      <c r="Q34" s="10">
        <f t="shared" si="7"/>
        <v>0</v>
      </c>
      <c r="R34" s="10">
        <f t="shared" si="7"/>
        <v>0</v>
      </c>
      <c r="S34" s="10">
        <f t="shared" si="7"/>
        <v>0</v>
      </c>
      <c r="T34" s="11">
        <f t="shared" si="8"/>
        <v>0.5</v>
      </c>
      <c r="U34" s="11">
        <f t="shared" si="9"/>
        <v>1.5</v>
      </c>
      <c r="V34" s="11">
        <f t="shared" si="11"/>
        <v>0.5</v>
      </c>
      <c r="W34" s="12">
        <f t="shared" si="12"/>
        <v>2</v>
      </c>
    </row>
    <row r="35" spans="2:23" x14ac:dyDescent="0.4">
      <c r="B35" s="81"/>
      <c r="C35" t="s">
        <v>50</v>
      </c>
      <c r="D35" s="10">
        <f t="shared" si="10"/>
        <v>1</v>
      </c>
      <c r="E35" s="10">
        <f t="shared" si="7"/>
        <v>4</v>
      </c>
      <c r="F35" s="10">
        <f t="shared" si="7"/>
        <v>4</v>
      </c>
      <c r="G35" s="10">
        <f t="shared" si="7"/>
        <v>1</v>
      </c>
      <c r="H35" s="10">
        <f t="shared" si="7"/>
        <v>0</v>
      </c>
      <c r="I35" s="10">
        <f t="shared" si="7"/>
        <v>0</v>
      </c>
      <c r="J35" s="10">
        <f t="shared" si="7"/>
        <v>1</v>
      </c>
      <c r="K35" s="10">
        <f t="shared" si="7"/>
        <v>1</v>
      </c>
      <c r="L35" s="10">
        <f t="shared" si="7"/>
        <v>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0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1">
        <f t="shared" si="8"/>
        <v>0.25</v>
      </c>
      <c r="U35" s="11">
        <f t="shared" si="9"/>
        <v>0.75</v>
      </c>
      <c r="V35" s="11">
        <f t="shared" si="11"/>
        <v>0.25</v>
      </c>
      <c r="W35" s="12">
        <f t="shared" si="12"/>
        <v>1</v>
      </c>
    </row>
    <row r="36" spans="2:23" x14ac:dyDescent="0.4">
      <c r="B36" s="81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1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1"/>
      <c r="C38" s="4" t="s">
        <v>1</v>
      </c>
      <c r="D38" s="10">
        <f>VLOOKUP($C38,$C$18:$I$20,MATCH(D$37,$C$17:$I$17,0),FALSE)</f>
        <v>1</v>
      </c>
      <c r="E38" s="10">
        <f t="shared" ref="E38:H39" si="13">VLOOKUP($C38,$C$18:$I$20,MATCH(E$37,$C$17:$I$17,0),FALSE)</f>
        <v>4</v>
      </c>
      <c r="F38" s="10">
        <f t="shared" si="13"/>
        <v>0</v>
      </c>
      <c r="G38" s="10">
        <f t="shared" si="13"/>
        <v>6</v>
      </c>
      <c r="H38" s="21">
        <f t="shared" si="13"/>
        <v>9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ht="15" thickBot="1" x14ac:dyDescent="0.45">
      <c r="B39" s="82"/>
      <c r="C39" s="7" t="s">
        <v>40</v>
      </c>
      <c r="D39" s="10">
        <f>VLOOKUP($C39,$C$18:$I$20,MATCH(D$37,$C$17:$I$17,0),FALSE)</f>
        <v>1</v>
      </c>
      <c r="E39" s="10">
        <f t="shared" si="13"/>
        <v>1</v>
      </c>
      <c r="F39" s="10">
        <f t="shared" si="13"/>
        <v>0</v>
      </c>
      <c r="G39" s="10">
        <f t="shared" si="13"/>
        <v>8</v>
      </c>
      <c r="H39" s="21">
        <f t="shared" si="13"/>
        <v>72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6"/>
    </row>
  </sheetData>
  <mergeCells count="1">
    <mergeCell ref="B24:B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E71B-F584-46B3-94CE-6E172A2D47C0}">
  <dimension ref="B2:W39"/>
  <sheetViews>
    <sheetView zoomScaleNormal="100" workbookViewId="0">
      <selection activeCell="I18" sqref="I18"/>
    </sheetView>
  </sheetViews>
  <sheetFormatPr defaultRowHeight="14.6" x14ac:dyDescent="0.4"/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4</v>
      </c>
      <c r="F4" s="22">
        <v>2</v>
      </c>
      <c r="G4" s="22">
        <v>1</v>
      </c>
      <c r="H4" s="22">
        <v>2</v>
      </c>
      <c r="I4" s="22"/>
      <c r="J4" s="22">
        <v>1</v>
      </c>
      <c r="K4" s="22"/>
      <c r="L4" s="22"/>
      <c r="M4" s="22"/>
      <c r="N4" s="22">
        <v>2</v>
      </c>
      <c r="O4" s="22"/>
      <c r="P4" s="22"/>
      <c r="Q4" s="22"/>
      <c r="R4" s="22"/>
      <c r="S4" s="22"/>
      <c r="T4" s="11">
        <f>G4/F4</f>
        <v>0.5</v>
      </c>
      <c r="U4" s="11">
        <f>(J4+(2*K4)+(3*L4)+(4*M4))/F4</f>
        <v>0.5</v>
      </c>
      <c r="V4" s="11">
        <f>(G4+N4+Q4+O4)/E4</f>
        <v>0.75</v>
      </c>
      <c r="W4" s="12">
        <f>U4+V4</f>
        <v>1.25</v>
      </c>
    </row>
    <row r="5" spans="3:23" x14ac:dyDescent="0.4">
      <c r="C5" t="s">
        <v>40</v>
      </c>
      <c r="D5" s="22">
        <v>1</v>
      </c>
      <c r="E5" s="22">
        <v>4</v>
      </c>
      <c r="F5" s="22">
        <v>3</v>
      </c>
      <c r="G5" s="22">
        <v>2</v>
      </c>
      <c r="H5" s="22">
        <v>1</v>
      </c>
      <c r="I5" s="22">
        <v>1</v>
      </c>
      <c r="J5" s="22">
        <v>1</v>
      </c>
      <c r="K5" s="22">
        <v>1</v>
      </c>
      <c r="L5" s="22"/>
      <c r="M5" s="22"/>
      <c r="N5" s="22"/>
      <c r="O5" s="22"/>
      <c r="P5" s="22"/>
      <c r="Q5" s="22"/>
      <c r="R5" s="22">
        <v>1</v>
      </c>
      <c r="S5" s="22"/>
      <c r="T5" s="11">
        <f t="shared" ref="T5:T14" si="0">G5/F5</f>
        <v>0.66666666666666663</v>
      </c>
      <c r="U5" s="11">
        <f t="shared" ref="U5:U14" si="1">(J5+(2*K5)+(3*L5)+(4*M5))/F5</f>
        <v>1</v>
      </c>
      <c r="V5" s="11">
        <f>(G5+N5+Q5+O5)/F5</f>
        <v>0.66666666666666663</v>
      </c>
      <c r="W5" s="12">
        <f t="shared" ref="W5:W14" si="2">U5+V5</f>
        <v>1.6666666666666665</v>
      </c>
    </row>
    <row r="6" spans="3:23" x14ac:dyDescent="0.4">
      <c r="C6" t="s">
        <v>12</v>
      </c>
      <c r="D6" s="22">
        <v>1</v>
      </c>
      <c r="E6" s="22">
        <v>4</v>
      </c>
      <c r="F6" s="22">
        <v>3</v>
      </c>
      <c r="G6" s="22">
        <v>3</v>
      </c>
      <c r="H6" s="22">
        <v>3</v>
      </c>
      <c r="I6" s="22">
        <v>5</v>
      </c>
      <c r="J6" s="22">
        <v>2</v>
      </c>
      <c r="K6" s="22">
        <v>1</v>
      </c>
      <c r="L6" s="22"/>
      <c r="M6" s="22"/>
      <c r="N6" s="22"/>
      <c r="O6" s="22"/>
      <c r="P6" s="22"/>
      <c r="Q6" s="22"/>
      <c r="R6" s="22">
        <v>1</v>
      </c>
      <c r="S6" s="22"/>
      <c r="T6" s="11">
        <f t="shared" si="0"/>
        <v>1</v>
      </c>
      <c r="U6" s="11">
        <f t="shared" si="1"/>
        <v>1.3333333333333333</v>
      </c>
      <c r="V6" s="11">
        <f>(G6+N6+Q6+O6)/F6</f>
        <v>1</v>
      </c>
      <c r="W6" s="12">
        <f t="shared" si="2"/>
        <v>2.333333333333333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3</v>
      </c>
      <c r="H7" s="22">
        <v>3</v>
      </c>
      <c r="I7" s="22">
        <v>4</v>
      </c>
      <c r="J7" s="22">
        <v>1</v>
      </c>
      <c r="K7" s="22">
        <v>1</v>
      </c>
      <c r="L7" s="22"/>
      <c r="M7" s="22">
        <v>1</v>
      </c>
      <c r="N7" s="22"/>
      <c r="O7" s="22"/>
      <c r="P7" s="22">
        <v>1</v>
      </c>
      <c r="Q7" s="22"/>
      <c r="R7" s="22"/>
      <c r="S7" s="22"/>
      <c r="T7" s="11">
        <f t="shared" si="0"/>
        <v>0.75</v>
      </c>
      <c r="U7" s="11">
        <f t="shared" si="1"/>
        <v>1.75</v>
      </c>
      <c r="V7" s="11">
        <f t="shared" ref="V7:V14" si="3">(G7+N7+Q7+O7)/E7</f>
        <v>0.75</v>
      </c>
      <c r="W7" s="12">
        <f t="shared" si="2"/>
        <v>2.5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2</v>
      </c>
      <c r="H9" s="22">
        <v>2</v>
      </c>
      <c r="I9" s="22">
        <v>2</v>
      </c>
      <c r="J9" s="22">
        <v>1</v>
      </c>
      <c r="K9" s="22"/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0.66666666666666663</v>
      </c>
      <c r="U9" s="11">
        <f t="shared" si="1"/>
        <v>1.6666666666666667</v>
      </c>
      <c r="V9" s="11">
        <f t="shared" si="3"/>
        <v>0.66666666666666663</v>
      </c>
      <c r="W9" s="12">
        <f t="shared" si="2"/>
        <v>2.3333333333333335</v>
      </c>
    </row>
    <row r="10" spans="3:23" x14ac:dyDescent="0.4">
      <c r="C10" t="s">
        <v>49</v>
      </c>
      <c r="D10" s="22">
        <v>1</v>
      </c>
      <c r="E10" s="22">
        <v>3</v>
      </c>
      <c r="F10" s="22">
        <v>2</v>
      </c>
      <c r="G10" s="22">
        <v>1</v>
      </c>
      <c r="H10" s="22">
        <v>1</v>
      </c>
      <c r="I10" s="22">
        <v>2</v>
      </c>
      <c r="J10" s="22"/>
      <c r="K10" s="22"/>
      <c r="L10" s="22"/>
      <c r="M10" s="22">
        <v>1</v>
      </c>
      <c r="N10" s="22">
        <v>1</v>
      </c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2</v>
      </c>
      <c r="V10" s="11">
        <f t="shared" si="3"/>
        <v>0.66666666666666663</v>
      </c>
      <c r="W10" s="12">
        <f t="shared" si="2"/>
        <v>2.6666666666666665</v>
      </c>
    </row>
    <row r="11" spans="3:23" x14ac:dyDescent="0.4">
      <c r="C11" t="s">
        <v>9</v>
      </c>
      <c r="D11" s="22">
        <v>1</v>
      </c>
      <c r="E11" s="22">
        <v>3</v>
      </c>
      <c r="F11" s="22">
        <v>3</v>
      </c>
      <c r="G11" s="22">
        <v>2</v>
      </c>
      <c r="H11" s="22"/>
      <c r="I11" s="22">
        <v>2</v>
      </c>
      <c r="J11" s="22">
        <v>2</v>
      </c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0"/>
        <v>0.66666666666666663</v>
      </c>
      <c r="U11" s="11">
        <f t="shared" si="1"/>
        <v>0.66666666666666663</v>
      </c>
      <c r="V11" s="11">
        <f t="shared" si="3"/>
        <v>0.66666666666666663</v>
      </c>
      <c r="W11" s="12">
        <f t="shared" si="2"/>
        <v>1.3333333333333333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1</v>
      </c>
      <c r="H12" s="22">
        <v>1</v>
      </c>
      <c r="I12" s="22">
        <v>1</v>
      </c>
      <c r="J12" s="22"/>
      <c r="K12" s="22"/>
      <c r="L12" s="22">
        <v>1</v>
      </c>
      <c r="M12" s="22"/>
      <c r="N12" s="22"/>
      <c r="O12" s="22"/>
      <c r="P12" s="22"/>
      <c r="Q12" s="22"/>
      <c r="R12" s="22"/>
      <c r="S12" s="22"/>
      <c r="T12" s="11">
        <f t="shared" si="0"/>
        <v>0.33333333333333331</v>
      </c>
      <c r="U12" s="11">
        <f t="shared" si="1"/>
        <v>1</v>
      </c>
      <c r="V12" s="11">
        <f t="shared" si="3"/>
        <v>0.33333333333333331</v>
      </c>
      <c r="W12" s="12">
        <f t="shared" si="2"/>
        <v>1.3333333333333333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>
        <v>1</v>
      </c>
      <c r="I13" s="22">
        <v>1</v>
      </c>
      <c r="J13" s="22">
        <v>1</v>
      </c>
      <c r="K13" s="22">
        <v>1</v>
      </c>
      <c r="L13" s="22"/>
      <c r="M13" s="22"/>
      <c r="N13" s="22"/>
      <c r="O13" s="22"/>
      <c r="P13" s="22"/>
      <c r="Q13" s="22"/>
      <c r="R13" s="22"/>
      <c r="S13" s="22"/>
      <c r="T13" s="11">
        <f t="shared" si="0"/>
        <v>0.66666666666666663</v>
      </c>
      <c r="U13" s="11">
        <f t="shared" si="1"/>
        <v>1</v>
      </c>
      <c r="V13" s="11">
        <f t="shared" si="3"/>
        <v>0.66666666666666663</v>
      </c>
      <c r="W13" s="12">
        <f t="shared" si="2"/>
        <v>1.6666666666666665</v>
      </c>
    </row>
    <row r="14" spans="3:23" x14ac:dyDescent="0.4">
      <c r="C14" t="s">
        <v>50</v>
      </c>
      <c r="D14" s="22">
        <v>1</v>
      </c>
      <c r="E14" s="22">
        <v>3</v>
      </c>
      <c r="F14" s="22">
        <v>3</v>
      </c>
      <c r="G14" s="22">
        <v>3</v>
      </c>
      <c r="H14" s="22">
        <v>3</v>
      </c>
      <c r="I14" s="22"/>
      <c r="J14" s="22">
        <v>2</v>
      </c>
      <c r="K14" s="22">
        <v>1</v>
      </c>
      <c r="L14" s="22"/>
      <c r="M14" s="22"/>
      <c r="N14" s="22"/>
      <c r="O14" s="22"/>
      <c r="P14" s="22"/>
      <c r="Q14" s="22"/>
      <c r="R14" s="22"/>
      <c r="S14" s="22"/>
      <c r="T14" s="1">
        <f t="shared" si="0"/>
        <v>1</v>
      </c>
      <c r="U14" s="30">
        <f t="shared" si="1"/>
        <v>1.3333333333333333</v>
      </c>
      <c r="V14" s="11">
        <f t="shared" si="3"/>
        <v>1</v>
      </c>
      <c r="W14" s="31">
        <f t="shared" si="2"/>
        <v>2.333333333333333</v>
      </c>
    </row>
    <row r="15" spans="3:23" x14ac:dyDescent="0.4">
      <c r="C15" t="s">
        <v>13</v>
      </c>
      <c r="D15" s="22">
        <v>1</v>
      </c>
      <c r="E15" s="22">
        <v>4</v>
      </c>
      <c r="F15" s="22">
        <v>2</v>
      </c>
      <c r="G15" s="22">
        <v>2</v>
      </c>
      <c r="H15" s="22">
        <v>3</v>
      </c>
      <c r="I15" s="22">
        <v>2</v>
      </c>
      <c r="J15" s="22">
        <v>1</v>
      </c>
      <c r="L15" s="22"/>
      <c r="M15" s="22">
        <v>1</v>
      </c>
      <c r="N15" s="22">
        <v>1</v>
      </c>
      <c r="Q15">
        <v>1</v>
      </c>
      <c r="T15" s="1">
        <f t="shared" ref="T15" si="4">G15/F15</f>
        <v>1</v>
      </c>
      <c r="U15" s="30">
        <f t="shared" ref="U15" si="5">(J15+(2*K15)+(3*L15)+(4*M15))/F15</f>
        <v>2.5</v>
      </c>
      <c r="V15" s="11">
        <f t="shared" ref="V15" si="6">(G15+N15+Q15+O15)/E15</f>
        <v>1</v>
      </c>
      <c r="W15" s="31">
        <f t="shared" ref="W15" si="7">U15+V15</f>
        <v>3.5</v>
      </c>
    </row>
    <row r="17" spans="2:23" x14ac:dyDescent="0.4">
      <c r="C17" t="s">
        <v>5</v>
      </c>
      <c r="D17" t="s">
        <v>52</v>
      </c>
      <c r="E17" t="s">
        <v>4</v>
      </c>
      <c r="F17" t="s">
        <v>3</v>
      </c>
      <c r="G17" t="s">
        <v>2</v>
      </c>
      <c r="H17" t="s">
        <v>36</v>
      </c>
      <c r="I17" t="s">
        <v>42</v>
      </c>
    </row>
    <row r="18" spans="2:23" x14ac:dyDescent="0.4">
      <c r="C18" t="s">
        <v>1</v>
      </c>
      <c r="D18" s="22">
        <v>1</v>
      </c>
      <c r="E18" s="22">
        <v>5</v>
      </c>
      <c r="F18" s="22"/>
      <c r="G18" s="22">
        <v>10</v>
      </c>
      <c r="H18" s="22">
        <v>7</v>
      </c>
      <c r="I18" s="10">
        <f>9*H18/E18</f>
        <v>12.6</v>
      </c>
    </row>
    <row r="19" spans="2:23" x14ac:dyDescent="0.4">
      <c r="C19" t="s">
        <v>0</v>
      </c>
      <c r="I19" s="10"/>
    </row>
    <row r="20" spans="2:23" x14ac:dyDescent="0.4">
      <c r="C20" t="s">
        <v>40</v>
      </c>
      <c r="I20" s="10" t="e">
        <f>9*H20/E20</f>
        <v>#DIV/0!</v>
      </c>
    </row>
    <row r="23" spans="2:23" ht="15" thickBot="1" x14ac:dyDescent="0.45"/>
    <row r="24" spans="2:23" x14ac:dyDescent="0.4">
      <c r="B24" s="80" t="s">
        <v>55</v>
      </c>
      <c r="C24" s="6" t="s">
        <v>33</v>
      </c>
      <c r="D24" s="8" t="s">
        <v>32</v>
      </c>
      <c r="E24" s="8" t="s">
        <v>31</v>
      </c>
      <c r="F24" s="8" t="s">
        <v>30</v>
      </c>
      <c r="G24" s="8" t="s">
        <v>28</v>
      </c>
      <c r="H24" s="8" t="s">
        <v>29</v>
      </c>
      <c r="I24" s="8" t="s">
        <v>27</v>
      </c>
      <c r="J24" s="8" t="s">
        <v>26</v>
      </c>
      <c r="K24" s="8" t="s">
        <v>25</v>
      </c>
      <c r="L24" s="8" t="s">
        <v>24</v>
      </c>
      <c r="M24" s="8" t="s">
        <v>23</v>
      </c>
      <c r="N24" s="8" t="s">
        <v>22</v>
      </c>
      <c r="O24" s="8" t="s">
        <v>21</v>
      </c>
      <c r="P24" s="8" t="s">
        <v>37</v>
      </c>
      <c r="Q24" s="8" t="s">
        <v>38</v>
      </c>
      <c r="R24" s="8" t="s">
        <v>20</v>
      </c>
      <c r="S24" s="8" t="s">
        <v>19</v>
      </c>
      <c r="T24" s="8" t="s">
        <v>18</v>
      </c>
      <c r="U24" s="8" t="s">
        <v>17</v>
      </c>
      <c r="V24" s="8" t="s">
        <v>16</v>
      </c>
      <c r="W24" s="9" t="s">
        <v>15</v>
      </c>
    </row>
    <row r="25" spans="2:23" x14ac:dyDescent="0.4">
      <c r="B25" s="81"/>
      <c r="C25" t="s">
        <v>39</v>
      </c>
      <c r="D25" s="10">
        <f>VLOOKUP($C25,$C$4:$S$15,MATCH(D$24,$C$3:$S$3,0),FALSE)</f>
        <v>1</v>
      </c>
      <c r="E25" s="10">
        <f t="shared" ref="E25:S35" si="8">VLOOKUP($C25,$C$4:$S$15,MATCH(E$24,$C$3:$S$3,0),FALSE)</f>
        <v>4</v>
      </c>
      <c r="F25" s="10">
        <f t="shared" si="8"/>
        <v>2</v>
      </c>
      <c r="G25" s="10">
        <f t="shared" si="8"/>
        <v>1</v>
      </c>
      <c r="H25" s="10">
        <f t="shared" si="8"/>
        <v>2</v>
      </c>
      <c r="I25" s="10">
        <f t="shared" si="8"/>
        <v>0</v>
      </c>
      <c r="J25" s="10">
        <f t="shared" si="8"/>
        <v>1</v>
      </c>
      <c r="K25" s="10">
        <f t="shared" si="8"/>
        <v>0</v>
      </c>
      <c r="L25" s="10">
        <f t="shared" si="8"/>
        <v>0</v>
      </c>
      <c r="M25" s="10">
        <f t="shared" si="8"/>
        <v>0</v>
      </c>
      <c r="N25" s="10">
        <f t="shared" si="8"/>
        <v>2</v>
      </c>
      <c r="O25" s="10">
        <f t="shared" si="8"/>
        <v>0</v>
      </c>
      <c r="P25" s="10">
        <f t="shared" si="8"/>
        <v>0</v>
      </c>
      <c r="Q25" s="10">
        <f t="shared" si="8"/>
        <v>0</v>
      </c>
      <c r="R25" s="10">
        <f t="shared" si="8"/>
        <v>0</v>
      </c>
      <c r="S25" s="10">
        <f t="shared" si="8"/>
        <v>0</v>
      </c>
      <c r="T25" s="11">
        <f t="shared" ref="T25:T35" si="9">G25/F25</f>
        <v>0.5</v>
      </c>
      <c r="U25" s="11">
        <f t="shared" ref="U25:U35" si="10">(J25+(2*K25)+(3*L25)+(4*M25))/F25</f>
        <v>0.5</v>
      </c>
      <c r="V25" s="11">
        <f>'Game 1 17-7'!W24+'Game 2 18-10 '!V24</f>
        <v>2.5</v>
      </c>
      <c r="W25" s="12">
        <f>'Game 1 17-7'!X24+'Game 2 18-10 '!W24</f>
        <v>1.5</v>
      </c>
    </row>
    <row r="26" spans="2:23" x14ac:dyDescent="0.4">
      <c r="B26" s="81"/>
      <c r="C26" t="s">
        <v>40</v>
      </c>
      <c r="D26" s="10">
        <f t="shared" ref="D26:D35" si="11">VLOOKUP($C26,$C$4:$S$15,MATCH(D$24,$C$3:$S$3,0),FALSE)</f>
        <v>1</v>
      </c>
      <c r="E26" s="10">
        <f t="shared" si="8"/>
        <v>4</v>
      </c>
      <c r="F26" s="10">
        <f t="shared" si="8"/>
        <v>3</v>
      </c>
      <c r="G26" s="10">
        <f t="shared" si="8"/>
        <v>2</v>
      </c>
      <c r="H26" s="10">
        <f t="shared" si="8"/>
        <v>1</v>
      </c>
      <c r="I26" s="10">
        <f t="shared" si="8"/>
        <v>1</v>
      </c>
      <c r="J26" s="10">
        <f t="shared" si="8"/>
        <v>1</v>
      </c>
      <c r="K26" s="10">
        <f t="shared" si="8"/>
        <v>1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1</v>
      </c>
      <c r="S26" s="10">
        <f t="shared" si="8"/>
        <v>0</v>
      </c>
      <c r="T26" s="11">
        <f t="shared" si="9"/>
        <v>0.66666666666666663</v>
      </c>
      <c r="U26" s="11">
        <f t="shared" si="10"/>
        <v>1</v>
      </c>
      <c r="V26" s="11">
        <f>'Game 1 17-7'!W25+'Game 2 18-10 '!V25</f>
        <v>1.25</v>
      </c>
      <c r="W26" s="12">
        <f>'Game 1 17-7'!X25+'Game 2 18-10 '!W25</f>
        <v>1.5</v>
      </c>
    </row>
    <row r="27" spans="2:23" x14ac:dyDescent="0.4">
      <c r="B27" s="81"/>
      <c r="C27" t="s">
        <v>12</v>
      </c>
      <c r="D27" s="10">
        <f t="shared" si="11"/>
        <v>1</v>
      </c>
      <c r="E27" s="10">
        <f t="shared" si="8"/>
        <v>4</v>
      </c>
      <c r="F27" s="10">
        <f t="shared" si="8"/>
        <v>3</v>
      </c>
      <c r="G27" s="10">
        <f t="shared" si="8"/>
        <v>3</v>
      </c>
      <c r="H27" s="10">
        <f t="shared" si="8"/>
        <v>3</v>
      </c>
      <c r="I27" s="10">
        <f t="shared" si="8"/>
        <v>5</v>
      </c>
      <c r="J27" s="10">
        <f t="shared" si="8"/>
        <v>2</v>
      </c>
      <c r="K27" s="10">
        <f t="shared" si="8"/>
        <v>1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1</v>
      </c>
      <c r="S27" s="10">
        <f t="shared" si="8"/>
        <v>0</v>
      </c>
      <c r="T27" s="11">
        <f t="shared" si="9"/>
        <v>1</v>
      </c>
      <c r="U27" s="11">
        <f t="shared" si="10"/>
        <v>1.3333333333333333</v>
      </c>
      <c r="V27" s="11">
        <f>'Game 1 17-7'!W26+'Game 2 18-10 '!V26</f>
        <v>3.25</v>
      </c>
      <c r="W27" s="12">
        <f>'Game 1 17-7'!X26+'Game 2 18-10 '!W26</f>
        <v>2</v>
      </c>
    </row>
    <row r="28" spans="2:23" x14ac:dyDescent="0.4">
      <c r="B28" s="81"/>
      <c r="C28" t="s">
        <v>47</v>
      </c>
      <c r="D28" s="10">
        <f t="shared" si="11"/>
        <v>1</v>
      </c>
      <c r="E28" s="10">
        <f t="shared" si="8"/>
        <v>4</v>
      </c>
      <c r="F28" s="10">
        <f t="shared" si="8"/>
        <v>4</v>
      </c>
      <c r="G28" s="10">
        <f t="shared" si="8"/>
        <v>3</v>
      </c>
      <c r="H28" s="10">
        <f t="shared" si="8"/>
        <v>3</v>
      </c>
      <c r="I28" s="10">
        <f t="shared" si="8"/>
        <v>4</v>
      </c>
      <c r="J28" s="10">
        <f t="shared" si="8"/>
        <v>1</v>
      </c>
      <c r="K28" s="10">
        <f t="shared" si="8"/>
        <v>1</v>
      </c>
      <c r="L28" s="10">
        <f t="shared" si="8"/>
        <v>0</v>
      </c>
      <c r="M28" s="10">
        <f t="shared" si="8"/>
        <v>1</v>
      </c>
      <c r="N28" s="10">
        <f t="shared" si="8"/>
        <v>0</v>
      </c>
      <c r="O28" s="10">
        <f t="shared" si="8"/>
        <v>0</v>
      </c>
      <c r="P28" s="10">
        <f t="shared" si="8"/>
        <v>1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9"/>
        <v>0.75</v>
      </c>
      <c r="U28" s="11">
        <f t="shared" si="10"/>
        <v>1.75</v>
      </c>
      <c r="V28" s="11">
        <f>'Game 1 17-7'!W27+'Game 2 18-10 '!V27</f>
        <v>4</v>
      </c>
      <c r="W28" s="12">
        <f>'Game 1 17-7'!X27+'Game 2 18-10 '!W27</f>
        <v>2.75</v>
      </c>
    </row>
    <row r="29" spans="2:23" x14ac:dyDescent="0.4">
      <c r="B29" s="81"/>
      <c r="C29" t="s">
        <v>13</v>
      </c>
      <c r="D29" s="10">
        <f t="shared" si="11"/>
        <v>1</v>
      </c>
      <c r="E29" s="10">
        <f t="shared" si="8"/>
        <v>4</v>
      </c>
      <c r="F29" s="10">
        <f t="shared" si="8"/>
        <v>2</v>
      </c>
      <c r="G29" s="10">
        <f t="shared" si="8"/>
        <v>2</v>
      </c>
      <c r="H29" s="10">
        <f t="shared" si="8"/>
        <v>3</v>
      </c>
      <c r="I29" s="10">
        <f t="shared" si="8"/>
        <v>2</v>
      </c>
      <c r="J29" s="10">
        <f t="shared" si="8"/>
        <v>1</v>
      </c>
      <c r="K29" s="10">
        <f t="shared" si="8"/>
        <v>0</v>
      </c>
      <c r="L29" s="10">
        <f t="shared" si="8"/>
        <v>0</v>
      </c>
      <c r="M29" s="10">
        <f t="shared" si="8"/>
        <v>1</v>
      </c>
      <c r="N29" s="10">
        <f t="shared" si="8"/>
        <v>1</v>
      </c>
      <c r="O29" s="10">
        <f t="shared" si="8"/>
        <v>0</v>
      </c>
      <c r="P29" s="10">
        <f t="shared" si="8"/>
        <v>0</v>
      </c>
      <c r="Q29" s="10">
        <f t="shared" si="8"/>
        <v>1</v>
      </c>
      <c r="R29" s="10">
        <f t="shared" si="8"/>
        <v>0</v>
      </c>
      <c r="S29" s="10">
        <f t="shared" si="8"/>
        <v>0</v>
      </c>
      <c r="T29" s="11">
        <f t="shared" si="9"/>
        <v>1</v>
      </c>
      <c r="U29" s="11">
        <f t="shared" si="10"/>
        <v>2.5</v>
      </c>
      <c r="V29" s="11">
        <f>'Game 1 17-7'!W28+'Game 2 18-10 '!V28</f>
        <v>0.5</v>
      </c>
      <c r="W29" s="12">
        <f>'Game 1 17-7'!X28+'Game 2 18-10 '!W28</f>
        <v>1</v>
      </c>
    </row>
    <row r="30" spans="2:23" x14ac:dyDescent="0.4">
      <c r="B30" s="81"/>
      <c r="C30" t="s">
        <v>49</v>
      </c>
      <c r="D30" s="10">
        <f t="shared" si="11"/>
        <v>1</v>
      </c>
      <c r="E30" s="10">
        <f t="shared" si="8"/>
        <v>3</v>
      </c>
      <c r="F30" s="10">
        <f t="shared" si="8"/>
        <v>2</v>
      </c>
      <c r="G30" s="10">
        <f t="shared" si="8"/>
        <v>1</v>
      </c>
      <c r="H30" s="10">
        <f t="shared" si="8"/>
        <v>1</v>
      </c>
      <c r="I30" s="10">
        <f t="shared" si="8"/>
        <v>2</v>
      </c>
      <c r="J30" s="10">
        <f t="shared" si="8"/>
        <v>0</v>
      </c>
      <c r="K30" s="10">
        <f t="shared" si="8"/>
        <v>0</v>
      </c>
      <c r="L30" s="10">
        <f t="shared" si="8"/>
        <v>0</v>
      </c>
      <c r="M30" s="10">
        <f t="shared" si="8"/>
        <v>1</v>
      </c>
      <c r="N30" s="10">
        <f t="shared" si="8"/>
        <v>1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0.5</v>
      </c>
      <c r="U30" s="11">
        <f t="shared" si="10"/>
        <v>2</v>
      </c>
      <c r="V30" s="11">
        <f>'Game 1 17-7'!W29+'Game 2 18-10 '!V29</f>
        <v>1.5833333333333333</v>
      </c>
      <c r="W30" s="12">
        <f>'Game 1 17-7'!X29+'Game 2 18-10 '!W29</f>
        <v>0.58333333333333326</v>
      </c>
    </row>
    <row r="31" spans="2:23" x14ac:dyDescent="0.4">
      <c r="B31" s="81"/>
      <c r="C31" t="s">
        <v>9</v>
      </c>
      <c r="D31" s="10">
        <f t="shared" si="11"/>
        <v>1</v>
      </c>
      <c r="E31" s="10">
        <f t="shared" si="8"/>
        <v>3</v>
      </c>
      <c r="F31" s="10">
        <f t="shared" si="8"/>
        <v>3</v>
      </c>
      <c r="G31" s="10">
        <f t="shared" si="8"/>
        <v>2</v>
      </c>
      <c r="H31" s="10">
        <f t="shared" si="8"/>
        <v>0</v>
      </c>
      <c r="I31" s="10">
        <f t="shared" si="8"/>
        <v>2</v>
      </c>
      <c r="J31" s="10">
        <f t="shared" si="8"/>
        <v>2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0.66666666666666663</v>
      </c>
      <c r="U31" s="11">
        <f t="shared" si="10"/>
        <v>0.66666666666666663</v>
      </c>
      <c r="V31" s="11">
        <f>'Game 1 17-7'!W30+'Game 2 18-10 '!V30</f>
        <v>1.75</v>
      </c>
      <c r="W31" s="12">
        <f>'Game 1 17-7'!X30+'Game 2 18-10 '!W30</f>
        <v>2.5</v>
      </c>
    </row>
    <row r="32" spans="2:23" x14ac:dyDescent="0.4">
      <c r="B32" s="81"/>
      <c r="C32" t="s">
        <v>1</v>
      </c>
      <c r="D32" s="10">
        <f t="shared" si="11"/>
        <v>1</v>
      </c>
      <c r="E32" s="10">
        <f t="shared" si="8"/>
        <v>3</v>
      </c>
      <c r="F32" s="10">
        <f t="shared" si="8"/>
        <v>3</v>
      </c>
      <c r="G32" s="10">
        <f t="shared" si="8"/>
        <v>2</v>
      </c>
      <c r="H32" s="10">
        <f t="shared" si="8"/>
        <v>1</v>
      </c>
      <c r="I32" s="10">
        <f t="shared" si="8"/>
        <v>1</v>
      </c>
      <c r="J32" s="10">
        <f t="shared" si="8"/>
        <v>1</v>
      </c>
      <c r="K32" s="10">
        <f t="shared" si="8"/>
        <v>1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9"/>
        <v>0.66666666666666663</v>
      </c>
      <c r="U32" s="11">
        <f t="shared" si="10"/>
        <v>1</v>
      </c>
      <c r="V32" s="11">
        <f>'Game 1 17-7'!W31+'Game 2 18-10 '!V31</f>
        <v>3.6666666666666665</v>
      </c>
      <c r="W32" s="12">
        <f>'Game 1 17-7'!X31+'Game 2 18-10 '!W31</f>
        <v>2.3333333333333335</v>
      </c>
    </row>
    <row r="33" spans="2:23" x14ac:dyDescent="0.4">
      <c r="B33" s="81"/>
      <c r="C33" t="s">
        <v>6</v>
      </c>
      <c r="D33" s="10">
        <f t="shared" si="11"/>
        <v>1</v>
      </c>
      <c r="E33" s="10">
        <f t="shared" si="8"/>
        <v>3</v>
      </c>
      <c r="F33" s="10">
        <f t="shared" si="8"/>
        <v>3</v>
      </c>
      <c r="G33" s="10">
        <f t="shared" si="8"/>
        <v>1</v>
      </c>
      <c r="H33" s="10">
        <f t="shared" si="8"/>
        <v>1</v>
      </c>
      <c r="I33" s="10">
        <f t="shared" si="8"/>
        <v>1</v>
      </c>
      <c r="J33" s="10">
        <f t="shared" si="8"/>
        <v>0</v>
      </c>
      <c r="K33" s="10">
        <f t="shared" si="8"/>
        <v>0</v>
      </c>
      <c r="L33" s="10">
        <f t="shared" si="8"/>
        <v>1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0.33333333333333331</v>
      </c>
      <c r="U33" s="11">
        <f t="shared" si="10"/>
        <v>1</v>
      </c>
      <c r="V33" s="11">
        <f>'Game 1 17-7'!W32+'Game 2 18-10 '!V32</f>
        <v>1.6666666666666665</v>
      </c>
      <c r="W33" s="12">
        <f>'Game 1 17-7'!X32+'Game 2 18-10 '!W32</f>
        <v>0.66666666666666663</v>
      </c>
    </row>
    <row r="34" spans="2:23" x14ac:dyDescent="0.4">
      <c r="B34" s="81"/>
      <c r="C34" t="s">
        <v>11</v>
      </c>
      <c r="D34" s="10">
        <f t="shared" si="11"/>
        <v>1</v>
      </c>
      <c r="E34" s="10">
        <f t="shared" si="8"/>
        <v>3</v>
      </c>
      <c r="F34" s="10">
        <f t="shared" si="8"/>
        <v>3</v>
      </c>
      <c r="G34" s="10">
        <f t="shared" si="8"/>
        <v>2</v>
      </c>
      <c r="H34" s="10">
        <f t="shared" si="8"/>
        <v>2</v>
      </c>
      <c r="I34" s="10">
        <f t="shared" si="8"/>
        <v>2</v>
      </c>
      <c r="J34" s="10">
        <f t="shared" si="8"/>
        <v>1</v>
      </c>
      <c r="K34" s="10">
        <f t="shared" si="8"/>
        <v>0</v>
      </c>
      <c r="L34" s="10">
        <f t="shared" si="8"/>
        <v>0</v>
      </c>
      <c r="M34" s="10">
        <f t="shared" si="8"/>
        <v>1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9"/>
        <v>0.66666666666666663</v>
      </c>
      <c r="U34" s="11">
        <f t="shared" si="10"/>
        <v>1.6666666666666667</v>
      </c>
      <c r="V34" s="11">
        <f>'Game 1 17-7'!W33+'Game 2 18-10 '!V33</f>
        <v>1</v>
      </c>
      <c r="W34" s="12">
        <f>'Game 1 17-7'!X33+'Game 2 18-10 '!W33</f>
        <v>1</v>
      </c>
    </row>
    <row r="35" spans="2:23" x14ac:dyDescent="0.4">
      <c r="B35" s="81"/>
      <c r="C35" t="s">
        <v>50</v>
      </c>
      <c r="D35" s="10">
        <f t="shared" si="11"/>
        <v>1</v>
      </c>
      <c r="E35" s="10">
        <f t="shared" si="8"/>
        <v>3</v>
      </c>
      <c r="F35" s="10">
        <f t="shared" si="8"/>
        <v>3</v>
      </c>
      <c r="G35" s="10">
        <f t="shared" si="8"/>
        <v>3</v>
      </c>
      <c r="H35" s="10">
        <f t="shared" si="8"/>
        <v>3</v>
      </c>
      <c r="I35" s="10">
        <f t="shared" si="8"/>
        <v>0</v>
      </c>
      <c r="J35" s="10">
        <f t="shared" si="8"/>
        <v>2</v>
      </c>
      <c r="K35" s="10">
        <f t="shared" si="8"/>
        <v>1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>
        <f t="shared" si="9"/>
        <v>1</v>
      </c>
      <c r="U35" s="11">
        <f t="shared" si="10"/>
        <v>1.3333333333333333</v>
      </c>
      <c r="V35" s="11">
        <f>'Game 1 17-7'!W34+'Game 2 18-10 '!V34</f>
        <v>2.9999999999999996</v>
      </c>
      <c r="W35" s="12">
        <f>'Game 1 17-7'!X34+'Game 2 18-10 '!W34</f>
        <v>1.3333333333333333</v>
      </c>
    </row>
    <row r="36" spans="2:23" x14ac:dyDescent="0.4">
      <c r="B36" s="81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1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1"/>
      <c r="C38" s="4" t="s">
        <v>1</v>
      </c>
      <c r="D38" s="10">
        <f>VLOOKUP($C38,$C$18:$I$20,MATCH(D$37,$C$17:$I$17,0),FALSE)</f>
        <v>1</v>
      </c>
      <c r="E38" s="10">
        <f t="shared" ref="E38:H39" si="12">VLOOKUP($C38,$C$18:$I$20,MATCH(E$37,$C$17:$I$17,0),FALSE)</f>
        <v>5</v>
      </c>
      <c r="F38" s="10">
        <f t="shared" si="12"/>
        <v>0</v>
      </c>
      <c r="G38" s="10">
        <f t="shared" si="12"/>
        <v>10</v>
      </c>
      <c r="H38" s="21">
        <f t="shared" si="12"/>
        <v>12.6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ht="15" thickBot="1" x14ac:dyDescent="0.45">
      <c r="B39" s="82"/>
      <c r="C39" s="7" t="s">
        <v>40</v>
      </c>
      <c r="D39" s="10">
        <f>VLOOKUP($C39,$C$18:$I$20,MATCH(D$37,$C$17:$I$17,0),FALSE)</f>
        <v>0</v>
      </c>
      <c r="E39" s="10">
        <f t="shared" si="12"/>
        <v>0</v>
      </c>
      <c r="F39" s="10">
        <f t="shared" si="12"/>
        <v>0</v>
      </c>
      <c r="G39" s="10">
        <f t="shared" si="12"/>
        <v>0</v>
      </c>
      <c r="H39" s="21" t="e">
        <f t="shared" si="12"/>
        <v>#DIV/0!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6"/>
    </row>
  </sheetData>
  <mergeCells count="1">
    <mergeCell ref="B24:B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D067-28EC-408F-952F-4BD09C31AA87}">
  <dimension ref="B2:W39"/>
  <sheetViews>
    <sheetView zoomScale="85" zoomScaleNormal="85" workbookViewId="0">
      <selection activeCell="C25" sqref="C25:W39"/>
    </sheetView>
  </sheetViews>
  <sheetFormatPr defaultRowHeight="14.6" x14ac:dyDescent="0.4"/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5</v>
      </c>
      <c r="F4" s="22">
        <v>5</v>
      </c>
      <c r="G4" s="22">
        <v>3</v>
      </c>
      <c r="H4" s="22">
        <v>2</v>
      </c>
      <c r="I4" s="22">
        <v>3</v>
      </c>
      <c r="J4" s="22">
        <v>2</v>
      </c>
      <c r="K4" s="22"/>
      <c r="L4" s="22">
        <v>1</v>
      </c>
      <c r="M4" s="22"/>
      <c r="N4" s="22"/>
      <c r="O4" s="22">
        <v>2</v>
      </c>
      <c r="P4" s="22"/>
      <c r="Q4" s="22"/>
      <c r="R4" s="22"/>
      <c r="S4" s="22"/>
      <c r="T4" s="11">
        <f>G4/F4</f>
        <v>0.6</v>
      </c>
      <c r="U4" s="11">
        <f>(J4+(2*K4)+(3*L4)+(4*M4))/F4</f>
        <v>1</v>
      </c>
      <c r="V4" s="11">
        <f>(G4+N4+Q4+O4)/E4</f>
        <v>1</v>
      </c>
      <c r="W4" s="12">
        <f>U4+V4</f>
        <v>2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4</v>
      </c>
      <c r="H5" s="22">
        <v>3</v>
      </c>
      <c r="I5" s="22">
        <v>3</v>
      </c>
      <c r="J5" s="22">
        <v>2</v>
      </c>
      <c r="K5" s="22">
        <v>2</v>
      </c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0.8</v>
      </c>
      <c r="U5" s="11">
        <f t="shared" ref="U5:U15" si="1">(J5+(2*K5)+(3*L5)+(4*M5))/F5</f>
        <v>1.2</v>
      </c>
      <c r="V5" s="11">
        <f>(G5+N5+Q5+O5)/F5</f>
        <v>0.8</v>
      </c>
      <c r="W5" s="12">
        <f t="shared" ref="W5:W15" si="2">U5+V5</f>
        <v>2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>
        <v>1</v>
      </c>
      <c r="E7" s="22">
        <v>5</v>
      </c>
      <c r="F7" s="22">
        <v>5</v>
      </c>
      <c r="G7" s="22">
        <v>3</v>
      </c>
      <c r="H7" s="22">
        <v>1</v>
      </c>
      <c r="I7" s="22">
        <v>3</v>
      </c>
      <c r="J7" s="22">
        <v>1</v>
      </c>
      <c r="K7" s="22">
        <v>1</v>
      </c>
      <c r="L7" s="22"/>
      <c r="M7" s="22">
        <v>1</v>
      </c>
      <c r="N7" s="22"/>
      <c r="O7" s="22"/>
      <c r="P7" s="22"/>
      <c r="Q7" s="22"/>
      <c r="R7" s="22"/>
      <c r="S7" s="22"/>
      <c r="T7" s="11">
        <f t="shared" si="0"/>
        <v>0.6</v>
      </c>
      <c r="U7" s="11">
        <f t="shared" si="1"/>
        <v>1.4</v>
      </c>
      <c r="V7" s="11">
        <f t="shared" ref="V7:V15" si="3">(G7+N7+Q7+O7)/E7</f>
        <v>0.6</v>
      </c>
      <c r="W7" s="12">
        <f t="shared" si="2"/>
        <v>2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1</v>
      </c>
      <c r="I9" s="22">
        <v>2</v>
      </c>
      <c r="J9" s="22">
        <v>3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0.75</v>
      </c>
      <c r="V9" s="11">
        <f t="shared" si="3"/>
        <v>0.75</v>
      </c>
      <c r="W9" s="12">
        <f t="shared" si="2"/>
        <v>1.5</v>
      </c>
    </row>
    <row r="10" spans="3:23" x14ac:dyDescent="0.4">
      <c r="C10" t="s">
        <v>49</v>
      </c>
      <c r="D10" s="22">
        <v>1</v>
      </c>
      <c r="E10" s="22">
        <v>5</v>
      </c>
      <c r="F10" s="22">
        <v>4</v>
      </c>
      <c r="G10" s="22">
        <v>2</v>
      </c>
      <c r="H10" s="22">
        <v>3</v>
      </c>
      <c r="I10" s="22">
        <v>2</v>
      </c>
      <c r="J10" s="22">
        <v>1</v>
      </c>
      <c r="K10" s="22"/>
      <c r="L10" s="22">
        <v>1</v>
      </c>
      <c r="M10" s="22"/>
      <c r="N10" s="22">
        <v>1</v>
      </c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1</v>
      </c>
      <c r="V10" s="11">
        <f t="shared" si="3"/>
        <v>0.6</v>
      </c>
      <c r="W10" s="12">
        <f t="shared" si="2"/>
        <v>1.6</v>
      </c>
    </row>
    <row r="11" spans="3:23" x14ac:dyDescent="0.4">
      <c r="C11" t="s">
        <v>9</v>
      </c>
      <c r="D11" s="22">
        <v>1</v>
      </c>
      <c r="E11" s="22">
        <v>5</v>
      </c>
      <c r="F11" s="22">
        <v>5</v>
      </c>
      <c r="G11" s="22">
        <v>3</v>
      </c>
      <c r="H11" s="22">
        <v>3</v>
      </c>
      <c r="I11" s="22">
        <v>2</v>
      </c>
      <c r="J11" s="22">
        <v>2</v>
      </c>
      <c r="K11" s="22"/>
      <c r="L11" s="22"/>
      <c r="M11" s="22">
        <v>1</v>
      </c>
      <c r="N11" s="22"/>
      <c r="O11" s="22">
        <v>1</v>
      </c>
      <c r="P11" s="22"/>
      <c r="Q11" s="22"/>
      <c r="R11" s="22"/>
      <c r="S11" s="22"/>
      <c r="T11" s="11">
        <f t="shared" si="0"/>
        <v>0.6</v>
      </c>
      <c r="U11" s="11">
        <f t="shared" si="1"/>
        <v>1.2</v>
      </c>
      <c r="V11" s="11">
        <f t="shared" si="3"/>
        <v>0.8</v>
      </c>
      <c r="W11" s="12">
        <f t="shared" si="2"/>
        <v>2</v>
      </c>
    </row>
    <row r="12" spans="3:23" x14ac:dyDescent="0.4">
      <c r="C12" t="s">
        <v>6</v>
      </c>
      <c r="D12" s="22">
        <v>1</v>
      </c>
      <c r="E12" s="22">
        <v>4</v>
      </c>
      <c r="F12" s="22">
        <v>3</v>
      </c>
      <c r="G12" s="22">
        <v>2</v>
      </c>
      <c r="H12" s="22">
        <v>1</v>
      </c>
      <c r="I12" s="22"/>
      <c r="J12" s="22">
        <v>2</v>
      </c>
      <c r="K12" s="22"/>
      <c r="L12" s="22"/>
      <c r="M12" s="22"/>
      <c r="N12" s="22">
        <v>1</v>
      </c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0.66666666666666663</v>
      </c>
      <c r="V12" s="11">
        <f t="shared" si="3"/>
        <v>0.75</v>
      </c>
      <c r="W12" s="12">
        <f t="shared" si="2"/>
        <v>1.4166666666666665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2</v>
      </c>
      <c r="H13" s="22">
        <v>2</v>
      </c>
      <c r="I13" s="22">
        <v>2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0.5</v>
      </c>
      <c r="U13" s="11">
        <f t="shared" si="1"/>
        <v>0.5</v>
      </c>
      <c r="V13" s="11">
        <f t="shared" si="3"/>
        <v>0.5</v>
      </c>
      <c r="W13" s="12">
        <f t="shared" si="2"/>
        <v>1</v>
      </c>
    </row>
    <row r="14" spans="3:23" x14ac:dyDescent="0.4">
      <c r="C14" t="s">
        <v>50</v>
      </c>
      <c r="D14" s="22">
        <v>1</v>
      </c>
      <c r="E14" s="22">
        <v>4</v>
      </c>
      <c r="F14" s="22">
        <v>3</v>
      </c>
      <c r="G14" s="22">
        <v>2</v>
      </c>
      <c r="H14" s="22">
        <v>2</v>
      </c>
      <c r="I14" s="22">
        <v>3</v>
      </c>
      <c r="J14" s="22">
        <v>1</v>
      </c>
      <c r="K14" s="22">
        <v>1</v>
      </c>
      <c r="L14" s="22"/>
      <c r="M14" s="22"/>
      <c r="N14" s="22">
        <v>1</v>
      </c>
      <c r="O14" s="22"/>
      <c r="P14" s="22"/>
      <c r="Q14" s="22"/>
      <c r="R14" s="22"/>
      <c r="S14" s="22"/>
      <c r="T14" s="1">
        <f t="shared" si="0"/>
        <v>0.66666666666666663</v>
      </c>
      <c r="U14" s="30">
        <f t="shared" si="1"/>
        <v>1</v>
      </c>
      <c r="V14" s="11">
        <f t="shared" si="3"/>
        <v>0.75</v>
      </c>
      <c r="W14" s="31">
        <f t="shared" si="2"/>
        <v>1.75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L15" s="22"/>
      <c r="M15" s="22"/>
      <c r="N15" s="22"/>
      <c r="T15" s="1" t="e">
        <f t="shared" si="0"/>
        <v>#DIV/0!</v>
      </c>
      <c r="U15" s="30" t="e">
        <f t="shared" si="1"/>
        <v>#DIV/0!</v>
      </c>
      <c r="V15" s="11" t="e">
        <f t="shared" si="3"/>
        <v>#DIV/0!</v>
      </c>
      <c r="W15" s="31" t="e">
        <f t="shared" si="2"/>
        <v>#DIV/0!</v>
      </c>
    </row>
    <row r="16" spans="3:23" x14ac:dyDescent="0.4">
      <c r="C16" t="s">
        <v>62</v>
      </c>
      <c r="D16" s="22">
        <v>1</v>
      </c>
      <c r="E16" s="22">
        <v>4</v>
      </c>
      <c r="F16" s="22">
        <v>2</v>
      </c>
      <c r="G16" s="22">
        <v>2</v>
      </c>
      <c r="H16" s="22">
        <v>3</v>
      </c>
      <c r="I16" s="22">
        <v>1</v>
      </c>
      <c r="J16" s="22">
        <v>2</v>
      </c>
      <c r="L16" s="22"/>
      <c r="M16" s="22"/>
      <c r="N16" s="22">
        <v>2</v>
      </c>
      <c r="T16" s="1">
        <f t="shared" ref="T16" si="4">G16/F16</f>
        <v>1</v>
      </c>
      <c r="U16" s="30">
        <f t="shared" ref="U16" si="5">(J16+(2*K16)+(3*L16)+(4*M16))/F16</f>
        <v>1</v>
      </c>
      <c r="V16" s="11">
        <f t="shared" ref="V16" si="6">(G16+N16+Q16+O16)/E16</f>
        <v>1</v>
      </c>
      <c r="W16" s="31">
        <f t="shared" ref="W16" si="7">U16+V16</f>
        <v>2</v>
      </c>
    </row>
    <row r="18" spans="2:23" x14ac:dyDescent="0.4">
      <c r="C18" t="s">
        <v>5</v>
      </c>
      <c r="D18" t="s">
        <v>52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2">
        <v>1</v>
      </c>
      <c r="E19" s="22">
        <v>5</v>
      </c>
      <c r="F19" s="22"/>
      <c r="G19" s="22">
        <v>14</v>
      </c>
      <c r="H19" s="22">
        <v>6</v>
      </c>
      <c r="I19" s="10">
        <f>9*H19/E19</f>
        <v>10.8</v>
      </c>
    </row>
    <row r="20" spans="2:23" x14ac:dyDescent="0.4">
      <c r="C20" t="s">
        <v>0</v>
      </c>
      <c r="I20" s="10"/>
    </row>
    <row r="21" spans="2:23" x14ac:dyDescent="0.4">
      <c r="C21" t="s">
        <v>40</v>
      </c>
      <c r="I21" s="10" t="e">
        <f>9*H21/E21</f>
        <v>#DIV/0!</v>
      </c>
    </row>
    <row r="24" spans="2:23" ht="15" thickBot="1" x14ac:dyDescent="0.45"/>
    <row r="25" spans="2:23" ht="14.6" customHeight="1" x14ac:dyDescent="0.4">
      <c r="B25" s="83" t="s">
        <v>55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84"/>
      <c r="C26" s="4" t="s">
        <v>39</v>
      </c>
      <c r="D26" s="10">
        <f>VLOOKUP($C26,$C$4:$S$16,MATCH(D$25,$C$3:$S$3,0),FALSE)</f>
        <v>1</v>
      </c>
      <c r="E26" s="10">
        <f t="shared" ref="E26:S35" si="8">VLOOKUP($C26,$C$4:$S$16,MATCH(E$25,$C$3:$S$3,0),FALSE)</f>
        <v>5</v>
      </c>
      <c r="F26" s="10">
        <f t="shared" si="8"/>
        <v>5</v>
      </c>
      <c r="G26" s="10">
        <f t="shared" si="8"/>
        <v>3</v>
      </c>
      <c r="H26" s="10">
        <f t="shared" si="8"/>
        <v>2</v>
      </c>
      <c r="I26" s="10">
        <f t="shared" si="8"/>
        <v>3</v>
      </c>
      <c r="J26" s="10">
        <f t="shared" si="8"/>
        <v>2</v>
      </c>
      <c r="K26" s="10">
        <f t="shared" si="8"/>
        <v>0</v>
      </c>
      <c r="L26" s="10">
        <f t="shared" si="8"/>
        <v>1</v>
      </c>
      <c r="M26" s="10">
        <f t="shared" si="8"/>
        <v>0</v>
      </c>
      <c r="N26" s="10">
        <f t="shared" si="8"/>
        <v>0</v>
      </c>
      <c r="O26" s="10">
        <f t="shared" si="8"/>
        <v>2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>G26/F26</f>
        <v>0.6</v>
      </c>
      <c r="U26" s="11">
        <f>(J26+(2*K26)+(3*L26)+(4*M26))/F26</f>
        <v>1</v>
      </c>
      <c r="V26" s="11">
        <f>(G26+N26+Q26+O26)/E26</f>
        <v>1</v>
      </c>
      <c r="W26" s="12">
        <f>U26+V26</f>
        <v>2</v>
      </c>
    </row>
    <row r="27" spans="2:23" x14ac:dyDescent="0.4">
      <c r="B27" s="84"/>
      <c r="C27" s="4" t="s">
        <v>40</v>
      </c>
      <c r="D27" s="10">
        <f t="shared" ref="D27:D35" si="9">VLOOKUP($C27,$C$4:$S$16,MATCH(D$25,$C$3:$S$3,0),FALSE)</f>
        <v>1</v>
      </c>
      <c r="E27" s="10">
        <f t="shared" si="8"/>
        <v>5</v>
      </c>
      <c r="F27" s="10">
        <f t="shared" si="8"/>
        <v>5</v>
      </c>
      <c r="G27" s="10">
        <f t="shared" si="8"/>
        <v>4</v>
      </c>
      <c r="H27" s="10">
        <f t="shared" si="8"/>
        <v>3</v>
      </c>
      <c r="I27" s="10">
        <f t="shared" si="8"/>
        <v>3</v>
      </c>
      <c r="J27" s="10">
        <f t="shared" si="8"/>
        <v>2</v>
      </c>
      <c r="K27" s="10">
        <f t="shared" si="8"/>
        <v>2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>
        <f t="shared" ref="T27:T35" si="10">G27/F27</f>
        <v>0.8</v>
      </c>
      <c r="U27" s="11">
        <f t="shared" ref="U27:U35" si="11">(J27+(2*K27)+(3*L27)+(4*M27))/F27</f>
        <v>1.2</v>
      </c>
      <c r="V27" s="11">
        <f t="shared" ref="V27:V35" si="12">(G27+N27+Q27+O27)/E27</f>
        <v>0.8</v>
      </c>
      <c r="W27" s="12">
        <f t="shared" ref="W27:W35" si="13">U27+V27</f>
        <v>2</v>
      </c>
    </row>
    <row r="28" spans="2:23" x14ac:dyDescent="0.4">
      <c r="B28" s="84"/>
      <c r="C28" s="4" t="s">
        <v>47</v>
      </c>
      <c r="D28" s="10">
        <f t="shared" si="9"/>
        <v>1</v>
      </c>
      <c r="E28" s="10">
        <f t="shared" si="8"/>
        <v>5</v>
      </c>
      <c r="F28" s="10">
        <f t="shared" si="8"/>
        <v>5</v>
      </c>
      <c r="G28" s="10">
        <f t="shared" si="8"/>
        <v>3</v>
      </c>
      <c r="H28" s="10">
        <f t="shared" si="8"/>
        <v>1</v>
      </c>
      <c r="I28" s="10">
        <f t="shared" si="8"/>
        <v>3</v>
      </c>
      <c r="J28" s="10">
        <f t="shared" si="8"/>
        <v>1</v>
      </c>
      <c r="K28" s="10">
        <f t="shared" si="8"/>
        <v>1</v>
      </c>
      <c r="L28" s="10">
        <f t="shared" si="8"/>
        <v>0</v>
      </c>
      <c r="M28" s="10">
        <f t="shared" si="8"/>
        <v>1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10"/>
        <v>0.6</v>
      </c>
      <c r="U28" s="11">
        <f t="shared" si="11"/>
        <v>1.4</v>
      </c>
      <c r="V28" s="11">
        <f t="shared" si="12"/>
        <v>0.6</v>
      </c>
      <c r="W28" s="12">
        <f t="shared" si="13"/>
        <v>2</v>
      </c>
    </row>
    <row r="29" spans="2:23" x14ac:dyDescent="0.4">
      <c r="B29" s="84"/>
      <c r="C29" s="4" t="s">
        <v>9</v>
      </c>
      <c r="D29" s="10">
        <f t="shared" si="9"/>
        <v>1</v>
      </c>
      <c r="E29" s="10">
        <f t="shared" si="8"/>
        <v>5</v>
      </c>
      <c r="F29" s="10">
        <f t="shared" si="8"/>
        <v>5</v>
      </c>
      <c r="G29" s="10">
        <f t="shared" si="8"/>
        <v>3</v>
      </c>
      <c r="H29" s="10">
        <f t="shared" si="8"/>
        <v>3</v>
      </c>
      <c r="I29" s="10">
        <f t="shared" si="8"/>
        <v>2</v>
      </c>
      <c r="J29" s="10">
        <f t="shared" si="8"/>
        <v>2</v>
      </c>
      <c r="K29" s="10">
        <f t="shared" si="8"/>
        <v>0</v>
      </c>
      <c r="L29" s="10">
        <f t="shared" si="8"/>
        <v>0</v>
      </c>
      <c r="M29" s="10">
        <f t="shared" si="8"/>
        <v>1</v>
      </c>
      <c r="N29" s="10">
        <f t="shared" si="8"/>
        <v>0</v>
      </c>
      <c r="O29" s="10">
        <f t="shared" si="8"/>
        <v>1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10"/>
        <v>0.6</v>
      </c>
      <c r="U29" s="11">
        <f t="shared" si="11"/>
        <v>1.2</v>
      </c>
      <c r="V29" s="11">
        <f t="shared" si="12"/>
        <v>0.8</v>
      </c>
      <c r="W29" s="12">
        <f t="shared" si="13"/>
        <v>2</v>
      </c>
    </row>
    <row r="30" spans="2:23" x14ac:dyDescent="0.4">
      <c r="B30" s="84"/>
      <c r="C30" s="4" t="s">
        <v>49</v>
      </c>
      <c r="D30" s="10">
        <f t="shared" si="9"/>
        <v>1</v>
      </c>
      <c r="E30" s="10">
        <f t="shared" si="8"/>
        <v>5</v>
      </c>
      <c r="F30" s="10">
        <f t="shared" si="8"/>
        <v>4</v>
      </c>
      <c r="G30" s="10">
        <f t="shared" si="8"/>
        <v>2</v>
      </c>
      <c r="H30" s="10">
        <f t="shared" si="8"/>
        <v>3</v>
      </c>
      <c r="I30" s="10">
        <f t="shared" si="8"/>
        <v>2</v>
      </c>
      <c r="J30" s="10">
        <f t="shared" si="8"/>
        <v>1</v>
      </c>
      <c r="K30" s="10">
        <f t="shared" si="8"/>
        <v>0</v>
      </c>
      <c r="L30" s="10">
        <f t="shared" si="8"/>
        <v>1</v>
      </c>
      <c r="M30" s="10">
        <f t="shared" si="8"/>
        <v>0</v>
      </c>
      <c r="N30" s="10">
        <f t="shared" si="8"/>
        <v>1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10"/>
        <v>0.5</v>
      </c>
      <c r="U30" s="11">
        <f t="shared" si="11"/>
        <v>1</v>
      </c>
      <c r="V30" s="11">
        <f t="shared" si="12"/>
        <v>0.6</v>
      </c>
      <c r="W30" s="12">
        <f t="shared" si="13"/>
        <v>1.6</v>
      </c>
    </row>
    <row r="31" spans="2:23" x14ac:dyDescent="0.4">
      <c r="B31" s="84"/>
      <c r="C31" s="4" t="s">
        <v>11</v>
      </c>
      <c r="D31" s="10">
        <f t="shared" si="9"/>
        <v>1</v>
      </c>
      <c r="E31" s="10">
        <f t="shared" si="8"/>
        <v>4</v>
      </c>
      <c r="F31" s="10">
        <f t="shared" si="8"/>
        <v>4</v>
      </c>
      <c r="G31" s="10">
        <f t="shared" si="8"/>
        <v>3</v>
      </c>
      <c r="H31" s="10">
        <f t="shared" si="8"/>
        <v>1</v>
      </c>
      <c r="I31" s="10">
        <f t="shared" si="8"/>
        <v>2</v>
      </c>
      <c r="J31" s="10">
        <f t="shared" si="8"/>
        <v>3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10"/>
        <v>0.75</v>
      </c>
      <c r="U31" s="11">
        <f t="shared" si="11"/>
        <v>0.75</v>
      </c>
      <c r="V31" s="11">
        <f t="shared" si="12"/>
        <v>0.75</v>
      </c>
      <c r="W31" s="12">
        <f t="shared" si="13"/>
        <v>1.5</v>
      </c>
    </row>
    <row r="32" spans="2:23" x14ac:dyDescent="0.4">
      <c r="B32" s="84"/>
      <c r="C32" s="4" t="s">
        <v>1</v>
      </c>
      <c r="D32" s="10">
        <f t="shared" si="9"/>
        <v>1</v>
      </c>
      <c r="E32" s="10">
        <f t="shared" si="8"/>
        <v>4</v>
      </c>
      <c r="F32" s="10">
        <f t="shared" si="8"/>
        <v>4</v>
      </c>
      <c r="G32" s="10">
        <f t="shared" si="8"/>
        <v>2</v>
      </c>
      <c r="H32" s="10">
        <f t="shared" si="8"/>
        <v>2</v>
      </c>
      <c r="I32" s="10">
        <f t="shared" si="8"/>
        <v>2</v>
      </c>
      <c r="J32" s="10">
        <f t="shared" si="8"/>
        <v>2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10"/>
        <v>0.5</v>
      </c>
      <c r="U32" s="11">
        <f t="shared" si="11"/>
        <v>0.5</v>
      </c>
      <c r="V32" s="11">
        <f t="shared" si="12"/>
        <v>0.5</v>
      </c>
      <c r="W32" s="12">
        <f t="shared" si="13"/>
        <v>1</v>
      </c>
    </row>
    <row r="33" spans="2:23" x14ac:dyDescent="0.4">
      <c r="B33" s="84"/>
      <c r="C33" s="4" t="s">
        <v>62</v>
      </c>
      <c r="D33" s="10">
        <f t="shared" si="9"/>
        <v>1</v>
      </c>
      <c r="E33" s="10">
        <f t="shared" si="8"/>
        <v>4</v>
      </c>
      <c r="F33" s="10">
        <f t="shared" si="8"/>
        <v>2</v>
      </c>
      <c r="G33" s="10">
        <f t="shared" si="8"/>
        <v>2</v>
      </c>
      <c r="H33" s="10">
        <f t="shared" si="8"/>
        <v>3</v>
      </c>
      <c r="I33" s="10">
        <f t="shared" si="8"/>
        <v>1</v>
      </c>
      <c r="J33" s="10">
        <f t="shared" si="8"/>
        <v>2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2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10"/>
        <v>1</v>
      </c>
      <c r="U33" s="11">
        <f t="shared" si="11"/>
        <v>1</v>
      </c>
      <c r="V33" s="11">
        <f t="shared" si="12"/>
        <v>1</v>
      </c>
      <c r="W33" s="12">
        <f t="shared" si="13"/>
        <v>2</v>
      </c>
    </row>
    <row r="34" spans="2:23" x14ac:dyDescent="0.4">
      <c r="B34" s="84"/>
      <c r="C34" s="4" t="s">
        <v>50</v>
      </c>
      <c r="D34" s="10">
        <f t="shared" si="9"/>
        <v>1</v>
      </c>
      <c r="E34" s="10">
        <f t="shared" si="8"/>
        <v>4</v>
      </c>
      <c r="F34" s="10">
        <f t="shared" si="8"/>
        <v>3</v>
      </c>
      <c r="G34" s="10">
        <f t="shared" si="8"/>
        <v>2</v>
      </c>
      <c r="H34" s="10">
        <f t="shared" si="8"/>
        <v>2</v>
      </c>
      <c r="I34" s="10">
        <f t="shared" si="8"/>
        <v>3</v>
      </c>
      <c r="J34" s="10">
        <f t="shared" si="8"/>
        <v>1</v>
      </c>
      <c r="K34" s="10">
        <f t="shared" si="8"/>
        <v>1</v>
      </c>
      <c r="L34" s="10">
        <f t="shared" si="8"/>
        <v>0</v>
      </c>
      <c r="M34" s="10">
        <f t="shared" si="8"/>
        <v>0</v>
      </c>
      <c r="N34" s="10">
        <f t="shared" si="8"/>
        <v>1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10"/>
        <v>0.66666666666666663</v>
      </c>
      <c r="U34" s="11">
        <f t="shared" si="11"/>
        <v>1</v>
      </c>
      <c r="V34" s="11">
        <f t="shared" si="12"/>
        <v>0.75</v>
      </c>
      <c r="W34" s="12">
        <f t="shared" si="13"/>
        <v>1.75</v>
      </c>
    </row>
    <row r="35" spans="2:23" x14ac:dyDescent="0.4">
      <c r="B35" s="84"/>
      <c r="C35" s="4" t="s">
        <v>6</v>
      </c>
      <c r="D35" s="10">
        <f t="shared" si="9"/>
        <v>1</v>
      </c>
      <c r="E35" s="10">
        <f t="shared" si="8"/>
        <v>4</v>
      </c>
      <c r="F35" s="10">
        <f t="shared" si="8"/>
        <v>3</v>
      </c>
      <c r="G35" s="10">
        <f t="shared" si="8"/>
        <v>2</v>
      </c>
      <c r="H35" s="10">
        <f t="shared" si="8"/>
        <v>1</v>
      </c>
      <c r="I35" s="10">
        <f t="shared" si="8"/>
        <v>0</v>
      </c>
      <c r="J35" s="10">
        <f t="shared" si="8"/>
        <v>2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1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>
        <f t="shared" si="10"/>
        <v>0.66666666666666663</v>
      </c>
      <c r="U35" s="11">
        <f t="shared" si="11"/>
        <v>0.66666666666666663</v>
      </c>
      <c r="V35" s="11">
        <f t="shared" si="12"/>
        <v>0.75</v>
      </c>
      <c r="W35" s="12">
        <f t="shared" si="13"/>
        <v>1.4166666666666665</v>
      </c>
    </row>
    <row r="36" spans="2:23" x14ac:dyDescent="0.4">
      <c r="B36" s="84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4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4"/>
      <c r="C38" s="4" t="s">
        <v>1</v>
      </c>
      <c r="D38" s="10">
        <f>VLOOKUP($C38,$C$19:$I$21,MATCH(D$37,$C$18:$I$18,0),FALSE)</f>
        <v>1</v>
      </c>
      <c r="E38" s="10">
        <f>VLOOKUP($C38,$C$19:$I$21,MATCH(E$37,$C$18:$I$18,0),FALSE)</f>
        <v>5</v>
      </c>
      <c r="F38" s="10">
        <f>VLOOKUP($C38,$C$19:$I$21,MATCH(F$37,$C$18:$I$18,0),FALSE)</f>
        <v>0</v>
      </c>
      <c r="G38" s="10">
        <f>VLOOKUP($C38,$C$19:$I$21,MATCH(G$37,$C$18:$I$18,0),FALSE)</f>
        <v>14</v>
      </c>
      <c r="H38" s="21">
        <f>VLOOKUP($C38,$C$19:$I$21,MATCH(H$37,$C$18:$I$18,0),FALSE)</f>
        <v>10.8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ht="15" thickBot="1" x14ac:dyDescent="0.45">
      <c r="B39" s="85"/>
      <c r="C39" s="7" t="s">
        <v>40</v>
      </c>
      <c r="D39" s="14">
        <f>VLOOKUP($C39,$C$19:$I$21,MATCH(D$37,$C$18:$I$18,0),FALSE)</f>
        <v>0</v>
      </c>
      <c r="E39" s="14">
        <f>VLOOKUP($C39,$C$19:$I$21,MATCH(E$37,$C$18:$I$18,0),FALSE)</f>
        <v>0</v>
      </c>
      <c r="F39" s="14">
        <f>VLOOKUP($C39,$C$19:$I$21,MATCH(F$37,$C$18:$I$18,0),FALSE)</f>
        <v>0</v>
      </c>
      <c r="G39" s="14">
        <f>VLOOKUP($C39,$C$19:$I$21,MATCH(G$37,$C$18:$I$18,0),FALSE)</f>
        <v>0</v>
      </c>
      <c r="H39" s="2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6"/>
    </row>
  </sheetData>
  <mergeCells count="1">
    <mergeCell ref="B25:B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BDC1-B5F1-46ED-A8D0-85292687299A}">
  <dimension ref="B2:W39"/>
  <sheetViews>
    <sheetView topLeftCell="A10" zoomScaleNormal="100" workbookViewId="0">
      <selection activeCell="F23" sqref="F23"/>
    </sheetView>
  </sheetViews>
  <sheetFormatPr defaultRowHeight="14.6" x14ac:dyDescent="0.4"/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>
        <v>1</v>
      </c>
      <c r="E4" s="22">
        <v>5</v>
      </c>
      <c r="F4" s="22">
        <v>5</v>
      </c>
      <c r="G4" s="22">
        <v>4</v>
      </c>
      <c r="H4" s="22"/>
      <c r="I4" s="22">
        <v>3</v>
      </c>
      <c r="J4" s="22">
        <v>3</v>
      </c>
      <c r="K4" s="22"/>
      <c r="L4" s="22">
        <v>1</v>
      </c>
      <c r="M4" s="22"/>
      <c r="N4" s="22"/>
      <c r="O4" s="22"/>
      <c r="P4" s="22"/>
      <c r="Q4" s="22"/>
      <c r="R4" s="22"/>
      <c r="S4" s="22"/>
      <c r="T4" s="11">
        <f>G4/F4</f>
        <v>0.8</v>
      </c>
      <c r="U4" s="11">
        <f>(J4+(2*K4)+(3*L4)+(4*M4))/F4</f>
        <v>1.2</v>
      </c>
      <c r="V4" s="11">
        <f>(G4+N4+Q4+O4)/E4</f>
        <v>0.8</v>
      </c>
      <c r="W4" s="12">
        <f>U4+V4</f>
        <v>2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3</v>
      </c>
      <c r="H5" s="22">
        <v>3</v>
      </c>
      <c r="I5" s="22">
        <v>2</v>
      </c>
      <c r="J5" s="22">
        <v>2</v>
      </c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6" si="0">G5/F5</f>
        <v>0.6</v>
      </c>
      <c r="U5" s="11">
        <f t="shared" ref="U5:U16" si="1">(J5+(2*K5)+(3*L5)+(4*M5))/F5</f>
        <v>0.8</v>
      </c>
      <c r="V5" s="11">
        <f>(G5+N5+Q5+O5)/F5</f>
        <v>0.6</v>
      </c>
      <c r="W5" s="12">
        <f t="shared" ref="W5:W16" si="2">U5+V5</f>
        <v>1.4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>
        <v>1</v>
      </c>
      <c r="E7" s="22">
        <v>4</v>
      </c>
      <c r="F7" s="22">
        <v>4</v>
      </c>
      <c r="G7" s="22">
        <v>3</v>
      </c>
      <c r="H7" s="22">
        <v>3</v>
      </c>
      <c r="I7" s="22">
        <v>4</v>
      </c>
      <c r="J7" s="22"/>
      <c r="K7" s="22">
        <v>1</v>
      </c>
      <c r="L7" s="22">
        <v>1</v>
      </c>
      <c r="M7" s="22">
        <v>1</v>
      </c>
      <c r="N7" s="22"/>
      <c r="O7" s="22"/>
      <c r="P7" s="22"/>
      <c r="Q7" s="22"/>
      <c r="R7" s="22"/>
      <c r="S7" s="22"/>
      <c r="T7" s="11">
        <f t="shared" si="0"/>
        <v>0.75</v>
      </c>
      <c r="U7" s="11">
        <f t="shared" si="1"/>
        <v>2.25</v>
      </c>
      <c r="V7" s="11">
        <f t="shared" ref="V7:V16" si="3">(G7+N7+Q7+O7)/E7</f>
        <v>0.75</v>
      </c>
      <c r="W7" s="12">
        <f t="shared" si="2"/>
        <v>3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>
        <v>1</v>
      </c>
      <c r="E9" s="22">
        <v>5</v>
      </c>
      <c r="F9" s="22">
        <v>5</v>
      </c>
      <c r="G9" s="22">
        <v>2</v>
      </c>
      <c r="H9" s="22">
        <v>2</v>
      </c>
      <c r="I9" s="22">
        <v>2</v>
      </c>
      <c r="J9" s="22">
        <v>1</v>
      </c>
      <c r="K9" s="22"/>
      <c r="L9" s="22">
        <v>1</v>
      </c>
      <c r="M9" s="22"/>
      <c r="N9" s="22"/>
      <c r="O9" s="22"/>
      <c r="P9" s="22"/>
      <c r="Q9" s="22"/>
      <c r="R9" s="22"/>
      <c r="S9" s="22"/>
      <c r="T9" s="11">
        <f t="shared" si="0"/>
        <v>0.4</v>
      </c>
      <c r="U9" s="11">
        <f t="shared" si="1"/>
        <v>0.8</v>
      </c>
      <c r="V9" s="11">
        <f t="shared" si="3"/>
        <v>0.4</v>
      </c>
      <c r="W9" s="12">
        <f t="shared" si="2"/>
        <v>1.2000000000000002</v>
      </c>
    </row>
    <row r="10" spans="3:23" x14ac:dyDescent="0.4">
      <c r="C10" t="s">
        <v>49</v>
      </c>
      <c r="D10" s="22">
        <v>1</v>
      </c>
      <c r="E10" s="22">
        <v>4</v>
      </c>
      <c r="F10" s="22">
        <v>3</v>
      </c>
      <c r="G10" s="22">
        <v>2</v>
      </c>
      <c r="H10" s="22">
        <v>2</v>
      </c>
      <c r="I10" s="22"/>
      <c r="J10" s="22">
        <v>2</v>
      </c>
      <c r="K10" s="22"/>
      <c r="L10" s="22"/>
      <c r="M10" s="22"/>
      <c r="N10" s="22">
        <v>1</v>
      </c>
      <c r="O10" s="22"/>
      <c r="P10" s="22"/>
      <c r="Q10" s="22"/>
      <c r="R10" s="22"/>
      <c r="S10" s="22"/>
      <c r="T10" s="11">
        <f t="shared" si="0"/>
        <v>0.66666666666666663</v>
      </c>
      <c r="U10" s="11">
        <f t="shared" si="1"/>
        <v>0.66666666666666663</v>
      </c>
      <c r="V10" s="11">
        <f t="shared" si="3"/>
        <v>0.75</v>
      </c>
      <c r="W10" s="12">
        <f t="shared" si="2"/>
        <v>1.4166666666666665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3</v>
      </c>
      <c r="H11" s="22">
        <v>2</v>
      </c>
      <c r="I11" s="22">
        <v>3</v>
      </c>
      <c r="J11" s="22">
        <v>2</v>
      </c>
      <c r="K11" s="22"/>
      <c r="L11" s="22"/>
      <c r="M11" s="22">
        <v>1</v>
      </c>
      <c r="N11" s="22"/>
      <c r="O11" s="22"/>
      <c r="P11" s="22"/>
      <c r="Q11" s="22"/>
      <c r="R11" s="22"/>
      <c r="S11" s="22"/>
      <c r="T11" s="11">
        <f t="shared" si="0"/>
        <v>0.75</v>
      </c>
      <c r="U11" s="11">
        <f t="shared" si="1"/>
        <v>1.5</v>
      </c>
      <c r="V11" s="11">
        <f t="shared" si="3"/>
        <v>0.75</v>
      </c>
      <c r="W11" s="12">
        <f t="shared" si="2"/>
        <v>2.25</v>
      </c>
    </row>
    <row r="12" spans="3:23" x14ac:dyDescent="0.4">
      <c r="C12" t="s">
        <v>6</v>
      </c>
      <c r="D12" s="22">
        <v>1</v>
      </c>
      <c r="E12" s="22">
        <v>5</v>
      </c>
      <c r="F12" s="22">
        <v>4</v>
      </c>
      <c r="G12" s="22">
        <v>2</v>
      </c>
      <c r="H12" s="22">
        <v>1</v>
      </c>
      <c r="I12" s="22">
        <v>4</v>
      </c>
      <c r="J12" s="22">
        <v>1</v>
      </c>
      <c r="K12" s="22">
        <v>1</v>
      </c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0.5</v>
      </c>
      <c r="U12" s="11">
        <f t="shared" si="1"/>
        <v>0.75</v>
      </c>
      <c r="V12" s="11">
        <f t="shared" si="3"/>
        <v>0.4</v>
      </c>
      <c r="W12" s="12">
        <f t="shared" si="2"/>
        <v>1.1499999999999999</v>
      </c>
    </row>
    <row r="13" spans="3:23" x14ac:dyDescent="0.4">
      <c r="C13" t="s">
        <v>1</v>
      </c>
      <c r="D13" s="22">
        <v>1</v>
      </c>
      <c r="E13" s="22">
        <v>5</v>
      </c>
      <c r="F13" s="22">
        <v>2</v>
      </c>
      <c r="G13" s="22"/>
      <c r="H13" s="22">
        <v>3</v>
      </c>
      <c r="I13" s="22"/>
      <c r="J13" s="22"/>
      <c r="K13" s="22"/>
      <c r="L13" s="22"/>
      <c r="M13" s="22"/>
      <c r="N13" s="22">
        <v>3</v>
      </c>
      <c r="O13" s="22"/>
      <c r="P13" s="22"/>
      <c r="Q13" s="22"/>
      <c r="R13" s="22"/>
      <c r="S13" s="22"/>
      <c r="T13" s="11">
        <f t="shared" si="0"/>
        <v>0</v>
      </c>
      <c r="U13" s="11">
        <f t="shared" si="1"/>
        <v>0</v>
      </c>
      <c r="V13" s="11">
        <f t="shared" si="3"/>
        <v>0.6</v>
      </c>
      <c r="W13" s="12">
        <f t="shared" si="2"/>
        <v>0.6</v>
      </c>
    </row>
    <row r="14" spans="3:23" x14ac:dyDescent="0.4">
      <c r="C14" t="s">
        <v>50</v>
      </c>
      <c r="D14" s="22">
        <v>1</v>
      </c>
      <c r="E14" s="22">
        <v>5</v>
      </c>
      <c r="F14" s="22">
        <v>3</v>
      </c>
      <c r="G14" s="22">
        <v>3</v>
      </c>
      <c r="H14" s="22">
        <v>3</v>
      </c>
      <c r="I14" s="22">
        <v>4</v>
      </c>
      <c r="J14" s="22">
        <v>1</v>
      </c>
      <c r="K14" s="22">
        <v>1</v>
      </c>
      <c r="L14" s="22"/>
      <c r="M14" s="22">
        <v>1</v>
      </c>
      <c r="N14" s="22">
        <v>1</v>
      </c>
      <c r="O14" s="22"/>
      <c r="P14" s="22"/>
      <c r="Q14" s="22"/>
      <c r="R14" s="22">
        <v>1</v>
      </c>
      <c r="S14" s="22"/>
      <c r="T14" s="1">
        <f t="shared" si="0"/>
        <v>1</v>
      </c>
      <c r="U14" s="30">
        <f t="shared" si="1"/>
        <v>2.3333333333333335</v>
      </c>
      <c r="V14" s="11">
        <f t="shared" si="3"/>
        <v>0.8</v>
      </c>
      <c r="W14" s="31">
        <f t="shared" si="2"/>
        <v>3.1333333333333337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L15" s="22"/>
      <c r="M15" s="22"/>
      <c r="N15" s="22"/>
      <c r="T15" s="1" t="e">
        <f t="shared" si="0"/>
        <v>#DIV/0!</v>
      </c>
      <c r="U15" s="30" t="e">
        <f t="shared" si="1"/>
        <v>#DIV/0!</v>
      </c>
      <c r="V15" s="11" t="e">
        <f t="shared" si="3"/>
        <v>#DIV/0!</v>
      </c>
      <c r="W15" s="31" t="e">
        <f t="shared" si="2"/>
        <v>#DIV/0!</v>
      </c>
    </row>
    <row r="16" spans="3:23" x14ac:dyDescent="0.4">
      <c r="C16" t="s">
        <v>62</v>
      </c>
      <c r="D16" s="22">
        <v>1</v>
      </c>
      <c r="E16" s="22">
        <v>5</v>
      </c>
      <c r="F16" s="22">
        <v>2</v>
      </c>
      <c r="G16" s="22">
        <v>1</v>
      </c>
      <c r="H16" s="22">
        <v>3</v>
      </c>
      <c r="I16" s="22"/>
      <c r="J16" s="22">
        <v>1</v>
      </c>
      <c r="L16" s="22"/>
      <c r="M16" s="22"/>
      <c r="N16" s="22">
        <v>2</v>
      </c>
      <c r="Q16">
        <v>1</v>
      </c>
      <c r="T16" s="1">
        <f t="shared" si="0"/>
        <v>0.5</v>
      </c>
      <c r="U16" s="30">
        <f t="shared" si="1"/>
        <v>0.5</v>
      </c>
      <c r="V16" s="11">
        <f t="shared" si="3"/>
        <v>0.8</v>
      </c>
      <c r="W16" s="31">
        <f t="shared" si="2"/>
        <v>1.3</v>
      </c>
    </row>
    <row r="18" spans="2:23" x14ac:dyDescent="0.4">
      <c r="C18" t="s">
        <v>5</v>
      </c>
      <c r="D18" t="s">
        <v>52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2">
        <v>1</v>
      </c>
      <c r="E19" s="22">
        <v>5</v>
      </c>
      <c r="F19" s="22"/>
      <c r="G19" s="22">
        <v>24</v>
      </c>
      <c r="H19" s="22">
        <v>18</v>
      </c>
      <c r="I19" s="10">
        <f>9*H19/E19</f>
        <v>32.4</v>
      </c>
    </row>
    <row r="20" spans="2:23" x14ac:dyDescent="0.4">
      <c r="C20" t="s">
        <v>0</v>
      </c>
      <c r="I20" s="10"/>
    </row>
    <row r="21" spans="2:23" x14ac:dyDescent="0.4">
      <c r="C21" t="s">
        <v>40</v>
      </c>
      <c r="I21" s="10" t="e">
        <f>9*H21/E21</f>
        <v>#DIV/0!</v>
      </c>
    </row>
    <row r="24" spans="2:23" ht="15" thickBot="1" x14ac:dyDescent="0.45"/>
    <row r="25" spans="2:23" ht="14.6" customHeight="1" x14ac:dyDescent="0.4">
      <c r="B25" s="80" t="s">
        <v>55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81"/>
      <c r="C26" t="s">
        <v>11</v>
      </c>
      <c r="D26" s="10">
        <f>VLOOKUP($C26,$C$4:$S$16,MATCH(D$25,$C$3:$S$3,0),FALSE)</f>
        <v>1</v>
      </c>
      <c r="E26" s="10">
        <f t="shared" ref="E26:S35" si="4">VLOOKUP($C26,$C$4:$S$16,MATCH(E$25,$C$3:$S$3,0),FALSE)</f>
        <v>5</v>
      </c>
      <c r="F26" s="10">
        <f t="shared" si="4"/>
        <v>5</v>
      </c>
      <c r="G26" s="10">
        <f t="shared" si="4"/>
        <v>2</v>
      </c>
      <c r="H26" s="10">
        <f t="shared" si="4"/>
        <v>2</v>
      </c>
      <c r="I26" s="10">
        <f t="shared" si="4"/>
        <v>2</v>
      </c>
      <c r="J26" s="10">
        <f t="shared" si="4"/>
        <v>1</v>
      </c>
      <c r="K26" s="10">
        <f t="shared" si="4"/>
        <v>0</v>
      </c>
      <c r="L26" s="10">
        <f t="shared" si="4"/>
        <v>1</v>
      </c>
      <c r="M26" s="10">
        <f t="shared" si="4"/>
        <v>0</v>
      </c>
      <c r="N26" s="10">
        <f t="shared" si="4"/>
        <v>0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>G26/F26</f>
        <v>0.4</v>
      </c>
      <c r="U26" s="11">
        <f>(J26+(2*K26)+(3*L26)+(4*M26))/F26</f>
        <v>0.8</v>
      </c>
      <c r="V26" s="11">
        <f>(G26+N26+Q26+O26)/E26</f>
        <v>0.4</v>
      </c>
      <c r="W26" s="12">
        <f>U26+V26</f>
        <v>1.2000000000000002</v>
      </c>
    </row>
    <row r="27" spans="2:23" x14ac:dyDescent="0.4">
      <c r="B27" s="81"/>
      <c r="C27" t="s">
        <v>1</v>
      </c>
      <c r="D27" s="10">
        <f t="shared" ref="D27:D35" si="5">VLOOKUP($C27,$C$4:$S$16,MATCH(D$25,$C$3:$S$3,0),FALSE)</f>
        <v>1</v>
      </c>
      <c r="E27" s="10">
        <f t="shared" si="4"/>
        <v>5</v>
      </c>
      <c r="F27" s="10">
        <f t="shared" si="4"/>
        <v>2</v>
      </c>
      <c r="G27" s="10">
        <f t="shared" si="4"/>
        <v>0</v>
      </c>
      <c r="H27" s="10">
        <f t="shared" si="4"/>
        <v>3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3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 t="shared" ref="T27:T35" si="6">G27/F27</f>
        <v>0</v>
      </c>
      <c r="U27" s="11">
        <f t="shared" ref="U27:U35" si="7">(J27+(2*K27)+(3*L27)+(4*M27))/F27</f>
        <v>0</v>
      </c>
      <c r="V27" s="11">
        <f t="shared" ref="V27:V35" si="8">(G27+N27+Q27+O27)/E27</f>
        <v>0.6</v>
      </c>
      <c r="W27" s="12">
        <f t="shared" ref="W27:W35" si="9">U27+V27</f>
        <v>0.6</v>
      </c>
    </row>
    <row r="28" spans="2:23" x14ac:dyDescent="0.4">
      <c r="B28" s="81"/>
      <c r="C28" t="s">
        <v>62</v>
      </c>
      <c r="D28" s="10">
        <f t="shared" si="5"/>
        <v>1</v>
      </c>
      <c r="E28" s="10">
        <f t="shared" si="4"/>
        <v>5</v>
      </c>
      <c r="F28" s="10">
        <f t="shared" si="4"/>
        <v>2</v>
      </c>
      <c r="G28" s="10">
        <f t="shared" si="4"/>
        <v>1</v>
      </c>
      <c r="H28" s="10">
        <f t="shared" si="4"/>
        <v>3</v>
      </c>
      <c r="I28" s="10">
        <f t="shared" si="4"/>
        <v>0</v>
      </c>
      <c r="J28" s="10">
        <f t="shared" si="4"/>
        <v>1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2</v>
      </c>
      <c r="O28" s="10">
        <f t="shared" si="4"/>
        <v>0</v>
      </c>
      <c r="P28" s="10">
        <f t="shared" si="4"/>
        <v>0</v>
      </c>
      <c r="Q28" s="10">
        <f t="shared" si="4"/>
        <v>1</v>
      </c>
      <c r="R28" s="10">
        <f t="shared" si="4"/>
        <v>0</v>
      </c>
      <c r="S28" s="10">
        <f t="shared" si="4"/>
        <v>0</v>
      </c>
      <c r="T28" s="11">
        <f t="shared" si="6"/>
        <v>0.5</v>
      </c>
      <c r="U28" s="11">
        <f t="shared" si="7"/>
        <v>0.5</v>
      </c>
      <c r="V28" s="11">
        <f t="shared" si="8"/>
        <v>0.8</v>
      </c>
      <c r="W28" s="12">
        <f t="shared" si="9"/>
        <v>1.3</v>
      </c>
    </row>
    <row r="29" spans="2:23" x14ac:dyDescent="0.4">
      <c r="B29" s="81"/>
      <c r="C29" t="s">
        <v>50</v>
      </c>
      <c r="D29" s="10">
        <f t="shared" si="5"/>
        <v>1</v>
      </c>
      <c r="E29" s="10">
        <f t="shared" si="4"/>
        <v>5</v>
      </c>
      <c r="F29" s="10">
        <f t="shared" si="4"/>
        <v>3</v>
      </c>
      <c r="G29" s="10">
        <f t="shared" si="4"/>
        <v>3</v>
      </c>
      <c r="H29" s="10">
        <f t="shared" si="4"/>
        <v>3</v>
      </c>
      <c r="I29" s="10">
        <f t="shared" si="4"/>
        <v>4</v>
      </c>
      <c r="J29" s="10">
        <f t="shared" si="4"/>
        <v>1</v>
      </c>
      <c r="K29" s="10">
        <f t="shared" si="4"/>
        <v>1</v>
      </c>
      <c r="L29" s="10">
        <f t="shared" si="4"/>
        <v>0</v>
      </c>
      <c r="M29" s="10">
        <f t="shared" si="4"/>
        <v>1</v>
      </c>
      <c r="N29" s="10">
        <f t="shared" si="4"/>
        <v>1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1</v>
      </c>
      <c r="S29" s="10">
        <f t="shared" si="4"/>
        <v>0</v>
      </c>
      <c r="T29" s="11">
        <f t="shared" si="6"/>
        <v>1</v>
      </c>
      <c r="U29" s="11">
        <f t="shared" si="7"/>
        <v>2.3333333333333335</v>
      </c>
      <c r="V29" s="11">
        <f t="shared" si="8"/>
        <v>0.8</v>
      </c>
      <c r="W29" s="12">
        <f t="shared" si="9"/>
        <v>3.1333333333333337</v>
      </c>
    </row>
    <row r="30" spans="2:23" x14ac:dyDescent="0.4">
      <c r="B30" s="81"/>
      <c r="C30" t="s">
        <v>6</v>
      </c>
      <c r="D30" s="10">
        <f t="shared" si="5"/>
        <v>1</v>
      </c>
      <c r="E30" s="10">
        <f t="shared" si="4"/>
        <v>5</v>
      </c>
      <c r="F30" s="10">
        <f t="shared" si="4"/>
        <v>4</v>
      </c>
      <c r="G30" s="10">
        <f t="shared" si="4"/>
        <v>2</v>
      </c>
      <c r="H30" s="10">
        <f t="shared" si="4"/>
        <v>1</v>
      </c>
      <c r="I30" s="10">
        <f t="shared" si="4"/>
        <v>4</v>
      </c>
      <c r="J30" s="10">
        <f t="shared" si="4"/>
        <v>1</v>
      </c>
      <c r="K30" s="10">
        <f t="shared" si="4"/>
        <v>1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1</v>
      </c>
      <c r="S30" s="10">
        <f t="shared" si="4"/>
        <v>0</v>
      </c>
      <c r="T30" s="11">
        <f t="shared" si="6"/>
        <v>0.5</v>
      </c>
      <c r="U30" s="11">
        <f t="shared" si="7"/>
        <v>0.75</v>
      </c>
      <c r="V30" s="11">
        <f t="shared" si="8"/>
        <v>0.4</v>
      </c>
      <c r="W30" s="12">
        <f t="shared" si="9"/>
        <v>1.1499999999999999</v>
      </c>
    </row>
    <row r="31" spans="2:23" x14ac:dyDescent="0.4">
      <c r="B31" s="81"/>
      <c r="C31" t="s">
        <v>39</v>
      </c>
      <c r="D31" s="10">
        <f t="shared" si="5"/>
        <v>1</v>
      </c>
      <c r="E31" s="10">
        <f t="shared" si="4"/>
        <v>5</v>
      </c>
      <c r="F31" s="10">
        <f t="shared" si="4"/>
        <v>5</v>
      </c>
      <c r="G31" s="10">
        <f t="shared" si="4"/>
        <v>4</v>
      </c>
      <c r="H31" s="10">
        <f t="shared" si="4"/>
        <v>0</v>
      </c>
      <c r="I31" s="10">
        <f t="shared" si="4"/>
        <v>3</v>
      </c>
      <c r="J31" s="10">
        <f t="shared" si="4"/>
        <v>3</v>
      </c>
      <c r="K31" s="10">
        <f t="shared" si="4"/>
        <v>0</v>
      </c>
      <c r="L31" s="10">
        <f t="shared" si="4"/>
        <v>1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>
        <f t="shared" si="6"/>
        <v>0.8</v>
      </c>
      <c r="U31" s="11">
        <f t="shared" si="7"/>
        <v>1.2</v>
      </c>
      <c r="V31" s="11">
        <f t="shared" si="8"/>
        <v>0.8</v>
      </c>
      <c r="W31" s="12">
        <f t="shared" si="9"/>
        <v>2</v>
      </c>
    </row>
    <row r="32" spans="2:23" x14ac:dyDescent="0.4">
      <c r="B32" s="81"/>
      <c r="C32" t="s">
        <v>40</v>
      </c>
      <c r="D32" s="10">
        <f t="shared" si="5"/>
        <v>1</v>
      </c>
      <c r="E32" s="10">
        <f t="shared" si="4"/>
        <v>5</v>
      </c>
      <c r="F32" s="10">
        <f t="shared" si="4"/>
        <v>5</v>
      </c>
      <c r="G32" s="10">
        <f t="shared" si="4"/>
        <v>3</v>
      </c>
      <c r="H32" s="10">
        <f t="shared" si="4"/>
        <v>3</v>
      </c>
      <c r="I32" s="10">
        <f t="shared" si="4"/>
        <v>2</v>
      </c>
      <c r="J32" s="10">
        <f t="shared" si="4"/>
        <v>2</v>
      </c>
      <c r="K32" s="10">
        <f t="shared" si="4"/>
        <v>1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0.6</v>
      </c>
      <c r="U32" s="11">
        <f t="shared" si="7"/>
        <v>0.8</v>
      </c>
      <c r="V32" s="11">
        <f t="shared" si="8"/>
        <v>0.6</v>
      </c>
      <c r="W32" s="12">
        <f t="shared" si="9"/>
        <v>1.4</v>
      </c>
    </row>
    <row r="33" spans="2:23" x14ac:dyDescent="0.4">
      <c r="B33" s="81"/>
      <c r="C33" t="s">
        <v>47</v>
      </c>
      <c r="D33" s="10">
        <f t="shared" si="5"/>
        <v>1</v>
      </c>
      <c r="E33" s="10">
        <f t="shared" si="4"/>
        <v>4</v>
      </c>
      <c r="F33" s="10">
        <f t="shared" si="4"/>
        <v>4</v>
      </c>
      <c r="G33" s="10">
        <f t="shared" si="4"/>
        <v>3</v>
      </c>
      <c r="H33" s="10">
        <f t="shared" si="4"/>
        <v>3</v>
      </c>
      <c r="I33" s="10">
        <f t="shared" si="4"/>
        <v>4</v>
      </c>
      <c r="J33" s="10">
        <f t="shared" si="4"/>
        <v>0</v>
      </c>
      <c r="K33" s="10">
        <f t="shared" si="4"/>
        <v>1</v>
      </c>
      <c r="L33" s="10">
        <f t="shared" si="4"/>
        <v>1</v>
      </c>
      <c r="M33" s="10">
        <f t="shared" si="4"/>
        <v>1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0.75</v>
      </c>
      <c r="U33" s="11">
        <f t="shared" si="7"/>
        <v>2.25</v>
      </c>
      <c r="V33" s="11">
        <f t="shared" si="8"/>
        <v>0.75</v>
      </c>
      <c r="W33" s="12">
        <f t="shared" si="9"/>
        <v>3</v>
      </c>
    </row>
    <row r="34" spans="2:23" x14ac:dyDescent="0.4">
      <c r="B34" s="81"/>
      <c r="C34" t="s">
        <v>9</v>
      </c>
      <c r="D34" s="10">
        <f t="shared" si="5"/>
        <v>1</v>
      </c>
      <c r="E34" s="10">
        <f t="shared" si="4"/>
        <v>4</v>
      </c>
      <c r="F34" s="10">
        <f t="shared" si="4"/>
        <v>4</v>
      </c>
      <c r="G34" s="10">
        <f t="shared" si="4"/>
        <v>3</v>
      </c>
      <c r="H34" s="10">
        <f t="shared" si="4"/>
        <v>2</v>
      </c>
      <c r="I34" s="10">
        <f t="shared" si="4"/>
        <v>3</v>
      </c>
      <c r="J34" s="10">
        <f t="shared" si="4"/>
        <v>2</v>
      </c>
      <c r="K34" s="10">
        <f t="shared" si="4"/>
        <v>0</v>
      </c>
      <c r="L34" s="10">
        <f t="shared" si="4"/>
        <v>0</v>
      </c>
      <c r="M34" s="10">
        <f t="shared" si="4"/>
        <v>1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0.75</v>
      </c>
      <c r="U34" s="11">
        <f t="shared" si="7"/>
        <v>1.5</v>
      </c>
      <c r="V34" s="11">
        <f t="shared" si="8"/>
        <v>0.75</v>
      </c>
      <c r="W34" s="12">
        <f t="shared" si="9"/>
        <v>2.25</v>
      </c>
    </row>
    <row r="35" spans="2:23" x14ac:dyDescent="0.4">
      <c r="B35" s="81"/>
      <c r="C35" t="s">
        <v>49</v>
      </c>
      <c r="D35" s="10">
        <f t="shared" si="5"/>
        <v>1</v>
      </c>
      <c r="E35" s="10">
        <f t="shared" si="4"/>
        <v>4</v>
      </c>
      <c r="F35" s="10">
        <f t="shared" si="4"/>
        <v>3</v>
      </c>
      <c r="G35" s="10">
        <f t="shared" si="4"/>
        <v>2</v>
      </c>
      <c r="H35" s="10">
        <f t="shared" si="4"/>
        <v>2</v>
      </c>
      <c r="I35" s="10">
        <f t="shared" si="4"/>
        <v>0</v>
      </c>
      <c r="J35" s="10">
        <f t="shared" si="4"/>
        <v>2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1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0.66666666666666663</v>
      </c>
      <c r="U35" s="11">
        <f t="shared" si="7"/>
        <v>0.66666666666666663</v>
      </c>
      <c r="V35" s="11">
        <f t="shared" si="8"/>
        <v>0.75</v>
      </c>
      <c r="W35" s="12">
        <f t="shared" si="9"/>
        <v>1.4166666666666665</v>
      </c>
    </row>
    <row r="36" spans="2:23" x14ac:dyDescent="0.4">
      <c r="B36" s="81"/>
      <c r="C36" s="4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81"/>
      <c r="C37" s="3" t="s">
        <v>5</v>
      </c>
      <c r="D37" s="13" t="s">
        <v>52</v>
      </c>
      <c r="E37" s="13" t="s">
        <v>4</v>
      </c>
      <c r="F37" s="13" t="s">
        <v>3</v>
      </c>
      <c r="G37" s="13" t="s">
        <v>2</v>
      </c>
      <c r="H37" s="32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81"/>
      <c r="C38" s="4" t="s">
        <v>1</v>
      </c>
      <c r="D38" s="10">
        <f>VLOOKUP($C38,$C$19:$I$21,MATCH(D$37,$C$18:$I$18,0),FALSE)</f>
        <v>1</v>
      </c>
      <c r="E38" s="10">
        <f>VLOOKUP($C38,$C$19:$I$21,MATCH(E$37,$C$18:$I$18,0),FALSE)</f>
        <v>5</v>
      </c>
      <c r="F38" s="10">
        <f>VLOOKUP($C38,$C$19:$I$21,MATCH(F$37,$C$18:$I$18,0),FALSE)</f>
        <v>0</v>
      </c>
      <c r="G38" s="10">
        <f>VLOOKUP($C38,$C$19:$I$21,MATCH(G$37,$C$18:$I$18,0),FALSE)</f>
        <v>24</v>
      </c>
      <c r="H38" s="21">
        <f>VLOOKUP($C38,$C$19:$I$21,MATCH(H$37,$C$18:$I$18,0),FALSE)</f>
        <v>32.4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ht="15" thickBot="1" x14ac:dyDescent="0.45">
      <c r="B39" s="81"/>
      <c r="C39" s="7" t="s">
        <v>40</v>
      </c>
      <c r="D39" s="10">
        <f>VLOOKUP($C39,$C$19:$I$21,MATCH(D$37,$C$18:$I$18,0),FALSE)</f>
        <v>0</v>
      </c>
      <c r="E39" s="10">
        <f>VLOOKUP($C39,$C$19:$I$21,MATCH(E$37,$C$18:$I$18,0),FALSE)</f>
        <v>0</v>
      </c>
      <c r="F39" s="10">
        <f>VLOOKUP($C39,$C$19:$I$21,MATCH(F$37,$C$18:$I$18,0),FALSE)</f>
        <v>0</v>
      </c>
      <c r="G39" s="10">
        <f>VLOOKUP($C39,$C$19:$I$21,MATCH(G$37,$C$18:$I$18,0),FALSE)</f>
        <v>0</v>
      </c>
      <c r="H39" s="21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6"/>
    </row>
  </sheetData>
  <mergeCells count="1">
    <mergeCell ref="B25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League Record</vt:lpstr>
      <vt:lpstr>Stats to Filter</vt:lpstr>
      <vt:lpstr>Total</vt:lpstr>
      <vt:lpstr>Game 1 17-7</vt:lpstr>
      <vt:lpstr>Game 2 18-10 </vt:lpstr>
      <vt:lpstr>Game 3 (24-14) </vt:lpstr>
      <vt:lpstr>Game 4 (20-10) </vt:lpstr>
      <vt:lpstr>Game 5 (22-14) </vt:lpstr>
      <vt:lpstr>Game 6 (22-24)</vt:lpstr>
      <vt:lpstr>Game 7 (13-6)</vt:lpstr>
      <vt:lpstr>Game 8 (19-13)</vt:lpstr>
      <vt:lpstr>Game 9 (22-10) </vt:lpstr>
      <vt:lpstr>Game 10 (22-10) </vt:lpstr>
      <vt:lpstr>Game 11 (4-10) </vt:lpstr>
      <vt:lpstr>Game 12 (12-12) </vt:lpstr>
      <vt:lpstr>Game 13 (13-14) </vt:lpstr>
      <vt:lpstr>Game 14 (17-16)</vt:lpstr>
      <vt:lpstr>Game 15 (9-14)</vt:lpstr>
      <vt:lpstr>Game 16 (11-19) </vt:lpstr>
      <vt:lpstr>Game 17 (27-34) </vt:lpstr>
      <vt:lpstr>Game 18 (21-22) </vt:lpstr>
      <vt:lpstr>Playoffs 1 (10-12)</vt:lpstr>
      <vt:lpstr>Playoffs 2 (17-8)</vt:lpstr>
      <vt:lpstr>Playoffs 3 (11-24)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Fejka, Eric</dc:creator>
  <cp:lastModifiedBy>Fejka, Eric</cp:lastModifiedBy>
  <cp:lastPrinted>2022-07-26T01:34:20Z</cp:lastPrinted>
  <dcterms:created xsi:type="dcterms:W3CDTF">2021-09-07T23:47:33Z</dcterms:created>
  <dcterms:modified xsi:type="dcterms:W3CDTF">2022-07-26T01:45:10Z</dcterms:modified>
</cp:coreProperties>
</file>