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d365-my.sharepoint-mil.us/personal/eric_c_fejka_civ_mail_mil/Documents/Fejka Files/Softball/Spring 2024/"/>
    </mc:Choice>
  </mc:AlternateContent>
  <xr:revisionPtr revIDLastSave="54" documentId="8_{4277B6F7-C1EF-4C4A-8E2B-6F4E9BC0A353}" xr6:coauthVersionLast="47" xr6:coauthVersionMax="47" xr10:uidLastSave="{26DDDDD0-2A96-40E1-92E0-6B2083E9616F}"/>
  <bookViews>
    <workbookView xWindow="-103" yWindow="-103" windowWidth="16663" windowHeight="8743" tabRatio="773" firstSheet="2" activeTab="2" xr2:uid="{BE0407B7-54C0-4B84-99AB-C7A548ED0281}"/>
  </bookViews>
  <sheets>
    <sheet name="League Record" sheetId="35" r:id="rId1"/>
    <sheet name="Stats to Filter" sheetId="6" r:id="rId2"/>
    <sheet name="Total" sheetId="3" r:id="rId3"/>
    <sheet name="Game 1 (12-13) " sheetId="32" r:id="rId4"/>
    <sheet name="Game 2 (6-3)" sheetId="33" r:id="rId5"/>
    <sheet name="Game 3 (23-17)" sheetId="34" r:id="rId6"/>
    <sheet name="Game 4 (20-15)" sheetId="36" r:id="rId7"/>
    <sheet name="Game 5 (20-15)" sheetId="37" r:id="rId8"/>
    <sheet name="Game 6 (23-12)" sheetId="38" r:id="rId9"/>
    <sheet name="Game 7 (13-8)" sheetId="39" r:id="rId10"/>
    <sheet name="Game 8 (14-6)" sheetId="40" r:id="rId11"/>
    <sheet name="Game 9 (5-14)" sheetId="41" r:id="rId12"/>
    <sheet name="Game 10 (11-13)" sheetId="42" r:id="rId13"/>
    <sheet name="Game 11 (7-0)" sheetId="43" r:id="rId14"/>
    <sheet name="Game 12 (7-0)" sheetId="44" r:id="rId15"/>
    <sheet name="Game 13 (11-4) " sheetId="45" r:id="rId16"/>
    <sheet name="Game 14 (11-3)" sheetId="46" r:id="rId17"/>
    <sheet name="Game 15 (9-4)" sheetId="47" r:id="rId18"/>
    <sheet name="Game 16 (11-12)" sheetId="48" r:id="rId19"/>
    <sheet name="Game 17 (19-11)" sheetId="49" r:id="rId20"/>
    <sheet name="Game 18 (11-6)" sheetId="50" r:id="rId21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'Stats to Filter'!$C$6:$W$18</definedName>
    <definedName name="_xlnm._FilterDatabase" localSheetId="2" hidden="1">Total!$Y$3:$AA$19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D18" i="3"/>
  <c r="D17" i="3"/>
  <c r="D16" i="3"/>
  <c r="D6" i="3"/>
  <c r="D7" i="3"/>
  <c r="D8" i="3"/>
  <c r="D9" i="3"/>
  <c r="D10" i="3"/>
  <c r="D11" i="3"/>
  <c r="D12" i="3"/>
  <c r="D13" i="3"/>
  <c r="D5" i="3"/>
  <c r="D4" i="3"/>
  <c r="S38" i="50"/>
  <c r="R38" i="50"/>
  <c r="Q38" i="50"/>
  <c r="P38" i="50"/>
  <c r="O38" i="50"/>
  <c r="N38" i="50"/>
  <c r="M38" i="50"/>
  <c r="L38" i="50"/>
  <c r="K38" i="50"/>
  <c r="J38" i="50"/>
  <c r="I38" i="50"/>
  <c r="H38" i="50"/>
  <c r="G38" i="50"/>
  <c r="F38" i="50"/>
  <c r="E38" i="50"/>
  <c r="D38" i="50"/>
  <c r="S37" i="50"/>
  <c r="R37" i="50"/>
  <c r="Q37" i="50"/>
  <c r="P37" i="50"/>
  <c r="O37" i="50"/>
  <c r="N37" i="50"/>
  <c r="M37" i="50"/>
  <c r="L37" i="50"/>
  <c r="K37" i="50"/>
  <c r="J37" i="50"/>
  <c r="I37" i="50"/>
  <c r="H37" i="50"/>
  <c r="G37" i="50"/>
  <c r="F37" i="50"/>
  <c r="E37" i="50"/>
  <c r="D37" i="50"/>
  <c r="S36" i="50"/>
  <c r="R36" i="50"/>
  <c r="Q36" i="50"/>
  <c r="P36" i="50"/>
  <c r="O36" i="50"/>
  <c r="N36" i="50"/>
  <c r="M36" i="50"/>
  <c r="L36" i="50"/>
  <c r="K36" i="50"/>
  <c r="J36" i="50"/>
  <c r="I36" i="50"/>
  <c r="H36" i="50"/>
  <c r="G36" i="50"/>
  <c r="F36" i="50"/>
  <c r="E36" i="50"/>
  <c r="D36" i="50"/>
  <c r="S35" i="50"/>
  <c r="R35" i="50"/>
  <c r="Q35" i="50"/>
  <c r="P35" i="50"/>
  <c r="O35" i="50"/>
  <c r="N35" i="50"/>
  <c r="M35" i="50"/>
  <c r="L35" i="50"/>
  <c r="K35" i="50"/>
  <c r="J35" i="50"/>
  <c r="I35" i="50"/>
  <c r="H35" i="50"/>
  <c r="G35" i="50"/>
  <c r="F35" i="50"/>
  <c r="E35" i="50"/>
  <c r="D35" i="50"/>
  <c r="S34" i="50"/>
  <c r="R34" i="50"/>
  <c r="Q34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D34" i="50"/>
  <c r="S33" i="50"/>
  <c r="R33" i="50"/>
  <c r="Q33" i="50"/>
  <c r="P33" i="50"/>
  <c r="O33" i="50"/>
  <c r="N33" i="50"/>
  <c r="M33" i="50"/>
  <c r="L33" i="50"/>
  <c r="K33" i="50"/>
  <c r="J33" i="50"/>
  <c r="I33" i="50"/>
  <c r="H33" i="50"/>
  <c r="G33" i="50"/>
  <c r="F33" i="50"/>
  <c r="E33" i="50"/>
  <c r="D33" i="50"/>
  <c r="S32" i="50"/>
  <c r="R32" i="50"/>
  <c r="Q32" i="50"/>
  <c r="P32" i="50"/>
  <c r="O32" i="50"/>
  <c r="N32" i="50"/>
  <c r="M32" i="50"/>
  <c r="L32" i="50"/>
  <c r="K32" i="50"/>
  <c r="J32" i="50"/>
  <c r="I32" i="50"/>
  <c r="H32" i="50"/>
  <c r="G32" i="50"/>
  <c r="F32" i="50"/>
  <c r="E32" i="50"/>
  <c r="D32" i="50"/>
  <c r="S31" i="50"/>
  <c r="R31" i="50"/>
  <c r="Q31" i="50"/>
  <c r="P31" i="50"/>
  <c r="O31" i="50"/>
  <c r="N31" i="50"/>
  <c r="M31" i="50"/>
  <c r="L31" i="50"/>
  <c r="K31" i="50"/>
  <c r="J31" i="50"/>
  <c r="I31" i="50"/>
  <c r="H31" i="50"/>
  <c r="G31" i="50"/>
  <c r="F31" i="50"/>
  <c r="E31" i="50"/>
  <c r="D31" i="50"/>
  <c r="S30" i="50"/>
  <c r="R30" i="50"/>
  <c r="Q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D30" i="50"/>
  <c r="S29" i="50"/>
  <c r="R29" i="50"/>
  <c r="Q29" i="50"/>
  <c r="P29" i="50"/>
  <c r="O29" i="50"/>
  <c r="N29" i="50"/>
  <c r="M29" i="50"/>
  <c r="L29" i="50"/>
  <c r="K29" i="50"/>
  <c r="J29" i="50"/>
  <c r="I29" i="50"/>
  <c r="H29" i="50"/>
  <c r="G29" i="50"/>
  <c r="F29" i="50"/>
  <c r="E29" i="50"/>
  <c r="D29" i="50"/>
  <c r="V20" i="50"/>
  <c r="U20" i="50"/>
  <c r="W20" i="50" s="1"/>
  <c r="T20" i="50"/>
  <c r="V19" i="50"/>
  <c r="U19" i="50"/>
  <c r="W19" i="50" s="1"/>
  <c r="T19" i="50"/>
  <c r="V18" i="50"/>
  <c r="U18" i="50"/>
  <c r="W18" i="50" s="1"/>
  <c r="T18" i="50"/>
  <c r="V17" i="50"/>
  <c r="U17" i="50"/>
  <c r="T17" i="50"/>
  <c r="V16" i="50"/>
  <c r="U16" i="50"/>
  <c r="W16" i="50" s="1"/>
  <c r="T16" i="50"/>
  <c r="V15" i="50"/>
  <c r="U15" i="50"/>
  <c r="T15" i="50"/>
  <c r="V14" i="50"/>
  <c r="U14" i="50"/>
  <c r="T14" i="50"/>
  <c r="V13" i="50"/>
  <c r="U13" i="50"/>
  <c r="W13" i="50" s="1"/>
  <c r="T13" i="50"/>
  <c r="V12" i="50"/>
  <c r="U12" i="50"/>
  <c r="W12" i="50" s="1"/>
  <c r="T12" i="50"/>
  <c r="V11" i="50"/>
  <c r="U11" i="50"/>
  <c r="W11" i="50" s="1"/>
  <c r="T11" i="50"/>
  <c r="V10" i="50"/>
  <c r="U10" i="50"/>
  <c r="W10" i="50" s="1"/>
  <c r="T10" i="50"/>
  <c r="V9" i="50"/>
  <c r="U9" i="50"/>
  <c r="W9" i="50" s="1"/>
  <c r="T9" i="50"/>
  <c r="V8" i="50"/>
  <c r="U8" i="50"/>
  <c r="W8" i="50" s="1"/>
  <c r="T8" i="50"/>
  <c r="V7" i="50"/>
  <c r="U7" i="50"/>
  <c r="T7" i="50"/>
  <c r="V6" i="50"/>
  <c r="U6" i="50"/>
  <c r="W6" i="50" s="1"/>
  <c r="T6" i="50"/>
  <c r="V5" i="50"/>
  <c r="U5" i="50"/>
  <c r="W5" i="50" s="1"/>
  <c r="T5" i="50"/>
  <c r="V4" i="50"/>
  <c r="U4" i="50"/>
  <c r="T4" i="50"/>
  <c r="S38" i="49"/>
  <c r="R38" i="49"/>
  <c r="Q38" i="49"/>
  <c r="P38" i="49"/>
  <c r="O38" i="49"/>
  <c r="N38" i="49"/>
  <c r="M38" i="49"/>
  <c r="L38" i="49"/>
  <c r="K38" i="49"/>
  <c r="J38" i="49"/>
  <c r="I38" i="49"/>
  <c r="H38" i="49"/>
  <c r="G38" i="49"/>
  <c r="F38" i="49"/>
  <c r="E38" i="49"/>
  <c r="D38" i="49"/>
  <c r="S37" i="49"/>
  <c r="R37" i="49"/>
  <c r="Q37" i="49"/>
  <c r="P37" i="49"/>
  <c r="O37" i="49"/>
  <c r="N37" i="49"/>
  <c r="M37" i="49"/>
  <c r="L37" i="49"/>
  <c r="K37" i="49"/>
  <c r="J37" i="49"/>
  <c r="I37" i="49"/>
  <c r="H37" i="49"/>
  <c r="G37" i="49"/>
  <c r="F37" i="49"/>
  <c r="E37" i="49"/>
  <c r="D37" i="49"/>
  <c r="S36" i="49"/>
  <c r="R36" i="49"/>
  <c r="Q36" i="49"/>
  <c r="P36" i="49"/>
  <c r="O36" i="49"/>
  <c r="N36" i="49"/>
  <c r="M36" i="49"/>
  <c r="L36" i="49"/>
  <c r="K36" i="49"/>
  <c r="J36" i="49"/>
  <c r="I36" i="49"/>
  <c r="H36" i="49"/>
  <c r="G36" i="49"/>
  <c r="F36" i="49"/>
  <c r="E36" i="49"/>
  <c r="D36" i="49"/>
  <c r="S35" i="49"/>
  <c r="R35" i="49"/>
  <c r="Q35" i="49"/>
  <c r="P35" i="49"/>
  <c r="O35" i="49"/>
  <c r="N35" i="49"/>
  <c r="M35" i="49"/>
  <c r="L35" i="49"/>
  <c r="K35" i="49"/>
  <c r="J35" i="49"/>
  <c r="I35" i="49"/>
  <c r="H35" i="49"/>
  <c r="G35" i="49"/>
  <c r="F35" i="49"/>
  <c r="T35" i="49" s="1"/>
  <c r="E35" i="49"/>
  <c r="D35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E34" i="49"/>
  <c r="D34" i="49"/>
  <c r="S33" i="49"/>
  <c r="R33" i="49"/>
  <c r="Q33" i="49"/>
  <c r="P33" i="49"/>
  <c r="O33" i="49"/>
  <c r="N33" i="49"/>
  <c r="M33" i="49"/>
  <c r="L33" i="49"/>
  <c r="K33" i="49"/>
  <c r="J33" i="49"/>
  <c r="I33" i="49"/>
  <c r="H33" i="49"/>
  <c r="G33" i="49"/>
  <c r="F33" i="49"/>
  <c r="E33" i="49"/>
  <c r="D33" i="49"/>
  <c r="S32" i="49"/>
  <c r="R32" i="49"/>
  <c r="Q32" i="49"/>
  <c r="P32" i="49"/>
  <c r="O32" i="49"/>
  <c r="N32" i="49"/>
  <c r="M32" i="49"/>
  <c r="L32" i="49"/>
  <c r="K32" i="49"/>
  <c r="J32" i="49"/>
  <c r="I32" i="49"/>
  <c r="H32" i="49"/>
  <c r="G32" i="49"/>
  <c r="F32" i="49"/>
  <c r="E32" i="49"/>
  <c r="D32" i="49"/>
  <c r="S31" i="49"/>
  <c r="R31" i="49"/>
  <c r="Q31" i="49"/>
  <c r="P31" i="49"/>
  <c r="O31" i="49"/>
  <c r="N31" i="49"/>
  <c r="M31" i="49"/>
  <c r="L31" i="49"/>
  <c r="K31" i="49"/>
  <c r="J31" i="49"/>
  <c r="I31" i="49"/>
  <c r="H31" i="49"/>
  <c r="G31" i="49"/>
  <c r="F31" i="49"/>
  <c r="E31" i="49"/>
  <c r="D31" i="49"/>
  <c r="S30" i="49"/>
  <c r="R30" i="49"/>
  <c r="Q30" i="49"/>
  <c r="P30" i="49"/>
  <c r="O30" i="49"/>
  <c r="N30" i="49"/>
  <c r="M30" i="49"/>
  <c r="L30" i="49"/>
  <c r="K30" i="49"/>
  <c r="J30" i="49"/>
  <c r="I30" i="49"/>
  <c r="H30" i="49"/>
  <c r="G30" i="49"/>
  <c r="F30" i="49"/>
  <c r="E30" i="49"/>
  <c r="D30" i="49"/>
  <c r="S29" i="49"/>
  <c r="R29" i="49"/>
  <c r="Q29" i="49"/>
  <c r="P29" i="49"/>
  <c r="O29" i="49"/>
  <c r="N29" i="49"/>
  <c r="M29" i="49"/>
  <c r="L29" i="49"/>
  <c r="K29" i="49"/>
  <c r="J29" i="49"/>
  <c r="I29" i="49"/>
  <c r="H29" i="49"/>
  <c r="G29" i="49"/>
  <c r="F29" i="49"/>
  <c r="E29" i="49"/>
  <c r="D29" i="49"/>
  <c r="V20" i="49"/>
  <c r="U20" i="49"/>
  <c r="W20" i="49" s="1"/>
  <c r="T20" i="49"/>
  <c r="V19" i="49"/>
  <c r="U19" i="49"/>
  <c r="W19" i="49" s="1"/>
  <c r="T19" i="49"/>
  <c r="V18" i="49"/>
  <c r="U18" i="49"/>
  <c r="T18" i="49"/>
  <c r="V17" i="49"/>
  <c r="U17" i="49"/>
  <c r="W17" i="49" s="1"/>
  <c r="T17" i="49"/>
  <c r="V16" i="49"/>
  <c r="U16" i="49"/>
  <c r="W16" i="49" s="1"/>
  <c r="T16" i="49"/>
  <c r="V15" i="49"/>
  <c r="U15" i="49"/>
  <c r="T15" i="49"/>
  <c r="V14" i="49"/>
  <c r="U14" i="49"/>
  <c r="W14" i="49" s="1"/>
  <c r="T14" i="49"/>
  <c r="V13" i="49"/>
  <c r="U13" i="49"/>
  <c r="T13" i="49"/>
  <c r="V12" i="49"/>
  <c r="U12" i="49"/>
  <c r="W12" i="49" s="1"/>
  <c r="T12" i="49"/>
  <c r="V11" i="49"/>
  <c r="U11" i="49"/>
  <c r="W11" i="49" s="1"/>
  <c r="T11" i="49"/>
  <c r="V10" i="49"/>
  <c r="U10" i="49"/>
  <c r="W10" i="49" s="1"/>
  <c r="T10" i="49"/>
  <c r="V9" i="49"/>
  <c r="U9" i="49"/>
  <c r="W9" i="49" s="1"/>
  <c r="T9" i="49"/>
  <c r="V8" i="49"/>
  <c r="U8" i="49"/>
  <c r="W8" i="49" s="1"/>
  <c r="T8" i="49"/>
  <c r="V7" i="49"/>
  <c r="U7" i="49"/>
  <c r="T7" i="49"/>
  <c r="V6" i="49"/>
  <c r="U6" i="49"/>
  <c r="W6" i="49" s="1"/>
  <c r="T6" i="49"/>
  <c r="V5" i="49"/>
  <c r="U5" i="49"/>
  <c r="W5" i="49" s="1"/>
  <c r="T5" i="49"/>
  <c r="V4" i="49"/>
  <c r="U4" i="49"/>
  <c r="T4" i="49"/>
  <c r="D29" i="48"/>
  <c r="E29" i="48"/>
  <c r="F29" i="48"/>
  <c r="G29" i="48"/>
  <c r="H29" i="48"/>
  <c r="I29" i="48"/>
  <c r="J29" i="48"/>
  <c r="K29" i="48"/>
  <c r="L29" i="48"/>
  <c r="M29" i="48"/>
  <c r="N29" i="48"/>
  <c r="O29" i="48"/>
  <c r="P29" i="48"/>
  <c r="Q29" i="48"/>
  <c r="R29" i="48"/>
  <c r="S29" i="48"/>
  <c r="D30" i="48"/>
  <c r="E30" i="48"/>
  <c r="F30" i="48"/>
  <c r="G30" i="48"/>
  <c r="H30" i="48"/>
  <c r="I30" i="48"/>
  <c r="J30" i="48"/>
  <c r="K30" i="48"/>
  <c r="L30" i="48"/>
  <c r="M30" i="48"/>
  <c r="N30" i="48"/>
  <c r="O30" i="48"/>
  <c r="P30" i="48"/>
  <c r="Q30" i="48"/>
  <c r="R30" i="48"/>
  <c r="S30" i="48"/>
  <c r="D31" i="48"/>
  <c r="E31" i="48"/>
  <c r="F31" i="48"/>
  <c r="G31" i="48"/>
  <c r="H31" i="48"/>
  <c r="I31" i="48"/>
  <c r="J31" i="48"/>
  <c r="K31" i="48"/>
  <c r="L31" i="48"/>
  <c r="M31" i="48"/>
  <c r="N31" i="48"/>
  <c r="O31" i="48"/>
  <c r="P31" i="48"/>
  <c r="Q31" i="48"/>
  <c r="R31" i="48"/>
  <c r="S31" i="48"/>
  <c r="D32" i="48"/>
  <c r="E32" i="48"/>
  <c r="F32" i="48"/>
  <c r="G32" i="48"/>
  <c r="H32" i="48"/>
  <c r="I32" i="48"/>
  <c r="J32" i="48"/>
  <c r="K32" i="48"/>
  <c r="L32" i="48"/>
  <c r="M32" i="48"/>
  <c r="N32" i="48"/>
  <c r="O32" i="48"/>
  <c r="P32" i="48"/>
  <c r="Q32" i="48"/>
  <c r="V32" i="48" s="1"/>
  <c r="R32" i="48"/>
  <c r="S32" i="48"/>
  <c r="D33" i="48"/>
  <c r="E33" i="48"/>
  <c r="F33" i="48"/>
  <c r="G33" i="48"/>
  <c r="H33" i="48"/>
  <c r="I33" i="48"/>
  <c r="J33" i="48"/>
  <c r="K33" i="48"/>
  <c r="L33" i="48"/>
  <c r="M33" i="48"/>
  <c r="N33" i="48"/>
  <c r="O33" i="48"/>
  <c r="P33" i="48"/>
  <c r="Q33" i="48"/>
  <c r="R33" i="48"/>
  <c r="S33" i="48"/>
  <c r="T9" i="48"/>
  <c r="U9" i="48"/>
  <c r="V9" i="48"/>
  <c r="W9" i="48"/>
  <c r="T10" i="48"/>
  <c r="U10" i="48"/>
  <c r="V10" i="48"/>
  <c r="W10" i="48"/>
  <c r="T11" i="48"/>
  <c r="U11" i="48"/>
  <c r="V11" i="48"/>
  <c r="W11" i="48"/>
  <c r="T12" i="48"/>
  <c r="U12" i="48"/>
  <c r="V12" i="48"/>
  <c r="W12" i="48"/>
  <c r="T13" i="48"/>
  <c r="U13" i="48"/>
  <c r="V13" i="48"/>
  <c r="W13" i="48"/>
  <c r="T14" i="48"/>
  <c r="U14" i="48"/>
  <c r="V14" i="48"/>
  <c r="W14" i="48"/>
  <c r="T15" i="48"/>
  <c r="U15" i="48"/>
  <c r="V15" i="48"/>
  <c r="W15" i="48"/>
  <c r="T16" i="48"/>
  <c r="U16" i="48"/>
  <c r="V16" i="48"/>
  <c r="W16" i="48"/>
  <c r="T17" i="48"/>
  <c r="U17" i="48"/>
  <c r="V17" i="48"/>
  <c r="W17" i="48"/>
  <c r="T18" i="48"/>
  <c r="U18" i="48"/>
  <c r="V18" i="48"/>
  <c r="W18" i="48"/>
  <c r="T19" i="48"/>
  <c r="U19" i="48"/>
  <c r="V19" i="48"/>
  <c r="W19" i="48"/>
  <c r="T20" i="48"/>
  <c r="U20" i="48"/>
  <c r="V20" i="48"/>
  <c r="W20" i="48"/>
  <c r="I39" i="48"/>
  <c r="H39" i="48"/>
  <c r="G39" i="48"/>
  <c r="F39" i="48"/>
  <c r="E39" i="48"/>
  <c r="D39" i="48"/>
  <c r="S38" i="48"/>
  <c r="R38" i="48"/>
  <c r="Q38" i="48"/>
  <c r="P38" i="48"/>
  <c r="O38" i="48"/>
  <c r="N38" i="48"/>
  <c r="M38" i="48"/>
  <c r="L38" i="48"/>
  <c r="K38" i="48"/>
  <c r="J38" i="48"/>
  <c r="I38" i="48"/>
  <c r="H38" i="48"/>
  <c r="G38" i="48"/>
  <c r="F38" i="48"/>
  <c r="E38" i="48"/>
  <c r="D38" i="48"/>
  <c r="S37" i="48"/>
  <c r="R37" i="48"/>
  <c r="Q37" i="48"/>
  <c r="P37" i="48"/>
  <c r="O37" i="48"/>
  <c r="N37" i="48"/>
  <c r="M37" i="48"/>
  <c r="L37" i="48"/>
  <c r="K37" i="48"/>
  <c r="J37" i="48"/>
  <c r="I37" i="48"/>
  <c r="H37" i="48"/>
  <c r="G37" i="48"/>
  <c r="F37" i="48"/>
  <c r="E37" i="48"/>
  <c r="D37" i="48"/>
  <c r="I36" i="48"/>
  <c r="H36" i="48"/>
  <c r="G36" i="48"/>
  <c r="F36" i="48"/>
  <c r="E36" i="48"/>
  <c r="D36" i="48"/>
  <c r="I35" i="48"/>
  <c r="H35" i="48"/>
  <c r="G35" i="48"/>
  <c r="F35" i="48"/>
  <c r="E35" i="48"/>
  <c r="D35" i="48"/>
  <c r="I34" i="48"/>
  <c r="H34" i="48"/>
  <c r="G34" i="48"/>
  <c r="F34" i="48"/>
  <c r="E34" i="48"/>
  <c r="D34" i="48"/>
  <c r="V8" i="48"/>
  <c r="U8" i="48"/>
  <c r="T8" i="48"/>
  <c r="V7" i="48"/>
  <c r="U7" i="48"/>
  <c r="W7" i="48" s="1"/>
  <c r="T7" i="48"/>
  <c r="V6" i="48"/>
  <c r="U6" i="48"/>
  <c r="W6" i="48" s="1"/>
  <c r="T6" i="48"/>
  <c r="V5" i="48"/>
  <c r="U5" i="48"/>
  <c r="W5" i="48" s="1"/>
  <c r="T5" i="48"/>
  <c r="V4" i="48"/>
  <c r="U4" i="48"/>
  <c r="W4" i="48" s="1"/>
  <c r="T4" i="48"/>
  <c r="D39" i="47"/>
  <c r="E39" i="47"/>
  <c r="F39" i="47"/>
  <c r="G39" i="47"/>
  <c r="T39" i="47" s="1"/>
  <c r="H39" i="47"/>
  <c r="I39" i="47"/>
  <c r="J39" i="47"/>
  <c r="K39" i="47"/>
  <c r="L39" i="47"/>
  <c r="M39" i="47"/>
  <c r="N39" i="47"/>
  <c r="O39" i="47"/>
  <c r="P39" i="47"/>
  <c r="Q39" i="47"/>
  <c r="R39" i="47"/>
  <c r="S39" i="47"/>
  <c r="S38" i="47"/>
  <c r="R38" i="47"/>
  <c r="Q38" i="47"/>
  <c r="P38" i="47"/>
  <c r="O38" i="47"/>
  <c r="N38" i="47"/>
  <c r="M38" i="47"/>
  <c r="L38" i="47"/>
  <c r="K38" i="47"/>
  <c r="J38" i="47"/>
  <c r="I38" i="47"/>
  <c r="H38" i="47"/>
  <c r="G38" i="47"/>
  <c r="F38" i="47"/>
  <c r="E38" i="47"/>
  <c r="D38" i="47"/>
  <c r="S37" i="47"/>
  <c r="R37" i="47"/>
  <c r="Q37" i="47"/>
  <c r="P37" i="47"/>
  <c r="O37" i="47"/>
  <c r="N37" i="47"/>
  <c r="M37" i="47"/>
  <c r="L37" i="47"/>
  <c r="K37" i="47"/>
  <c r="J37" i="47"/>
  <c r="I37" i="47"/>
  <c r="H37" i="47"/>
  <c r="G37" i="47"/>
  <c r="F37" i="47"/>
  <c r="E37" i="47"/>
  <c r="D37" i="47"/>
  <c r="S36" i="47"/>
  <c r="R36" i="47"/>
  <c r="Q36" i="47"/>
  <c r="P36" i="47"/>
  <c r="O36" i="47"/>
  <c r="N36" i="47"/>
  <c r="M36" i="47"/>
  <c r="L36" i="47"/>
  <c r="K36" i="47"/>
  <c r="J36" i="47"/>
  <c r="I36" i="47"/>
  <c r="H36" i="47"/>
  <c r="G36" i="47"/>
  <c r="F36" i="47"/>
  <c r="E36" i="47"/>
  <c r="D36" i="47"/>
  <c r="S35" i="47"/>
  <c r="R35" i="47"/>
  <c r="Q35" i="47"/>
  <c r="P35" i="47"/>
  <c r="O35" i="47"/>
  <c r="N35" i="47"/>
  <c r="M35" i="47"/>
  <c r="L35" i="47"/>
  <c r="K35" i="47"/>
  <c r="J35" i="47"/>
  <c r="I35" i="47"/>
  <c r="H35" i="47"/>
  <c r="G35" i="47"/>
  <c r="F35" i="47"/>
  <c r="E35" i="47"/>
  <c r="D35" i="47"/>
  <c r="S34" i="47"/>
  <c r="R34" i="47"/>
  <c r="Q34" i="47"/>
  <c r="P34" i="47"/>
  <c r="O34" i="47"/>
  <c r="N34" i="47"/>
  <c r="M34" i="47"/>
  <c r="L34" i="47"/>
  <c r="K34" i="47"/>
  <c r="J34" i="47"/>
  <c r="I34" i="47"/>
  <c r="H34" i="47"/>
  <c r="G34" i="47"/>
  <c r="F34" i="47"/>
  <c r="E34" i="47"/>
  <c r="D34" i="47"/>
  <c r="S33" i="47"/>
  <c r="R33" i="47"/>
  <c r="Q33" i="47"/>
  <c r="P33" i="47"/>
  <c r="O33" i="47"/>
  <c r="N33" i="47"/>
  <c r="M33" i="47"/>
  <c r="L33" i="47"/>
  <c r="K33" i="47"/>
  <c r="J33" i="47"/>
  <c r="I33" i="47"/>
  <c r="H33" i="47"/>
  <c r="G33" i="47"/>
  <c r="F33" i="47"/>
  <c r="E33" i="47"/>
  <c r="D33" i="47"/>
  <c r="S32" i="47"/>
  <c r="R32" i="47"/>
  <c r="Q32" i="47"/>
  <c r="P32" i="47"/>
  <c r="O32" i="47"/>
  <c r="N32" i="47"/>
  <c r="M32" i="47"/>
  <c r="L32" i="47"/>
  <c r="K32" i="47"/>
  <c r="J32" i="47"/>
  <c r="I32" i="47"/>
  <c r="H32" i="47"/>
  <c r="G32" i="47"/>
  <c r="F32" i="47"/>
  <c r="E32" i="47"/>
  <c r="D32" i="47"/>
  <c r="S31" i="47"/>
  <c r="R31" i="47"/>
  <c r="Q31" i="47"/>
  <c r="P31" i="47"/>
  <c r="O31" i="47"/>
  <c r="N31" i="47"/>
  <c r="M31" i="47"/>
  <c r="L31" i="47"/>
  <c r="K31" i="47"/>
  <c r="J31" i="47"/>
  <c r="I31" i="47"/>
  <c r="H31" i="47"/>
  <c r="G31" i="47"/>
  <c r="F31" i="47"/>
  <c r="E31" i="47"/>
  <c r="D31" i="47"/>
  <c r="S30" i="47"/>
  <c r="R30" i="47"/>
  <c r="Q30" i="47"/>
  <c r="P30" i="47"/>
  <c r="O30" i="47"/>
  <c r="N30" i="47"/>
  <c r="M30" i="47"/>
  <c r="L30" i="47"/>
  <c r="K30" i="47"/>
  <c r="J30" i="47"/>
  <c r="I30" i="47"/>
  <c r="H30" i="47"/>
  <c r="G30" i="47"/>
  <c r="F30" i="47"/>
  <c r="E30" i="47"/>
  <c r="D30" i="47"/>
  <c r="S29" i="47"/>
  <c r="R29" i="47"/>
  <c r="Q29" i="47"/>
  <c r="P29" i="47"/>
  <c r="O29" i="47"/>
  <c r="N29" i="47"/>
  <c r="M29" i="47"/>
  <c r="L29" i="47"/>
  <c r="K29" i="47"/>
  <c r="J29" i="47"/>
  <c r="I29" i="47"/>
  <c r="H29" i="47"/>
  <c r="G29" i="47"/>
  <c r="F29" i="47"/>
  <c r="E29" i="47"/>
  <c r="D29" i="47"/>
  <c r="V20" i="47"/>
  <c r="U20" i="47"/>
  <c r="W20" i="47" s="1"/>
  <c r="T20" i="47"/>
  <c r="V19" i="47"/>
  <c r="U19" i="47"/>
  <c r="W19" i="47" s="1"/>
  <c r="T19" i="47"/>
  <c r="V18" i="47"/>
  <c r="U18" i="47"/>
  <c r="W18" i="47" s="1"/>
  <c r="T18" i="47"/>
  <c r="V17" i="47"/>
  <c r="U17" i="47"/>
  <c r="W17" i="47" s="1"/>
  <c r="T17" i="47"/>
  <c r="V16" i="47"/>
  <c r="U16" i="47"/>
  <c r="W16" i="47" s="1"/>
  <c r="T16" i="47"/>
  <c r="V15" i="47"/>
  <c r="U15" i="47"/>
  <c r="W15" i="47" s="1"/>
  <c r="T15" i="47"/>
  <c r="V14" i="47"/>
  <c r="U14" i="47"/>
  <c r="W14" i="47" s="1"/>
  <c r="T14" i="47"/>
  <c r="V13" i="47"/>
  <c r="U13" i="47"/>
  <c r="W13" i="47" s="1"/>
  <c r="T13" i="47"/>
  <c r="V12" i="47"/>
  <c r="U12" i="47"/>
  <c r="W12" i="47" s="1"/>
  <c r="T12" i="47"/>
  <c r="V11" i="47"/>
  <c r="U11" i="47"/>
  <c r="W11" i="47" s="1"/>
  <c r="T11" i="47"/>
  <c r="V10" i="47"/>
  <c r="U10" i="47"/>
  <c r="W10" i="47" s="1"/>
  <c r="T10" i="47"/>
  <c r="V9" i="47"/>
  <c r="U9" i="47"/>
  <c r="T9" i="47"/>
  <c r="V8" i="47"/>
  <c r="U8" i="47"/>
  <c r="W8" i="47" s="1"/>
  <c r="T8" i="47"/>
  <c r="V7" i="47"/>
  <c r="U7" i="47"/>
  <c r="W7" i="47" s="1"/>
  <c r="T7" i="47"/>
  <c r="V6" i="47"/>
  <c r="U6" i="47"/>
  <c r="W6" i="47" s="1"/>
  <c r="T6" i="47"/>
  <c r="V5" i="47"/>
  <c r="U5" i="47"/>
  <c r="W5" i="47" s="1"/>
  <c r="T5" i="47"/>
  <c r="V4" i="47"/>
  <c r="U4" i="47"/>
  <c r="W4" i="47" s="1"/>
  <c r="T4" i="47"/>
  <c r="T16" i="3"/>
  <c r="E18" i="3"/>
  <c r="F18" i="3"/>
  <c r="G18" i="3"/>
  <c r="T18" i="3" s="1"/>
  <c r="H18" i="3"/>
  <c r="I18" i="3"/>
  <c r="J18" i="3"/>
  <c r="K18" i="3"/>
  <c r="L18" i="3"/>
  <c r="M18" i="3"/>
  <c r="N18" i="3"/>
  <c r="O18" i="3"/>
  <c r="P18" i="3"/>
  <c r="Q18" i="3"/>
  <c r="R18" i="3"/>
  <c r="S18" i="3"/>
  <c r="T38" i="46"/>
  <c r="S38" i="46"/>
  <c r="R38" i="46"/>
  <c r="Q38" i="46"/>
  <c r="P38" i="46"/>
  <c r="O38" i="46"/>
  <c r="N38" i="46"/>
  <c r="M38" i="46"/>
  <c r="L38" i="46"/>
  <c r="K38" i="46"/>
  <c r="J38" i="46"/>
  <c r="U38" i="46" s="1"/>
  <c r="I38" i="46"/>
  <c r="H38" i="46"/>
  <c r="G38" i="46"/>
  <c r="V38" i="46" s="1"/>
  <c r="F38" i="46"/>
  <c r="E38" i="46"/>
  <c r="D38" i="46"/>
  <c r="T37" i="46"/>
  <c r="S37" i="46"/>
  <c r="R37" i="46"/>
  <c r="Q37" i="46"/>
  <c r="P37" i="46"/>
  <c r="O37" i="46"/>
  <c r="N37" i="46"/>
  <c r="V37" i="46" s="1"/>
  <c r="M37" i="46"/>
  <c r="L37" i="46"/>
  <c r="U37" i="46" s="1"/>
  <c r="W37" i="46" s="1"/>
  <c r="K37" i="46"/>
  <c r="J37" i="46"/>
  <c r="I37" i="46"/>
  <c r="H37" i="46"/>
  <c r="G37" i="46"/>
  <c r="F37" i="46"/>
  <c r="E37" i="46"/>
  <c r="D37" i="46"/>
  <c r="U36" i="46"/>
  <c r="T36" i="46"/>
  <c r="S36" i="46"/>
  <c r="R36" i="46"/>
  <c r="Q36" i="46"/>
  <c r="V36" i="46" s="1"/>
  <c r="P36" i="46"/>
  <c r="O36" i="46"/>
  <c r="N36" i="46"/>
  <c r="M36" i="46"/>
  <c r="L36" i="46"/>
  <c r="K36" i="46"/>
  <c r="J36" i="46"/>
  <c r="I36" i="46"/>
  <c r="H36" i="46"/>
  <c r="G36" i="46"/>
  <c r="F36" i="46"/>
  <c r="E36" i="46"/>
  <c r="D36" i="46"/>
  <c r="U35" i="46"/>
  <c r="T35" i="46"/>
  <c r="S35" i="46"/>
  <c r="R35" i="46"/>
  <c r="Q35" i="46"/>
  <c r="P35" i="46"/>
  <c r="O35" i="46"/>
  <c r="N35" i="46"/>
  <c r="M35" i="46"/>
  <c r="L35" i="46"/>
  <c r="K35" i="46"/>
  <c r="J35" i="46"/>
  <c r="I35" i="46"/>
  <c r="H35" i="46"/>
  <c r="G35" i="46"/>
  <c r="F35" i="46"/>
  <c r="E35" i="46"/>
  <c r="V35" i="46" s="1"/>
  <c r="D35" i="46"/>
  <c r="T34" i="46"/>
  <c r="S34" i="46"/>
  <c r="R34" i="46"/>
  <c r="Q34" i="46"/>
  <c r="P34" i="46"/>
  <c r="O34" i="46"/>
  <c r="N34" i="46"/>
  <c r="V34" i="46" s="1"/>
  <c r="M34" i="46"/>
  <c r="L34" i="46"/>
  <c r="K34" i="46"/>
  <c r="J34" i="46"/>
  <c r="U34" i="46" s="1"/>
  <c r="I34" i="46"/>
  <c r="H34" i="46"/>
  <c r="G34" i="46"/>
  <c r="F34" i="46"/>
  <c r="E34" i="46"/>
  <c r="D34" i="46"/>
  <c r="T33" i="46"/>
  <c r="S33" i="46"/>
  <c r="R33" i="46"/>
  <c r="Q33" i="46"/>
  <c r="P33" i="46"/>
  <c r="O33" i="46"/>
  <c r="N33" i="46"/>
  <c r="V33" i="46" s="1"/>
  <c r="M33" i="46"/>
  <c r="L33" i="46"/>
  <c r="U33" i="46" s="1"/>
  <c r="W33" i="46" s="1"/>
  <c r="K33" i="46"/>
  <c r="J33" i="46"/>
  <c r="I33" i="46"/>
  <c r="H33" i="46"/>
  <c r="G33" i="46"/>
  <c r="F33" i="46"/>
  <c r="E33" i="46"/>
  <c r="D33" i="46"/>
  <c r="U32" i="46"/>
  <c r="T32" i="46"/>
  <c r="S32" i="46"/>
  <c r="R32" i="46"/>
  <c r="Q32" i="46"/>
  <c r="V32" i="46" s="1"/>
  <c r="P32" i="46"/>
  <c r="O32" i="46"/>
  <c r="N32" i="46"/>
  <c r="M32" i="46"/>
  <c r="L32" i="46"/>
  <c r="K32" i="46"/>
  <c r="J32" i="46"/>
  <c r="I32" i="46"/>
  <c r="H32" i="46"/>
  <c r="G32" i="46"/>
  <c r="F32" i="46"/>
  <c r="E32" i="46"/>
  <c r="D32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V31" i="46" s="1"/>
  <c r="D31" i="46"/>
  <c r="T30" i="46"/>
  <c r="S30" i="46"/>
  <c r="R30" i="46"/>
  <c r="Q30" i="46"/>
  <c r="P30" i="46"/>
  <c r="O30" i="46"/>
  <c r="N30" i="46"/>
  <c r="V30" i="46" s="1"/>
  <c r="M30" i="46"/>
  <c r="L30" i="46"/>
  <c r="K30" i="46"/>
  <c r="J30" i="46"/>
  <c r="U30" i="46" s="1"/>
  <c r="W30" i="46" s="1"/>
  <c r="I30" i="46"/>
  <c r="H30" i="46"/>
  <c r="G30" i="46"/>
  <c r="F30" i="46"/>
  <c r="E30" i="46"/>
  <c r="D30" i="46"/>
  <c r="T29" i="46"/>
  <c r="S29" i="46"/>
  <c r="R29" i="46"/>
  <c r="Q29" i="46"/>
  <c r="P29" i="46"/>
  <c r="O29" i="46"/>
  <c r="N29" i="46"/>
  <c r="V29" i="46" s="1"/>
  <c r="M29" i="46"/>
  <c r="L29" i="46"/>
  <c r="U29" i="46" s="1"/>
  <c r="W29" i="46" s="1"/>
  <c r="K29" i="46"/>
  <c r="J29" i="46"/>
  <c r="I29" i="46"/>
  <c r="H29" i="46"/>
  <c r="G29" i="46"/>
  <c r="F29" i="46"/>
  <c r="E29" i="46"/>
  <c r="D29" i="46"/>
  <c r="V20" i="46"/>
  <c r="U20" i="46"/>
  <c r="W20" i="46" s="1"/>
  <c r="T20" i="46"/>
  <c r="V19" i="46"/>
  <c r="U19" i="46"/>
  <c r="W19" i="46" s="1"/>
  <c r="T19" i="46"/>
  <c r="V18" i="46"/>
  <c r="U18" i="46"/>
  <c r="W18" i="46" s="1"/>
  <c r="T18" i="46"/>
  <c r="V17" i="46"/>
  <c r="U17" i="46"/>
  <c r="W17" i="46" s="1"/>
  <c r="T17" i="46"/>
  <c r="V16" i="46"/>
  <c r="U16" i="46"/>
  <c r="W16" i="46" s="1"/>
  <c r="T16" i="46"/>
  <c r="V15" i="46"/>
  <c r="U15" i="46"/>
  <c r="W15" i="46" s="1"/>
  <c r="T15" i="46"/>
  <c r="V14" i="46"/>
  <c r="U14" i="46"/>
  <c r="W14" i="46" s="1"/>
  <c r="T14" i="46"/>
  <c r="V13" i="46"/>
  <c r="U13" i="46"/>
  <c r="W13" i="46" s="1"/>
  <c r="T13" i="46"/>
  <c r="V12" i="46"/>
  <c r="U12" i="46"/>
  <c r="W12" i="46" s="1"/>
  <c r="T12" i="46"/>
  <c r="V11" i="46"/>
  <c r="U11" i="46"/>
  <c r="W11" i="46" s="1"/>
  <c r="T11" i="46"/>
  <c r="V10" i="46"/>
  <c r="U10" i="46"/>
  <c r="W10" i="46" s="1"/>
  <c r="T10" i="46"/>
  <c r="V9" i="46"/>
  <c r="U9" i="46"/>
  <c r="W9" i="46" s="1"/>
  <c r="T9" i="46"/>
  <c r="V8" i="46"/>
  <c r="U8" i="46"/>
  <c r="W8" i="46" s="1"/>
  <c r="T8" i="46"/>
  <c r="V7" i="46"/>
  <c r="U7" i="46"/>
  <c r="W7" i="46" s="1"/>
  <c r="T7" i="46"/>
  <c r="V6" i="46"/>
  <c r="U6" i="46"/>
  <c r="W6" i="46" s="1"/>
  <c r="T6" i="46"/>
  <c r="V5" i="46"/>
  <c r="U5" i="46"/>
  <c r="W5" i="46" s="1"/>
  <c r="T5" i="46"/>
  <c r="V4" i="46"/>
  <c r="U4" i="46"/>
  <c r="W4" i="46" s="1"/>
  <c r="T4" i="46"/>
  <c r="T38" i="45"/>
  <c r="S38" i="45"/>
  <c r="R38" i="45"/>
  <c r="Q38" i="45"/>
  <c r="P38" i="45"/>
  <c r="O38" i="45"/>
  <c r="N38" i="45"/>
  <c r="M38" i="45"/>
  <c r="L38" i="45"/>
  <c r="K38" i="45"/>
  <c r="J38" i="45"/>
  <c r="U38" i="45" s="1"/>
  <c r="I38" i="45"/>
  <c r="H38" i="45"/>
  <c r="G38" i="45"/>
  <c r="V38" i="45" s="1"/>
  <c r="F38" i="45"/>
  <c r="E38" i="45"/>
  <c r="D38" i="45"/>
  <c r="T37" i="45"/>
  <c r="S37" i="45"/>
  <c r="R37" i="45"/>
  <c r="Q37" i="45"/>
  <c r="P37" i="45"/>
  <c r="O37" i="45"/>
  <c r="N37" i="45"/>
  <c r="V37" i="45" s="1"/>
  <c r="M37" i="45"/>
  <c r="L37" i="45"/>
  <c r="U37" i="45" s="1"/>
  <c r="K37" i="45"/>
  <c r="J37" i="45"/>
  <c r="I37" i="45"/>
  <c r="H37" i="45"/>
  <c r="G37" i="45"/>
  <c r="F37" i="45"/>
  <c r="E37" i="45"/>
  <c r="D37" i="45"/>
  <c r="U36" i="45"/>
  <c r="T36" i="45"/>
  <c r="S36" i="45"/>
  <c r="R36" i="45"/>
  <c r="Q36" i="45"/>
  <c r="V36" i="45" s="1"/>
  <c r="P36" i="45"/>
  <c r="O36" i="45"/>
  <c r="N36" i="45"/>
  <c r="M36" i="45"/>
  <c r="L36" i="45"/>
  <c r="K36" i="45"/>
  <c r="J36" i="45"/>
  <c r="I36" i="45"/>
  <c r="H36" i="45"/>
  <c r="G36" i="45"/>
  <c r="F36" i="45"/>
  <c r="E36" i="45"/>
  <c r="D36" i="45"/>
  <c r="U35" i="45"/>
  <c r="T35" i="45"/>
  <c r="S35" i="45"/>
  <c r="R35" i="45"/>
  <c r="Q35" i="45"/>
  <c r="P35" i="45"/>
  <c r="O35" i="45"/>
  <c r="N35" i="45"/>
  <c r="M35" i="45"/>
  <c r="L35" i="45"/>
  <c r="K35" i="45"/>
  <c r="J35" i="45"/>
  <c r="I35" i="45"/>
  <c r="H35" i="45"/>
  <c r="G35" i="45"/>
  <c r="F35" i="45"/>
  <c r="E35" i="45"/>
  <c r="V35" i="45" s="1"/>
  <c r="D35" i="45"/>
  <c r="T34" i="45"/>
  <c r="S34" i="45"/>
  <c r="R34" i="45"/>
  <c r="Q34" i="45"/>
  <c r="P34" i="45"/>
  <c r="O34" i="45"/>
  <c r="N34" i="45"/>
  <c r="V34" i="45" s="1"/>
  <c r="M34" i="45"/>
  <c r="L34" i="45"/>
  <c r="K34" i="45"/>
  <c r="J34" i="45"/>
  <c r="U34" i="45" s="1"/>
  <c r="I34" i="45"/>
  <c r="H34" i="45"/>
  <c r="G34" i="45"/>
  <c r="F34" i="45"/>
  <c r="E34" i="45"/>
  <c r="D34" i="45"/>
  <c r="T33" i="45"/>
  <c r="S33" i="45"/>
  <c r="R33" i="45"/>
  <c r="Q33" i="45"/>
  <c r="P33" i="45"/>
  <c r="O33" i="45"/>
  <c r="N33" i="45"/>
  <c r="V33" i="45" s="1"/>
  <c r="M33" i="45"/>
  <c r="L33" i="45"/>
  <c r="U33" i="45" s="1"/>
  <c r="W33" i="45" s="1"/>
  <c r="K33" i="45"/>
  <c r="J33" i="45"/>
  <c r="I33" i="45"/>
  <c r="H33" i="45"/>
  <c r="G33" i="45"/>
  <c r="F33" i="45"/>
  <c r="E33" i="45"/>
  <c r="D33" i="45"/>
  <c r="U32" i="45"/>
  <c r="T32" i="45"/>
  <c r="S32" i="45"/>
  <c r="R32" i="45"/>
  <c r="Q32" i="45"/>
  <c r="V32" i="45" s="1"/>
  <c r="P32" i="45"/>
  <c r="O32" i="45"/>
  <c r="N32" i="45"/>
  <c r="M32" i="45"/>
  <c r="L32" i="45"/>
  <c r="K32" i="45"/>
  <c r="J32" i="45"/>
  <c r="I32" i="45"/>
  <c r="H32" i="45"/>
  <c r="G32" i="45"/>
  <c r="F32" i="45"/>
  <c r="E32" i="45"/>
  <c r="D32" i="45"/>
  <c r="U31" i="45"/>
  <c r="T31" i="45"/>
  <c r="S31" i="45"/>
  <c r="R31" i="45"/>
  <c r="Q31" i="45"/>
  <c r="P31" i="45"/>
  <c r="O31" i="45"/>
  <c r="N31" i="45"/>
  <c r="M31" i="45"/>
  <c r="L31" i="45"/>
  <c r="K31" i="45"/>
  <c r="J31" i="45"/>
  <c r="I31" i="45"/>
  <c r="H31" i="45"/>
  <c r="G31" i="45"/>
  <c r="F31" i="45"/>
  <c r="E31" i="45"/>
  <c r="V31" i="45" s="1"/>
  <c r="D31" i="45"/>
  <c r="T30" i="45"/>
  <c r="S30" i="45"/>
  <c r="R30" i="45"/>
  <c r="Q30" i="45"/>
  <c r="P30" i="45"/>
  <c r="O30" i="45"/>
  <c r="N30" i="45"/>
  <c r="V30" i="45" s="1"/>
  <c r="M30" i="45"/>
  <c r="L30" i="45"/>
  <c r="K30" i="45"/>
  <c r="J30" i="45"/>
  <c r="U30" i="45" s="1"/>
  <c r="W30" i="45" s="1"/>
  <c r="I30" i="45"/>
  <c r="H30" i="45"/>
  <c r="G30" i="45"/>
  <c r="F30" i="45"/>
  <c r="E30" i="45"/>
  <c r="D30" i="45"/>
  <c r="T29" i="45"/>
  <c r="S29" i="45"/>
  <c r="R29" i="45"/>
  <c r="Q29" i="45"/>
  <c r="P29" i="45"/>
  <c r="O29" i="45"/>
  <c r="N29" i="45"/>
  <c r="V29" i="45" s="1"/>
  <c r="M29" i="45"/>
  <c r="L29" i="45"/>
  <c r="U29" i="45" s="1"/>
  <c r="W29" i="45" s="1"/>
  <c r="K29" i="45"/>
  <c r="J29" i="45"/>
  <c r="I29" i="45"/>
  <c r="H29" i="45"/>
  <c r="G29" i="45"/>
  <c r="F29" i="45"/>
  <c r="E29" i="45"/>
  <c r="D29" i="45"/>
  <c r="V20" i="45"/>
  <c r="U20" i="45"/>
  <c r="W20" i="45" s="1"/>
  <c r="T20" i="45"/>
  <c r="V19" i="45"/>
  <c r="U19" i="45"/>
  <c r="W19" i="45" s="1"/>
  <c r="T19" i="45"/>
  <c r="V18" i="45"/>
  <c r="U18" i="45"/>
  <c r="W18" i="45" s="1"/>
  <c r="T18" i="45"/>
  <c r="V17" i="45"/>
  <c r="U17" i="45"/>
  <c r="W17" i="45" s="1"/>
  <c r="T17" i="45"/>
  <c r="V16" i="45"/>
  <c r="U16" i="45"/>
  <c r="W16" i="45" s="1"/>
  <c r="T16" i="45"/>
  <c r="V15" i="45"/>
  <c r="U15" i="45"/>
  <c r="W15" i="45" s="1"/>
  <c r="T15" i="45"/>
  <c r="V14" i="45"/>
  <c r="U14" i="45"/>
  <c r="W14" i="45" s="1"/>
  <c r="T14" i="45"/>
  <c r="V13" i="45"/>
  <c r="U13" i="45"/>
  <c r="W13" i="45" s="1"/>
  <c r="T13" i="45"/>
  <c r="V12" i="45"/>
  <c r="U12" i="45"/>
  <c r="W12" i="45" s="1"/>
  <c r="T12" i="45"/>
  <c r="V11" i="45"/>
  <c r="U11" i="45"/>
  <c r="W11" i="45" s="1"/>
  <c r="T11" i="45"/>
  <c r="V10" i="45"/>
  <c r="U10" i="45"/>
  <c r="W10" i="45" s="1"/>
  <c r="T10" i="45"/>
  <c r="V9" i="45"/>
  <c r="U9" i="45"/>
  <c r="W9" i="45" s="1"/>
  <c r="T9" i="45"/>
  <c r="V8" i="45"/>
  <c r="U8" i="45"/>
  <c r="W8" i="45" s="1"/>
  <c r="T8" i="45"/>
  <c r="V7" i="45"/>
  <c r="U7" i="45"/>
  <c r="W7" i="45" s="1"/>
  <c r="T7" i="45"/>
  <c r="V6" i="45"/>
  <c r="U6" i="45"/>
  <c r="W6" i="45" s="1"/>
  <c r="T6" i="45"/>
  <c r="V5" i="45"/>
  <c r="U5" i="45"/>
  <c r="W5" i="45" s="1"/>
  <c r="T5" i="45"/>
  <c r="V4" i="45"/>
  <c r="U4" i="45"/>
  <c r="W4" i="45" s="1"/>
  <c r="T4" i="45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D19" i="3"/>
  <c r="T38" i="42"/>
  <c r="S38" i="42"/>
  <c r="R38" i="42"/>
  <c r="Q38" i="42"/>
  <c r="P38" i="42"/>
  <c r="O38" i="42"/>
  <c r="N38" i="42"/>
  <c r="V38" i="42" s="1"/>
  <c r="M38" i="42"/>
  <c r="L38" i="42"/>
  <c r="K38" i="42"/>
  <c r="J38" i="42"/>
  <c r="U38" i="42" s="1"/>
  <c r="W38" i="42" s="1"/>
  <c r="I38" i="42"/>
  <c r="H38" i="42"/>
  <c r="G38" i="42"/>
  <c r="F38" i="42"/>
  <c r="E38" i="42"/>
  <c r="D38" i="42"/>
  <c r="T37" i="42"/>
  <c r="S37" i="42"/>
  <c r="R37" i="42"/>
  <c r="Q37" i="42"/>
  <c r="P37" i="42"/>
  <c r="O37" i="42"/>
  <c r="N37" i="42"/>
  <c r="V37" i="42" s="1"/>
  <c r="M37" i="42"/>
  <c r="L37" i="42"/>
  <c r="U37" i="42" s="1"/>
  <c r="W37" i="42" s="1"/>
  <c r="K37" i="42"/>
  <c r="J37" i="42"/>
  <c r="I37" i="42"/>
  <c r="H37" i="42"/>
  <c r="G37" i="42"/>
  <c r="F37" i="42"/>
  <c r="E37" i="42"/>
  <c r="D37" i="42"/>
  <c r="U36" i="42"/>
  <c r="T36" i="42"/>
  <c r="S36" i="42"/>
  <c r="R36" i="42"/>
  <c r="Q36" i="42"/>
  <c r="V36" i="42" s="1"/>
  <c r="P36" i="42"/>
  <c r="O36" i="42"/>
  <c r="N36" i="42"/>
  <c r="M36" i="42"/>
  <c r="L36" i="42"/>
  <c r="K36" i="42"/>
  <c r="J36" i="42"/>
  <c r="I36" i="42"/>
  <c r="H36" i="42"/>
  <c r="G36" i="42"/>
  <c r="F36" i="42"/>
  <c r="E36" i="42"/>
  <c r="D36" i="42"/>
  <c r="U35" i="42"/>
  <c r="T35" i="42"/>
  <c r="S35" i="42"/>
  <c r="R35" i="42"/>
  <c r="Q35" i="42"/>
  <c r="P35" i="42"/>
  <c r="O35" i="42"/>
  <c r="N35" i="42"/>
  <c r="M35" i="42"/>
  <c r="L35" i="42"/>
  <c r="K35" i="42"/>
  <c r="J35" i="42"/>
  <c r="I35" i="42"/>
  <c r="H35" i="42"/>
  <c r="G35" i="42"/>
  <c r="F35" i="42"/>
  <c r="E35" i="42"/>
  <c r="V35" i="42" s="1"/>
  <c r="D35" i="42"/>
  <c r="T34" i="42"/>
  <c r="S34" i="42"/>
  <c r="R34" i="42"/>
  <c r="Q34" i="42"/>
  <c r="P34" i="42"/>
  <c r="O34" i="42"/>
  <c r="N34" i="42"/>
  <c r="V34" i="42" s="1"/>
  <c r="M34" i="42"/>
  <c r="L34" i="42"/>
  <c r="K34" i="42"/>
  <c r="J34" i="42"/>
  <c r="U34" i="42" s="1"/>
  <c r="I34" i="42"/>
  <c r="H34" i="42"/>
  <c r="G34" i="42"/>
  <c r="F34" i="42"/>
  <c r="E34" i="42"/>
  <c r="D34" i="42"/>
  <c r="T33" i="42"/>
  <c r="S33" i="42"/>
  <c r="R33" i="42"/>
  <c r="Q33" i="42"/>
  <c r="P33" i="42"/>
  <c r="O33" i="42"/>
  <c r="N33" i="42"/>
  <c r="V33" i="42" s="1"/>
  <c r="M33" i="42"/>
  <c r="L33" i="42"/>
  <c r="U33" i="42" s="1"/>
  <c r="W33" i="42" s="1"/>
  <c r="K33" i="42"/>
  <c r="J33" i="42"/>
  <c r="I33" i="42"/>
  <c r="H33" i="42"/>
  <c r="G33" i="42"/>
  <c r="F33" i="42"/>
  <c r="E33" i="42"/>
  <c r="D33" i="42"/>
  <c r="U32" i="42"/>
  <c r="T32" i="42"/>
  <c r="S32" i="42"/>
  <c r="R32" i="42"/>
  <c r="Q32" i="42"/>
  <c r="V32" i="42" s="1"/>
  <c r="P32" i="42"/>
  <c r="O32" i="42"/>
  <c r="N32" i="42"/>
  <c r="M32" i="42"/>
  <c r="L32" i="42"/>
  <c r="K32" i="42"/>
  <c r="J32" i="42"/>
  <c r="I32" i="42"/>
  <c r="H32" i="42"/>
  <c r="G32" i="42"/>
  <c r="F32" i="42"/>
  <c r="E32" i="42"/>
  <c r="D32" i="42"/>
  <c r="U31" i="42"/>
  <c r="T31" i="42"/>
  <c r="S31" i="42"/>
  <c r="R31" i="42"/>
  <c r="Q31" i="42"/>
  <c r="P31" i="42"/>
  <c r="O31" i="42"/>
  <c r="N31" i="42"/>
  <c r="M31" i="42"/>
  <c r="L31" i="42"/>
  <c r="K31" i="42"/>
  <c r="J31" i="42"/>
  <c r="I31" i="42"/>
  <c r="H31" i="42"/>
  <c r="G31" i="42"/>
  <c r="F31" i="42"/>
  <c r="E31" i="42"/>
  <c r="V31" i="42" s="1"/>
  <c r="D31" i="42"/>
  <c r="T30" i="42"/>
  <c r="S30" i="42"/>
  <c r="R30" i="42"/>
  <c r="Q30" i="42"/>
  <c r="P30" i="42"/>
  <c r="O30" i="42"/>
  <c r="N30" i="42"/>
  <c r="V30" i="42" s="1"/>
  <c r="M30" i="42"/>
  <c r="L30" i="42"/>
  <c r="K30" i="42"/>
  <c r="J30" i="42"/>
  <c r="U30" i="42" s="1"/>
  <c r="W30" i="42" s="1"/>
  <c r="I30" i="42"/>
  <c r="H30" i="42"/>
  <c r="G30" i="42"/>
  <c r="F30" i="42"/>
  <c r="E30" i="42"/>
  <c r="D30" i="42"/>
  <c r="T29" i="42"/>
  <c r="S29" i="42"/>
  <c r="R29" i="42"/>
  <c r="Q29" i="42"/>
  <c r="P29" i="42"/>
  <c r="O29" i="42"/>
  <c r="N29" i="42"/>
  <c r="V29" i="42" s="1"/>
  <c r="M29" i="42"/>
  <c r="L29" i="42"/>
  <c r="U29" i="42" s="1"/>
  <c r="W29" i="42" s="1"/>
  <c r="K29" i="42"/>
  <c r="J29" i="42"/>
  <c r="I29" i="42"/>
  <c r="H29" i="42"/>
  <c r="G29" i="42"/>
  <c r="F29" i="42"/>
  <c r="E29" i="42"/>
  <c r="D29" i="42"/>
  <c r="V20" i="42"/>
  <c r="U20" i="42"/>
  <c r="W20" i="42" s="1"/>
  <c r="T20" i="42"/>
  <c r="V19" i="42"/>
  <c r="U19" i="42"/>
  <c r="W19" i="42" s="1"/>
  <c r="T19" i="42"/>
  <c r="V18" i="42"/>
  <c r="U18" i="42"/>
  <c r="W18" i="42" s="1"/>
  <c r="T18" i="42"/>
  <c r="V17" i="42"/>
  <c r="U17" i="42"/>
  <c r="W17" i="42" s="1"/>
  <c r="T17" i="42"/>
  <c r="V16" i="42"/>
  <c r="U16" i="42"/>
  <c r="W16" i="42" s="1"/>
  <c r="T16" i="42"/>
  <c r="V15" i="42"/>
  <c r="U15" i="42"/>
  <c r="W15" i="42" s="1"/>
  <c r="T15" i="42"/>
  <c r="V14" i="42"/>
  <c r="U14" i="42"/>
  <c r="W14" i="42" s="1"/>
  <c r="T14" i="42"/>
  <c r="V13" i="42"/>
  <c r="U13" i="42"/>
  <c r="W13" i="42" s="1"/>
  <c r="T13" i="42"/>
  <c r="V12" i="42"/>
  <c r="U12" i="42"/>
  <c r="W12" i="42" s="1"/>
  <c r="T12" i="42"/>
  <c r="V11" i="42"/>
  <c r="U11" i="42"/>
  <c r="W11" i="42" s="1"/>
  <c r="T11" i="42"/>
  <c r="V10" i="42"/>
  <c r="U10" i="42"/>
  <c r="W10" i="42" s="1"/>
  <c r="T10" i="42"/>
  <c r="V9" i="42"/>
  <c r="U9" i="42"/>
  <c r="W9" i="42" s="1"/>
  <c r="T9" i="42"/>
  <c r="V8" i="42"/>
  <c r="U8" i="42"/>
  <c r="W8" i="42" s="1"/>
  <c r="T8" i="42"/>
  <c r="V7" i="42"/>
  <c r="U7" i="42"/>
  <c r="W7" i="42" s="1"/>
  <c r="T7" i="42"/>
  <c r="V6" i="42"/>
  <c r="U6" i="42"/>
  <c r="W6" i="42" s="1"/>
  <c r="T6" i="42"/>
  <c r="V5" i="42"/>
  <c r="U5" i="42"/>
  <c r="W5" i="42" s="1"/>
  <c r="T5" i="42"/>
  <c r="V4" i="42"/>
  <c r="U4" i="42"/>
  <c r="W4" i="42" s="1"/>
  <c r="T4" i="42"/>
  <c r="S38" i="41"/>
  <c r="R38" i="41"/>
  <c r="Q38" i="41"/>
  <c r="P38" i="41"/>
  <c r="O38" i="41"/>
  <c r="N38" i="41"/>
  <c r="M38" i="41"/>
  <c r="L38" i="41"/>
  <c r="K38" i="41"/>
  <c r="J38" i="41"/>
  <c r="U38" i="41" s="1"/>
  <c r="I38" i="41"/>
  <c r="H38" i="41"/>
  <c r="G38" i="41"/>
  <c r="V38" i="41" s="1"/>
  <c r="F38" i="41"/>
  <c r="E38" i="41"/>
  <c r="D38" i="41"/>
  <c r="T37" i="41"/>
  <c r="S37" i="41"/>
  <c r="R37" i="41"/>
  <c r="Q37" i="41"/>
  <c r="P37" i="41"/>
  <c r="O37" i="41"/>
  <c r="N37" i="41"/>
  <c r="V37" i="41" s="1"/>
  <c r="M37" i="41"/>
  <c r="L37" i="41"/>
  <c r="U37" i="41" s="1"/>
  <c r="W37" i="41" s="1"/>
  <c r="K37" i="41"/>
  <c r="J37" i="41"/>
  <c r="I37" i="41"/>
  <c r="H37" i="41"/>
  <c r="G37" i="41"/>
  <c r="F37" i="41"/>
  <c r="E37" i="41"/>
  <c r="D37" i="41"/>
  <c r="U36" i="41"/>
  <c r="T36" i="41"/>
  <c r="S36" i="41"/>
  <c r="R36" i="41"/>
  <c r="Q36" i="41"/>
  <c r="V36" i="41" s="1"/>
  <c r="P36" i="41"/>
  <c r="O36" i="41"/>
  <c r="N36" i="41"/>
  <c r="M36" i="41"/>
  <c r="L36" i="41"/>
  <c r="K36" i="41"/>
  <c r="J36" i="41"/>
  <c r="I36" i="41"/>
  <c r="H36" i="41"/>
  <c r="G36" i="41"/>
  <c r="F36" i="41"/>
  <c r="E36" i="41"/>
  <c r="D36" i="41"/>
  <c r="U35" i="41"/>
  <c r="T35" i="41"/>
  <c r="S35" i="41"/>
  <c r="R35" i="41"/>
  <c r="Q35" i="41"/>
  <c r="P35" i="41"/>
  <c r="O35" i="41"/>
  <c r="N35" i="41"/>
  <c r="M35" i="41"/>
  <c r="L35" i="41"/>
  <c r="K35" i="41"/>
  <c r="J35" i="41"/>
  <c r="I35" i="41"/>
  <c r="H35" i="41"/>
  <c r="G35" i="41"/>
  <c r="F35" i="41"/>
  <c r="E35" i="41"/>
  <c r="V35" i="41" s="1"/>
  <c r="D35" i="41"/>
  <c r="S34" i="41"/>
  <c r="R34" i="41"/>
  <c r="Q34" i="41"/>
  <c r="P34" i="41"/>
  <c r="O34" i="41"/>
  <c r="N34" i="41"/>
  <c r="M34" i="41"/>
  <c r="L34" i="41"/>
  <c r="K34" i="41"/>
  <c r="J34" i="41"/>
  <c r="U34" i="41" s="1"/>
  <c r="W34" i="41" s="1"/>
  <c r="I34" i="41"/>
  <c r="H34" i="41"/>
  <c r="G34" i="41"/>
  <c r="V34" i="41" s="1"/>
  <c r="F34" i="41"/>
  <c r="E34" i="41"/>
  <c r="D34" i="41"/>
  <c r="T33" i="41"/>
  <c r="S33" i="41"/>
  <c r="R33" i="41"/>
  <c r="Q33" i="41"/>
  <c r="P33" i="41"/>
  <c r="O33" i="41"/>
  <c r="N33" i="41"/>
  <c r="V33" i="41" s="1"/>
  <c r="M33" i="41"/>
  <c r="L33" i="41"/>
  <c r="U33" i="41" s="1"/>
  <c r="W33" i="41" s="1"/>
  <c r="K33" i="41"/>
  <c r="J33" i="41"/>
  <c r="I33" i="41"/>
  <c r="H33" i="41"/>
  <c r="G33" i="41"/>
  <c r="F33" i="41"/>
  <c r="E33" i="41"/>
  <c r="D33" i="41"/>
  <c r="U32" i="41"/>
  <c r="T32" i="41"/>
  <c r="S32" i="41"/>
  <c r="R32" i="41"/>
  <c r="Q32" i="41"/>
  <c r="V32" i="41" s="1"/>
  <c r="P32" i="41"/>
  <c r="O32" i="41"/>
  <c r="N32" i="41"/>
  <c r="M32" i="41"/>
  <c r="L32" i="41"/>
  <c r="K32" i="41"/>
  <c r="J32" i="41"/>
  <c r="I32" i="41"/>
  <c r="H32" i="41"/>
  <c r="G32" i="41"/>
  <c r="F32" i="41"/>
  <c r="E32" i="41"/>
  <c r="D32" i="41"/>
  <c r="U31" i="41"/>
  <c r="T31" i="41"/>
  <c r="S31" i="41"/>
  <c r="R31" i="41"/>
  <c r="Q31" i="41"/>
  <c r="P31" i="41"/>
  <c r="O31" i="41"/>
  <c r="N31" i="41"/>
  <c r="M31" i="41"/>
  <c r="L31" i="41"/>
  <c r="K31" i="41"/>
  <c r="J31" i="41"/>
  <c r="I31" i="41"/>
  <c r="H31" i="41"/>
  <c r="G31" i="41"/>
  <c r="F31" i="41"/>
  <c r="E31" i="41"/>
  <c r="V31" i="41" s="1"/>
  <c r="D31" i="41"/>
  <c r="S30" i="41"/>
  <c r="R30" i="41"/>
  <c r="Q30" i="41"/>
  <c r="P30" i="41"/>
  <c r="O30" i="41"/>
  <c r="N30" i="41"/>
  <c r="M30" i="41"/>
  <c r="L30" i="41"/>
  <c r="K30" i="41"/>
  <c r="J30" i="41"/>
  <c r="U30" i="41" s="1"/>
  <c r="I30" i="41"/>
  <c r="H30" i="41"/>
  <c r="G30" i="41"/>
  <c r="V30" i="41" s="1"/>
  <c r="F30" i="41"/>
  <c r="E30" i="41"/>
  <c r="D30" i="41"/>
  <c r="T29" i="41"/>
  <c r="S29" i="41"/>
  <c r="R29" i="41"/>
  <c r="Q29" i="41"/>
  <c r="P29" i="41"/>
  <c r="O29" i="41"/>
  <c r="N29" i="41"/>
  <c r="V29" i="41" s="1"/>
  <c r="M29" i="41"/>
  <c r="L29" i="41"/>
  <c r="U29" i="41" s="1"/>
  <c r="K29" i="41"/>
  <c r="J29" i="41"/>
  <c r="I29" i="41"/>
  <c r="H29" i="41"/>
  <c r="G29" i="41"/>
  <c r="F29" i="41"/>
  <c r="E29" i="41"/>
  <c r="D29" i="41"/>
  <c r="V20" i="41"/>
  <c r="U20" i="41"/>
  <c r="W20" i="41" s="1"/>
  <c r="T20" i="41"/>
  <c r="V19" i="41"/>
  <c r="U19" i="41"/>
  <c r="W19" i="41" s="1"/>
  <c r="T19" i="41"/>
  <c r="W18" i="41"/>
  <c r="V18" i="41"/>
  <c r="U18" i="41"/>
  <c r="T18" i="41"/>
  <c r="V17" i="41"/>
  <c r="U17" i="41"/>
  <c r="W17" i="41" s="1"/>
  <c r="T17" i="41"/>
  <c r="V16" i="41"/>
  <c r="U16" i="41"/>
  <c r="W16" i="41" s="1"/>
  <c r="T16" i="41"/>
  <c r="V15" i="41"/>
  <c r="U15" i="41"/>
  <c r="W15" i="41" s="1"/>
  <c r="T15" i="41"/>
  <c r="W14" i="41"/>
  <c r="V14" i="41"/>
  <c r="U14" i="41"/>
  <c r="T14" i="41"/>
  <c r="V13" i="41"/>
  <c r="U13" i="41"/>
  <c r="W13" i="41" s="1"/>
  <c r="T13" i="41"/>
  <c r="V12" i="41"/>
  <c r="U12" i="41"/>
  <c r="W12" i="41" s="1"/>
  <c r="T12" i="41"/>
  <c r="V11" i="41"/>
  <c r="U11" i="41"/>
  <c r="W11" i="41" s="1"/>
  <c r="T11" i="41"/>
  <c r="W10" i="41"/>
  <c r="V10" i="41"/>
  <c r="U10" i="41"/>
  <c r="T10" i="41"/>
  <c r="V9" i="41"/>
  <c r="U9" i="41"/>
  <c r="W9" i="41" s="1"/>
  <c r="T9" i="41"/>
  <c r="V8" i="41"/>
  <c r="U8" i="41"/>
  <c r="W8" i="41" s="1"/>
  <c r="T8" i="41"/>
  <c r="V7" i="41"/>
  <c r="U7" i="41"/>
  <c r="W7" i="41" s="1"/>
  <c r="T7" i="41"/>
  <c r="W6" i="41"/>
  <c r="V6" i="41"/>
  <c r="U6" i="41"/>
  <c r="T6" i="41"/>
  <c r="V5" i="41"/>
  <c r="U5" i="41"/>
  <c r="W5" i="41" s="1"/>
  <c r="T5" i="41"/>
  <c r="V4" i="41"/>
  <c r="U4" i="41"/>
  <c r="W4" i="41" s="1"/>
  <c r="T4" i="41"/>
  <c r="S38" i="40"/>
  <c r="R38" i="40"/>
  <c r="Q38" i="40"/>
  <c r="P38" i="40"/>
  <c r="O38" i="40"/>
  <c r="N38" i="40"/>
  <c r="M38" i="40"/>
  <c r="L38" i="40"/>
  <c r="K38" i="40"/>
  <c r="J38" i="40"/>
  <c r="I38" i="40"/>
  <c r="H38" i="40"/>
  <c r="G38" i="40"/>
  <c r="F38" i="40"/>
  <c r="E38" i="40"/>
  <c r="D38" i="40"/>
  <c r="S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S36" i="40"/>
  <c r="R36" i="40"/>
  <c r="Q36" i="40"/>
  <c r="P36" i="40"/>
  <c r="O36" i="40"/>
  <c r="N36" i="40"/>
  <c r="M36" i="40"/>
  <c r="L36" i="40"/>
  <c r="K36" i="40"/>
  <c r="J36" i="40"/>
  <c r="I36" i="40"/>
  <c r="H36" i="40"/>
  <c r="G36" i="40"/>
  <c r="F36" i="40"/>
  <c r="E36" i="40"/>
  <c r="D36" i="40"/>
  <c r="S35" i="40"/>
  <c r="R35" i="40"/>
  <c r="Q35" i="40"/>
  <c r="P35" i="40"/>
  <c r="O35" i="40"/>
  <c r="N35" i="40"/>
  <c r="M35" i="40"/>
  <c r="L35" i="40"/>
  <c r="K35" i="40"/>
  <c r="J35" i="40"/>
  <c r="I35" i="40"/>
  <c r="H35" i="40"/>
  <c r="G35" i="40"/>
  <c r="F35" i="40"/>
  <c r="E35" i="40"/>
  <c r="D35" i="40"/>
  <c r="S34" i="40"/>
  <c r="R34" i="40"/>
  <c r="Q34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S33" i="40"/>
  <c r="R33" i="40"/>
  <c r="Q33" i="40"/>
  <c r="P33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S32" i="40"/>
  <c r="R32" i="40"/>
  <c r="Q32" i="40"/>
  <c r="P32" i="40"/>
  <c r="O32" i="40"/>
  <c r="N32" i="40"/>
  <c r="M32" i="40"/>
  <c r="L32" i="40"/>
  <c r="K32" i="40"/>
  <c r="J32" i="40"/>
  <c r="I32" i="40"/>
  <c r="H32" i="40"/>
  <c r="G32" i="40"/>
  <c r="F32" i="40"/>
  <c r="E32" i="40"/>
  <c r="D32" i="40"/>
  <c r="S31" i="40"/>
  <c r="R31" i="40"/>
  <c r="Q31" i="40"/>
  <c r="P31" i="40"/>
  <c r="O31" i="40"/>
  <c r="N31" i="40"/>
  <c r="M31" i="40"/>
  <c r="L31" i="40"/>
  <c r="K31" i="40"/>
  <c r="J31" i="40"/>
  <c r="I31" i="40"/>
  <c r="H31" i="40"/>
  <c r="G31" i="40"/>
  <c r="F31" i="40"/>
  <c r="E31" i="40"/>
  <c r="D31" i="40"/>
  <c r="S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S29" i="40"/>
  <c r="R29" i="40"/>
  <c r="Q29" i="40"/>
  <c r="P29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V20" i="40"/>
  <c r="U20" i="40"/>
  <c r="W20" i="40" s="1"/>
  <c r="T20" i="40"/>
  <c r="V19" i="40"/>
  <c r="U19" i="40"/>
  <c r="W19" i="40" s="1"/>
  <c r="T19" i="40"/>
  <c r="V18" i="40"/>
  <c r="U18" i="40"/>
  <c r="W18" i="40" s="1"/>
  <c r="T18" i="40"/>
  <c r="V17" i="40"/>
  <c r="U17" i="40"/>
  <c r="W17" i="40" s="1"/>
  <c r="T17" i="40"/>
  <c r="V16" i="40"/>
  <c r="U16" i="40"/>
  <c r="W16" i="40" s="1"/>
  <c r="T16" i="40"/>
  <c r="V15" i="40"/>
  <c r="U15" i="40"/>
  <c r="T15" i="40"/>
  <c r="V14" i="40"/>
  <c r="U14" i="40"/>
  <c r="T14" i="40"/>
  <c r="V13" i="40"/>
  <c r="U13" i="40"/>
  <c r="W13" i="40" s="1"/>
  <c r="T13" i="40"/>
  <c r="V12" i="40"/>
  <c r="U12" i="40"/>
  <c r="W12" i="40" s="1"/>
  <c r="T12" i="40"/>
  <c r="V11" i="40"/>
  <c r="U11" i="40"/>
  <c r="W11" i="40" s="1"/>
  <c r="T11" i="40"/>
  <c r="V10" i="40"/>
  <c r="U10" i="40"/>
  <c r="W10" i="40" s="1"/>
  <c r="T10" i="40"/>
  <c r="V9" i="40"/>
  <c r="U9" i="40"/>
  <c r="W9" i="40" s="1"/>
  <c r="T9" i="40"/>
  <c r="V8" i="40"/>
  <c r="U8" i="40"/>
  <c r="W8" i="40" s="1"/>
  <c r="T8" i="40"/>
  <c r="V7" i="40"/>
  <c r="U7" i="40"/>
  <c r="W7" i="40" s="1"/>
  <c r="T7" i="40"/>
  <c r="V6" i="40"/>
  <c r="U6" i="40"/>
  <c r="W6" i="40" s="1"/>
  <c r="T6" i="40"/>
  <c r="V5" i="40"/>
  <c r="U5" i="40"/>
  <c r="W5" i="40" s="1"/>
  <c r="T5" i="40"/>
  <c r="V4" i="40"/>
  <c r="U4" i="40"/>
  <c r="T4" i="40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S37" i="39"/>
  <c r="R37" i="39"/>
  <c r="Q37" i="39"/>
  <c r="P37" i="39"/>
  <c r="O37" i="39"/>
  <c r="N37" i="39"/>
  <c r="M37" i="39"/>
  <c r="L37" i="39"/>
  <c r="K37" i="39"/>
  <c r="J37" i="39"/>
  <c r="I37" i="39"/>
  <c r="H37" i="39"/>
  <c r="G37" i="39"/>
  <c r="F37" i="39"/>
  <c r="E37" i="39"/>
  <c r="D37" i="39"/>
  <c r="S36" i="39"/>
  <c r="R36" i="39"/>
  <c r="Q36" i="39"/>
  <c r="P36" i="39"/>
  <c r="O36" i="39"/>
  <c r="N36" i="39"/>
  <c r="M36" i="39"/>
  <c r="L36" i="39"/>
  <c r="K36" i="39"/>
  <c r="J36" i="39"/>
  <c r="I36" i="39"/>
  <c r="H36" i="39"/>
  <c r="G36" i="39"/>
  <c r="F36" i="39"/>
  <c r="E36" i="39"/>
  <c r="D36" i="39"/>
  <c r="S35" i="39"/>
  <c r="R35" i="39"/>
  <c r="Q35" i="39"/>
  <c r="P35" i="39"/>
  <c r="O35" i="39"/>
  <c r="N35" i="39"/>
  <c r="M35" i="39"/>
  <c r="L35" i="39"/>
  <c r="K35" i="39"/>
  <c r="J35" i="39"/>
  <c r="I35" i="39"/>
  <c r="H35" i="39"/>
  <c r="G35" i="39"/>
  <c r="F35" i="39"/>
  <c r="E35" i="39"/>
  <c r="D35" i="39"/>
  <c r="S34" i="39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S33" i="39"/>
  <c r="R33" i="39"/>
  <c r="Q33" i="39"/>
  <c r="P33" i="39"/>
  <c r="O33" i="39"/>
  <c r="N33" i="39"/>
  <c r="M33" i="39"/>
  <c r="L33" i="39"/>
  <c r="K33" i="39"/>
  <c r="J33" i="39"/>
  <c r="I33" i="39"/>
  <c r="H33" i="39"/>
  <c r="G33" i="39"/>
  <c r="F33" i="39"/>
  <c r="E33" i="39"/>
  <c r="D33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S31" i="39"/>
  <c r="R31" i="39"/>
  <c r="Q31" i="39"/>
  <c r="P31" i="39"/>
  <c r="O31" i="39"/>
  <c r="N31" i="39"/>
  <c r="M31" i="39"/>
  <c r="L31" i="39"/>
  <c r="K31" i="39"/>
  <c r="J31" i="39"/>
  <c r="I31" i="39"/>
  <c r="H31" i="39"/>
  <c r="G31" i="39"/>
  <c r="F31" i="39"/>
  <c r="E31" i="39"/>
  <c r="D31" i="39"/>
  <c r="S30" i="39"/>
  <c r="R30" i="39"/>
  <c r="Q30" i="39"/>
  <c r="P30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T4" i="39"/>
  <c r="U4" i="39"/>
  <c r="V4" i="39"/>
  <c r="W4" i="39"/>
  <c r="V20" i="39"/>
  <c r="U20" i="39"/>
  <c r="T20" i="39"/>
  <c r="V19" i="39"/>
  <c r="U19" i="39"/>
  <c r="W19" i="39" s="1"/>
  <c r="T19" i="39"/>
  <c r="V18" i="39"/>
  <c r="U18" i="39"/>
  <c r="W18" i="39" s="1"/>
  <c r="T18" i="39"/>
  <c r="V17" i="39"/>
  <c r="U17" i="39"/>
  <c r="W17" i="39" s="1"/>
  <c r="T17" i="39"/>
  <c r="V16" i="39"/>
  <c r="U16" i="39"/>
  <c r="T16" i="39"/>
  <c r="V15" i="39"/>
  <c r="U15" i="39"/>
  <c r="W15" i="39" s="1"/>
  <c r="T15" i="39"/>
  <c r="V14" i="39"/>
  <c r="U14" i="39"/>
  <c r="W14" i="39" s="1"/>
  <c r="T14" i="39"/>
  <c r="V13" i="39"/>
  <c r="U13" i="39"/>
  <c r="T13" i="39"/>
  <c r="V12" i="39"/>
  <c r="U12" i="39"/>
  <c r="T12" i="39"/>
  <c r="V11" i="39"/>
  <c r="U11" i="39"/>
  <c r="W11" i="39" s="1"/>
  <c r="T11" i="39"/>
  <c r="V10" i="39"/>
  <c r="U10" i="39"/>
  <c r="W10" i="39" s="1"/>
  <c r="T10" i="39"/>
  <c r="V9" i="39"/>
  <c r="U9" i="39"/>
  <c r="T9" i="39"/>
  <c r="V8" i="39"/>
  <c r="U8" i="39"/>
  <c r="T8" i="39"/>
  <c r="V7" i="39"/>
  <c r="U7" i="39"/>
  <c r="W7" i="39" s="1"/>
  <c r="T7" i="39"/>
  <c r="V6" i="39"/>
  <c r="U6" i="39"/>
  <c r="W6" i="39" s="1"/>
  <c r="T6" i="39"/>
  <c r="V5" i="39"/>
  <c r="U5" i="39"/>
  <c r="T5" i="39"/>
  <c r="D14" i="3"/>
  <c r="C42" i="38"/>
  <c r="C41" i="38"/>
  <c r="S38" i="38"/>
  <c r="R38" i="38"/>
  <c r="Q38" i="38"/>
  <c r="P38" i="38"/>
  <c r="O38" i="38"/>
  <c r="N38" i="38"/>
  <c r="M38" i="38"/>
  <c r="L38" i="38"/>
  <c r="K38" i="38"/>
  <c r="J38" i="38"/>
  <c r="I38" i="38"/>
  <c r="H38" i="38"/>
  <c r="G38" i="38"/>
  <c r="F38" i="38"/>
  <c r="E38" i="38"/>
  <c r="D38" i="38"/>
  <c r="S37" i="38"/>
  <c r="R37" i="38"/>
  <c r="Q37" i="38"/>
  <c r="P37" i="38"/>
  <c r="O37" i="38"/>
  <c r="N37" i="38"/>
  <c r="M37" i="38"/>
  <c r="L37" i="38"/>
  <c r="K37" i="38"/>
  <c r="J37" i="38"/>
  <c r="I37" i="38"/>
  <c r="H37" i="38"/>
  <c r="G37" i="38"/>
  <c r="F37" i="38"/>
  <c r="E37" i="38"/>
  <c r="D37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D36" i="38"/>
  <c r="S35" i="38"/>
  <c r="R35" i="38"/>
  <c r="Q35" i="38"/>
  <c r="P35" i="38"/>
  <c r="O35" i="38"/>
  <c r="N35" i="38"/>
  <c r="M35" i="38"/>
  <c r="L35" i="38"/>
  <c r="K35" i="38"/>
  <c r="J35" i="38"/>
  <c r="I35" i="38"/>
  <c r="H35" i="38"/>
  <c r="G35" i="38"/>
  <c r="F35" i="38"/>
  <c r="E35" i="38"/>
  <c r="D35" i="38"/>
  <c r="S34" i="38"/>
  <c r="R34" i="38"/>
  <c r="Q34" i="38"/>
  <c r="P34" i="38"/>
  <c r="O34" i="38"/>
  <c r="N34" i="38"/>
  <c r="M34" i="38"/>
  <c r="L34" i="38"/>
  <c r="K34" i="38"/>
  <c r="J34" i="38"/>
  <c r="I34" i="38"/>
  <c r="H34" i="38"/>
  <c r="G34" i="38"/>
  <c r="F34" i="38"/>
  <c r="E34" i="38"/>
  <c r="D34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F33" i="38"/>
  <c r="E33" i="38"/>
  <c r="D33" i="38"/>
  <c r="S32" i="38"/>
  <c r="R32" i="38"/>
  <c r="Q32" i="38"/>
  <c r="P32" i="38"/>
  <c r="O32" i="38"/>
  <c r="N32" i="38"/>
  <c r="M32" i="38"/>
  <c r="L32" i="38"/>
  <c r="K32" i="38"/>
  <c r="J32" i="38"/>
  <c r="I32" i="38"/>
  <c r="H32" i="38"/>
  <c r="G32" i="38"/>
  <c r="F32" i="38"/>
  <c r="E32" i="38"/>
  <c r="D32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D31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D30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V20" i="38"/>
  <c r="U20" i="38"/>
  <c r="W20" i="38" s="1"/>
  <c r="T20" i="38"/>
  <c r="V19" i="38"/>
  <c r="U19" i="38"/>
  <c r="T19" i="38"/>
  <c r="V18" i="38"/>
  <c r="U18" i="38"/>
  <c r="W18" i="38" s="1"/>
  <c r="T18" i="38"/>
  <c r="V17" i="38"/>
  <c r="U17" i="38"/>
  <c r="W17" i="38" s="1"/>
  <c r="T17" i="38"/>
  <c r="V16" i="38"/>
  <c r="U16" i="38"/>
  <c r="T16" i="38"/>
  <c r="V15" i="38"/>
  <c r="U15" i="38"/>
  <c r="T15" i="38"/>
  <c r="V14" i="38"/>
  <c r="U14" i="38"/>
  <c r="T14" i="38"/>
  <c r="V13" i="38"/>
  <c r="U13" i="38"/>
  <c r="T13" i="38"/>
  <c r="V12" i="38"/>
  <c r="U12" i="38"/>
  <c r="W12" i="38" s="1"/>
  <c r="T12" i="38"/>
  <c r="V11" i="38"/>
  <c r="U11" i="38"/>
  <c r="T11" i="38"/>
  <c r="V10" i="38"/>
  <c r="U10" i="38"/>
  <c r="T10" i="38"/>
  <c r="V9" i="38"/>
  <c r="U9" i="38"/>
  <c r="W9" i="38" s="1"/>
  <c r="T9" i="38"/>
  <c r="V8" i="38"/>
  <c r="U8" i="38"/>
  <c r="T8" i="38"/>
  <c r="V7" i="38"/>
  <c r="U7" i="38"/>
  <c r="T7" i="38"/>
  <c r="V6" i="38"/>
  <c r="U6" i="38"/>
  <c r="W6" i="38" s="1"/>
  <c r="T6" i="38"/>
  <c r="V5" i="38"/>
  <c r="U5" i="38"/>
  <c r="T5" i="38"/>
  <c r="V4" i="38"/>
  <c r="U4" i="38"/>
  <c r="T4" i="38"/>
  <c r="I38" i="37"/>
  <c r="C42" i="37"/>
  <c r="C41" i="37"/>
  <c r="S38" i="37"/>
  <c r="R38" i="37"/>
  <c r="Q38" i="37"/>
  <c r="P38" i="37"/>
  <c r="O38" i="37"/>
  <c r="N38" i="37"/>
  <c r="M38" i="37"/>
  <c r="L38" i="37"/>
  <c r="K38" i="37"/>
  <c r="J38" i="37"/>
  <c r="H38" i="37"/>
  <c r="G38" i="37"/>
  <c r="F38" i="37"/>
  <c r="E38" i="37"/>
  <c r="D38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V20" i="37"/>
  <c r="U20" i="37"/>
  <c r="W20" i="37" s="1"/>
  <c r="T20" i="37"/>
  <c r="V19" i="37"/>
  <c r="U19" i="37"/>
  <c r="W19" i="37" s="1"/>
  <c r="T19" i="37"/>
  <c r="V18" i="37"/>
  <c r="U18" i="37"/>
  <c r="W18" i="37" s="1"/>
  <c r="T18" i="37"/>
  <c r="V17" i="37"/>
  <c r="U17" i="37"/>
  <c r="T17" i="37"/>
  <c r="V16" i="37"/>
  <c r="U16" i="37"/>
  <c r="W16" i="37" s="1"/>
  <c r="T16" i="37"/>
  <c r="V15" i="37"/>
  <c r="U15" i="37"/>
  <c r="T15" i="37"/>
  <c r="V14" i="37"/>
  <c r="U14" i="37"/>
  <c r="T14" i="37"/>
  <c r="V13" i="37"/>
  <c r="U13" i="37"/>
  <c r="T13" i="37"/>
  <c r="V12" i="37"/>
  <c r="U12" i="37"/>
  <c r="T12" i="37"/>
  <c r="V11" i="37"/>
  <c r="U11" i="37"/>
  <c r="T11" i="37"/>
  <c r="V10" i="37"/>
  <c r="U10" i="37"/>
  <c r="W10" i="37" s="1"/>
  <c r="T10" i="37"/>
  <c r="V9" i="37"/>
  <c r="U9" i="37"/>
  <c r="T9" i="37"/>
  <c r="V8" i="37"/>
  <c r="U8" i="37"/>
  <c r="T8" i="37"/>
  <c r="V7" i="37"/>
  <c r="U7" i="37"/>
  <c r="W7" i="37" s="1"/>
  <c r="T7" i="37"/>
  <c r="V6" i="37"/>
  <c r="U6" i="37"/>
  <c r="W6" i="37" s="1"/>
  <c r="T6" i="37"/>
  <c r="V5" i="37"/>
  <c r="U5" i="37"/>
  <c r="T5" i="37"/>
  <c r="V4" i="37"/>
  <c r="U4" i="37"/>
  <c r="W4" i="37" s="1"/>
  <c r="T4" i="37"/>
  <c r="C42" i="36"/>
  <c r="C41" i="36"/>
  <c r="S38" i="36"/>
  <c r="R38" i="36"/>
  <c r="Q38" i="36"/>
  <c r="P38" i="36"/>
  <c r="O38" i="36"/>
  <c r="N38" i="36"/>
  <c r="M38" i="36"/>
  <c r="L38" i="36"/>
  <c r="K38" i="36"/>
  <c r="J38" i="36"/>
  <c r="I38" i="36"/>
  <c r="H38" i="36"/>
  <c r="G38" i="36"/>
  <c r="F38" i="36"/>
  <c r="E38" i="36"/>
  <c r="D38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V20" i="36"/>
  <c r="U20" i="36"/>
  <c r="W20" i="36" s="1"/>
  <c r="T20" i="36"/>
  <c r="V19" i="36"/>
  <c r="U19" i="36"/>
  <c r="T19" i="36"/>
  <c r="V18" i="36"/>
  <c r="U18" i="36"/>
  <c r="W18" i="36" s="1"/>
  <c r="T18" i="36"/>
  <c r="V17" i="36"/>
  <c r="U17" i="36"/>
  <c r="T17" i="36"/>
  <c r="V16" i="36"/>
  <c r="U16" i="36"/>
  <c r="T16" i="36"/>
  <c r="V15" i="36"/>
  <c r="U15" i="36"/>
  <c r="T15" i="36"/>
  <c r="V14" i="36"/>
  <c r="U14" i="36"/>
  <c r="T14" i="36"/>
  <c r="V13" i="36"/>
  <c r="U13" i="36"/>
  <c r="T13" i="36"/>
  <c r="V12" i="36"/>
  <c r="U12" i="36"/>
  <c r="T12" i="36"/>
  <c r="V11" i="36"/>
  <c r="U11" i="36"/>
  <c r="T11" i="36"/>
  <c r="V10" i="36"/>
  <c r="U10" i="36"/>
  <c r="T10" i="36"/>
  <c r="V9" i="36"/>
  <c r="U9" i="36"/>
  <c r="W9" i="36" s="1"/>
  <c r="T9" i="36"/>
  <c r="V8" i="36"/>
  <c r="U8" i="36"/>
  <c r="W8" i="36" s="1"/>
  <c r="T8" i="36"/>
  <c r="V7" i="36"/>
  <c r="U7" i="36"/>
  <c r="T7" i="36"/>
  <c r="V6" i="36"/>
  <c r="W6" i="36" s="1"/>
  <c r="U6" i="36"/>
  <c r="T6" i="36"/>
  <c r="V5" i="36"/>
  <c r="U5" i="36"/>
  <c r="T5" i="36"/>
  <c r="V4" i="36"/>
  <c r="U4" i="36"/>
  <c r="T4" i="36"/>
  <c r="U8" i="34"/>
  <c r="U9" i="34"/>
  <c r="U10" i="34"/>
  <c r="U11" i="34"/>
  <c r="U12" i="34"/>
  <c r="U13" i="34"/>
  <c r="U14" i="34"/>
  <c r="U15" i="34"/>
  <c r="U16" i="34"/>
  <c r="U17" i="34"/>
  <c r="U18" i="34"/>
  <c r="U19" i="34"/>
  <c r="U20" i="34"/>
  <c r="U4" i="34"/>
  <c r="U5" i="34"/>
  <c r="U6" i="34"/>
  <c r="W7" i="34"/>
  <c r="U7" i="34"/>
  <c r="C42" i="34"/>
  <c r="C41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V20" i="34"/>
  <c r="T20" i="34"/>
  <c r="V19" i="34"/>
  <c r="T19" i="34"/>
  <c r="V18" i="34"/>
  <c r="W18" i="34" s="1"/>
  <c r="T18" i="34"/>
  <c r="V17" i="34"/>
  <c r="T17" i="34"/>
  <c r="V16" i="34"/>
  <c r="T16" i="34"/>
  <c r="V15" i="34"/>
  <c r="T15" i="34"/>
  <c r="V14" i="34"/>
  <c r="T14" i="34"/>
  <c r="V13" i="34"/>
  <c r="T13" i="34"/>
  <c r="V12" i="34"/>
  <c r="T12" i="34"/>
  <c r="V11" i="34"/>
  <c r="T11" i="34"/>
  <c r="V10" i="34"/>
  <c r="T10" i="34"/>
  <c r="V9" i="34"/>
  <c r="W9" i="34" s="1"/>
  <c r="T9" i="34"/>
  <c r="V8" i="34"/>
  <c r="W8" i="34" s="1"/>
  <c r="T8" i="34"/>
  <c r="V7" i="34"/>
  <c r="T7" i="34"/>
  <c r="V6" i="34"/>
  <c r="T6" i="34"/>
  <c r="V5" i="34"/>
  <c r="W5" i="34"/>
  <c r="T5" i="34"/>
  <c r="V4" i="34"/>
  <c r="T4" i="34"/>
  <c r="C42" i="33"/>
  <c r="C41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V20" i="33"/>
  <c r="W20" i="33" s="1"/>
  <c r="U20" i="33"/>
  <c r="T20" i="33"/>
  <c r="V19" i="33"/>
  <c r="U19" i="33"/>
  <c r="W19" i="33" s="1"/>
  <c r="T19" i="33"/>
  <c r="W18" i="33"/>
  <c r="V18" i="33"/>
  <c r="U18" i="33"/>
  <c r="T18" i="33"/>
  <c r="V17" i="33"/>
  <c r="U17" i="33"/>
  <c r="T17" i="33"/>
  <c r="V16" i="33"/>
  <c r="U16" i="33"/>
  <c r="T16" i="33"/>
  <c r="V15" i="33"/>
  <c r="U15" i="33"/>
  <c r="T15" i="33"/>
  <c r="V14" i="33"/>
  <c r="U14" i="33"/>
  <c r="W14" i="33" s="1"/>
  <c r="T14" i="33"/>
  <c r="V13" i="33"/>
  <c r="U13" i="33"/>
  <c r="T13" i="33"/>
  <c r="V12" i="33"/>
  <c r="U12" i="33"/>
  <c r="W12" i="33" s="1"/>
  <c r="T12" i="33"/>
  <c r="W11" i="33"/>
  <c r="V11" i="33"/>
  <c r="U11" i="33"/>
  <c r="T11" i="33"/>
  <c r="V10" i="33"/>
  <c r="U10" i="33"/>
  <c r="T10" i="33"/>
  <c r="V9" i="33"/>
  <c r="U9" i="33"/>
  <c r="W9" i="33" s="1"/>
  <c r="T9" i="33"/>
  <c r="V8" i="33"/>
  <c r="W8" i="33" s="1"/>
  <c r="U8" i="33"/>
  <c r="T8" i="33"/>
  <c r="V7" i="33"/>
  <c r="U7" i="33"/>
  <c r="W7" i="33" s="1"/>
  <c r="T7" i="33"/>
  <c r="W6" i="33"/>
  <c r="V6" i="33"/>
  <c r="U6" i="33"/>
  <c r="T6" i="33"/>
  <c r="V5" i="33"/>
  <c r="U5" i="33"/>
  <c r="T5" i="33"/>
  <c r="V4" i="33"/>
  <c r="U4" i="33"/>
  <c r="W4" i="33" s="1"/>
  <c r="T4" i="33"/>
  <c r="T4" i="32"/>
  <c r="U4" i="32"/>
  <c r="V4" i="32"/>
  <c r="T5" i="32"/>
  <c r="U5" i="32"/>
  <c r="V5" i="32"/>
  <c r="T6" i="32"/>
  <c r="U6" i="32"/>
  <c r="W6" i="32" s="1"/>
  <c r="V6" i="32"/>
  <c r="T7" i="32"/>
  <c r="U7" i="32"/>
  <c r="V7" i="32"/>
  <c r="T8" i="32"/>
  <c r="U8" i="32"/>
  <c r="V8" i="32"/>
  <c r="T9" i="32"/>
  <c r="U9" i="32"/>
  <c r="V9" i="32"/>
  <c r="T10" i="32"/>
  <c r="U10" i="32"/>
  <c r="V10" i="32"/>
  <c r="T11" i="32"/>
  <c r="U11" i="32"/>
  <c r="W11" i="32" s="1"/>
  <c r="V11" i="32"/>
  <c r="T12" i="32"/>
  <c r="U12" i="32"/>
  <c r="V12" i="32"/>
  <c r="T13" i="32"/>
  <c r="U13" i="32"/>
  <c r="V13" i="32"/>
  <c r="T14" i="32"/>
  <c r="U14" i="32"/>
  <c r="V14" i="32"/>
  <c r="T15" i="32"/>
  <c r="U15" i="32"/>
  <c r="V15" i="32"/>
  <c r="T16" i="32"/>
  <c r="U16" i="32"/>
  <c r="W16" i="32" s="1"/>
  <c r="V16" i="32"/>
  <c r="T17" i="32"/>
  <c r="U17" i="32"/>
  <c r="V17" i="32"/>
  <c r="T18" i="32"/>
  <c r="U18" i="32"/>
  <c r="V18" i="32"/>
  <c r="T19" i="32"/>
  <c r="U19" i="32"/>
  <c r="V19" i="32"/>
  <c r="T20" i="32"/>
  <c r="U20" i="32"/>
  <c r="W20" i="32" s="1"/>
  <c r="V20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S29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R30" i="32"/>
  <c r="S30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P31" i="32"/>
  <c r="Q31" i="32"/>
  <c r="R31" i="32"/>
  <c r="S31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P32" i="32"/>
  <c r="Q32" i="32"/>
  <c r="R32" i="32"/>
  <c r="S32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P35" i="32"/>
  <c r="Q35" i="32"/>
  <c r="R35" i="32"/>
  <c r="S35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S37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S38" i="32"/>
  <c r="C41" i="32"/>
  <c r="C42" i="32"/>
  <c r="D15" i="3"/>
  <c r="H6" i="35"/>
  <c r="H7" i="35"/>
  <c r="H8" i="35"/>
  <c r="H9" i="35"/>
  <c r="H10" i="35"/>
  <c r="H11" i="35"/>
  <c r="H12" i="35"/>
  <c r="H13" i="35"/>
  <c r="H14" i="35"/>
  <c r="H5" i="35"/>
  <c r="U16" i="3" l="1"/>
  <c r="W14" i="50"/>
  <c r="W7" i="50"/>
  <c r="T31" i="50"/>
  <c r="T29" i="50"/>
  <c r="T30" i="50"/>
  <c r="T33" i="50"/>
  <c r="W15" i="50"/>
  <c r="T36" i="50"/>
  <c r="V30" i="50"/>
  <c r="T34" i="50"/>
  <c r="T35" i="50"/>
  <c r="T37" i="50"/>
  <c r="T38" i="50"/>
  <c r="U35" i="50"/>
  <c r="U36" i="50"/>
  <c r="W4" i="50"/>
  <c r="T32" i="50"/>
  <c r="U30" i="50"/>
  <c r="U31" i="50"/>
  <c r="V37" i="50"/>
  <c r="V38" i="50"/>
  <c r="V35" i="50"/>
  <c r="U32" i="50"/>
  <c r="V36" i="50"/>
  <c r="V29" i="50"/>
  <c r="U34" i="50"/>
  <c r="V33" i="50"/>
  <c r="V32" i="50"/>
  <c r="V31" i="50"/>
  <c r="U38" i="50"/>
  <c r="U37" i="50"/>
  <c r="U29" i="50"/>
  <c r="U33" i="50"/>
  <c r="V34" i="50"/>
  <c r="W17" i="50"/>
  <c r="W4" i="49"/>
  <c r="W15" i="49"/>
  <c r="T29" i="49"/>
  <c r="T30" i="49"/>
  <c r="T31" i="49"/>
  <c r="T32" i="49"/>
  <c r="T36" i="49"/>
  <c r="T37" i="49"/>
  <c r="T38" i="49"/>
  <c r="U36" i="49"/>
  <c r="V30" i="49"/>
  <c r="U37" i="49"/>
  <c r="U33" i="49"/>
  <c r="V37" i="49"/>
  <c r="V36" i="49"/>
  <c r="T33" i="49"/>
  <c r="T34" i="49"/>
  <c r="U29" i="49"/>
  <c r="U30" i="49"/>
  <c r="U32" i="49"/>
  <c r="V29" i="49"/>
  <c r="U35" i="49"/>
  <c r="U34" i="49"/>
  <c r="V34" i="49"/>
  <c r="V33" i="49"/>
  <c r="V35" i="49"/>
  <c r="V32" i="49"/>
  <c r="V31" i="49"/>
  <c r="U38" i="49"/>
  <c r="W7" i="49"/>
  <c r="W18" i="49"/>
  <c r="V38" i="49"/>
  <c r="W13" i="49"/>
  <c r="U31" i="49"/>
  <c r="W8" i="48"/>
  <c r="T33" i="48"/>
  <c r="T32" i="48"/>
  <c r="T31" i="48"/>
  <c r="T30" i="48"/>
  <c r="T29" i="48"/>
  <c r="U33" i="48"/>
  <c r="U30" i="48"/>
  <c r="U32" i="48"/>
  <c r="W32" i="48" s="1"/>
  <c r="U31" i="48"/>
  <c r="V33" i="48"/>
  <c r="V31" i="48"/>
  <c r="V30" i="48"/>
  <c r="V29" i="48"/>
  <c r="U29" i="48"/>
  <c r="W29" i="48" s="1"/>
  <c r="U18" i="3"/>
  <c r="T17" i="3"/>
  <c r="T31" i="47"/>
  <c r="T34" i="48"/>
  <c r="T35" i="48"/>
  <c r="T37" i="48"/>
  <c r="T36" i="48"/>
  <c r="T38" i="48"/>
  <c r="T39" i="48"/>
  <c r="U37" i="48"/>
  <c r="U38" i="48"/>
  <c r="V38" i="48"/>
  <c r="V37" i="48"/>
  <c r="U39" i="47"/>
  <c r="V39" i="47"/>
  <c r="T32" i="47"/>
  <c r="T33" i="47"/>
  <c r="U31" i="47"/>
  <c r="T34" i="47"/>
  <c r="T35" i="47"/>
  <c r="T36" i="47"/>
  <c r="U32" i="47"/>
  <c r="T29" i="47"/>
  <c r="T30" i="47"/>
  <c r="T37" i="47"/>
  <c r="T38" i="47"/>
  <c r="U33" i="47"/>
  <c r="U35" i="47"/>
  <c r="U36" i="47"/>
  <c r="V33" i="47"/>
  <c r="V34" i="47"/>
  <c r="V32" i="47"/>
  <c r="U37" i="47"/>
  <c r="U30" i="47"/>
  <c r="V36" i="47"/>
  <c r="V38" i="47"/>
  <c r="U29" i="47"/>
  <c r="V30" i="47"/>
  <c r="V31" i="47"/>
  <c r="U38" i="47"/>
  <c r="V37" i="47"/>
  <c r="V35" i="47"/>
  <c r="V29" i="47"/>
  <c r="W9" i="47"/>
  <c r="U34" i="47"/>
  <c r="U17" i="3"/>
  <c r="V16" i="3"/>
  <c r="V18" i="3"/>
  <c r="V17" i="3"/>
  <c r="W17" i="3" s="1"/>
  <c r="W38" i="46"/>
  <c r="W32" i="46"/>
  <c r="W35" i="46"/>
  <c r="W36" i="46"/>
  <c r="W31" i="46"/>
  <c r="W34" i="46"/>
  <c r="W31" i="45"/>
  <c r="W38" i="45"/>
  <c r="W37" i="45"/>
  <c r="W32" i="45"/>
  <c r="W36" i="45"/>
  <c r="W35" i="45"/>
  <c r="W34" i="45"/>
  <c r="W31" i="42"/>
  <c r="W32" i="42"/>
  <c r="W35" i="42"/>
  <c r="W36" i="42"/>
  <c r="W34" i="42"/>
  <c r="W38" i="41"/>
  <c r="W31" i="41"/>
  <c r="W32" i="41"/>
  <c r="W30" i="41"/>
  <c r="W35" i="41"/>
  <c r="W29" i="41"/>
  <c r="W36" i="41"/>
  <c r="T30" i="41"/>
  <c r="T34" i="41"/>
  <c r="T38" i="41"/>
  <c r="U4" i="3"/>
  <c r="V4" i="3"/>
  <c r="W4" i="40"/>
  <c r="W15" i="40"/>
  <c r="T30" i="40"/>
  <c r="T29" i="40"/>
  <c r="T32" i="40"/>
  <c r="T33" i="40"/>
  <c r="U29" i="40"/>
  <c r="T31" i="40"/>
  <c r="T35" i="40"/>
  <c r="U34" i="40"/>
  <c r="T36" i="40"/>
  <c r="T34" i="40"/>
  <c r="V35" i="40"/>
  <c r="T37" i="40"/>
  <c r="V31" i="40"/>
  <c r="U33" i="40"/>
  <c r="U37" i="40"/>
  <c r="T38" i="40"/>
  <c r="V32" i="40"/>
  <c r="U36" i="40"/>
  <c r="V36" i="40"/>
  <c r="V30" i="40"/>
  <c r="V29" i="40"/>
  <c r="V34" i="40"/>
  <c r="V33" i="40"/>
  <c r="U32" i="40"/>
  <c r="U31" i="40"/>
  <c r="V37" i="40"/>
  <c r="U35" i="40"/>
  <c r="U38" i="40"/>
  <c r="U30" i="40"/>
  <c r="V38" i="40"/>
  <c r="W14" i="40"/>
  <c r="W9" i="39"/>
  <c r="W13" i="39"/>
  <c r="W20" i="39"/>
  <c r="W5" i="39"/>
  <c r="T29" i="39"/>
  <c r="T30" i="39"/>
  <c r="T33" i="39"/>
  <c r="U33" i="39"/>
  <c r="T34" i="39"/>
  <c r="U29" i="39"/>
  <c r="U36" i="39"/>
  <c r="U37" i="39"/>
  <c r="V34" i="39"/>
  <c r="T37" i="39"/>
  <c r="U30" i="39"/>
  <c r="U35" i="39"/>
  <c r="U38" i="39"/>
  <c r="V29" i="39"/>
  <c r="V32" i="39"/>
  <c r="T38" i="39"/>
  <c r="U34" i="39"/>
  <c r="V36" i="39"/>
  <c r="W16" i="39"/>
  <c r="V33" i="39"/>
  <c r="V38" i="39"/>
  <c r="W12" i="39"/>
  <c r="T31" i="39"/>
  <c r="T32" i="39"/>
  <c r="U31" i="39"/>
  <c r="U32" i="39"/>
  <c r="W8" i="39"/>
  <c r="V37" i="39"/>
  <c r="V30" i="39"/>
  <c r="T35" i="39"/>
  <c r="T36" i="39"/>
  <c r="V31" i="39"/>
  <c r="V35" i="39"/>
  <c r="W8" i="38"/>
  <c r="W14" i="38"/>
  <c r="W5" i="38"/>
  <c r="W11" i="38"/>
  <c r="W15" i="38"/>
  <c r="T32" i="38"/>
  <c r="T35" i="38"/>
  <c r="U33" i="38"/>
  <c r="T33" i="38"/>
  <c r="T36" i="38"/>
  <c r="T29" i="38"/>
  <c r="T31" i="38"/>
  <c r="U31" i="38"/>
  <c r="V37" i="38"/>
  <c r="U38" i="38"/>
  <c r="V33" i="38"/>
  <c r="U34" i="38"/>
  <c r="V32" i="38"/>
  <c r="T38" i="38"/>
  <c r="V31" i="38"/>
  <c r="V30" i="38"/>
  <c r="U32" i="38"/>
  <c r="V36" i="38"/>
  <c r="U37" i="38"/>
  <c r="V29" i="38"/>
  <c r="U30" i="38"/>
  <c r="T34" i="38"/>
  <c r="V35" i="38"/>
  <c r="W4" i="38"/>
  <c r="W10" i="38"/>
  <c r="W16" i="38"/>
  <c r="V34" i="38"/>
  <c r="U36" i="38"/>
  <c r="U29" i="38"/>
  <c r="T30" i="38"/>
  <c r="U35" i="38"/>
  <c r="T37" i="38"/>
  <c r="V38" i="38"/>
  <c r="W7" i="38"/>
  <c r="W13" i="38"/>
  <c r="W19" i="38"/>
  <c r="W12" i="37"/>
  <c r="W9" i="37"/>
  <c r="W13" i="37"/>
  <c r="W11" i="37"/>
  <c r="W15" i="37"/>
  <c r="V29" i="37"/>
  <c r="V32" i="37"/>
  <c r="U34" i="37"/>
  <c r="U37" i="37"/>
  <c r="U30" i="37"/>
  <c r="U33" i="37"/>
  <c r="U38" i="37"/>
  <c r="V36" i="37"/>
  <c r="V37" i="37"/>
  <c r="U31" i="37"/>
  <c r="U32" i="37"/>
  <c r="W8" i="37"/>
  <c r="W17" i="37"/>
  <c r="U29" i="37"/>
  <c r="T34" i="37"/>
  <c r="U36" i="37"/>
  <c r="V38" i="37"/>
  <c r="T31" i="37"/>
  <c r="U35" i="37"/>
  <c r="V30" i="37"/>
  <c r="T37" i="37"/>
  <c r="V34" i="37"/>
  <c r="V35" i="37"/>
  <c r="W5" i="37"/>
  <c r="W14" i="37"/>
  <c r="V33" i="37"/>
  <c r="T29" i="37"/>
  <c r="V31" i="37"/>
  <c r="T32" i="37"/>
  <c r="T35" i="37"/>
  <c r="T38" i="37"/>
  <c r="T30" i="37"/>
  <c r="T33" i="37"/>
  <c r="T36" i="37"/>
  <c r="W17" i="36"/>
  <c r="W12" i="36"/>
  <c r="W13" i="36"/>
  <c r="W11" i="36"/>
  <c r="W15" i="36"/>
  <c r="W4" i="36"/>
  <c r="T33" i="36"/>
  <c r="T30" i="36"/>
  <c r="U38" i="36"/>
  <c r="V33" i="36"/>
  <c r="T36" i="36"/>
  <c r="V29" i="36"/>
  <c r="V38" i="36"/>
  <c r="U33" i="36"/>
  <c r="T31" i="36"/>
  <c r="W7" i="36"/>
  <c r="W16" i="36"/>
  <c r="V32" i="36"/>
  <c r="V36" i="36"/>
  <c r="U30" i="36"/>
  <c r="U31" i="36"/>
  <c r="V35" i="36"/>
  <c r="U29" i="36"/>
  <c r="U34" i="36"/>
  <c r="U32" i="36"/>
  <c r="T34" i="36"/>
  <c r="U36" i="36"/>
  <c r="U37" i="36"/>
  <c r="W5" i="36"/>
  <c r="W10" i="36"/>
  <c r="W14" i="36"/>
  <c r="W19" i="36"/>
  <c r="V30" i="36"/>
  <c r="U35" i="36"/>
  <c r="W35" i="36" s="1"/>
  <c r="T37" i="36"/>
  <c r="T29" i="36"/>
  <c r="V31" i="36"/>
  <c r="T32" i="36"/>
  <c r="V34" i="36"/>
  <c r="T35" i="36"/>
  <c r="V37" i="36"/>
  <c r="T38" i="36"/>
  <c r="W17" i="34"/>
  <c r="T34" i="34"/>
  <c r="U35" i="34"/>
  <c r="U29" i="34"/>
  <c r="V35" i="34"/>
  <c r="T31" i="34"/>
  <c r="W4" i="34"/>
  <c r="U32" i="34"/>
  <c r="V33" i="34"/>
  <c r="U38" i="34"/>
  <c r="W14" i="34"/>
  <c r="U31" i="34"/>
  <c r="W20" i="34"/>
  <c r="U33" i="34"/>
  <c r="W11" i="34"/>
  <c r="W13" i="34"/>
  <c r="V37" i="34"/>
  <c r="W12" i="34"/>
  <c r="W16" i="34"/>
  <c r="V30" i="34"/>
  <c r="V34" i="34"/>
  <c r="U37" i="34"/>
  <c r="V29" i="34"/>
  <c r="U36" i="34"/>
  <c r="V38" i="34"/>
  <c r="U30" i="34"/>
  <c r="V32" i="34"/>
  <c r="T37" i="34"/>
  <c r="W6" i="34"/>
  <c r="W10" i="34"/>
  <c r="W15" i="34"/>
  <c r="W19" i="34"/>
  <c r="V31" i="34"/>
  <c r="U34" i="34"/>
  <c r="V36" i="34"/>
  <c r="T29" i="34"/>
  <c r="T32" i="34"/>
  <c r="T35" i="34"/>
  <c r="T38" i="34"/>
  <c r="T30" i="34"/>
  <c r="T33" i="34"/>
  <c r="T36" i="34"/>
  <c r="W15" i="33"/>
  <c r="W13" i="33"/>
  <c r="W17" i="33"/>
  <c r="T32" i="33"/>
  <c r="T38" i="33"/>
  <c r="W5" i="33"/>
  <c r="U29" i="33"/>
  <c r="U35" i="33"/>
  <c r="U38" i="33"/>
  <c r="U32" i="33"/>
  <c r="V36" i="33"/>
  <c r="U34" i="33"/>
  <c r="T37" i="33"/>
  <c r="V29" i="33"/>
  <c r="U30" i="33"/>
  <c r="T35" i="33"/>
  <c r="U37" i="33"/>
  <c r="T31" i="33"/>
  <c r="V32" i="33"/>
  <c r="U33" i="33"/>
  <c r="W16" i="33"/>
  <c r="T34" i="33"/>
  <c r="V35" i="33"/>
  <c r="U36" i="33"/>
  <c r="V30" i="33"/>
  <c r="V38" i="33"/>
  <c r="W10" i="33"/>
  <c r="T29" i="33"/>
  <c r="U31" i="33"/>
  <c r="V33" i="33"/>
  <c r="T30" i="33"/>
  <c r="V31" i="33"/>
  <c r="V34" i="33"/>
  <c r="V37" i="33"/>
  <c r="T33" i="33"/>
  <c r="T36" i="33"/>
  <c r="W12" i="32"/>
  <c r="W9" i="32"/>
  <c r="W10" i="32"/>
  <c r="W15" i="32"/>
  <c r="T31" i="32"/>
  <c r="T38" i="32"/>
  <c r="T32" i="32"/>
  <c r="T37" i="32"/>
  <c r="W7" i="32"/>
  <c r="T36" i="32"/>
  <c r="U31" i="32"/>
  <c r="T30" i="32"/>
  <c r="U37" i="32"/>
  <c r="T6" i="3"/>
  <c r="T4" i="3"/>
  <c r="T19" i="3"/>
  <c r="T12" i="3"/>
  <c r="T10" i="3"/>
  <c r="V37" i="32"/>
  <c r="V34" i="32"/>
  <c r="V33" i="32"/>
  <c r="U33" i="32"/>
  <c r="W19" i="32"/>
  <c r="W13" i="32"/>
  <c r="V35" i="32"/>
  <c r="V31" i="32"/>
  <c r="W18" i="32"/>
  <c r="T13" i="3"/>
  <c r="T11" i="3"/>
  <c r="T7" i="3"/>
  <c r="U29" i="32"/>
  <c r="V29" i="32"/>
  <c r="W5" i="32"/>
  <c r="V19" i="3"/>
  <c r="U38" i="32"/>
  <c r="T35" i="32"/>
  <c r="T34" i="32"/>
  <c r="T33" i="32"/>
  <c r="U32" i="32"/>
  <c r="T29" i="32"/>
  <c r="W8" i="32"/>
  <c r="U35" i="32"/>
  <c r="V38" i="32"/>
  <c r="V36" i="32"/>
  <c r="U36" i="32"/>
  <c r="U34" i="32"/>
  <c r="V32" i="32"/>
  <c r="V30" i="32"/>
  <c r="U30" i="32"/>
  <c r="W14" i="32"/>
  <c r="W4" i="32"/>
  <c r="T14" i="3"/>
  <c r="W17" i="32"/>
  <c r="U19" i="3"/>
  <c r="V5" i="3"/>
  <c r="T5" i="3"/>
  <c r="T15" i="3"/>
  <c r="T9" i="3"/>
  <c r="T8" i="3"/>
  <c r="U14" i="3"/>
  <c r="V7" i="3"/>
  <c r="U5" i="3"/>
  <c r="U15" i="3"/>
  <c r="U7" i="3"/>
  <c r="U6" i="3"/>
  <c r="V15" i="3"/>
  <c r="V14" i="3"/>
  <c r="V6" i="3"/>
  <c r="W18" i="3" l="1"/>
  <c r="W16" i="3"/>
  <c r="W37" i="50"/>
  <c r="W36" i="50"/>
  <c r="W32" i="50"/>
  <c r="W30" i="50"/>
  <c r="W35" i="50"/>
  <c r="W34" i="50"/>
  <c r="W33" i="50"/>
  <c r="W29" i="50"/>
  <c r="W31" i="50"/>
  <c r="W38" i="50"/>
  <c r="W37" i="49"/>
  <c r="W36" i="49"/>
  <c r="W30" i="49"/>
  <c r="W33" i="49"/>
  <c r="W29" i="49"/>
  <c r="W32" i="49"/>
  <c r="W35" i="49"/>
  <c r="W31" i="49"/>
  <c r="W38" i="49"/>
  <c r="W34" i="49"/>
  <c r="W31" i="48"/>
  <c r="W30" i="48"/>
  <c r="W33" i="48"/>
  <c r="W37" i="48"/>
  <c r="W38" i="48"/>
  <c r="W39" i="47"/>
  <c r="W31" i="47"/>
  <c r="W38" i="47"/>
  <c r="W32" i="47"/>
  <c r="W29" i="47"/>
  <c r="W36" i="47"/>
  <c r="W30" i="47"/>
  <c r="W34" i="47"/>
  <c r="W33" i="47"/>
  <c r="W35" i="47"/>
  <c r="W37" i="47"/>
  <c r="W4" i="3"/>
  <c r="W35" i="40"/>
  <c r="W29" i="40"/>
  <c r="W33" i="40"/>
  <c r="W30" i="40"/>
  <c r="W38" i="40"/>
  <c r="W34" i="40"/>
  <c r="W36" i="40"/>
  <c r="W37" i="40"/>
  <c r="W31" i="40"/>
  <c r="W32" i="40"/>
  <c r="W36" i="39"/>
  <c r="W30" i="39"/>
  <c r="W33" i="39"/>
  <c r="W29" i="39"/>
  <c r="W37" i="39"/>
  <c r="W32" i="39"/>
  <c r="W31" i="39"/>
  <c r="W38" i="39"/>
  <c r="W35" i="39"/>
  <c r="W34" i="39"/>
  <c r="W33" i="38"/>
  <c r="W35" i="38"/>
  <c r="W32" i="38"/>
  <c r="W38" i="38"/>
  <c r="W34" i="38"/>
  <c r="W30" i="38"/>
  <c r="W31" i="38"/>
  <c r="W37" i="38"/>
  <c r="W36" i="38"/>
  <c r="W29" i="38"/>
  <c r="W34" i="37"/>
  <c r="W33" i="37"/>
  <c r="W29" i="37"/>
  <c r="W38" i="37"/>
  <c r="W32" i="37"/>
  <c r="W31" i="37"/>
  <c r="W35" i="37"/>
  <c r="W37" i="37"/>
  <c r="W30" i="37"/>
  <c r="W36" i="37"/>
  <c r="W31" i="36"/>
  <c r="W38" i="36"/>
  <c r="W37" i="36"/>
  <c r="W34" i="36"/>
  <c r="W30" i="36"/>
  <c r="W33" i="36"/>
  <c r="W29" i="36"/>
  <c r="W32" i="36"/>
  <c r="W36" i="36"/>
  <c r="W30" i="34"/>
  <c r="W37" i="34"/>
  <c r="W38" i="34"/>
  <c r="W33" i="34"/>
  <c r="W31" i="34"/>
  <c r="W35" i="34"/>
  <c r="W32" i="34"/>
  <c r="W29" i="34"/>
  <c r="W36" i="34"/>
  <c r="W34" i="34"/>
  <c r="W36" i="33"/>
  <c r="W38" i="33"/>
  <c r="W29" i="33"/>
  <c r="W34" i="33"/>
  <c r="W32" i="33"/>
  <c r="W37" i="33"/>
  <c r="W35" i="33"/>
  <c r="W31" i="33"/>
  <c r="W30" i="33"/>
  <c r="W33" i="33"/>
  <c r="W35" i="32"/>
  <c r="W37" i="32"/>
  <c r="W34" i="32"/>
  <c r="W33" i="32"/>
  <c r="W31" i="32"/>
  <c r="W36" i="32"/>
  <c r="W30" i="32"/>
  <c r="W38" i="32"/>
  <c r="W19" i="3"/>
  <c r="W5" i="3"/>
  <c r="W29" i="32"/>
  <c r="W32" i="32"/>
  <c r="W7" i="3"/>
  <c r="W14" i="3"/>
  <c r="W6" i="3"/>
  <c r="W15" i="3"/>
  <c r="U8" i="3"/>
  <c r="K35" i="48"/>
  <c r="R34" i="48"/>
  <c r="U12" i="3"/>
  <c r="V9" i="3"/>
  <c r="R35" i="48"/>
  <c r="V11" i="3"/>
  <c r="K39" i="48"/>
  <c r="V13" i="3"/>
  <c r="K36" i="48"/>
  <c r="O36" i="48"/>
  <c r="N35" i="48"/>
  <c r="U13" i="3"/>
  <c r="W13" i="3" s="1"/>
  <c r="N34" i="48"/>
  <c r="S35" i="48"/>
  <c r="O39" i="48"/>
  <c r="M34" i="48"/>
  <c r="M36" i="48"/>
  <c r="L36" i="48"/>
  <c r="S36" i="48"/>
  <c r="Q39" i="48"/>
  <c r="V10" i="3"/>
  <c r="L34" i="48"/>
  <c r="J36" i="48"/>
  <c r="J39" i="48"/>
  <c r="K34" i="48"/>
  <c r="U11" i="3"/>
  <c r="W11" i="3" s="1"/>
  <c r="V8" i="3"/>
  <c r="P34" i="48"/>
  <c r="N36" i="48"/>
  <c r="Q36" i="48"/>
  <c r="Q34" i="48"/>
  <c r="S39" i="48"/>
  <c r="N39" i="48"/>
  <c r="R36" i="48"/>
  <c r="L39" i="48"/>
  <c r="J35" i="48"/>
  <c r="U10" i="3"/>
  <c r="S34" i="48"/>
  <c r="P39" i="48"/>
  <c r="V12" i="3"/>
  <c r="O34" i="48"/>
  <c r="O35" i="48"/>
  <c r="M35" i="48"/>
  <c r="Q35" i="48"/>
  <c r="P35" i="48"/>
  <c r="J34" i="48"/>
  <c r="P36" i="48"/>
  <c r="L35" i="48"/>
  <c r="R39" i="48"/>
  <c r="M39" i="48"/>
  <c r="W10" i="3" l="1"/>
  <c r="U39" i="48"/>
  <c r="V35" i="48"/>
  <c r="U35" i="48"/>
  <c r="U34" i="48"/>
  <c r="U36" i="48"/>
  <c r="W35" i="48"/>
  <c r="V34" i="48"/>
  <c r="V36" i="48"/>
  <c r="U9" i="3"/>
  <c r="W9" i="3" s="1"/>
  <c r="W8" i="3"/>
  <c r="W12" i="3"/>
  <c r="V39" i="48"/>
  <c r="W34" i="48" l="1"/>
  <c r="W39" i="48"/>
  <c r="W36" i="48"/>
</calcChain>
</file>

<file path=xl/sharedStrings.xml><?xml version="1.0" encoding="utf-8"?>
<sst xmlns="http://schemas.openxmlformats.org/spreadsheetml/2006/main" count="1614" uniqueCount="130">
  <si>
    <t>Eric</t>
  </si>
  <si>
    <t>Runs</t>
  </si>
  <si>
    <t>K</t>
  </si>
  <si>
    <t>IP</t>
  </si>
  <si>
    <t>Pitching</t>
  </si>
  <si>
    <t>Dan H</t>
  </si>
  <si>
    <t>Johnny</t>
  </si>
  <si>
    <t>Blake</t>
  </si>
  <si>
    <t>Jordan</t>
  </si>
  <si>
    <t>Brenden</t>
  </si>
  <si>
    <t>AJ</t>
  </si>
  <si>
    <t>Trent</t>
  </si>
  <si>
    <t>Chris</t>
  </si>
  <si>
    <t>Dan Laub</t>
  </si>
  <si>
    <t xml:space="preserve">  OPS</t>
  </si>
  <si>
    <t xml:space="preserve">  OBP</t>
  </si>
  <si>
    <t xml:space="preserve">  SLG</t>
  </si>
  <si>
    <t xml:space="preserve">  AVG</t>
  </si>
  <si>
    <t xml:space="preserve">   SO</t>
  </si>
  <si>
    <t xml:space="preserve">   SF</t>
  </si>
  <si>
    <t xml:space="preserve">   FC</t>
  </si>
  <si>
    <t xml:space="preserve">   BB</t>
  </si>
  <si>
    <t xml:space="preserve">   HR</t>
  </si>
  <si>
    <t xml:space="preserve">   3B</t>
  </si>
  <si>
    <t xml:space="preserve">   2B</t>
  </si>
  <si>
    <t>1B</t>
  </si>
  <si>
    <t xml:space="preserve">  RBI</t>
  </si>
  <si>
    <t xml:space="preserve">    H</t>
  </si>
  <si>
    <t xml:space="preserve">    R</t>
  </si>
  <si>
    <t xml:space="preserve">   AB</t>
  </si>
  <si>
    <t xml:space="preserve">   PA</t>
  </si>
  <si>
    <t xml:space="preserve">    G</t>
  </si>
  <si>
    <t>Batting</t>
  </si>
  <si>
    <t>Kelly</t>
  </si>
  <si>
    <t>Earned</t>
  </si>
  <si>
    <t>HR Out</t>
  </si>
  <si>
    <t>ROE</t>
  </si>
  <si>
    <t>Scott T</t>
  </si>
  <si>
    <t>B Shoop</t>
  </si>
  <si>
    <t>Earned Runs</t>
  </si>
  <si>
    <t>ERA</t>
  </si>
  <si>
    <t>H</t>
  </si>
  <si>
    <t>R</t>
  </si>
  <si>
    <t>Games</t>
  </si>
  <si>
    <t>PJ Silva</t>
  </si>
  <si>
    <t>John G</t>
  </si>
  <si>
    <t>Matt</t>
  </si>
  <si>
    <t>GS</t>
  </si>
  <si>
    <t>Home</t>
  </si>
  <si>
    <t>Away</t>
  </si>
  <si>
    <t>Time</t>
  </si>
  <si>
    <t>Date</t>
  </si>
  <si>
    <t>Renegade</t>
  </si>
  <si>
    <t>DP Only</t>
  </si>
  <si>
    <t>Black Mamba</t>
  </si>
  <si>
    <t>Wins</t>
  </si>
  <si>
    <t>Loss</t>
  </si>
  <si>
    <t>Avg. Per Game</t>
  </si>
  <si>
    <t>Beefcakes</t>
  </si>
  <si>
    <t>Dirt Bags</t>
  </si>
  <si>
    <t>Inglorius Batters</t>
  </si>
  <si>
    <t>Colony Grill</t>
  </si>
  <si>
    <t>Stealies</t>
  </si>
  <si>
    <t>:Last Call</t>
  </si>
  <si>
    <t>Don Tito</t>
  </si>
  <si>
    <t>Place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</si>
  <si>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</si>
  <si>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</si>
  <si>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</si>
  <si>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</si>
  <si>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</si>
  <si>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</si>
  <si>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</si>
  <si>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</si>
  <si>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</si>
  <si>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</si>
  <si>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</si>
  <si>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</si>
  <si>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</si>
  <si>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</si>
  <si>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</si>
  <si>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</si>
  <si>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</si>
  <si>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</si>
  <si>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Menzie</t>
  </si>
  <si>
    <t>Jake</t>
  </si>
  <si>
    <t>Steve</t>
  </si>
  <si>
    <t>Brandon</t>
  </si>
  <si>
    <t>Justen</t>
  </si>
  <si>
    <t>Pete</t>
  </si>
  <si>
    <t>Scott</t>
  </si>
  <si>
    <t>Eugene</t>
  </si>
  <si>
    <t>Jack</t>
  </si>
  <si>
    <t>Alex</t>
  </si>
  <si>
    <t>Utah Park</t>
  </si>
  <si>
    <t>Subs</t>
  </si>
  <si>
    <t>Name</t>
  </si>
  <si>
    <t>Avg</t>
  </si>
  <si>
    <t>HR Single</t>
  </si>
  <si>
    <t>Kevin</t>
  </si>
  <si>
    <t>Game 1 (12-13)</t>
  </si>
  <si>
    <t>Game 2 (6-3)</t>
  </si>
  <si>
    <t>Jenny Dean</t>
  </si>
  <si>
    <t>Game 3 (23-17)</t>
  </si>
  <si>
    <t>Dingers</t>
  </si>
  <si>
    <t>Game 4 (20-15)</t>
  </si>
  <si>
    <t>Dukes</t>
  </si>
  <si>
    <t>Game 5 (20-15)</t>
  </si>
  <si>
    <t>Game 6 (23-12)</t>
  </si>
  <si>
    <t>James</t>
  </si>
  <si>
    <t>Highlands</t>
  </si>
  <si>
    <t>Game 8 (14-6)</t>
  </si>
  <si>
    <t>Game 7 (13-8)</t>
  </si>
  <si>
    <t>The Agency</t>
  </si>
  <si>
    <t>Pat</t>
  </si>
  <si>
    <t>Wins Below Replacement</t>
  </si>
  <si>
    <t>Game 9 (5-14)</t>
  </si>
  <si>
    <t>Game 10 (11-13)</t>
  </si>
  <si>
    <t>Game 13 (11-4)</t>
  </si>
  <si>
    <t>Game 14 (11-3)</t>
  </si>
  <si>
    <t>Hackman</t>
  </si>
  <si>
    <t>Game 15 (9-4)</t>
  </si>
  <si>
    <t>Mamba</t>
  </si>
  <si>
    <t>Game 16 (11-12)</t>
  </si>
  <si>
    <t>Game 17 (19-11)</t>
  </si>
  <si>
    <t>Utah</t>
  </si>
  <si>
    <t>Blossums</t>
  </si>
  <si>
    <t>Game 18 (11-6)</t>
  </si>
  <si>
    <t>OPS</t>
  </si>
  <si>
    <t>Season (14-4)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</si>
</sst>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3" borderId="0" xfId="0" applyFill="1"/>
    <xf numFmtId="0" fontId="0" fillId="2" borderId="2" xfId="0" applyFill="1" applyBorder="1"/>
    <xf numFmtId="0" fontId="0" fillId="0" borderId="5" xfId="0" applyBorder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0" xfId="1" applyNumberFormat="1" applyFont="1"/>
    <xf numFmtId="164" fontId="0" fillId="0" borderId="1" xfId="0" applyNumberFormat="1" applyBorder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4" xfId="0" applyBorder="1"/>
    <xf numFmtId="1" fontId="0" fillId="0" borderId="1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165" fontId="0" fillId="0" borderId="0" xfId="0" applyNumberFormat="1"/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" fontId="0" fillId="0" borderId="0" xfId="1" applyNumberFormat="1" applyFont="1" applyFill="1" applyBorder="1"/>
    <xf numFmtId="20" fontId="0" fillId="4" borderId="5" xfId="0" applyNumberFormat="1" applyFill="1" applyBorder="1" applyAlignment="1">
      <alignment vertical="center"/>
    </xf>
    <xf numFmtId="0" fontId="5" fillId="5" borderId="0" xfId="0" applyFont="1" applyFill="1"/>
    <xf numFmtId="1" fontId="0" fillId="0" borderId="1" xfId="0" quotePrefix="1" applyNumberFormat="1" applyBorder="1" applyAlignment="1">
      <alignment vertical="center"/>
    </xf>
    <xf numFmtId="1" fontId="0" fillId="0" borderId="0" xfId="1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18" fontId="0" fillId="4" borderId="5" xfId="0" applyNumberFormat="1" applyFill="1" applyBorder="1" applyAlignment="1">
      <alignment vertical="center"/>
    </xf>
    <xf numFmtId="164" fontId="0" fillId="3" borderId="0" xfId="0" applyNumberFormat="1" applyFill="1"/>
    <xf numFmtId="0" fontId="3" fillId="2" borderId="10" xfId="0" applyFont="1" applyFill="1" applyBorder="1" applyAlignment="1">
      <alignment horizontal="center" textRotation="255"/>
    </xf>
    <xf numFmtId="0" fontId="3" fillId="2" borderId="11" xfId="0" applyFont="1" applyFill="1" applyBorder="1" applyAlignment="1">
      <alignment horizontal="center" textRotation="255"/>
    </xf>
    <xf numFmtId="0" fontId="3" fillId="2" borderId="12" xfId="0" applyFont="1" applyFill="1" applyBorder="1" applyAlignment="1">
      <alignment horizontal="center" textRotation="255"/>
    </xf>
    <xf numFmtId="0" fontId="4" fillId="2" borderId="7" xfId="0" applyFont="1" applyFill="1" applyBorder="1" applyAlignment="1">
      <alignment horizontal="center" textRotation="255"/>
    </xf>
    <xf numFmtId="0" fontId="4" fillId="2" borderId="8" xfId="0" applyFont="1" applyFill="1" applyBorder="1" applyAlignment="1">
      <alignment horizontal="center" textRotation="255"/>
    </xf>
    <xf numFmtId="0" fontId="4" fillId="2" borderId="9" xfId="0" applyFont="1" applyFill="1" applyBorder="1" applyAlignment="1">
      <alignment horizontal="center" textRotation="255"/>
    </xf>
    <xf numFmtId="1" fontId="0" fillId="0" borderId="0" xfId="0" applyNumberFormat="1"/>
    <xf numFmtId="1" fontId="0" fillId="2" borderId="1" xfId="0" quotePrefix="1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15</xdr:col>
      <xdr:colOff>345909</xdr:colOff>
      <xdr:row>23</xdr:row>
      <xdr:rowOff>51564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131F6C-1A0E-41B8-9D45-8AF732923DB1}"/>
            </a:ext>
          </a:extLst>
        </xdr:cNvPr>
        <xdr:cNvSpPr txBox="1"/>
      </xdr:nvSpPr>
      <xdr:spPr>
        <a:xfrm>
          <a:off x="3918858" y="2857500"/>
          <a:ext cx="6237801" cy="157556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Forfeit Win 7-0</a:t>
          </a:r>
        </a:p>
        <a:p>
          <a:r>
            <a:rPr lang="en-US" sz="2400"/>
            <a:t>Ringer</a:t>
          </a:r>
        </a:p>
        <a:p>
          <a:r>
            <a:rPr lang="en-US" sz="2400"/>
            <a:t>5/22</a:t>
          </a:r>
          <a:r>
            <a:rPr lang="en-US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15</xdr:col>
      <xdr:colOff>345909</xdr:colOff>
      <xdr:row>19</xdr:row>
      <xdr:rowOff>51564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101FD7-3EC3-488F-93C9-F682BEE730B3}"/>
            </a:ext>
          </a:extLst>
        </xdr:cNvPr>
        <xdr:cNvSpPr txBox="1"/>
      </xdr:nvSpPr>
      <xdr:spPr>
        <a:xfrm>
          <a:off x="3918858" y="2095500"/>
          <a:ext cx="6237801" cy="157556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Forfeit Win 7-0</a:t>
          </a:r>
        </a:p>
        <a:p>
          <a:r>
            <a:rPr lang="en-US" sz="2400"/>
            <a:t>Ringer</a:t>
          </a:r>
        </a:p>
        <a:p>
          <a:r>
            <a:rPr lang="en-US" sz="2400"/>
            <a:t>5/22</a:t>
          </a:r>
          <a:r>
            <a:rPr lang="en-US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ACF0-4F8C-42A0-9A52-1864A7158D5C}">
  <dimension ref="D4:Z14"/>
  <sheetViews>
    <sheetView topLeftCell="D1" workbookViewId="0">
      <selection activeCell="Q13" sqref="Q13"/>
    </sheetView>
  </sheetViews>
  <sheetFormatPr defaultRowHeight="14.6" x14ac:dyDescent="0.4"/>
  <cols>
    <col min="4" max="4" width="11.84375" bestFit="1" customWidth="1"/>
    <col min="8" max="8" width="12.69140625" bestFit="1" customWidth="1"/>
  </cols>
  <sheetData>
    <row r="4" spans="4:26" x14ac:dyDescent="0.4">
      <c r="E4" t="s">
        <v>55</v>
      </c>
      <c r="F4" t="s">
        <v>56</v>
      </c>
      <c r="H4" t="s">
        <v>57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72</v>
      </c>
      <c r="P4" t="s">
        <v>73</v>
      </c>
      <c r="Q4" t="s">
        <v>74</v>
      </c>
      <c r="R4" t="s">
        <v>75</v>
      </c>
      <c r="S4" t="s">
        <v>76</v>
      </c>
      <c r="T4" t="s">
        <v>77</v>
      </c>
      <c r="U4" t="s">
        <v>78</v>
      </c>
      <c r="V4" t="s">
        <v>79</v>
      </c>
      <c r="W4" t="s">
        <v>80</v>
      </c>
      <c r="X4" t="s">
        <v>81</v>
      </c>
      <c r="Y4" t="s">
        <v>82</v>
      </c>
      <c r="Z4" t="s">
        <v>83</v>
      </c>
    </row>
    <row r="5" spans="4:26" x14ac:dyDescent="0.4">
      <c r="D5" t="s">
        <v>54</v>
      </c>
      <c r="E5">
        <v>6</v>
      </c>
      <c r="F5">
        <v>0</v>
      </c>
      <c r="H5" s="27">
        <f>AVERAGE(I5:Z5)</f>
        <v>16</v>
      </c>
      <c r="I5">
        <v>7</v>
      </c>
      <c r="J5">
        <v>7</v>
      </c>
      <c r="K5">
        <v>17</v>
      </c>
      <c r="L5">
        <v>23</v>
      </c>
      <c r="M5">
        <v>20</v>
      </c>
      <c r="N5">
        <v>22</v>
      </c>
    </row>
    <row r="6" spans="4:26" x14ac:dyDescent="0.4">
      <c r="D6" t="s">
        <v>52</v>
      </c>
      <c r="E6">
        <v>5</v>
      </c>
      <c r="F6">
        <v>1</v>
      </c>
      <c r="H6" s="27">
        <f t="shared" ref="H6:H14" si="0">AVERAGE(I6:Z6)</f>
        <v>19.375</v>
      </c>
      <c r="I6">
        <v>17</v>
      </c>
      <c r="J6">
        <v>18</v>
      </c>
      <c r="K6">
        <v>24</v>
      </c>
      <c r="L6">
        <v>20</v>
      </c>
      <c r="M6">
        <v>22</v>
      </c>
      <c r="N6">
        <v>22</v>
      </c>
      <c r="O6">
        <v>19</v>
      </c>
      <c r="P6">
        <v>13</v>
      </c>
    </row>
    <row r="7" spans="4:26" x14ac:dyDescent="0.4">
      <c r="D7" t="s">
        <v>58</v>
      </c>
      <c r="E7">
        <v>4</v>
      </c>
      <c r="F7">
        <v>2</v>
      </c>
      <c r="H7" s="27">
        <f t="shared" si="0"/>
        <v>16.25</v>
      </c>
      <c r="I7">
        <v>9</v>
      </c>
      <c r="J7">
        <v>12</v>
      </c>
      <c r="K7">
        <v>21</v>
      </c>
      <c r="L7">
        <v>17</v>
      </c>
      <c r="M7">
        <v>8</v>
      </c>
      <c r="N7">
        <v>14</v>
      </c>
      <c r="O7">
        <v>22</v>
      </c>
      <c r="P7">
        <v>27</v>
      </c>
    </row>
    <row r="8" spans="4:26" x14ac:dyDescent="0.4">
      <c r="D8" t="s">
        <v>59</v>
      </c>
      <c r="E8">
        <v>3</v>
      </c>
      <c r="F8">
        <v>1</v>
      </c>
      <c r="H8" s="27">
        <f t="shared" si="0"/>
        <v>17</v>
      </c>
      <c r="I8">
        <v>22</v>
      </c>
      <c r="J8">
        <v>23</v>
      </c>
      <c r="K8">
        <v>6</v>
      </c>
      <c r="L8">
        <v>17</v>
      </c>
    </row>
    <row r="9" spans="4:26" x14ac:dyDescent="0.4">
      <c r="D9" t="s">
        <v>60</v>
      </c>
      <c r="E9">
        <v>3</v>
      </c>
      <c r="F9">
        <v>4</v>
      </c>
      <c r="G9">
        <v>1</v>
      </c>
      <c r="H9" s="27">
        <f t="shared" si="0"/>
        <v>13.625</v>
      </c>
      <c r="I9">
        <v>18</v>
      </c>
      <c r="J9">
        <v>25</v>
      </c>
      <c r="K9">
        <v>16</v>
      </c>
      <c r="L9">
        <v>14</v>
      </c>
      <c r="M9">
        <v>7</v>
      </c>
      <c r="N9">
        <v>3</v>
      </c>
      <c r="O9">
        <v>13</v>
      </c>
      <c r="P9">
        <v>13</v>
      </c>
    </row>
    <row r="10" spans="4:26" x14ac:dyDescent="0.4">
      <c r="D10" t="s">
        <v>61</v>
      </c>
      <c r="E10">
        <v>3</v>
      </c>
      <c r="F10">
        <v>3</v>
      </c>
      <c r="H10" s="27">
        <f t="shared" si="0"/>
        <v>11.125</v>
      </c>
      <c r="I10">
        <v>7</v>
      </c>
      <c r="J10">
        <v>10</v>
      </c>
      <c r="K10">
        <v>7</v>
      </c>
      <c r="L10">
        <v>14</v>
      </c>
      <c r="M10">
        <v>11</v>
      </c>
      <c r="N10">
        <v>16</v>
      </c>
      <c r="O10">
        <v>17</v>
      </c>
      <c r="P10">
        <v>7</v>
      </c>
    </row>
    <row r="11" spans="4:26" x14ac:dyDescent="0.4">
      <c r="D11" t="s">
        <v>64</v>
      </c>
      <c r="E11">
        <v>3</v>
      </c>
      <c r="F11">
        <v>3</v>
      </c>
      <c r="H11" s="27">
        <f t="shared" si="0"/>
        <v>14.333333333333334</v>
      </c>
      <c r="I11">
        <v>20</v>
      </c>
      <c r="J11">
        <v>17</v>
      </c>
      <c r="K11">
        <v>3</v>
      </c>
      <c r="L11">
        <v>19</v>
      </c>
      <c r="M11">
        <v>10</v>
      </c>
      <c r="N11">
        <v>17</v>
      </c>
    </row>
    <row r="12" spans="4:26" x14ac:dyDescent="0.4">
      <c r="D12" t="s">
        <v>62</v>
      </c>
      <c r="E12">
        <v>1</v>
      </c>
      <c r="F12">
        <v>5</v>
      </c>
      <c r="H12" s="27">
        <f t="shared" si="0"/>
        <v>7.666666666666667</v>
      </c>
      <c r="I12">
        <v>0</v>
      </c>
      <c r="J12">
        <v>0</v>
      </c>
      <c r="K12">
        <v>0</v>
      </c>
      <c r="L12">
        <v>8</v>
      </c>
      <c r="M12">
        <v>14</v>
      </c>
      <c r="N12">
        <v>24</v>
      </c>
    </row>
    <row r="13" spans="4:26" x14ac:dyDescent="0.4">
      <c r="D13" t="s">
        <v>53</v>
      </c>
      <c r="E13">
        <v>0</v>
      </c>
      <c r="F13">
        <v>4</v>
      </c>
      <c r="H13" s="27">
        <f t="shared" si="0"/>
        <v>11.166666666666666</v>
      </c>
      <c r="I13">
        <v>7</v>
      </c>
      <c r="J13">
        <v>11</v>
      </c>
      <c r="K13">
        <v>14</v>
      </c>
      <c r="L13">
        <v>10</v>
      </c>
      <c r="O13">
        <v>10</v>
      </c>
      <c r="P13">
        <v>15</v>
      </c>
    </row>
    <row r="14" spans="4:26" x14ac:dyDescent="0.4">
      <c r="D14" t="s">
        <v>63</v>
      </c>
      <c r="E14">
        <v>0</v>
      </c>
      <c r="F14">
        <v>6</v>
      </c>
      <c r="H14" s="27">
        <f t="shared" si="0"/>
        <v>7.5</v>
      </c>
      <c r="I14">
        <v>3</v>
      </c>
      <c r="J14">
        <v>11</v>
      </c>
      <c r="K14">
        <v>9</v>
      </c>
      <c r="L14">
        <v>3</v>
      </c>
      <c r="M14">
        <v>7</v>
      </c>
      <c r="N14">
        <v>8</v>
      </c>
      <c r="O14">
        <v>6</v>
      </c>
      <c r="P14">
        <v>13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BC07-FCAD-4E56-B90C-7D2FC5091F5C}">
  <dimension ref="B3:W44"/>
  <sheetViews>
    <sheetView topLeftCell="C7" zoomScale="70" zoomScaleNormal="70" workbookViewId="0">
      <selection activeCell="O41" sqref="O41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10.3046875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3</v>
      </c>
      <c r="F4" s="20">
        <v>3</v>
      </c>
      <c r="G4" s="20">
        <v>3</v>
      </c>
      <c r="H4" s="20">
        <v>2</v>
      </c>
      <c r="I4" s="20">
        <v>2</v>
      </c>
      <c r="J4" s="20">
        <v>3</v>
      </c>
      <c r="K4" s="20"/>
      <c r="L4" s="20"/>
      <c r="M4" s="20"/>
      <c r="N4" s="20"/>
      <c r="O4" s="20"/>
      <c r="P4" s="20"/>
      <c r="Q4" s="20"/>
      <c r="R4" s="20"/>
      <c r="S4" s="20"/>
      <c r="T4" s="10">
        <f t="shared" ref="T4" si="0">G4/F4</f>
        <v>1</v>
      </c>
      <c r="U4" s="10">
        <f t="shared" ref="U4" si="1">(J4+(2*K4)+(3*L4)+(4*M4)+(4*P4))/F4</f>
        <v>1</v>
      </c>
      <c r="V4" s="10">
        <f t="shared" ref="V4" si="2">(G4+N4+Q4+O4)/E4</f>
        <v>1</v>
      </c>
      <c r="W4" s="11">
        <f t="shared" ref="W4" si="3">U4+V4</f>
        <v>2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ref="T5:T20" si="4">G5/F5</f>
        <v>#DIV/0!</v>
      </c>
      <c r="U5" s="10" t="e">
        <f t="shared" ref="U5:U6" si="5">(J5+(2*K5)+(3*L5)+(4*M5)+(4*P5))/F5</f>
        <v>#DIV/0!</v>
      </c>
      <c r="V5" s="10" t="e">
        <f t="shared" ref="V5:V20" si="6">(G5+N5+Q5+O5)/E5</f>
        <v>#DIV/0!</v>
      </c>
      <c r="W5" s="11" t="e">
        <f t="shared" ref="W5:W20" si="7">U5+V5</f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4"/>
        <v>#DIV/0!</v>
      </c>
      <c r="U6" s="10" t="e">
        <f t="shared" si="5"/>
        <v>#DIV/0!</v>
      </c>
      <c r="V6" s="10" t="e">
        <f t="shared" si="6"/>
        <v>#DIV/0!</v>
      </c>
      <c r="W6" s="11" t="e">
        <f t="shared" si="7"/>
        <v>#DIV/0!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 t="e">
        <f t="shared" si="4"/>
        <v>#DIV/0!</v>
      </c>
      <c r="U7" s="10" t="e">
        <f>(J7+(2*K7)+(3*L7)+(4*M7)+(4*P7))/F7</f>
        <v>#DIV/0!</v>
      </c>
      <c r="V7" s="10" t="e">
        <f t="shared" si="6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2</v>
      </c>
      <c r="F8" s="20">
        <v>1</v>
      </c>
      <c r="G8" s="20"/>
      <c r="H8" s="20"/>
      <c r="I8" s="20">
        <v>1</v>
      </c>
      <c r="J8" s="20"/>
      <c r="K8" s="20"/>
      <c r="L8" s="20"/>
      <c r="M8" s="20"/>
      <c r="N8" s="20">
        <v>1</v>
      </c>
      <c r="O8" s="20"/>
      <c r="P8" s="20"/>
      <c r="Q8" s="20"/>
      <c r="R8" s="20"/>
      <c r="S8" s="20"/>
      <c r="T8" s="10">
        <f t="shared" si="4"/>
        <v>0</v>
      </c>
      <c r="U8" s="10">
        <f t="shared" ref="U8:U20" si="8">(J8+(2*K8)+(3*L8)+(4*M8)+(4*P8))/F8</f>
        <v>0</v>
      </c>
      <c r="V8" s="10">
        <f t="shared" si="6"/>
        <v>0.5</v>
      </c>
      <c r="W8" s="11">
        <f t="shared" si="7"/>
        <v>0.5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2</v>
      </c>
      <c r="H9" s="20">
        <v>1</v>
      </c>
      <c r="I9" s="20"/>
      <c r="J9" s="20">
        <v>2</v>
      </c>
      <c r="K9" s="20"/>
      <c r="L9" s="20"/>
      <c r="M9" s="20"/>
      <c r="N9" s="20"/>
      <c r="O9" s="20"/>
      <c r="P9" s="20"/>
      <c r="Q9" s="20"/>
      <c r="R9" s="20"/>
      <c r="S9" s="20"/>
      <c r="T9" s="10">
        <f t="shared" si="4"/>
        <v>0.66666666666666663</v>
      </c>
      <c r="U9" s="10">
        <f t="shared" si="8"/>
        <v>0.66666666666666663</v>
      </c>
      <c r="V9" s="10">
        <f t="shared" si="6"/>
        <v>0.66666666666666663</v>
      </c>
      <c r="W9" s="11">
        <f t="shared" si="7"/>
        <v>1.3333333333333333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>
        <v>2</v>
      </c>
      <c r="H10" s="20">
        <v>1</v>
      </c>
      <c r="I10" s="20">
        <v>2</v>
      </c>
      <c r="J10" s="20">
        <v>1</v>
      </c>
      <c r="K10" s="20">
        <v>1</v>
      </c>
      <c r="L10" s="20"/>
      <c r="M10" s="20"/>
      <c r="N10" s="20"/>
      <c r="O10" s="20"/>
      <c r="P10" s="20"/>
      <c r="Q10" s="20"/>
      <c r="R10" s="20">
        <v>1</v>
      </c>
      <c r="S10" s="20"/>
      <c r="T10" s="10">
        <f t="shared" si="4"/>
        <v>0.66666666666666663</v>
      </c>
      <c r="U10" s="10">
        <f t="shared" si="8"/>
        <v>1</v>
      </c>
      <c r="V10" s="10">
        <f t="shared" si="6"/>
        <v>0.66666666666666663</v>
      </c>
      <c r="W10" s="11">
        <f t="shared" si="7"/>
        <v>1.6666666666666665</v>
      </c>
    </row>
    <row r="11" spans="3:23" x14ac:dyDescent="0.4">
      <c r="C11" t="s">
        <v>87</v>
      </c>
      <c r="D11" s="20">
        <v>1</v>
      </c>
      <c r="E11" s="20">
        <v>3</v>
      </c>
      <c r="F11" s="20">
        <v>2</v>
      </c>
      <c r="G11" s="20">
        <v>1</v>
      </c>
      <c r="H11" s="20">
        <v>2</v>
      </c>
      <c r="I11" s="20">
        <v>1</v>
      </c>
      <c r="J11" s="20">
        <v>1</v>
      </c>
      <c r="K11" s="20"/>
      <c r="L11" s="20"/>
      <c r="M11" s="20"/>
      <c r="N11" s="20">
        <v>1</v>
      </c>
      <c r="O11" s="20"/>
      <c r="P11" s="20"/>
      <c r="Q11" s="20"/>
      <c r="R11" s="20"/>
      <c r="S11" s="20">
        <v>1</v>
      </c>
      <c r="T11" s="10">
        <f t="shared" si="4"/>
        <v>0.5</v>
      </c>
      <c r="U11" s="10">
        <f t="shared" si="8"/>
        <v>0.5</v>
      </c>
      <c r="V11" s="10">
        <f t="shared" si="6"/>
        <v>0.66666666666666663</v>
      </c>
      <c r="W11" s="11">
        <f t="shared" si="7"/>
        <v>1.1666666666666665</v>
      </c>
    </row>
    <row r="12" spans="3:23" x14ac:dyDescent="0.4">
      <c r="C12" t="s">
        <v>0</v>
      </c>
      <c r="D12" s="20">
        <v>1</v>
      </c>
      <c r="E12" s="20">
        <v>2</v>
      </c>
      <c r="F12" s="20">
        <v>2</v>
      </c>
      <c r="G12" s="20">
        <v>1</v>
      </c>
      <c r="H12" s="20">
        <v>1</v>
      </c>
      <c r="I12" s="20"/>
      <c r="J12" s="20">
        <v>1</v>
      </c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4"/>
        <v>0.5</v>
      </c>
      <c r="U12" s="10">
        <f t="shared" si="8"/>
        <v>0.5</v>
      </c>
      <c r="V12" s="10">
        <f t="shared" si="6"/>
        <v>0.5</v>
      </c>
      <c r="W12" s="11">
        <f t="shared" si="7"/>
        <v>1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1</v>
      </c>
      <c r="H13" s="20">
        <v>1</v>
      </c>
      <c r="I13" s="20">
        <v>2</v>
      </c>
      <c r="J13" s="20"/>
      <c r="K13" s="20">
        <v>1</v>
      </c>
      <c r="L13" s="20"/>
      <c r="M13" s="20"/>
      <c r="N13" s="20"/>
      <c r="O13" s="20"/>
      <c r="P13" s="20"/>
      <c r="Q13" s="20"/>
      <c r="R13" s="20"/>
      <c r="S13" s="20">
        <v>1</v>
      </c>
      <c r="T13" s="10">
        <f t="shared" si="4"/>
        <v>0.33333333333333331</v>
      </c>
      <c r="U13" s="10">
        <f t="shared" si="8"/>
        <v>0.66666666666666663</v>
      </c>
      <c r="V13" s="10">
        <f t="shared" si="6"/>
        <v>0.33333333333333331</v>
      </c>
      <c r="W13" s="11">
        <f t="shared" si="7"/>
        <v>1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2</v>
      </c>
      <c r="H14" s="20">
        <v>2</v>
      </c>
      <c r="I14" s="20">
        <v>2</v>
      </c>
      <c r="J14" s="20"/>
      <c r="K14" s="20"/>
      <c r="L14" s="20">
        <v>2</v>
      </c>
      <c r="M14" s="20"/>
      <c r="N14" s="20"/>
      <c r="O14" s="20"/>
      <c r="P14" s="20"/>
      <c r="Q14" s="20"/>
      <c r="R14" s="20"/>
      <c r="S14" s="20"/>
      <c r="T14" s="10">
        <f t="shared" si="4"/>
        <v>0.66666666666666663</v>
      </c>
      <c r="U14" s="10">
        <f t="shared" si="8"/>
        <v>2</v>
      </c>
      <c r="V14" s="10">
        <f t="shared" si="6"/>
        <v>0.66666666666666663</v>
      </c>
      <c r="W14" s="11">
        <f t="shared" si="7"/>
        <v>2.6666666666666665</v>
      </c>
    </row>
    <row r="15" spans="3:23" x14ac:dyDescent="0.4">
      <c r="C15" t="s">
        <v>12</v>
      </c>
      <c r="D15">
        <v>1</v>
      </c>
      <c r="E15">
        <v>3</v>
      </c>
      <c r="F15">
        <v>3</v>
      </c>
      <c r="G15">
        <v>2</v>
      </c>
      <c r="H15">
        <v>2</v>
      </c>
      <c r="I15">
        <v>1</v>
      </c>
      <c r="J15">
        <v>1</v>
      </c>
      <c r="K15" s="20"/>
      <c r="L15" s="20">
        <v>1</v>
      </c>
      <c r="M15" s="20"/>
      <c r="N15" s="20"/>
      <c r="O15" s="20"/>
      <c r="P15" s="20"/>
      <c r="Q15" s="20"/>
      <c r="R15" s="20"/>
      <c r="S15" s="20"/>
      <c r="T15" s="10">
        <f>G4/F4</f>
        <v>1</v>
      </c>
      <c r="U15" s="10">
        <f>(J4+(2*K15)+(3*L15)+(4*M15)+(4*P15))/F4</f>
        <v>2</v>
      </c>
      <c r="V15" s="10">
        <f>(G4+N15+Q15+O15)/E4</f>
        <v>1</v>
      </c>
      <c r="W15" s="11">
        <f t="shared" si="7"/>
        <v>3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4"/>
        <v>#DIV/0!</v>
      </c>
      <c r="U16" s="10" t="e">
        <f t="shared" si="8"/>
        <v>#DIV/0!</v>
      </c>
      <c r="V16" s="10" t="e">
        <f t="shared" si="6"/>
        <v>#DIV/0!</v>
      </c>
      <c r="W16" s="11" t="e">
        <f t="shared" si="7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4"/>
        <v>#DIV/0!</v>
      </c>
      <c r="U17" s="10" t="e">
        <f t="shared" si="8"/>
        <v>#DIV/0!</v>
      </c>
      <c r="V17" s="10" t="e">
        <f t="shared" si="6"/>
        <v>#DIV/0!</v>
      </c>
      <c r="W17" s="11" t="e">
        <f t="shared" si="7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4"/>
        <v>#DIV/0!</v>
      </c>
      <c r="U18" s="10" t="e">
        <f t="shared" si="8"/>
        <v>#DIV/0!</v>
      </c>
      <c r="V18" s="10" t="e">
        <f t="shared" si="6"/>
        <v>#DIV/0!</v>
      </c>
      <c r="W18" s="11" t="e">
        <f t="shared" si="7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2</v>
      </c>
      <c r="G19" s="20">
        <v>1</v>
      </c>
      <c r="H19" s="20">
        <v>1</v>
      </c>
      <c r="I19" s="20">
        <v>2</v>
      </c>
      <c r="J19" s="20">
        <v>1</v>
      </c>
      <c r="K19" s="20"/>
      <c r="L19" s="20"/>
      <c r="M19" s="20"/>
      <c r="N19" s="20"/>
      <c r="O19" s="20"/>
      <c r="P19" s="20"/>
      <c r="Q19" s="20"/>
      <c r="R19" s="20">
        <v>1</v>
      </c>
      <c r="S19" s="20"/>
      <c r="T19" s="10">
        <f t="shared" si="4"/>
        <v>0.5</v>
      </c>
      <c r="U19" s="10">
        <f t="shared" si="8"/>
        <v>0.5</v>
      </c>
      <c r="V19" s="10">
        <f t="shared" si="6"/>
        <v>0.33333333333333331</v>
      </c>
      <c r="W19" s="11">
        <f t="shared" si="7"/>
        <v>0.83333333333333326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4"/>
        <v>#DIV/0!</v>
      </c>
      <c r="U20" s="10" t="e">
        <f t="shared" si="8"/>
        <v>#DIV/0!</v>
      </c>
      <c r="V20" s="10" t="e">
        <f t="shared" si="6"/>
        <v>#DIV/0!</v>
      </c>
      <c r="W20" s="11" t="e">
        <f t="shared" si="7"/>
        <v>#DIV/0!</v>
      </c>
    </row>
    <row r="22" spans="2:23" x14ac:dyDescent="0.4">
      <c r="D22" s="20"/>
      <c r="E22" s="20"/>
      <c r="F22" s="20"/>
      <c r="G22" s="20"/>
      <c r="H22" s="35"/>
      <c r="I22" s="36"/>
      <c r="J22" s="37"/>
    </row>
    <row r="23" spans="2:23" x14ac:dyDescent="0.4">
      <c r="H23" s="37"/>
      <c r="I23" s="36"/>
      <c r="J23" s="37"/>
    </row>
    <row r="24" spans="2:23" x14ac:dyDescent="0.4">
      <c r="D24" s="20"/>
      <c r="E24" s="20"/>
      <c r="F24" s="20"/>
      <c r="G24" s="20"/>
      <c r="H24" s="31"/>
      <c r="I24" s="36"/>
      <c r="J24" s="37"/>
    </row>
    <row r="25" spans="2:23" x14ac:dyDescent="0.4"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112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46</v>
      </c>
      <c r="D29" s="9">
        <f t="shared" ref="D29:D38" si="9">VLOOKUP($C29,$C$4:$S$20,MATCH(D$28,$C$3:$S$3,0),FALSE)</f>
        <v>1</v>
      </c>
      <c r="E29" s="9">
        <f t="shared" ref="E29:S38" si="10">VLOOKUP($C29,$C$4:$S$20,MATCH(E$28,$C$3:$S$3,0),FALSE)</f>
        <v>3</v>
      </c>
      <c r="F29" s="9">
        <f t="shared" si="10"/>
        <v>3</v>
      </c>
      <c r="G29" s="9">
        <f t="shared" si="10"/>
        <v>3</v>
      </c>
      <c r="H29" s="9">
        <f t="shared" si="10"/>
        <v>2</v>
      </c>
      <c r="I29" s="9">
        <f t="shared" si="10"/>
        <v>2</v>
      </c>
      <c r="J29" s="9">
        <f t="shared" si="10"/>
        <v>3</v>
      </c>
      <c r="K29" s="9">
        <f t="shared" si="10"/>
        <v>0</v>
      </c>
      <c r="L29" s="9">
        <f t="shared" si="10"/>
        <v>0</v>
      </c>
      <c r="M29" s="9">
        <f t="shared" si="10"/>
        <v>0</v>
      </c>
      <c r="N29" s="9">
        <f t="shared" si="10"/>
        <v>0</v>
      </c>
      <c r="O29" s="9">
        <f t="shared" si="10"/>
        <v>0</v>
      </c>
      <c r="P29" s="9">
        <f t="shared" si="10"/>
        <v>0</v>
      </c>
      <c r="Q29" s="9">
        <f t="shared" si="10"/>
        <v>0</v>
      </c>
      <c r="R29" s="9">
        <f t="shared" si="10"/>
        <v>0</v>
      </c>
      <c r="S29" s="9">
        <f t="shared" si="10"/>
        <v>0</v>
      </c>
      <c r="T29" s="10">
        <f t="shared" ref="T29:T38" si="11">G29/F29</f>
        <v>1</v>
      </c>
      <c r="U29" s="10">
        <f t="shared" ref="U29:U38" si="12">(J29+(2*K29)+(3*L29)+(4*M29))/F29</f>
        <v>1</v>
      </c>
      <c r="V29" s="10">
        <f>(G29+N29+Q29+O29)/E29</f>
        <v>1</v>
      </c>
      <c r="W29" s="11">
        <f>U29+V29</f>
        <v>2</v>
      </c>
    </row>
    <row r="30" spans="2:23" x14ac:dyDescent="0.4">
      <c r="B30" s="41"/>
      <c r="C30" s="3" t="s">
        <v>12</v>
      </c>
      <c r="D30" s="9">
        <f t="shared" si="9"/>
        <v>1</v>
      </c>
      <c r="E30" s="9">
        <f t="shared" si="10"/>
        <v>3</v>
      </c>
      <c r="F30" s="9">
        <f t="shared" si="10"/>
        <v>3</v>
      </c>
      <c r="G30" s="9">
        <f t="shared" si="10"/>
        <v>2</v>
      </c>
      <c r="H30" s="9">
        <f t="shared" si="10"/>
        <v>2</v>
      </c>
      <c r="I30" s="9">
        <f t="shared" si="10"/>
        <v>1</v>
      </c>
      <c r="J30" s="9">
        <f t="shared" si="10"/>
        <v>1</v>
      </c>
      <c r="K30" s="9">
        <f t="shared" si="10"/>
        <v>0</v>
      </c>
      <c r="L30" s="9">
        <f t="shared" si="10"/>
        <v>1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9">
        <f t="shared" si="10"/>
        <v>0</v>
      </c>
      <c r="S30" s="9">
        <f t="shared" si="10"/>
        <v>0</v>
      </c>
      <c r="T30" s="10">
        <f t="shared" si="11"/>
        <v>0.66666666666666663</v>
      </c>
      <c r="U30" s="10">
        <f t="shared" si="12"/>
        <v>1.3333333333333333</v>
      </c>
      <c r="V30" s="10">
        <f t="shared" ref="V30:V38" si="13">(G30+N30+Q30+O30)/E30</f>
        <v>0.66666666666666663</v>
      </c>
      <c r="W30" s="11">
        <f t="shared" ref="W30:W38" si="14">U30+V30</f>
        <v>2</v>
      </c>
    </row>
    <row r="31" spans="2:23" x14ac:dyDescent="0.4">
      <c r="B31" s="41"/>
      <c r="C31" s="3" t="s">
        <v>87</v>
      </c>
      <c r="D31" s="9">
        <f t="shared" si="9"/>
        <v>1</v>
      </c>
      <c r="E31" s="9">
        <f t="shared" si="10"/>
        <v>3</v>
      </c>
      <c r="F31" s="9">
        <f t="shared" si="10"/>
        <v>2</v>
      </c>
      <c r="G31" s="9">
        <f t="shared" si="10"/>
        <v>1</v>
      </c>
      <c r="H31" s="9">
        <f t="shared" si="10"/>
        <v>2</v>
      </c>
      <c r="I31" s="9">
        <f t="shared" si="10"/>
        <v>1</v>
      </c>
      <c r="J31" s="9">
        <f t="shared" si="10"/>
        <v>1</v>
      </c>
      <c r="K31" s="9">
        <f t="shared" si="10"/>
        <v>0</v>
      </c>
      <c r="L31" s="9">
        <f t="shared" si="10"/>
        <v>0</v>
      </c>
      <c r="M31" s="9">
        <f t="shared" si="10"/>
        <v>0</v>
      </c>
      <c r="N31" s="9">
        <f t="shared" si="10"/>
        <v>1</v>
      </c>
      <c r="O31" s="9">
        <f t="shared" si="10"/>
        <v>0</v>
      </c>
      <c r="P31" s="9">
        <f t="shared" si="10"/>
        <v>0</v>
      </c>
      <c r="Q31" s="9">
        <f t="shared" si="10"/>
        <v>0</v>
      </c>
      <c r="R31" s="9">
        <f t="shared" si="10"/>
        <v>0</v>
      </c>
      <c r="S31" s="9">
        <f t="shared" si="10"/>
        <v>1</v>
      </c>
      <c r="T31" s="10">
        <f t="shared" si="11"/>
        <v>0.5</v>
      </c>
      <c r="U31" s="10">
        <f t="shared" si="12"/>
        <v>0.5</v>
      </c>
      <c r="V31" s="10">
        <f t="shared" si="13"/>
        <v>0.66666666666666663</v>
      </c>
      <c r="W31" s="11">
        <f t="shared" si="14"/>
        <v>1.1666666666666665</v>
      </c>
    </row>
    <row r="32" spans="2:23" x14ac:dyDescent="0.4">
      <c r="B32" s="41"/>
      <c r="C32" s="3" t="s">
        <v>5</v>
      </c>
      <c r="D32" s="9">
        <f t="shared" si="9"/>
        <v>1</v>
      </c>
      <c r="E32" s="9">
        <f t="shared" si="10"/>
        <v>3</v>
      </c>
      <c r="F32" s="9">
        <f t="shared" si="10"/>
        <v>3</v>
      </c>
      <c r="G32" s="9">
        <f t="shared" si="10"/>
        <v>2</v>
      </c>
      <c r="H32" s="9">
        <f t="shared" si="10"/>
        <v>1</v>
      </c>
      <c r="I32" s="9">
        <f t="shared" si="10"/>
        <v>2</v>
      </c>
      <c r="J32" s="9">
        <f t="shared" si="10"/>
        <v>1</v>
      </c>
      <c r="K32" s="9">
        <f t="shared" si="10"/>
        <v>1</v>
      </c>
      <c r="L32" s="9">
        <f t="shared" si="10"/>
        <v>0</v>
      </c>
      <c r="M32" s="9">
        <f t="shared" si="10"/>
        <v>0</v>
      </c>
      <c r="N32" s="9">
        <f t="shared" si="10"/>
        <v>0</v>
      </c>
      <c r="O32" s="9">
        <f t="shared" si="10"/>
        <v>0</v>
      </c>
      <c r="P32" s="9">
        <f t="shared" si="10"/>
        <v>0</v>
      </c>
      <c r="Q32" s="9">
        <f t="shared" si="10"/>
        <v>0</v>
      </c>
      <c r="R32" s="9">
        <f t="shared" si="10"/>
        <v>1</v>
      </c>
      <c r="S32" s="9">
        <f t="shared" si="10"/>
        <v>0</v>
      </c>
      <c r="T32" s="10">
        <f t="shared" si="11"/>
        <v>0.66666666666666663</v>
      </c>
      <c r="U32" s="10">
        <f t="shared" si="12"/>
        <v>1</v>
      </c>
      <c r="V32" s="10">
        <f t="shared" si="13"/>
        <v>0.66666666666666663</v>
      </c>
      <c r="W32" s="11">
        <f t="shared" si="14"/>
        <v>1.6666666666666665</v>
      </c>
    </row>
    <row r="33" spans="2:23" x14ac:dyDescent="0.4">
      <c r="B33" s="41"/>
      <c r="C33" s="3" t="s">
        <v>88</v>
      </c>
      <c r="D33" s="9">
        <f t="shared" si="9"/>
        <v>1</v>
      </c>
      <c r="E33" s="9">
        <f t="shared" si="10"/>
        <v>3</v>
      </c>
      <c r="F33" s="9">
        <f t="shared" si="10"/>
        <v>3</v>
      </c>
      <c r="G33" s="9">
        <f t="shared" si="10"/>
        <v>1</v>
      </c>
      <c r="H33" s="9">
        <f t="shared" si="10"/>
        <v>1</v>
      </c>
      <c r="I33" s="9">
        <f t="shared" si="10"/>
        <v>2</v>
      </c>
      <c r="J33" s="9">
        <f t="shared" si="10"/>
        <v>0</v>
      </c>
      <c r="K33" s="9">
        <f t="shared" si="10"/>
        <v>1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9">
        <f t="shared" si="10"/>
        <v>0</v>
      </c>
      <c r="R33" s="9">
        <f t="shared" si="10"/>
        <v>0</v>
      </c>
      <c r="S33" s="9">
        <f t="shared" si="10"/>
        <v>1</v>
      </c>
      <c r="T33" s="10">
        <f t="shared" si="11"/>
        <v>0.33333333333333331</v>
      </c>
      <c r="U33" s="10">
        <f t="shared" si="12"/>
        <v>0.66666666666666663</v>
      </c>
      <c r="V33" s="10">
        <f t="shared" si="13"/>
        <v>0.33333333333333331</v>
      </c>
      <c r="W33" s="11">
        <f t="shared" si="14"/>
        <v>1</v>
      </c>
    </row>
    <row r="34" spans="2:23" x14ac:dyDescent="0.4">
      <c r="B34" s="41"/>
      <c r="C34" s="3" t="s">
        <v>99</v>
      </c>
      <c r="D34" s="9">
        <f t="shared" si="9"/>
        <v>1</v>
      </c>
      <c r="E34" s="9">
        <f t="shared" si="10"/>
        <v>3</v>
      </c>
      <c r="F34" s="9">
        <f t="shared" si="10"/>
        <v>3</v>
      </c>
      <c r="G34" s="9">
        <f t="shared" si="10"/>
        <v>2</v>
      </c>
      <c r="H34" s="9">
        <f t="shared" si="10"/>
        <v>2</v>
      </c>
      <c r="I34" s="9">
        <f t="shared" si="10"/>
        <v>2</v>
      </c>
      <c r="J34" s="9">
        <f t="shared" si="10"/>
        <v>0</v>
      </c>
      <c r="K34" s="9">
        <f t="shared" si="10"/>
        <v>0</v>
      </c>
      <c r="L34" s="9">
        <f t="shared" si="10"/>
        <v>2</v>
      </c>
      <c r="M34" s="9">
        <f t="shared" si="10"/>
        <v>0</v>
      </c>
      <c r="N34" s="9">
        <f t="shared" si="10"/>
        <v>0</v>
      </c>
      <c r="O34" s="9">
        <f t="shared" si="10"/>
        <v>0</v>
      </c>
      <c r="P34" s="9">
        <f t="shared" si="10"/>
        <v>0</v>
      </c>
      <c r="Q34" s="9">
        <f t="shared" si="10"/>
        <v>0</v>
      </c>
      <c r="R34" s="9">
        <f t="shared" si="10"/>
        <v>0</v>
      </c>
      <c r="S34" s="9">
        <f t="shared" si="10"/>
        <v>0</v>
      </c>
      <c r="T34" s="10">
        <f t="shared" si="11"/>
        <v>0.66666666666666663</v>
      </c>
      <c r="U34" s="10">
        <f t="shared" si="12"/>
        <v>2</v>
      </c>
      <c r="V34" s="10">
        <f t="shared" si="13"/>
        <v>0.66666666666666663</v>
      </c>
      <c r="W34" s="11">
        <f t="shared" si="14"/>
        <v>2.6666666666666665</v>
      </c>
    </row>
    <row r="35" spans="2:23" x14ac:dyDescent="0.4">
      <c r="B35" s="41"/>
      <c r="C35" s="3" t="s">
        <v>109</v>
      </c>
      <c r="D35" s="9">
        <f t="shared" si="9"/>
        <v>1</v>
      </c>
      <c r="E35" s="9">
        <f t="shared" si="10"/>
        <v>3</v>
      </c>
      <c r="F35" s="9">
        <f t="shared" si="10"/>
        <v>2</v>
      </c>
      <c r="G35" s="9">
        <f t="shared" si="10"/>
        <v>1</v>
      </c>
      <c r="H35" s="9">
        <f t="shared" si="10"/>
        <v>1</v>
      </c>
      <c r="I35" s="9">
        <f t="shared" si="10"/>
        <v>2</v>
      </c>
      <c r="J35" s="9">
        <f t="shared" si="10"/>
        <v>1</v>
      </c>
      <c r="K35" s="9">
        <f t="shared" si="10"/>
        <v>0</v>
      </c>
      <c r="L35" s="9">
        <f t="shared" si="10"/>
        <v>0</v>
      </c>
      <c r="M35" s="9">
        <f t="shared" si="10"/>
        <v>0</v>
      </c>
      <c r="N35" s="9">
        <f t="shared" si="10"/>
        <v>0</v>
      </c>
      <c r="O35" s="9">
        <f t="shared" si="10"/>
        <v>0</v>
      </c>
      <c r="P35" s="9">
        <f t="shared" si="10"/>
        <v>0</v>
      </c>
      <c r="Q35" s="9">
        <f t="shared" si="10"/>
        <v>0</v>
      </c>
      <c r="R35" s="9">
        <f t="shared" si="10"/>
        <v>1</v>
      </c>
      <c r="S35" s="9">
        <f t="shared" si="10"/>
        <v>0</v>
      </c>
      <c r="T35" s="10">
        <f t="shared" si="11"/>
        <v>0.5</v>
      </c>
      <c r="U35" s="10">
        <f t="shared" si="12"/>
        <v>0.5</v>
      </c>
      <c r="V35" s="10">
        <f t="shared" si="13"/>
        <v>0.33333333333333331</v>
      </c>
      <c r="W35" s="11">
        <f t="shared" si="14"/>
        <v>0.83333333333333326</v>
      </c>
    </row>
    <row r="36" spans="2:23" x14ac:dyDescent="0.4">
      <c r="B36" s="41"/>
      <c r="C36" s="3" t="s">
        <v>86</v>
      </c>
      <c r="D36" s="9">
        <f t="shared" si="9"/>
        <v>1</v>
      </c>
      <c r="E36" s="9">
        <f t="shared" si="10"/>
        <v>3</v>
      </c>
      <c r="F36" s="9">
        <f t="shared" si="10"/>
        <v>3</v>
      </c>
      <c r="G36" s="9">
        <f t="shared" si="10"/>
        <v>2</v>
      </c>
      <c r="H36" s="9">
        <f t="shared" si="10"/>
        <v>1</v>
      </c>
      <c r="I36" s="9">
        <f t="shared" si="10"/>
        <v>0</v>
      </c>
      <c r="J36" s="9">
        <f t="shared" si="10"/>
        <v>2</v>
      </c>
      <c r="K36" s="9">
        <f t="shared" si="10"/>
        <v>0</v>
      </c>
      <c r="L36" s="9">
        <f t="shared" si="10"/>
        <v>0</v>
      </c>
      <c r="M36" s="9">
        <f t="shared" si="10"/>
        <v>0</v>
      </c>
      <c r="N36" s="9">
        <f t="shared" si="10"/>
        <v>0</v>
      </c>
      <c r="O36" s="9">
        <f t="shared" si="10"/>
        <v>0</v>
      </c>
      <c r="P36" s="9">
        <f t="shared" si="10"/>
        <v>0</v>
      </c>
      <c r="Q36" s="9">
        <f t="shared" si="10"/>
        <v>0</v>
      </c>
      <c r="R36" s="9">
        <f t="shared" si="10"/>
        <v>0</v>
      </c>
      <c r="S36" s="9">
        <f t="shared" si="10"/>
        <v>0</v>
      </c>
      <c r="T36" s="10">
        <f t="shared" si="11"/>
        <v>0.66666666666666663</v>
      </c>
      <c r="U36" s="10">
        <f t="shared" si="12"/>
        <v>0.66666666666666663</v>
      </c>
      <c r="V36" s="10">
        <f t="shared" si="13"/>
        <v>0.66666666666666663</v>
      </c>
      <c r="W36" s="11">
        <f t="shared" si="14"/>
        <v>1.3333333333333333</v>
      </c>
    </row>
    <row r="37" spans="2:23" x14ac:dyDescent="0.4">
      <c r="B37" s="41"/>
      <c r="C37" s="3" t="s">
        <v>0</v>
      </c>
      <c r="D37" s="9">
        <f t="shared" si="9"/>
        <v>1</v>
      </c>
      <c r="E37" s="9">
        <f t="shared" si="10"/>
        <v>2</v>
      </c>
      <c r="F37" s="9">
        <f t="shared" si="10"/>
        <v>2</v>
      </c>
      <c r="G37" s="9">
        <f t="shared" si="10"/>
        <v>1</v>
      </c>
      <c r="H37" s="9">
        <f t="shared" si="10"/>
        <v>1</v>
      </c>
      <c r="I37" s="9">
        <f t="shared" si="10"/>
        <v>0</v>
      </c>
      <c r="J37" s="9">
        <f t="shared" si="10"/>
        <v>1</v>
      </c>
      <c r="K37" s="9">
        <f t="shared" si="10"/>
        <v>0</v>
      </c>
      <c r="L37" s="9">
        <f t="shared" si="10"/>
        <v>0</v>
      </c>
      <c r="M37" s="9">
        <f t="shared" si="10"/>
        <v>0</v>
      </c>
      <c r="N37" s="9">
        <f t="shared" si="10"/>
        <v>0</v>
      </c>
      <c r="O37" s="9">
        <f t="shared" si="10"/>
        <v>0</v>
      </c>
      <c r="P37" s="9">
        <f t="shared" si="10"/>
        <v>0</v>
      </c>
      <c r="Q37" s="9">
        <f t="shared" si="10"/>
        <v>0</v>
      </c>
      <c r="R37" s="9">
        <f t="shared" si="10"/>
        <v>0</v>
      </c>
      <c r="S37" s="9">
        <f t="shared" si="10"/>
        <v>0</v>
      </c>
      <c r="T37" s="10">
        <f t="shared" si="11"/>
        <v>0.5</v>
      </c>
      <c r="U37" s="10">
        <f t="shared" si="12"/>
        <v>0.5</v>
      </c>
      <c r="V37" s="10">
        <f t="shared" si="13"/>
        <v>0.5</v>
      </c>
      <c r="W37" s="11">
        <f t="shared" si="14"/>
        <v>1</v>
      </c>
    </row>
    <row r="38" spans="2:23" x14ac:dyDescent="0.4">
      <c r="B38" s="41"/>
      <c r="C38" s="3" t="s">
        <v>45</v>
      </c>
      <c r="D38" s="9">
        <f t="shared" si="9"/>
        <v>1</v>
      </c>
      <c r="E38" s="9">
        <f t="shared" si="10"/>
        <v>2</v>
      </c>
      <c r="F38" s="9">
        <f t="shared" si="10"/>
        <v>1</v>
      </c>
      <c r="G38" s="9">
        <f t="shared" si="10"/>
        <v>0</v>
      </c>
      <c r="H38" s="9">
        <f t="shared" si="10"/>
        <v>0</v>
      </c>
      <c r="I38" s="9">
        <f t="shared" si="10"/>
        <v>1</v>
      </c>
      <c r="J38" s="9">
        <f t="shared" si="10"/>
        <v>0</v>
      </c>
      <c r="K38" s="9">
        <f t="shared" si="10"/>
        <v>0</v>
      </c>
      <c r="L38" s="9">
        <f t="shared" si="10"/>
        <v>0</v>
      </c>
      <c r="M38" s="9">
        <f t="shared" si="10"/>
        <v>0</v>
      </c>
      <c r="N38" s="9">
        <f t="shared" si="10"/>
        <v>1</v>
      </c>
      <c r="O38" s="9">
        <f t="shared" si="10"/>
        <v>0</v>
      </c>
      <c r="P38" s="9">
        <f t="shared" si="10"/>
        <v>0</v>
      </c>
      <c r="Q38" s="9">
        <f t="shared" si="10"/>
        <v>0</v>
      </c>
      <c r="R38" s="9">
        <f t="shared" si="10"/>
        <v>0</v>
      </c>
      <c r="S38" s="9">
        <f t="shared" si="10"/>
        <v>0</v>
      </c>
      <c r="T38" s="10">
        <f t="shared" si="11"/>
        <v>0</v>
      </c>
      <c r="U38" s="10">
        <f t="shared" si="12"/>
        <v>0</v>
      </c>
      <c r="V38" s="10">
        <f t="shared" si="13"/>
        <v>0.5</v>
      </c>
      <c r="W38" s="11">
        <f t="shared" si="14"/>
        <v>0.5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45413</v>
      </c>
      <c r="O41" s="28" t="s">
        <v>65</v>
      </c>
      <c r="P41" s="28" t="s">
        <v>110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0.75</v>
      </c>
      <c r="Q42" s="30" t="s">
        <v>49</v>
      </c>
      <c r="R42" s="30" t="s">
        <v>113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BE3D-0CBB-4397-B828-1995F11789A9}">
  <dimension ref="B3:W44"/>
  <sheetViews>
    <sheetView topLeftCell="A4" zoomScale="73" zoomScaleNormal="55" workbookViewId="0">
      <selection activeCell="G44" sqref="G44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10.3046875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4</v>
      </c>
      <c r="F4" s="20">
        <v>3</v>
      </c>
      <c r="G4" s="20">
        <v>3</v>
      </c>
      <c r="H4" s="20">
        <v>3</v>
      </c>
      <c r="I4" s="20">
        <v>2</v>
      </c>
      <c r="J4" s="20">
        <v>3</v>
      </c>
      <c r="K4" s="20"/>
      <c r="L4" s="20"/>
      <c r="M4" s="20"/>
      <c r="N4" s="20">
        <v>1</v>
      </c>
      <c r="O4" s="20"/>
      <c r="P4" s="20"/>
      <c r="Q4" s="20"/>
      <c r="R4" s="20"/>
      <c r="S4" s="20"/>
      <c r="T4" s="10">
        <f t="shared" ref="T4:T20" si="0">G4/F4</f>
        <v>1</v>
      </c>
      <c r="U4" s="10">
        <f t="shared" ref="U4:U6" si="1">(J4+(2*K4)+(3*L4)+(4*M4)+(4*P4))/F4</f>
        <v>1</v>
      </c>
      <c r="V4" s="10">
        <f t="shared" ref="V4:V20" si="2">(G4+N4+Q4+O4)/E4</f>
        <v>1</v>
      </c>
      <c r="W4" s="11">
        <f t="shared" ref="W4:W20" si="3">U4+V4</f>
        <v>2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si="0"/>
        <v>#DIV/0!</v>
      </c>
      <c r="U5" s="10" t="e">
        <f t="shared" si="1"/>
        <v>#DIV/0!</v>
      </c>
      <c r="V5" s="10" t="e">
        <f t="shared" si="2"/>
        <v>#DIV/0!</v>
      </c>
      <c r="W5" s="11" t="e">
        <f t="shared" si="3"/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 t="e">
        <f t="shared" si="0"/>
        <v>#DIV/0!</v>
      </c>
      <c r="U7" s="10" t="e">
        <f>(J7+(2*K7)+(3*L7)+(4*M7)+(4*P7))/F7</f>
        <v>#DIV/0!</v>
      </c>
      <c r="V7" s="10" t="e">
        <f t="shared" si="2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4</v>
      </c>
      <c r="F8" s="20">
        <v>2</v>
      </c>
      <c r="G8" s="20">
        <v>2</v>
      </c>
      <c r="H8" s="20">
        <v>3</v>
      </c>
      <c r="I8" s="20">
        <v>1</v>
      </c>
      <c r="J8" s="20"/>
      <c r="K8" s="20">
        <v>1</v>
      </c>
      <c r="L8" s="20">
        <v>1</v>
      </c>
      <c r="M8" s="20"/>
      <c r="N8" s="20">
        <v>2</v>
      </c>
      <c r="O8" s="20"/>
      <c r="P8" s="20"/>
      <c r="Q8" s="20"/>
      <c r="R8" s="20"/>
      <c r="S8" s="20"/>
      <c r="T8" s="10">
        <f t="shared" si="0"/>
        <v>1</v>
      </c>
      <c r="U8" s="10">
        <f t="shared" ref="U8:U20" si="4">(J8+(2*K8)+(3*L8)+(4*M8)+(4*P8))/F8</f>
        <v>2.5</v>
      </c>
      <c r="V8" s="10">
        <f t="shared" si="2"/>
        <v>1</v>
      </c>
      <c r="W8" s="11">
        <f t="shared" si="3"/>
        <v>3.5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1</v>
      </c>
      <c r="H9" s="20">
        <v>1</v>
      </c>
      <c r="I9" s="20"/>
      <c r="J9" s="20"/>
      <c r="K9" s="20"/>
      <c r="L9" s="20">
        <v>1</v>
      </c>
      <c r="M9" s="20"/>
      <c r="N9" s="20"/>
      <c r="O9" s="20"/>
      <c r="P9" s="20"/>
      <c r="Q9" s="20"/>
      <c r="R9" s="20"/>
      <c r="S9" s="20"/>
      <c r="T9" s="10">
        <f t="shared" si="0"/>
        <v>0.33333333333333331</v>
      </c>
      <c r="U9" s="10">
        <f t="shared" si="4"/>
        <v>1</v>
      </c>
      <c r="V9" s="10">
        <f t="shared" si="2"/>
        <v>0.33333333333333331</v>
      </c>
      <c r="W9" s="11">
        <f t="shared" si="3"/>
        <v>1.3333333333333333</v>
      </c>
    </row>
    <row r="10" spans="3:23" x14ac:dyDescent="0.4">
      <c r="C10" t="s">
        <v>5</v>
      </c>
      <c r="D10" s="20">
        <v>1</v>
      </c>
      <c r="E10" s="20">
        <v>4</v>
      </c>
      <c r="F10" s="20">
        <v>4</v>
      </c>
      <c r="G10" s="20">
        <v>1</v>
      </c>
      <c r="H10" s="20"/>
      <c r="I10" s="20">
        <v>2</v>
      </c>
      <c r="J10" s="20">
        <v>1</v>
      </c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0.25</v>
      </c>
      <c r="U10" s="10">
        <f t="shared" si="4"/>
        <v>0.25</v>
      </c>
      <c r="V10" s="10">
        <f t="shared" si="2"/>
        <v>0.25</v>
      </c>
      <c r="W10" s="11">
        <f t="shared" si="3"/>
        <v>0.5</v>
      </c>
    </row>
    <row r="11" spans="3:23" x14ac:dyDescent="0.4">
      <c r="C11" t="s">
        <v>87</v>
      </c>
      <c r="D11" s="20">
        <v>1</v>
      </c>
      <c r="E11" s="20">
        <v>4</v>
      </c>
      <c r="F11" s="20">
        <v>2</v>
      </c>
      <c r="G11" s="20">
        <v>1</v>
      </c>
      <c r="H11" s="20"/>
      <c r="I11" s="20">
        <v>1</v>
      </c>
      <c r="J11" s="20">
        <v>1</v>
      </c>
      <c r="K11" s="20"/>
      <c r="L11" s="20"/>
      <c r="M11" s="20"/>
      <c r="N11" s="20">
        <v>2</v>
      </c>
      <c r="O11" s="20"/>
      <c r="P11" s="20"/>
      <c r="Q11" s="20"/>
      <c r="R11" s="20"/>
      <c r="S11" s="20"/>
      <c r="T11" s="10">
        <f t="shared" si="0"/>
        <v>0.5</v>
      </c>
      <c r="U11" s="10">
        <f t="shared" si="4"/>
        <v>0.5</v>
      </c>
      <c r="V11" s="10">
        <f t="shared" si="2"/>
        <v>0.75</v>
      </c>
      <c r="W11" s="11">
        <f t="shared" si="3"/>
        <v>1.25</v>
      </c>
    </row>
    <row r="12" spans="3:23" x14ac:dyDescent="0.4">
      <c r="C12" t="s">
        <v>0</v>
      </c>
      <c r="D12" s="20">
        <v>1</v>
      </c>
      <c r="E12" s="20">
        <v>4</v>
      </c>
      <c r="F12" s="20">
        <v>4</v>
      </c>
      <c r="G12" s="20">
        <v>3</v>
      </c>
      <c r="H12" s="20">
        <v>3</v>
      </c>
      <c r="I12" s="20">
        <v>2</v>
      </c>
      <c r="J12" s="20">
        <v>1</v>
      </c>
      <c r="K12" s="20"/>
      <c r="L12" s="20">
        <v>2</v>
      </c>
      <c r="M12" s="20"/>
      <c r="N12" s="20"/>
      <c r="O12" s="20"/>
      <c r="P12" s="20"/>
      <c r="Q12" s="20"/>
      <c r="R12" s="20"/>
      <c r="S12" s="20"/>
      <c r="T12" s="10">
        <f t="shared" si="0"/>
        <v>0.75</v>
      </c>
      <c r="U12" s="10">
        <f t="shared" si="4"/>
        <v>1.75</v>
      </c>
      <c r="V12" s="10">
        <f t="shared" si="2"/>
        <v>0.75</v>
      </c>
      <c r="W12" s="11">
        <f t="shared" si="3"/>
        <v>2.5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0">
        <f t="shared" si="0"/>
        <v>0</v>
      </c>
      <c r="U13" s="10">
        <f t="shared" si="4"/>
        <v>0</v>
      </c>
      <c r="V13" s="10">
        <f t="shared" si="2"/>
        <v>0</v>
      </c>
      <c r="W13" s="11">
        <f t="shared" si="3"/>
        <v>0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2</v>
      </c>
      <c r="H14" s="20">
        <v>1</v>
      </c>
      <c r="I14" s="20">
        <v>1</v>
      </c>
      <c r="J14" s="20">
        <v>1</v>
      </c>
      <c r="K14" s="20">
        <v>1</v>
      </c>
      <c r="L14" s="20"/>
      <c r="M14" s="20"/>
      <c r="N14" s="20"/>
      <c r="O14" s="20"/>
      <c r="P14" s="20"/>
      <c r="Q14" s="20"/>
      <c r="R14" s="20"/>
      <c r="S14" s="20"/>
      <c r="T14" s="10">
        <f t="shared" si="0"/>
        <v>0.66666666666666663</v>
      </c>
      <c r="U14" s="10">
        <f t="shared" si="4"/>
        <v>1</v>
      </c>
      <c r="V14" s="10">
        <f t="shared" si="2"/>
        <v>0.66666666666666663</v>
      </c>
      <c r="W14" s="11">
        <f t="shared" si="3"/>
        <v>1.6666666666666665</v>
      </c>
    </row>
    <row r="15" spans="3:23" x14ac:dyDescent="0.4">
      <c r="C15" t="s">
        <v>12</v>
      </c>
      <c r="D15">
        <v>1</v>
      </c>
      <c r="E15">
        <v>4</v>
      </c>
      <c r="F15">
        <v>4</v>
      </c>
      <c r="G15">
        <v>4</v>
      </c>
      <c r="H15">
        <v>2</v>
      </c>
      <c r="I15">
        <v>4</v>
      </c>
      <c r="J15">
        <v>1</v>
      </c>
      <c r="K15" s="20">
        <v>3</v>
      </c>
      <c r="L15" s="20"/>
      <c r="M15" s="20"/>
      <c r="N15" s="20"/>
      <c r="O15" s="20"/>
      <c r="P15" s="20"/>
      <c r="Q15" s="20"/>
      <c r="R15" s="20"/>
      <c r="S15" s="20"/>
      <c r="T15" s="10">
        <f>G4/F4</f>
        <v>1</v>
      </c>
      <c r="U15" s="10">
        <f>(J4+(2*K15)+(3*L15)+(4*M15)+(4*P15))/F4</f>
        <v>3</v>
      </c>
      <c r="V15" s="10">
        <f>(G4+N15+Q15+O15)/E4</f>
        <v>0.75</v>
      </c>
      <c r="W15" s="11">
        <f t="shared" si="3"/>
        <v>3.75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3</v>
      </c>
      <c r="G19" s="20">
        <v>2</v>
      </c>
      <c r="H19" s="20">
        <v>1</v>
      </c>
      <c r="I19" s="20">
        <v>1</v>
      </c>
      <c r="J19" s="20">
        <v>1</v>
      </c>
      <c r="K19" s="20">
        <v>1</v>
      </c>
      <c r="L19" s="20"/>
      <c r="M19" s="20"/>
      <c r="N19" s="20"/>
      <c r="O19" s="20"/>
      <c r="P19" s="20"/>
      <c r="Q19" s="20"/>
      <c r="R19" s="20"/>
      <c r="S19" s="20"/>
      <c r="T19" s="10">
        <f t="shared" si="0"/>
        <v>0.66666666666666663</v>
      </c>
      <c r="U19" s="10">
        <f t="shared" si="4"/>
        <v>1</v>
      </c>
      <c r="V19" s="10">
        <f t="shared" si="2"/>
        <v>0.66666666666666663</v>
      </c>
      <c r="W19" s="11">
        <f t="shared" si="3"/>
        <v>1.6666666666666665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36"/>
      <c r="J22" s="37"/>
    </row>
    <row r="23" spans="2:23" x14ac:dyDescent="0.4">
      <c r="H23" s="37"/>
      <c r="I23" s="36"/>
      <c r="J23" s="37"/>
    </row>
    <row r="24" spans="2:23" x14ac:dyDescent="0.4">
      <c r="D24" s="20"/>
      <c r="E24" s="20"/>
      <c r="F24" s="20"/>
      <c r="G24" s="20"/>
      <c r="H24" s="31"/>
      <c r="I24" s="36"/>
      <c r="J24" s="37"/>
    </row>
    <row r="25" spans="2:23" x14ac:dyDescent="0.4"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111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0</v>
      </c>
      <c r="D29" s="9">
        <f t="shared" ref="D29:D38" si="5">VLOOKUP($C29,$C$4:$S$20,MATCH(D$28,$C$3:$S$3,0),FALSE)</f>
        <v>1</v>
      </c>
      <c r="E29" s="9">
        <f t="shared" ref="E29:S38" si="6">VLOOKUP($C29,$C$4:$S$20,MATCH(E$28,$C$3:$S$3,0),FALSE)</f>
        <v>4</v>
      </c>
      <c r="F29" s="9">
        <f t="shared" si="6"/>
        <v>4</v>
      </c>
      <c r="G29" s="9">
        <f t="shared" si="6"/>
        <v>3</v>
      </c>
      <c r="H29" s="9">
        <f t="shared" si="6"/>
        <v>3</v>
      </c>
      <c r="I29" s="9">
        <f t="shared" si="6"/>
        <v>2</v>
      </c>
      <c r="J29" s="9">
        <f t="shared" si="6"/>
        <v>1</v>
      </c>
      <c r="K29" s="9">
        <f t="shared" si="6"/>
        <v>0</v>
      </c>
      <c r="L29" s="9">
        <f t="shared" si="6"/>
        <v>2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9">
        <f t="shared" si="6"/>
        <v>0</v>
      </c>
      <c r="R29" s="9">
        <f t="shared" si="6"/>
        <v>0</v>
      </c>
      <c r="S29" s="9">
        <f t="shared" si="6"/>
        <v>0</v>
      </c>
      <c r="T29" s="10">
        <f t="shared" ref="T29:T38" si="7">G29/F29</f>
        <v>0.75</v>
      </c>
      <c r="U29" s="10">
        <f t="shared" ref="U29:U38" si="8">(J29+(2*K29)+(3*L29)+(4*M29))/F29</f>
        <v>1.75</v>
      </c>
      <c r="V29" s="10">
        <f>(G29+N29+Q29+O29)/E29</f>
        <v>0.75</v>
      </c>
      <c r="W29" s="11">
        <f>U29+V29</f>
        <v>2.5</v>
      </c>
    </row>
    <row r="30" spans="2:23" x14ac:dyDescent="0.4">
      <c r="B30" s="41"/>
      <c r="C30" s="3" t="s">
        <v>45</v>
      </c>
      <c r="D30" s="9">
        <f t="shared" si="5"/>
        <v>1</v>
      </c>
      <c r="E30" s="9">
        <f t="shared" si="6"/>
        <v>4</v>
      </c>
      <c r="F30" s="9">
        <f t="shared" si="6"/>
        <v>2</v>
      </c>
      <c r="G30" s="9">
        <f t="shared" si="6"/>
        <v>2</v>
      </c>
      <c r="H30" s="9">
        <f t="shared" si="6"/>
        <v>3</v>
      </c>
      <c r="I30" s="9">
        <f t="shared" si="6"/>
        <v>1</v>
      </c>
      <c r="J30" s="9">
        <f t="shared" si="6"/>
        <v>0</v>
      </c>
      <c r="K30" s="9">
        <f t="shared" si="6"/>
        <v>1</v>
      </c>
      <c r="L30" s="9">
        <f t="shared" si="6"/>
        <v>1</v>
      </c>
      <c r="M30" s="9">
        <f t="shared" si="6"/>
        <v>0</v>
      </c>
      <c r="N30" s="9">
        <f t="shared" si="6"/>
        <v>2</v>
      </c>
      <c r="O30" s="9">
        <f t="shared" si="6"/>
        <v>0</v>
      </c>
      <c r="P30" s="9">
        <f t="shared" si="6"/>
        <v>0</v>
      </c>
      <c r="Q30" s="9">
        <f t="shared" si="6"/>
        <v>0</v>
      </c>
      <c r="R30" s="9">
        <f t="shared" si="6"/>
        <v>0</v>
      </c>
      <c r="S30" s="9">
        <f t="shared" si="6"/>
        <v>0</v>
      </c>
      <c r="T30" s="10">
        <f t="shared" si="7"/>
        <v>1</v>
      </c>
      <c r="U30" s="10">
        <f t="shared" si="8"/>
        <v>2.5</v>
      </c>
      <c r="V30" s="10">
        <f t="shared" ref="V30:V38" si="9">(G30+N30+Q30+O30)/E30</f>
        <v>1</v>
      </c>
      <c r="W30" s="11">
        <f t="shared" ref="W30:W38" si="10">U30+V30</f>
        <v>3.5</v>
      </c>
    </row>
    <row r="31" spans="2:23" x14ac:dyDescent="0.4">
      <c r="B31" s="41"/>
      <c r="C31" s="3" t="s">
        <v>46</v>
      </c>
      <c r="D31" s="9">
        <f t="shared" si="5"/>
        <v>1</v>
      </c>
      <c r="E31" s="9">
        <f t="shared" si="6"/>
        <v>4</v>
      </c>
      <c r="F31" s="9">
        <f t="shared" si="6"/>
        <v>3</v>
      </c>
      <c r="G31" s="9">
        <f t="shared" si="6"/>
        <v>3</v>
      </c>
      <c r="H31" s="9">
        <f t="shared" si="6"/>
        <v>3</v>
      </c>
      <c r="I31" s="9">
        <f t="shared" si="6"/>
        <v>2</v>
      </c>
      <c r="J31" s="9">
        <f t="shared" si="6"/>
        <v>3</v>
      </c>
      <c r="K31" s="9">
        <f t="shared" si="6"/>
        <v>0</v>
      </c>
      <c r="L31" s="9">
        <f t="shared" si="6"/>
        <v>0</v>
      </c>
      <c r="M31" s="9">
        <f t="shared" si="6"/>
        <v>0</v>
      </c>
      <c r="N31" s="9">
        <f t="shared" si="6"/>
        <v>1</v>
      </c>
      <c r="O31" s="9">
        <f t="shared" si="6"/>
        <v>0</v>
      </c>
      <c r="P31" s="9">
        <f t="shared" si="6"/>
        <v>0</v>
      </c>
      <c r="Q31" s="9">
        <f t="shared" si="6"/>
        <v>0</v>
      </c>
      <c r="R31" s="9">
        <f t="shared" si="6"/>
        <v>0</v>
      </c>
      <c r="S31" s="9">
        <f t="shared" si="6"/>
        <v>0</v>
      </c>
      <c r="T31" s="10">
        <f t="shared" si="7"/>
        <v>1</v>
      </c>
      <c r="U31" s="10">
        <f t="shared" si="8"/>
        <v>1</v>
      </c>
      <c r="V31" s="10">
        <f t="shared" si="9"/>
        <v>1</v>
      </c>
      <c r="W31" s="11">
        <f t="shared" si="10"/>
        <v>2</v>
      </c>
    </row>
    <row r="32" spans="2:23" x14ac:dyDescent="0.4">
      <c r="B32" s="41"/>
      <c r="C32" s="3" t="s">
        <v>12</v>
      </c>
      <c r="D32" s="9">
        <f t="shared" si="5"/>
        <v>1</v>
      </c>
      <c r="E32" s="9">
        <f t="shared" si="6"/>
        <v>4</v>
      </c>
      <c r="F32" s="9">
        <f t="shared" si="6"/>
        <v>4</v>
      </c>
      <c r="G32" s="9">
        <f t="shared" si="6"/>
        <v>4</v>
      </c>
      <c r="H32" s="9">
        <f t="shared" si="6"/>
        <v>2</v>
      </c>
      <c r="I32" s="9">
        <f t="shared" si="6"/>
        <v>4</v>
      </c>
      <c r="J32" s="9">
        <f t="shared" si="6"/>
        <v>1</v>
      </c>
      <c r="K32" s="9">
        <f t="shared" si="6"/>
        <v>3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9">
        <f t="shared" si="6"/>
        <v>0</v>
      </c>
      <c r="R32" s="9">
        <f t="shared" si="6"/>
        <v>0</v>
      </c>
      <c r="S32" s="9">
        <f t="shared" si="6"/>
        <v>0</v>
      </c>
      <c r="T32" s="10">
        <f t="shared" si="7"/>
        <v>1</v>
      </c>
      <c r="U32" s="10">
        <f t="shared" si="8"/>
        <v>1.75</v>
      </c>
      <c r="V32" s="10">
        <f t="shared" si="9"/>
        <v>1</v>
      </c>
      <c r="W32" s="11">
        <f t="shared" si="10"/>
        <v>2.75</v>
      </c>
    </row>
    <row r="33" spans="2:23" x14ac:dyDescent="0.4">
      <c r="B33" s="41"/>
      <c r="C33" s="3" t="s">
        <v>87</v>
      </c>
      <c r="D33" s="9">
        <f t="shared" si="5"/>
        <v>1</v>
      </c>
      <c r="E33" s="9">
        <f t="shared" si="6"/>
        <v>4</v>
      </c>
      <c r="F33" s="9">
        <f t="shared" si="6"/>
        <v>2</v>
      </c>
      <c r="G33" s="9">
        <f t="shared" si="6"/>
        <v>1</v>
      </c>
      <c r="H33" s="9">
        <f t="shared" si="6"/>
        <v>0</v>
      </c>
      <c r="I33" s="9">
        <f t="shared" si="6"/>
        <v>1</v>
      </c>
      <c r="J33" s="9">
        <f t="shared" si="6"/>
        <v>1</v>
      </c>
      <c r="K33" s="9">
        <f t="shared" si="6"/>
        <v>0</v>
      </c>
      <c r="L33" s="9">
        <f t="shared" si="6"/>
        <v>0</v>
      </c>
      <c r="M33" s="9">
        <f t="shared" si="6"/>
        <v>0</v>
      </c>
      <c r="N33" s="9">
        <f t="shared" si="6"/>
        <v>2</v>
      </c>
      <c r="O33" s="9">
        <f t="shared" si="6"/>
        <v>0</v>
      </c>
      <c r="P33" s="9">
        <f t="shared" si="6"/>
        <v>0</v>
      </c>
      <c r="Q33" s="9">
        <f t="shared" si="6"/>
        <v>0</v>
      </c>
      <c r="R33" s="9">
        <f t="shared" si="6"/>
        <v>0</v>
      </c>
      <c r="S33" s="9">
        <f t="shared" si="6"/>
        <v>0</v>
      </c>
      <c r="T33" s="10">
        <f t="shared" si="7"/>
        <v>0.5</v>
      </c>
      <c r="U33" s="10">
        <f t="shared" si="8"/>
        <v>0.5</v>
      </c>
      <c r="V33" s="10">
        <f t="shared" si="9"/>
        <v>0.75</v>
      </c>
      <c r="W33" s="11">
        <f t="shared" si="10"/>
        <v>1.25</v>
      </c>
    </row>
    <row r="34" spans="2:23" x14ac:dyDescent="0.4">
      <c r="B34" s="41"/>
      <c r="C34" s="3" t="s">
        <v>5</v>
      </c>
      <c r="D34" s="9">
        <f t="shared" si="5"/>
        <v>1</v>
      </c>
      <c r="E34" s="9">
        <f t="shared" si="6"/>
        <v>4</v>
      </c>
      <c r="F34" s="9">
        <f t="shared" si="6"/>
        <v>4</v>
      </c>
      <c r="G34" s="9">
        <f t="shared" si="6"/>
        <v>1</v>
      </c>
      <c r="H34" s="9">
        <f t="shared" si="6"/>
        <v>0</v>
      </c>
      <c r="I34" s="9">
        <f t="shared" si="6"/>
        <v>2</v>
      </c>
      <c r="J34" s="9">
        <f t="shared" si="6"/>
        <v>1</v>
      </c>
      <c r="K34" s="9">
        <f t="shared" si="6"/>
        <v>0</v>
      </c>
      <c r="L34" s="9">
        <f t="shared" si="6"/>
        <v>0</v>
      </c>
      <c r="M34" s="9">
        <f t="shared" si="6"/>
        <v>0</v>
      </c>
      <c r="N34" s="9">
        <f t="shared" si="6"/>
        <v>0</v>
      </c>
      <c r="O34" s="9">
        <f t="shared" si="6"/>
        <v>0</v>
      </c>
      <c r="P34" s="9">
        <f t="shared" si="6"/>
        <v>0</v>
      </c>
      <c r="Q34" s="9">
        <f t="shared" si="6"/>
        <v>0</v>
      </c>
      <c r="R34" s="9">
        <f t="shared" si="6"/>
        <v>0</v>
      </c>
      <c r="S34" s="9">
        <f t="shared" si="6"/>
        <v>0</v>
      </c>
      <c r="T34" s="10">
        <f t="shared" si="7"/>
        <v>0.25</v>
      </c>
      <c r="U34" s="10">
        <f t="shared" si="8"/>
        <v>0.25</v>
      </c>
      <c r="V34" s="10">
        <f t="shared" si="9"/>
        <v>0.25</v>
      </c>
      <c r="W34" s="11">
        <f t="shared" si="10"/>
        <v>0.5</v>
      </c>
    </row>
    <row r="35" spans="2:23" x14ac:dyDescent="0.4">
      <c r="B35" s="41"/>
      <c r="C35" s="3" t="s">
        <v>88</v>
      </c>
      <c r="D35" s="9">
        <f t="shared" si="5"/>
        <v>1</v>
      </c>
      <c r="E35" s="9">
        <f t="shared" si="6"/>
        <v>4</v>
      </c>
      <c r="F35" s="9">
        <f t="shared" si="6"/>
        <v>4</v>
      </c>
      <c r="G35" s="9">
        <f t="shared" si="6"/>
        <v>0</v>
      </c>
      <c r="H35" s="9">
        <f t="shared" si="6"/>
        <v>0</v>
      </c>
      <c r="I35" s="9">
        <f t="shared" si="6"/>
        <v>0</v>
      </c>
      <c r="J35" s="9">
        <f t="shared" si="6"/>
        <v>0</v>
      </c>
      <c r="K35" s="9">
        <f t="shared" si="6"/>
        <v>0</v>
      </c>
      <c r="L35" s="9">
        <f t="shared" si="6"/>
        <v>0</v>
      </c>
      <c r="M35" s="9">
        <f t="shared" si="6"/>
        <v>0</v>
      </c>
      <c r="N35" s="9">
        <f t="shared" si="6"/>
        <v>0</v>
      </c>
      <c r="O35" s="9">
        <f t="shared" si="6"/>
        <v>0</v>
      </c>
      <c r="P35" s="9">
        <f t="shared" si="6"/>
        <v>0</v>
      </c>
      <c r="Q35" s="9">
        <f t="shared" si="6"/>
        <v>0</v>
      </c>
      <c r="R35" s="9">
        <f t="shared" si="6"/>
        <v>0</v>
      </c>
      <c r="S35" s="9">
        <f t="shared" si="6"/>
        <v>0</v>
      </c>
      <c r="T35" s="10">
        <f t="shared" si="7"/>
        <v>0</v>
      </c>
      <c r="U35" s="10">
        <f t="shared" si="8"/>
        <v>0</v>
      </c>
      <c r="V35" s="10">
        <f t="shared" si="9"/>
        <v>0</v>
      </c>
      <c r="W35" s="11">
        <f t="shared" si="10"/>
        <v>0</v>
      </c>
    </row>
    <row r="36" spans="2:23" x14ac:dyDescent="0.4">
      <c r="B36" s="41"/>
      <c r="C36" s="3" t="s">
        <v>99</v>
      </c>
      <c r="D36" s="9">
        <f t="shared" si="5"/>
        <v>1</v>
      </c>
      <c r="E36" s="9">
        <f t="shared" si="6"/>
        <v>3</v>
      </c>
      <c r="F36" s="9">
        <f t="shared" si="6"/>
        <v>3</v>
      </c>
      <c r="G36" s="9">
        <f t="shared" si="6"/>
        <v>2</v>
      </c>
      <c r="H36" s="9">
        <f t="shared" si="6"/>
        <v>1</v>
      </c>
      <c r="I36" s="9">
        <f t="shared" si="6"/>
        <v>1</v>
      </c>
      <c r="J36" s="9">
        <f t="shared" si="6"/>
        <v>1</v>
      </c>
      <c r="K36" s="9">
        <f t="shared" si="6"/>
        <v>1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9">
        <f t="shared" si="6"/>
        <v>0</v>
      </c>
      <c r="S36" s="9">
        <f t="shared" si="6"/>
        <v>0</v>
      </c>
      <c r="T36" s="10">
        <f t="shared" si="7"/>
        <v>0.66666666666666663</v>
      </c>
      <c r="U36" s="10">
        <f t="shared" si="8"/>
        <v>1</v>
      </c>
      <c r="V36" s="10">
        <f t="shared" si="9"/>
        <v>0.66666666666666663</v>
      </c>
      <c r="W36" s="11">
        <f t="shared" si="10"/>
        <v>1.6666666666666665</v>
      </c>
    </row>
    <row r="37" spans="2:23" x14ac:dyDescent="0.4">
      <c r="B37" s="41"/>
      <c r="C37" s="3" t="s">
        <v>109</v>
      </c>
      <c r="D37" s="9">
        <f t="shared" si="5"/>
        <v>1</v>
      </c>
      <c r="E37" s="9">
        <f t="shared" si="6"/>
        <v>3</v>
      </c>
      <c r="F37" s="9">
        <f t="shared" si="6"/>
        <v>3</v>
      </c>
      <c r="G37" s="9">
        <f t="shared" si="6"/>
        <v>2</v>
      </c>
      <c r="H37" s="9">
        <f t="shared" si="6"/>
        <v>1</v>
      </c>
      <c r="I37" s="9">
        <f t="shared" si="6"/>
        <v>1</v>
      </c>
      <c r="J37" s="9">
        <f t="shared" si="6"/>
        <v>1</v>
      </c>
      <c r="K37" s="9">
        <f t="shared" si="6"/>
        <v>1</v>
      </c>
      <c r="L37" s="9">
        <f t="shared" si="6"/>
        <v>0</v>
      </c>
      <c r="M37" s="9">
        <f t="shared" si="6"/>
        <v>0</v>
      </c>
      <c r="N37" s="9">
        <f t="shared" si="6"/>
        <v>0</v>
      </c>
      <c r="O37" s="9">
        <f t="shared" si="6"/>
        <v>0</v>
      </c>
      <c r="P37" s="9">
        <f t="shared" si="6"/>
        <v>0</v>
      </c>
      <c r="Q37" s="9">
        <f t="shared" si="6"/>
        <v>0</v>
      </c>
      <c r="R37" s="9">
        <f t="shared" si="6"/>
        <v>0</v>
      </c>
      <c r="S37" s="9">
        <f t="shared" si="6"/>
        <v>0</v>
      </c>
      <c r="T37" s="10">
        <f t="shared" si="7"/>
        <v>0.66666666666666663</v>
      </c>
      <c r="U37" s="10">
        <f t="shared" si="8"/>
        <v>1</v>
      </c>
      <c r="V37" s="10">
        <f t="shared" si="9"/>
        <v>0.66666666666666663</v>
      </c>
      <c r="W37" s="11">
        <f t="shared" si="10"/>
        <v>1.6666666666666665</v>
      </c>
    </row>
    <row r="38" spans="2:23" x14ac:dyDescent="0.4">
      <c r="B38" s="41"/>
      <c r="C38" s="3" t="s">
        <v>86</v>
      </c>
      <c r="D38" s="9">
        <f t="shared" si="5"/>
        <v>1</v>
      </c>
      <c r="E38" s="9">
        <f t="shared" si="6"/>
        <v>3</v>
      </c>
      <c r="F38" s="9">
        <f t="shared" si="6"/>
        <v>3</v>
      </c>
      <c r="G38" s="9">
        <f t="shared" si="6"/>
        <v>1</v>
      </c>
      <c r="H38" s="9">
        <f t="shared" si="6"/>
        <v>1</v>
      </c>
      <c r="I38" s="9">
        <f t="shared" si="6"/>
        <v>0</v>
      </c>
      <c r="J38" s="9">
        <f t="shared" si="6"/>
        <v>0</v>
      </c>
      <c r="K38" s="9">
        <f t="shared" si="6"/>
        <v>0</v>
      </c>
      <c r="L38" s="9">
        <f t="shared" si="6"/>
        <v>1</v>
      </c>
      <c r="M38" s="9">
        <f t="shared" si="6"/>
        <v>0</v>
      </c>
      <c r="N38" s="9">
        <f t="shared" si="6"/>
        <v>0</v>
      </c>
      <c r="O38" s="9">
        <f t="shared" si="6"/>
        <v>0</v>
      </c>
      <c r="P38" s="9">
        <f t="shared" si="6"/>
        <v>0</v>
      </c>
      <c r="Q38" s="9">
        <f t="shared" si="6"/>
        <v>0</v>
      </c>
      <c r="R38" s="9">
        <f t="shared" si="6"/>
        <v>0</v>
      </c>
      <c r="S38" s="9">
        <f t="shared" si="6"/>
        <v>0</v>
      </c>
      <c r="T38" s="10">
        <f t="shared" si="7"/>
        <v>0.33333333333333331</v>
      </c>
      <c r="U38" s="10">
        <f t="shared" si="8"/>
        <v>1</v>
      </c>
      <c r="V38" s="10">
        <f t="shared" si="9"/>
        <v>0.33333333333333331</v>
      </c>
      <c r="W38" s="11">
        <f t="shared" si="10"/>
        <v>1.3333333333333333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45413</v>
      </c>
      <c r="O41" s="28" t="s">
        <v>65</v>
      </c>
      <c r="P41" s="28" t="s">
        <v>110</v>
      </c>
      <c r="Q41" s="28" t="s">
        <v>48</v>
      </c>
      <c r="R41" s="28" t="s">
        <v>113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0.79166666666666663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1D3D-AAA8-4F5E-876C-0502A32F3DD2}">
  <dimension ref="B3:W44"/>
  <sheetViews>
    <sheetView topLeftCell="A2" zoomScale="70" zoomScaleNormal="70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si="0"/>
        <v>#DIV/0!</v>
      </c>
      <c r="U5" s="10" t="e">
        <f t="shared" si="1"/>
        <v>#DIV/0!</v>
      </c>
      <c r="V5" s="10" t="e">
        <f t="shared" si="2"/>
        <v>#DIV/0!</v>
      </c>
      <c r="W5" s="11" t="e">
        <f t="shared" si="3"/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3</v>
      </c>
      <c r="F7" s="20">
        <v>3</v>
      </c>
      <c r="G7" s="20">
        <v>1</v>
      </c>
      <c r="H7" s="20"/>
      <c r="I7" s="20"/>
      <c r="J7" s="20">
        <v>1</v>
      </c>
      <c r="K7" s="20"/>
      <c r="L7" s="20"/>
      <c r="M7" s="20"/>
      <c r="N7" s="20"/>
      <c r="O7" s="20">
        <v>1</v>
      </c>
      <c r="P7" s="20"/>
      <c r="Q7" s="20"/>
      <c r="R7" s="20"/>
      <c r="S7" s="20"/>
      <c r="T7" s="10">
        <f t="shared" si="0"/>
        <v>0.33333333333333331</v>
      </c>
      <c r="U7" s="10">
        <f>(J7+(2*K7)+(3*L7)+(4*M7)+(4*P7))/F7</f>
        <v>0.33333333333333331</v>
      </c>
      <c r="V7" s="10">
        <f t="shared" si="2"/>
        <v>0.66666666666666663</v>
      </c>
      <c r="W7" s="11">
        <f>U7+V7</f>
        <v>1</v>
      </c>
    </row>
    <row r="8" spans="3:23" x14ac:dyDescent="0.4">
      <c r="C8" t="s">
        <v>45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 t="e">
        <f t="shared" si="0"/>
        <v>#DIV/0!</v>
      </c>
      <c r="U8" s="10" t="e">
        <f t="shared" ref="U8:U20" si="4">(J8+(2*K8)+(3*L8)+(4*M8)+(4*P8))/F8</f>
        <v>#DIV/0!</v>
      </c>
      <c r="V8" s="10" t="e">
        <f t="shared" si="2"/>
        <v>#DIV/0!</v>
      </c>
      <c r="W8" s="11" t="e">
        <f t="shared" si="3"/>
        <v>#DIV/0!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1</v>
      </c>
      <c r="H9" s="20">
        <v>1</v>
      </c>
      <c r="I9" s="20"/>
      <c r="J9" s="20"/>
      <c r="K9" s="20">
        <v>1</v>
      </c>
      <c r="L9" s="20"/>
      <c r="M9" s="20"/>
      <c r="N9" s="20"/>
      <c r="O9" s="20"/>
      <c r="P9" s="20"/>
      <c r="Q9" s="20"/>
      <c r="R9" s="20"/>
      <c r="S9" s="20"/>
      <c r="T9" s="10">
        <f t="shared" si="0"/>
        <v>0.33333333333333331</v>
      </c>
      <c r="U9" s="10">
        <f t="shared" si="4"/>
        <v>0.66666666666666663</v>
      </c>
      <c r="V9" s="10">
        <f t="shared" si="2"/>
        <v>0.33333333333333331</v>
      </c>
      <c r="W9" s="11">
        <f t="shared" si="3"/>
        <v>1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</v>
      </c>
      <c r="U10" s="10">
        <f t="shared" si="4"/>
        <v>0</v>
      </c>
      <c r="V10" s="10">
        <f t="shared" si="2"/>
        <v>0</v>
      </c>
      <c r="W10" s="11">
        <f t="shared" si="3"/>
        <v>0</v>
      </c>
    </row>
    <row r="11" spans="3:23" x14ac:dyDescent="0.4">
      <c r="C11" t="s">
        <v>87</v>
      </c>
      <c r="D11" s="20">
        <v>1</v>
      </c>
      <c r="E11" s="20">
        <v>3</v>
      </c>
      <c r="F11" s="20">
        <v>3</v>
      </c>
      <c r="G11" s="20">
        <v>1</v>
      </c>
      <c r="H11" s="20"/>
      <c r="I11" s="20"/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/>
      <c r="T11" s="10">
        <f t="shared" si="0"/>
        <v>0.33333333333333331</v>
      </c>
      <c r="U11" s="10">
        <f t="shared" si="4"/>
        <v>0.33333333333333331</v>
      </c>
      <c r="V11" s="10">
        <f t="shared" si="2"/>
        <v>0.33333333333333331</v>
      </c>
      <c r="W11" s="11">
        <f t="shared" si="3"/>
        <v>0.66666666666666663</v>
      </c>
    </row>
    <row r="12" spans="3:23" x14ac:dyDescent="0.4">
      <c r="C12" t="s">
        <v>0</v>
      </c>
      <c r="D12" s="20">
        <v>1</v>
      </c>
      <c r="E12" s="20">
        <v>2</v>
      </c>
      <c r="F12" s="20">
        <v>2</v>
      </c>
      <c r="G12" s="20">
        <v>2</v>
      </c>
      <c r="H12" s="20"/>
      <c r="I12" s="20"/>
      <c r="J12" s="20">
        <v>2</v>
      </c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0"/>
        <v>1</v>
      </c>
      <c r="U12" s="10">
        <f t="shared" si="4"/>
        <v>1</v>
      </c>
      <c r="V12" s="10">
        <f t="shared" si="2"/>
        <v>1</v>
      </c>
      <c r="W12" s="11">
        <f t="shared" si="3"/>
        <v>2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0">
        <f t="shared" si="0"/>
        <v>0</v>
      </c>
      <c r="U13" s="10">
        <f t="shared" si="4"/>
        <v>0</v>
      </c>
      <c r="V13" s="10">
        <f t="shared" si="2"/>
        <v>0</v>
      </c>
      <c r="W13" s="11">
        <f t="shared" si="3"/>
        <v>0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1</v>
      </c>
      <c r="H14" s="20">
        <v>1</v>
      </c>
      <c r="I14" s="20"/>
      <c r="J14" s="20">
        <v>1</v>
      </c>
      <c r="K14" s="20"/>
      <c r="L14" s="20"/>
      <c r="M14" s="20"/>
      <c r="N14" s="20"/>
      <c r="O14" s="20"/>
      <c r="P14" s="20"/>
      <c r="Q14" s="20"/>
      <c r="R14" s="20"/>
      <c r="S14" s="20"/>
      <c r="T14" s="10">
        <f t="shared" si="0"/>
        <v>0.33333333333333331</v>
      </c>
      <c r="U14" s="10">
        <f t="shared" si="4"/>
        <v>0.33333333333333331</v>
      </c>
      <c r="V14" s="10">
        <f t="shared" si="2"/>
        <v>0.33333333333333331</v>
      </c>
      <c r="W14" s="11">
        <f t="shared" si="3"/>
        <v>0.66666666666666663</v>
      </c>
    </row>
    <row r="15" spans="3:23" x14ac:dyDescent="0.4">
      <c r="C15" t="s">
        <v>12</v>
      </c>
      <c r="D15">
        <v>1</v>
      </c>
      <c r="E15">
        <v>3</v>
      </c>
      <c r="F15">
        <v>3</v>
      </c>
      <c r="G15">
        <v>3</v>
      </c>
      <c r="H15">
        <v>2</v>
      </c>
      <c r="I15">
        <v>3</v>
      </c>
      <c r="K15" s="20">
        <v>1</v>
      </c>
      <c r="L15" s="20"/>
      <c r="M15" s="20">
        <v>2</v>
      </c>
      <c r="N15" s="20"/>
      <c r="O15" s="20"/>
      <c r="P15" s="20"/>
      <c r="Q15" s="20"/>
      <c r="R15" s="20"/>
      <c r="S15" s="20"/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3</v>
      </c>
      <c r="F17" s="20">
        <v>3</v>
      </c>
      <c r="G17" s="20">
        <v>3</v>
      </c>
      <c r="H17" s="20">
        <v>1</v>
      </c>
      <c r="I17" s="20">
        <v>1</v>
      </c>
      <c r="J17" s="20">
        <v>3</v>
      </c>
      <c r="K17" s="20"/>
      <c r="L17" s="20"/>
      <c r="M17" s="20"/>
      <c r="N17" s="20"/>
      <c r="O17" s="20"/>
      <c r="P17" s="20"/>
      <c r="Q17" s="20"/>
      <c r="R17" s="20"/>
      <c r="S17" s="20"/>
      <c r="T17" s="10">
        <f t="shared" si="0"/>
        <v>1</v>
      </c>
      <c r="U17" s="10">
        <f t="shared" si="4"/>
        <v>1</v>
      </c>
      <c r="V17" s="10">
        <f t="shared" si="2"/>
        <v>1</v>
      </c>
      <c r="W17" s="11">
        <f t="shared" si="3"/>
        <v>2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0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114</v>
      </c>
      <c r="D20" s="20">
        <v>1</v>
      </c>
      <c r="E20" s="20">
        <v>3</v>
      </c>
      <c r="F20" s="20">
        <v>3</v>
      </c>
      <c r="G20" s="20">
        <v>2</v>
      </c>
      <c r="H20" s="20"/>
      <c r="I20" s="20">
        <v>1</v>
      </c>
      <c r="J20" s="20">
        <v>1</v>
      </c>
      <c r="K20" s="20">
        <v>1</v>
      </c>
      <c r="L20" s="20"/>
      <c r="M20" s="20"/>
      <c r="N20" s="20"/>
      <c r="O20" s="20"/>
      <c r="P20" s="20"/>
      <c r="Q20" s="20"/>
      <c r="R20" s="20"/>
      <c r="S20" s="20"/>
      <c r="T20" s="10">
        <f t="shared" si="0"/>
        <v>0.66666666666666663</v>
      </c>
      <c r="U20" s="10">
        <f t="shared" si="4"/>
        <v>1</v>
      </c>
      <c r="V20" s="10">
        <f t="shared" si="2"/>
        <v>0.66666666666666663</v>
      </c>
      <c r="W20" s="11">
        <f t="shared" si="3"/>
        <v>1.6666666666666665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x14ac:dyDescent="0.4">
      <c r="B28" s="40" t="s">
        <v>116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ht="14.5" customHeight="1" x14ac:dyDescent="0.4">
      <c r="B29" s="41"/>
      <c r="C29" s="3" t="s">
        <v>10</v>
      </c>
      <c r="D29" s="9">
        <f t="shared" ref="D29:S38" si="5">VLOOKUP($C29,$C$4:$S$20,MATCH(D$28,$C$3:$S$3,0),FALSE)</f>
        <v>1</v>
      </c>
      <c r="E29" s="9">
        <f t="shared" si="5"/>
        <v>3</v>
      </c>
      <c r="F29" s="9">
        <f t="shared" si="5"/>
        <v>3</v>
      </c>
      <c r="G29" s="9">
        <f t="shared" si="5"/>
        <v>3</v>
      </c>
      <c r="H29" s="9">
        <f t="shared" si="5"/>
        <v>1</v>
      </c>
      <c r="I29" s="9">
        <f t="shared" si="5"/>
        <v>1</v>
      </c>
      <c r="J29" s="9">
        <f t="shared" si="5"/>
        <v>3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1</v>
      </c>
      <c r="U29" s="10">
        <f t="shared" ref="U29:U38" si="7">(J29+(2*K29)+(3*L29)+(4*M29))/F29</f>
        <v>1</v>
      </c>
      <c r="V29" s="10">
        <f>(G29+N29+Q29+O29)/E29</f>
        <v>1</v>
      </c>
      <c r="W29" s="11">
        <f>U29+V29</f>
        <v>2</v>
      </c>
    </row>
    <row r="30" spans="2:23" x14ac:dyDescent="0.4">
      <c r="B30" s="41"/>
      <c r="C30" s="3" t="s">
        <v>12</v>
      </c>
      <c r="D30" s="9">
        <f t="shared" si="5"/>
        <v>1</v>
      </c>
      <c r="E30" s="9">
        <f t="shared" si="5"/>
        <v>3</v>
      </c>
      <c r="F30" s="9">
        <f t="shared" si="5"/>
        <v>3</v>
      </c>
      <c r="G30" s="9">
        <f t="shared" si="5"/>
        <v>3</v>
      </c>
      <c r="H30" s="9">
        <f t="shared" si="5"/>
        <v>2</v>
      </c>
      <c r="I30" s="9">
        <f t="shared" si="5"/>
        <v>3</v>
      </c>
      <c r="J30" s="9">
        <f t="shared" si="5"/>
        <v>0</v>
      </c>
      <c r="K30" s="9">
        <f t="shared" si="5"/>
        <v>1</v>
      </c>
      <c r="L30" s="9">
        <f t="shared" si="5"/>
        <v>0</v>
      </c>
      <c r="M30" s="9">
        <f t="shared" si="5"/>
        <v>2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1</v>
      </c>
      <c r="U30" s="10">
        <f t="shared" si="7"/>
        <v>3.3333333333333335</v>
      </c>
      <c r="V30" s="10">
        <f t="shared" ref="V30:V38" si="8">(G30+N30+Q30+O30)/E30</f>
        <v>1</v>
      </c>
      <c r="W30" s="11">
        <f t="shared" ref="W30:W38" si="9">U30+V30</f>
        <v>4.3333333333333339</v>
      </c>
    </row>
    <row r="31" spans="2:23" x14ac:dyDescent="0.4">
      <c r="B31" s="41"/>
      <c r="C31" s="3" t="s">
        <v>84</v>
      </c>
      <c r="D31" s="9">
        <f t="shared" si="5"/>
        <v>1</v>
      </c>
      <c r="E31" s="9">
        <f t="shared" si="5"/>
        <v>3</v>
      </c>
      <c r="F31" s="9">
        <f t="shared" si="5"/>
        <v>3</v>
      </c>
      <c r="G31" s="9">
        <f t="shared" si="5"/>
        <v>1</v>
      </c>
      <c r="H31" s="9">
        <f t="shared" si="5"/>
        <v>0</v>
      </c>
      <c r="I31" s="9">
        <f t="shared" si="5"/>
        <v>0</v>
      </c>
      <c r="J31" s="9">
        <f t="shared" si="5"/>
        <v>1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1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0.33333333333333331</v>
      </c>
      <c r="U31" s="10">
        <f t="shared" si="7"/>
        <v>0.33333333333333331</v>
      </c>
      <c r="V31" s="10">
        <f t="shared" si="8"/>
        <v>0.66666666666666663</v>
      </c>
      <c r="W31" s="11">
        <f t="shared" si="9"/>
        <v>1</v>
      </c>
    </row>
    <row r="32" spans="2:23" x14ac:dyDescent="0.4">
      <c r="B32" s="41"/>
      <c r="C32" s="3" t="s">
        <v>87</v>
      </c>
      <c r="D32" s="9">
        <f t="shared" si="5"/>
        <v>1</v>
      </c>
      <c r="E32" s="9">
        <f t="shared" si="5"/>
        <v>3</v>
      </c>
      <c r="F32" s="9">
        <f t="shared" si="5"/>
        <v>3</v>
      </c>
      <c r="G32" s="9">
        <f t="shared" si="5"/>
        <v>1</v>
      </c>
      <c r="H32" s="9">
        <f t="shared" si="5"/>
        <v>0</v>
      </c>
      <c r="I32" s="9">
        <f t="shared" si="5"/>
        <v>0</v>
      </c>
      <c r="J32" s="9">
        <f t="shared" si="5"/>
        <v>1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0.33333333333333331</v>
      </c>
      <c r="U32" s="10">
        <f t="shared" si="7"/>
        <v>0.33333333333333331</v>
      </c>
      <c r="V32" s="10">
        <f t="shared" si="8"/>
        <v>0.33333333333333331</v>
      </c>
      <c r="W32" s="11">
        <f t="shared" si="9"/>
        <v>0.66666666666666663</v>
      </c>
    </row>
    <row r="33" spans="2:23" x14ac:dyDescent="0.4">
      <c r="B33" s="41"/>
      <c r="C33" s="3" t="s">
        <v>5</v>
      </c>
      <c r="D33" s="9">
        <f t="shared" si="5"/>
        <v>1</v>
      </c>
      <c r="E33" s="9">
        <f t="shared" si="5"/>
        <v>3</v>
      </c>
      <c r="F33" s="9">
        <f t="shared" si="5"/>
        <v>3</v>
      </c>
      <c r="G33" s="9">
        <f t="shared" si="5"/>
        <v>0</v>
      </c>
      <c r="H33" s="9">
        <f t="shared" si="5"/>
        <v>0</v>
      </c>
      <c r="I33" s="9">
        <f t="shared" si="5"/>
        <v>0</v>
      </c>
      <c r="J33" s="9">
        <f t="shared" si="5"/>
        <v>0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</v>
      </c>
      <c r="U33" s="10">
        <f t="shared" si="7"/>
        <v>0</v>
      </c>
      <c r="V33" s="10">
        <f t="shared" si="8"/>
        <v>0</v>
      </c>
      <c r="W33" s="11">
        <f t="shared" si="9"/>
        <v>0</v>
      </c>
    </row>
    <row r="34" spans="2:23" x14ac:dyDescent="0.4">
      <c r="B34" s="41"/>
      <c r="C34" s="3" t="s">
        <v>99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1</v>
      </c>
      <c r="H34" s="9">
        <f t="shared" si="5"/>
        <v>1</v>
      </c>
      <c r="I34" s="9">
        <f t="shared" si="5"/>
        <v>0</v>
      </c>
      <c r="J34" s="9">
        <f t="shared" si="5"/>
        <v>1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0.33333333333333331</v>
      </c>
      <c r="U34" s="10">
        <f t="shared" si="7"/>
        <v>0.33333333333333331</v>
      </c>
      <c r="V34" s="10">
        <f t="shared" si="8"/>
        <v>0.33333333333333331</v>
      </c>
      <c r="W34" s="11">
        <f t="shared" si="9"/>
        <v>0.66666666666666663</v>
      </c>
    </row>
    <row r="35" spans="2:23" x14ac:dyDescent="0.4">
      <c r="B35" s="41"/>
      <c r="C35" s="3" t="s">
        <v>88</v>
      </c>
      <c r="D35" s="9">
        <f t="shared" si="5"/>
        <v>1</v>
      </c>
      <c r="E35" s="9">
        <f t="shared" si="5"/>
        <v>3</v>
      </c>
      <c r="F35" s="9">
        <f t="shared" si="5"/>
        <v>3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</v>
      </c>
      <c r="U35" s="10">
        <f t="shared" si="7"/>
        <v>0</v>
      </c>
      <c r="V35" s="10">
        <f t="shared" si="8"/>
        <v>0</v>
      </c>
      <c r="W35" s="11">
        <f t="shared" si="9"/>
        <v>0</v>
      </c>
    </row>
    <row r="36" spans="2:23" x14ac:dyDescent="0.4">
      <c r="B36" s="41"/>
      <c r="C36" s="3" t="s">
        <v>114</v>
      </c>
      <c r="D36" s="9">
        <f t="shared" si="5"/>
        <v>1</v>
      </c>
      <c r="E36" s="9">
        <f t="shared" si="5"/>
        <v>3</v>
      </c>
      <c r="F36" s="9">
        <f t="shared" si="5"/>
        <v>3</v>
      </c>
      <c r="G36" s="9">
        <f t="shared" si="5"/>
        <v>2</v>
      </c>
      <c r="H36" s="9">
        <f t="shared" si="5"/>
        <v>0</v>
      </c>
      <c r="I36" s="9">
        <f t="shared" si="5"/>
        <v>1</v>
      </c>
      <c r="J36" s="9">
        <f t="shared" si="5"/>
        <v>1</v>
      </c>
      <c r="K36" s="9">
        <f t="shared" si="5"/>
        <v>1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0.66666666666666663</v>
      </c>
      <c r="U36" s="10">
        <f t="shared" si="7"/>
        <v>1</v>
      </c>
      <c r="V36" s="10">
        <f t="shared" si="8"/>
        <v>0.66666666666666663</v>
      </c>
      <c r="W36" s="11">
        <f t="shared" si="9"/>
        <v>1.6666666666666665</v>
      </c>
    </row>
    <row r="37" spans="2:23" x14ac:dyDescent="0.4">
      <c r="B37" s="41"/>
      <c r="C37" s="3" t="s">
        <v>86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1</v>
      </c>
      <c r="H37" s="9">
        <f t="shared" si="5"/>
        <v>1</v>
      </c>
      <c r="I37" s="9">
        <f t="shared" si="5"/>
        <v>0</v>
      </c>
      <c r="J37" s="9">
        <f t="shared" si="5"/>
        <v>0</v>
      </c>
      <c r="K37" s="9">
        <f t="shared" si="5"/>
        <v>1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0.33333333333333331</v>
      </c>
      <c r="U37" s="10">
        <f t="shared" si="7"/>
        <v>0.66666666666666663</v>
      </c>
      <c r="V37" s="10">
        <f t="shared" si="8"/>
        <v>0.33333333333333331</v>
      </c>
      <c r="W37" s="11">
        <f t="shared" si="9"/>
        <v>1</v>
      </c>
    </row>
    <row r="38" spans="2:23" x14ac:dyDescent="0.4">
      <c r="B38" s="41"/>
      <c r="C38" s="3" t="s">
        <v>0</v>
      </c>
      <c r="D38" s="9">
        <f t="shared" si="5"/>
        <v>1</v>
      </c>
      <c r="E38" s="9">
        <f t="shared" si="5"/>
        <v>2</v>
      </c>
      <c r="F38" s="9">
        <f t="shared" si="5"/>
        <v>2</v>
      </c>
      <c r="G38" s="9">
        <f t="shared" si="5"/>
        <v>2</v>
      </c>
      <c r="H38" s="9">
        <f t="shared" si="5"/>
        <v>0</v>
      </c>
      <c r="I38" s="9">
        <f t="shared" si="5"/>
        <v>0</v>
      </c>
      <c r="J38" s="9">
        <f t="shared" si="5"/>
        <v>2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1</v>
      </c>
      <c r="U38" s="10">
        <f t="shared" si="7"/>
        <v>1</v>
      </c>
      <c r="V38" s="10">
        <f t="shared" si="8"/>
        <v>1</v>
      </c>
      <c r="W38" s="11">
        <f t="shared" si="9"/>
        <v>2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45420</v>
      </c>
      <c r="O41" s="28" t="s">
        <v>65</v>
      </c>
      <c r="P41" s="28" t="s">
        <v>110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0.83333333333333337</v>
      </c>
      <c r="Q42" s="30" t="s">
        <v>49</v>
      </c>
      <c r="R42" s="30" t="s">
        <v>115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EB88-5742-4B83-9FA7-D2288BE0AFE2}">
  <dimension ref="B3:W44"/>
  <sheetViews>
    <sheetView zoomScale="70" zoomScaleNormal="70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si="0"/>
        <v>#DIV/0!</v>
      </c>
      <c r="U5" s="10" t="e">
        <f t="shared" si="1"/>
        <v>#DIV/0!</v>
      </c>
      <c r="V5" s="10" t="e">
        <f t="shared" si="2"/>
        <v>#DIV/0!</v>
      </c>
      <c r="W5" s="11" t="e">
        <f t="shared" si="3"/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4</v>
      </c>
      <c r="F7" s="20">
        <v>3</v>
      </c>
      <c r="G7" s="20">
        <v>2</v>
      </c>
      <c r="H7" s="20">
        <v>1</v>
      </c>
      <c r="I7" s="20">
        <v>1</v>
      </c>
      <c r="J7" s="20">
        <v>1</v>
      </c>
      <c r="K7" s="20">
        <v>1</v>
      </c>
      <c r="L7" s="20"/>
      <c r="M7" s="20"/>
      <c r="N7" s="20"/>
      <c r="O7" s="20"/>
      <c r="P7" s="20"/>
      <c r="Q7" s="20"/>
      <c r="R7" s="20">
        <v>1</v>
      </c>
      <c r="S7" s="20"/>
      <c r="T7" s="10">
        <f t="shared" si="0"/>
        <v>0.66666666666666663</v>
      </c>
      <c r="U7" s="10">
        <f>(J7+(2*K7)+(3*L7)+(4*M7)+(4*P7))/F7</f>
        <v>1</v>
      </c>
      <c r="V7" s="10">
        <f t="shared" si="2"/>
        <v>0.5</v>
      </c>
      <c r="W7" s="11">
        <f>U7+V7</f>
        <v>1.5</v>
      </c>
    </row>
    <row r="8" spans="3:23" x14ac:dyDescent="0.4">
      <c r="C8" t="s">
        <v>45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 t="e">
        <f t="shared" si="0"/>
        <v>#DIV/0!</v>
      </c>
      <c r="U8" s="10" t="e">
        <f t="shared" ref="U8:U20" si="4">(J8+(2*K8)+(3*L8)+(4*M8)+(4*P8))/F8</f>
        <v>#DIV/0!</v>
      </c>
      <c r="V8" s="10" t="e">
        <f t="shared" si="2"/>
        <v>#DIV/0!</v>
      </c>
      <c r="W8" s="11" t="e">
        <f t="shared" si="3"/>
        <v>#DIV/0!</v>
      </c>
    </row>
    <row r="9" spans="3:23" x14ac:dyDescent="0.4">
      <c r="C9" t="s">
        <v>86</v>
      </c>
      <c r="D9" s="20">
        <v>1</v>
      </c>
      <c r="E9" s="20">
        <v>4</v>
      </c>
      <c r="F9" s="20">
        <v>4</v>
      </c>
      <c r="G9" s="20">
        <v>3</v>
      </c>
      <c r="H9" s="20">
        <v>2</v>
      </c>
      <c r="I9" s="20">
        <v>2</v>
      </c>
      <c r="J9" s="20">
        <v>2</v>
      </c>
      <c r="K9" s="20">
        <v>1</v>
      </c>
      <c r="L9" s="20"/>
      <c r="M9" s="20"/>
      <c r="N9" s="20"/>
      <c r="O9" s="20"/>
      <c r="P9" s="20"/>
      <c r="Q9" s="20"/>
      <c r="R9" s="20"/>
      <c r="S9" s="20"/>
      <c r="T9" s="10">
        <f t="shared" si="0"/>
        <v>0.75</v>
      </c>
      <c r="U9" s="10">
        <f t="shared" si="4"/>
        <v>1</v>
      </c>
      <c r="V9" s="10">
        <f t="shared" si="2"/>
        <v>0.75</v>
      </c>
      <c r="W9" s="11">
        <f t="shared" si="3"/>
        <v>1.75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>
        <v>2</v>
      </c>
      <c r="H10" s="20"/>
      <c r="I10" s="20">
        <v>1</v>
      </c>
      <c r="J10" s="20">
        <v>2</v>
      </c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0.66666666666666663</v>
      </c>
      <c r="U10" s="10">
        <f t="shared" si="4"/>
        <v>0.66666666666666663</v>
      </c>
      <c r="V10" s="10">
        <f t="shared" si="2"/>
        <v>0.66666666666666663</v>
      </c>
      <c r="W10" s="11">
        <f t="shared" si="3"/>
        <v>1.3333333333333333</v>
      </c>
    </row>
    <row r="11" spans="3:23" x14ac:dyDescent="0.4">
      <c r="C11" t="s">
        <v>87</v>
      </c>
      <c r="D11" s="20">
        <v>1</v>
      </c>
      <c r="E11" s="20">
        <v>4</v>
      </c>
      <c r="F11" s="20">
        <v>3</v>
      </c>
      <c r="G11" s="20"/>
      <c r="H11" s="20"/>
      <c r="I11" s="20">
        <v>1</v>
      </c>
      <c r="J11" s="20"/>
      <c r="K11" s="20"/>
      <c r="L11" s="20"/>
      <c r="M11" s="20"/>
      <c r="N11" s="20"/>
      <c r="O11" s="20"/>
      <c r="P11" s="20"/>
      <c r="Q11" s="20"/>
      <c r="R11" s="20">
        <v>1</v>
      </c>
      <c r="S11" s="20"/>
      <c r="T11" s="10">
        <f t="shared" si="0"/>
        <v>0</v>
      </c>
      <c r="U11" s="10">
        <f t="shared" si="4"/>
        <v>0</v>
      </c>
      <c r="V11" s="10">
        <f t="shared" si="2"/>
        <v>0</v>
      </c>
      <c r="W11" s="11">
        <f t="shared" si="3"/>
        <v>0</v>
      </c>
    </row>
    <row r="12" spans="3:23" x14ac:dyDescent="0.4">
      <c r="C12" t="s">
        <v>0</v>
      </c>
      <c r="D12" s="20">
        <v>1</v>
      </c>
      <c r="E12" s="20">
        <v>3</v>
      </c>
      <c r="F12" s="20">
        <v>3</v>
      </c>
      <c r="G12" s="20">
        <v>1</v>
      </c>
      <c r="H12" s="20">
        <v>2</v>
      </c>
      <c r="I12" s="20"/>
      <c r="J12" s="20">
        <v>1</v>
      </c>
      <c r="K12" s="20"/>
      <c r="L12" s="20"/>
      <c r="M12" s="20"/>
      <c r="N12" s="20"/>
      <c r="O12" s="20">
        <v>2</v>
      </c>
      <c r="P12" s="20"/>
      <c r="Q12" s="20"/>
      <c r="R12" s="20"/>
      <c r="S12" s="20"/>
      <c r="T12" s="10">
        <f t="shared" si="0"/>
        <v>0.33333333333333331</v>
      </c>
      <c r="U12" s="10">
        <f t="shared" si="4"/>
        <v>0.33333333333333331</v>
      </c>
      <c r="V12" s="10">
        <f t="shared" si="2"/>
        <v>1</v>
      </c>
      <c r="W12" s="11">
        <f t="shared" si="3"/>
        <v>1.3333333333333333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2</v>
      </c>
      <c r="H13" s="20">
        <v>1</v>
      </c>
      <c r="I13" s="20">
        <v>4</v>
      </c>
      <c r="J13" s="20"/>
      <c r="K13" s="20">
        <v>1</v>
      </c>
      <c r="L13" s="20"/>
      <c r="M13" s="20">
        <v>1</v>
      </c>
      <c r="N13" s="20"/>
      <c r="O13" s="20"/>
      <c r="P13" s="20"/>
      <c r="Q13" s="20"/>
      <c r="R13" s="20"/>
      <c r="S13" s="20"/>
      <c r="T13" s="10">
        <f t="shared" si="0"/>
        <v>0.5</v>
      </c>
      <c r="U13" s="10">
        <f t="shared" si="4"/>
        <v>1.5</v>
      </c>
      <c r="V13" s="10">
        <f t="shared" si="2"/>
        <v>0.5</v>
      </c>
      <c r="W13" s="11">
        <f t="shared" si="3"/>
        <v>2</v>
      </c>
    </row>
    <row r="14" spans="3:23" x14ac:dyDescent="0.4">
      <c r="C14" t="s">
        <v>99</v>
      </c>
      <c r="D14" s="20">
        <v>1</v>
      </c>
      <c r="E14" s="20">
        <v>4</v>
      </c>
      <c r="F14" s="20">
        <v>3</v>
      </c>
      <c r="G14" s="20">
        <v>3</v>
      </c>
      <c r="H14" s="20">
        <v>1</v>
      </c>
      <c r="I14" s="20"/>
      <c r="J14" s="20">
        <v>2</v>
      </c>
      <c r="K14" s="20">
        <v>1</v>
      </c>
      <c r="L14" s="20"/>
      <c r="M14" s="20"/>
      <c r="N14" s="20">
        <v>1</v>
      </c>
      <c r="O14" s="20"/>
      <c r="P14" s="20"/>
      <c r="Q14" s="20"/>
      <c r="R14" s="20"/>
      <c r="S14" s="20"/>
      <c r="T14" s="10">
        <f t="shared" si="0"/>
        <v>1</v>
      </c>
      <c r="U14" s="10">
        <f t="shared" si="4"/>
        <v>1.3333333333333333</v>
      </c>
      <c r="V14" s="10">
        <f t="shared" si="2"/>
        <v>1</v>
      </c>
      <c r="W14" s="11">
        <f t="shared" si="3"/>
        <v>2.333333333333333</v>
      </c>
    </row>
    <row r="15" spans="3:23" x14ac:dyDescent="0.4">
      <c r="C15" t="s">
        <v>12</v>
      </c>
      <c r="D15">
        <v>1</v>
      </c>
      <c r="E15">
        <v>4</v>
      </c>
      <c r="F15">
        <v>4</v>
      </c>
      <c r="G15">
        <v>3</v>
      </c>
      <c r="H15">
        <v>2</v>
      </c>
      <c r="I15" s="20"/>
      <c r="J15">
        <v>3</v>
      </c>
      <c r="K15" s="20"/>
      <c r="L15" s="20"/>
      <c r="M15" s="20"/>
      <c r="N15" s="20"/>
      <c r="O15" s="20"/>
      <c r="P15" s="20"/>
      <c r="Q15" s="20"/>
      <c r="R15" s="20"/>
      <c r="S15" s="20"/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4</v>
      </c>
      <c r="F17" s="20">
        <v>4</v>
      </c>
      <c r="G17" s="20">
        <v>1</v>
      </c>
      <c r="H17" s="20">
        <v>1</v>
      </c>
      <c r="I17" s="20">
        <v>2</v>
      </c>
      <c r="J17" s="20">
        <v>2</v>
      </c>
      <c r="K17" s="20"/>
      <c r="L17" s="20"/>
      <c r="M17" s="20">
        <v>1</v>
      </c>
      <c r="N17" s="20"/>
      <c r="O17" s="20">
        <v>1</v>
      </c>
      <c r="P17" s="20"/>
      <c r="Q17" s="20"/>
      <c r="R17" s="20"/>
      <c r="S17" s="20"/>
      <c r="T17" s="10">
        <f t="shared" si="0"/>
        <v>0.25</v>
      </c>
      <c r="U17" s="10">
        <f t="shared" si="4"/>
        <v>1.5</v>
      </c>
      <c r="V17" s="10">
        <f t="shared" si="2"/>
        <v>0.5</v>
      </c>
      <c r="W17" s="11">
        <f t="shared" si="3"/>
        <v>2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0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114</v>
      </c>
      <c r="D20" s="20">
        <v>1</v>
      </c>
      <c r="E20" s="20">
        <v>4</v>
      </c>
      <c r="F20" s="20">
        <v>4</v>
      </c>
      <c r="G20" s="20">
        <v>1</v>
      </c>
      <c r="H20" s="20">
        <v>1</v>
      </c>
      <c r="I20" s="20"/>
      <c r="J20" s="20">
        <v>1</v>
      </c>
      <c r="K20" s="20"/>
      <c r="L20" s="20"/>
      <c r="M20" s="20"/>
      <c r="N20" s="20"/>
      <c r="O20" s="20">
        <v>1</v>
      </c>
      <c r="P20" s="20"/>
      <c r="Q20" s="20"/>
      <c r="R20" s="20"/>
      <c r="S20" s="20"/>
      <c r="T20" s="10">
        <f t="shared" si="0"/>
        <v>0.25</v>
      </c>
      <c r="U20" s="10">
        <f t="shared" si="4"/>
        <v>0.25</v>
      </c>
      <c r="V20" s="10">
        <f t="shared" si="2"/>
        <v>0.5</v>
      </c>
      <c r="W20" s="11">
        <f t="shared" si="3"/>
        <v>0.75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x14ac:dyDescent="0.4">
      <c r="B28" s="40" t="s">
        <v>117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ht="14.5" customHeight="1" x14ac:dyDescent="0.4">
      <c r="B29" s="41"/>
      <c r="C29" s="3" t="s">
        <v>88</v>
      </c>
      <c r="D29" s="9">
        <f t="shared" ref="D29:S38" si="5">VLOOKUP($C29,$C$4:$S$20,MATCH(D$28,$C$3:$S$3,0),FALSE)</f>
        <v>1</v>
      </c>
      <c r="E29" s="9">
        <f t="shared" si="5"/>
        <v>4</v>
      </c>
      <c r="F29" s="9">
        <f t="shared" si="5"/>
        <v>4</v>
      </c>
      <c r="G29" s="9">
        <f t="shared" si="5"/>
        <v>2</v>
      </c>
      <c r="H29" s="9">
        <f t="shared" si="5"/>
        <v>1</v>
      </c>
      <c r="I29" s="9">
        <f t="shared" si="5"/>
        <v>4</v>
      </c>
      <c r="J29" s="9">
        <f t="shared" si="5"/>
        <v>0</v>
      </c>
      <c r="K29" s="9">
        <f t="shared" si="5"/>
        <v>1</v>
      </c>
      <c r="L29" s="9">
        <f t="shared" si="5"/>
        <v>0</v>
      </c>
      <c r="M29" s="9">
        <f t="shared" si="5"/>
        <v>1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0.5</v>
      </c>
      <c r="U29" s="10">
        <f t="shared" ref="U29:U38" si="7">(J29+(2*K29)+(3*L29)+(4*M29))/F29</f>
        <v>1.5</v>
      </c>
      <c r="V29" s="10">
        <f>(G29+N29+Q29+O29)/E29</f>
        <v>0.5</v>
      </c>
      <c r="W29" s="11">
        <f>U29+V29</f>
        <v>2</v>
      </c>
    </row>
    <row r="30" spans="2:23" x14ac:dyDescent="0.4">
      <c r="B30" s="41"/>
      <c r="C30" s="3" t="s">
        <v>12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3</v>
      </c>
      <c r="H30" s="9">
        <f t="shared" si="5"/>
        <v>2</v>
      </c>
      <c r="I30" s="9">
        <f t="shared" si="5"/>
        <v>0</v>
      </c>
      <c r="J30" s="9">
        <f t="shared" si="5"/>
        <v>3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0.75</v>
      </c>
      <c r="U30" s="10">
        <f t="shared" si="7"/>
        <v>0.75</v>
      </c>
      <c r="V30" s="10">
        <f t="shared" ref="V30:V38" si="8">(G30+N30+Q30+O30)/E30</f>
        <v>0.75</v>
      </c>
      <c r="W30" s="11">
        <f t="shared" ref="W30:W38" si="9">U30+V30</f>
        <v>1.5</v>
      </c>
    </row>
    <row r="31" spans="2:23" x14ac:dyDescent="0.4">
      <c r="B31" s="41"/>
      <c r="C31" s="3" t="s">
        <v>10</v>
      </c>
      <c r="D31" s="9">
        <f t="shared" si="5"/>
        <v>1</v>
      </c>
      <c r="E31" s="9">
        <f t="shared" si="5"/>
        <v>4</v>
      </c>
      <c r="F31" s="9">
        <f t="shared" si="5"/>
        <v>4</v>
      </c>
      <c r="G31" s="9">
        <f t="shared" si="5"/>
        <v>1</v>
      </c>
      <c r="H31" s="9">
        <f t="shared" si="5"/>
        <v>1</v>
      </c>
      <c r="I31" s="9">
        <f t="shared" si="5"/>
        <v>2</v>
      </c>
      <c r="J31" s="9">
        <f t="shared" si="5"/>
        <v>2</v>
      </c>
      <c r="K31" s="9">
        <f t="shared" si="5"/>
        <v>0</v>
      </c>
      <c r="L31" s="9">
        <f t="shared" si="5"/>
        <v>0</v>
      </c>
      <c r="M31" s="9">
        <f t="shared" si="5"/>
        <v>1</v>
      </c>
      <c r="N31" s="9">
        <f t="shared" si="5"/>
        <v>0</v>
      </c>
      <c r="O31" s="9">
        <f t="shared" si="5"/>
        <v>1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0.25</v>
      </c>
      <c r="U31" s="10">
        <f t="shared" si="7"/>
        <v>1.5</v>
      </c>
      <c r="V31" s="10">
        <f t="shared" si="8"/>
        <v>0.5</v>
      </c>
      <c r="W31" s="11">
        <f t="shared" si="9"/>
        <v>2</v>
      </c>
    </row>
    <row r="32" spans="2:23" x14ac:dyDescent="0.4">
      <c r="B32" s="41"/>
      <c r="C32" s="3" t="s">
        <v>84</v>
      </c>
      <c r="D32" s="9">
        <f t="shared" si="5"/>
        <v>1</v>
      </c>
      <c r="E32" s="9">
        <f t="shared" si="5"/>
        <v>4</v>
      </c>
      <c r="F32" s="9">
        <f t="shared" si="5"/>
        <v>3</v>
      </c>
      <c r="G32" s="9">
        <f t="shared" si="5"/>
        <v>2</v>
      </c>
      <c r="H32" s="9">
        <f t="shared" si="5"/>
        <v>1</v>
      </c>
      <c r="I32" s="9">
        <f t="shared" si="5"/>
        <v>1</v>
      </c>
      <c r="J32" s="9">
        <f t="shared" si="5"/>
        <v>1</v>
      </c>
      <c r="K32" s="9">
        <f t="shared" si="5"/>
        <v>1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1</v>
      </c>
      <c r="S32" s="9">
        <f t="shared" si="5"/>
        <v>0</v>
      </c>
      <c r="T32" s="10">
        <f t="shared" si="6"/>
        <v>0.66666666666666663</v>
      </c>
      <c r="U32" s="10">
        <f t="shared" si="7"/>
        <v>1</v>
      </c>
      <c r="V32" s="10">
        <f t="shared" si="8"/>
        <v>0.5</v>
      </c>
      <c r="W32" s="11">
        <f t="shared" si="9"/>
        <v>1.5</v>
      </c>
    </row>
    <row r="33" spans="2:23" x14ac:dyDescent="0.4">
      <c r="B33" s="41"/>
      <c r="C33" s="3" t="s">
        <v>87</v>
      </c>
      <c r="D33" s="9">
        <f t="shared" si="5"/>
        <v>1</v>
      </c>
      <c r="E33" s="9">
        <f t="shared" si="5"/>
        <v>4</v>
      </c>
      <c r="F33" s="9">
        <f t="shared" si="5"/>
        <v>3</v>
      </c>
      <c r="G33" s="9">
        <f t="shared" si="5"/>
        <v>0</v>
      </c>
      <c r="H33" s="9">
        <f t="shared" si="5"/>
        <v>0</v>
      </c>
      <c r="I33" s="9">
        <f t="shared" si="5"/>
        <v>1</v>
      </c>
      <c r="J33" s="9">
        <f t="shared" si="5"/>
        <v>0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1</v>
      </c>
      <c r="S33" s="9">
        <f t="shared" si="5"/>
        <v>0</v>
      </c>
      <c r="T33" s="10">
        <f t="shared" si="6"/>
        <v>0</v>
      </c>
      <c r="U33" s="10">
        <f t="shared" si="7"/>
        <v>0</v>
      </c>
      <c r="V33" s="10">
        <f t="shared" si="8"/>
        <v>0</v>
      </c>
      <c r="W33" s="11">
        <f t="shared" si="9"/>
        <v>0</v>
      </c>
    </row>
    <row r="34" spans="2:23" x14ac:dyDescent="0.4">
      <c r="B34" s="41"/>
      <c r="C34" s="3" t="s">
        <v>86</v>
      </c>
      <c r="D34" s="9">
        <f t="shared" si="5"/>
        <v>1</v>
      </c>
      <c r="E34" s="9">
        <f t="shared" si="5"/>
        <v>4</v>
      </c>
      <c r="F34" s="9">
        <f t="shared" si="5"/>
        <v>4</v>
      </c>
      <c r="G34" s="9">
        <f t="shared" si="5"/>
        <v>3</v>
      </c>
      <c r="H34" s="9">
        <f t="shared" si="5"/>
        <v>2</v>
      </c>
      <c r="I34" s="9">
        <f t="shared" si="5"/>
        <v>2</v>
      </c>
      <c r="J34" s="9">
        <f t="shared" si="5"/>
        <v>2</v>
      </c>
      <c r="K34" s="9">
        <f t="shared" si="5"/>
        <v>1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0.75</v>
      </c>
      <c r="U34" s="10">
        <f t="shared" si="7"/>
        <v>1</v>
      </c>
      <c r="V34" s="10">
        <f t="shared" si="8"/>
        <v>0.75</v>
      </c>
      <c r="W34" s="11">
        <f t="shared" si="9"/>
        <v>1.75</v>
      </c>
    </row>
    <row r="35" spans="2:23" x14ac:dyDescent="0.4">
      <c r="B35" s="41"/>
      <c r="C35" s="3" t="s">
        <v>99</v>
      </c>
      <c r="D35" s="9">
        <f t="shared" si="5"/>
        <v>1</v>
      </c>
      <c r="E35" s="9">
        <f t="shared" si="5"/>
        <v>4</v>
      </c>
      <c r="F35" s="9">
        <f t="shared" si="5"/>
        <v>3</v>
      </c>
      <c r="G35" s="9">
        <f t="shared" si="5"/>
        <v>3</v>
      </c>
      <c r="H35" s="9">
        <f t="shared" si="5"/>
        <v>1</v>
      </c>
      <c r="I35" s="9">
        <f t="shared" si="5"/>
        <v>0</v>
      </c>
      <c r="J35" s="9">
        <f t="shared" si="5"/>
        <v>2</v>
      </c>
      <c r="K35" s="9">
        <f t="shared" si="5"/>
        <v>1</v>
      </c>
      <c r="L35" s="9">
        <f t="shared" si="5"/>
        <v>0</v>
      </c>
      <c r="M35" s="9">
        <f t="shared" si="5"/>
        <v>0</v>
      </c>
      <c r="N35" s="9">
        <f t="shared" si="5"/>
        <v>1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1</v>
      </c>
      <c r="U35" s="10">
        <f t="shared" si="7"/>
        <v>1.3333333333333333</v>
      </c>
      <c r="V35" s="10">
        <f t="shared" si="8"/>
        <v>1</v>
      </c>
      <c r="W35" s="11">
        <f t="shared" si="9"/>
        <v>2.333333333333333</v>
      </c>
    </row>
    <row r="36" spans="2:23" x14ac:dyDescent="0.4">
      <c r="B36" s="41"/>
      <c r="C36" s="3" t="s">
        <v>114</v>
      </c>
      <c r="D36" s="9">
        <f t="shared" si="5"/>
        <v>1</v>
      </c>
      <c r="E36" s="9">
        <f t="shared" si="5"/>
        <v>4</v>
      </c>
      <c r="F36" s="9">
        <f t="shared" si="5"/>
        <v>4</v>
      </c>
      <c r="G36" s="9">
        <f t="shared" si="5"/>
        <v>1</v>
      </c>
      <c r="H36" s="9">
        <f t="shared" si="5"/>
        <v>1</v>
      </c>
      <c r="I36" s="9">
        <f t="shared" si="5"/>
        <v>0</v>
      </c>
      <c r="J36" s="9">
        <f t="shared" si="5"/>
        <v>1</v>
      </c>
      <c r="K36" s="9">
        <f t="shared" si="5"/>
        <v>0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1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0.25</v>
      </c>
      <c r="U36" s="10">
        <f t="shared" si="7"/>
        <v>0.25</v>
      </c>
      <c r="V36" s="10">
        <f t="shared" si="8"/>
        <v>0.5</v>
      </c>
      <c r="W36" s="11">
        <f t="shared" si="9"/>
        <v>0.75</v>
      </c>
    </row>
    <row r="37" spans="2:23" x14ac:dyDescent="0.4">
      <c r="B37" s="41"/>
      <c r="C37" s="3" t="s">
        <v>5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2</v>
      </c>
      <c r="H37" s="9">
        <f t="shared" si="5"/>
        <v>0</v>
      </c>
      <c r="I37" s="9">
        <f t="shared" si="5"/>
        <v>1</v>
      </c>
      <c r="J37" s="9">
        <f t="shared" si="5"/>
        <v>2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0.66666666666666663</v>
      </c>
      <c r="U37" s="10">
        <f t="shared" si="7"/>
        <v>0.66666666666666663</v>
      </c>
      <c r="V37" s="10">
        <f t="shared" si="8"/>
        <v>0.66666666666666663</v>
      </c>
      <c r="W37" s="11">
        <f t="shared" si="9"/>
        <v>1.3333333333333333</v>
      </c>
    </row>
    <row r="38" spans="2:23" x14ac:dyDescent="0.4">
      <c r="B38" s="41"/>
      <c r="C38" s="3" t="s">
        <v>0</v>
      </c>
      <c r="D38" s="9">
        <f t="shared" si="5"/>
        <v>1</v>
      </c>
      <c r="E38" s="9">
        <f t="shared" si="5"/>
        <v>3</v>
      </c>
      <c r="F38" s="9">
        <f t="shared" si="5"/>
        <v>3</v>
      </c>
      <c r="G38" s="9">
        <f t="shared" si="5"/>
        <v>1</v>
      </c>
      <c r="H38" s="9">
        <f t="shared" si="5"/>
        <v>2</v>
      </c>
      <c r="I38" s="9">
        <f t="shared" si="5"/>
        <v>0</v>
      </c>
      <c r="J38" s="9">
        <f t="shared" si="5"/>
        <v>1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2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0.33333333333333331</v>
      </c>
      <c r="U38" s="10">
        <f t="shared" si="7"/>
        <v>0.33333333333333331</v>
      </c>
      <c r="V38" s="10">
        <f t="shared" si="8"/>
        <v>1</v>
      </c>
      <c r="W38" s="11">
        <f t="shared" si="9"/>
        <v>1.3333333333333333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45420</v>
      </c>
      <c r="O41" s="28" t="s">
        <v>65</v>
      </c>
      <c r="P41" s="28" t="s">
        <v>110</v>
      </c>
      <c r="Q41" s="28" t="s">
        <v>48</v>
      </c>
      <c r="R41" s="28" t="s">
        <v>115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8">
        <v>0.875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DBE9-2F3D-40E3-A926-BAADDA0C4E1E}">
  <dimension ref="B3:W46"/>
  <sheetViews>
    <sheetView zoomScale="40" zoomScaleNormal="40" workbookViewId="0">
      <selection activeCell="AA19" sqref="AA19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4.69140625" bestFit="1" customWidth="1"/>
  </cols>
  <sheetData>
    <row r="3" spans="3:23" x14ac:dyDescent="0.4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3:23" x14ac:dyDescent="0.4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/>
      <c r="U4" s="10"/>
      <c r="V4" s="10"/>
      <c r="W4" s="11"/>
    </row>
    <row r="5" spans="3:23" x14ac:dyDescent="0.4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/>
      <c r="U5" s="10"/>
      <c r="V5" s="10"/>
      <c r="W5" s="11"/>
    </row>
    <row r="6" spans="3:23" x14ac:dyDescent="0.4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/>
      <c r="U6" s="10"/>
      <c r="V6" s="10"/>
      <c r="W6" s="11"/>
    </row>
    <row r="7" spans="3:23" x14ac:dyDescent="0.4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/>
      <c r="U7" s="10"/>
      <c r="V7" s="10"/>
      <c r="W7" s="11"/>
    </row>
    <row r="8" spans="3:23" x14ac:dyDescent="0.4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/>
      <c r="U8" s="10"/>
      <c r="V8" s="10"/>
      <c r="W8" s="11"/>
    </row>
    <row r="9" spans="3:23" x14ac:dyDescent="0.4"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/>
      <c r="U9" s="10"/>
      <c r="V9" s="10"/>
      <c r="W9" s="11"/>
    </row>
    <row r="10" spans="3:23" x14ac:dyDescent="0.4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/>
      <c r="U10" s="10"/>
      <c r="V10" s="10"/>
      <c r="W10" s="11"/>
    </row>
    <row r="11" spans="3:23" x14ac:dyDescent="0.4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0"/>
      <c r="U11" s="10"/>
      <c r="V11" s="10"/>
      <c r="W11" s="11"/>
    </row>
    <row r="12" spans="3:23" x14ac:dyDescent="0.4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0"/>
      <c r="U12" s="10"/>
      <c r="V12" s="10"/>
      <c r="W12" s="11"/>
    </row>
    <row r="13" spans="3:23" x14ac:dyDescent="0.4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0"/>
      <c r="U13" s="10"/>
      <c r="V13" s="10"/>
      <c r="W13" s="11"/>
    </row>
    <row r="14" spans="3:23" x14ac:dyDescent="0.4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0"/>
      <c r="U14" s="10"/>
      <c r="V14" s="10"/>
      <c r="W14" s="11"/>
    </row>
    <row r="15" spans="3:23" x14ac:dyDescent="0.4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0"/>
      <c r="U15" s="10"/>
      <c r="V15" s="10"/>
      <c r="W15" s="11"/>
    </row>
    <row r="16" spans="3:23" x14ac:dyDescent="0.4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/>
      <c r="U16" s="10"/>
      <c r="V16" s="10"/>
      <c r="W16" s="11"/>
    </row>
    <row r="17" spans="2:23" x14ac:dyDescent="0.4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/>
      <c r="U17" s="10"/>
      <c r="V17" s="10"/>
      <c r="W17" s="11"/>
    </row>
    <row r="18" spans="2:23" x14ac:dyDescent="0.4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/>
      <c r="U18" s="10"/>
      <c r="V18" s="10"/>
      <c r="W18" s="11"/>
    </row>
    <row r="19" spans="2:23" x14ac:dyDescent="0.4"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/>
      <c r="U19" s="10"/>
      <c r="V19" s="10"/>
      <c r="W19" s="11"/>
    </row>
    <row r="20" spans="2:23" x14ac:dyDescent="0.4"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/>
      <c r="U20" s="10"/>
      <c r="V20" s="10"/>
      <c r="W20" s="11"/>
    </row>
    <row r="21" spans="2:23" x14ac:dyDescent="0.4"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0"/>
      <c r="U21" s="10"/>
      <c r="V21" s="10"/>
      <c r="W21" s="11"/>
    </row>
    <row r="22" spans="2:23" x14ac:dyDescent="0.4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0"/>
      <c r="U22" s="10"/>
      <c r="V22" s="10"/>
      <c r="W22" s="11"/>
    </row>
    <row r="24" spans="2:23" x14ac:dyDescent="0.4">
      <c r="D24" s="20"/>
      <c r="E24" s="20"/>
      <c r="F24" s="20"/>
      <c r="G24" s="20"/>
      <c r="H24" s="20"/>
      <c r="I24" s="9"/>
    </row>
    <row r="25" spans="2:23" x14ac:dyDescent="0.4">
      <c r="I25" s="9"/>
    </row>
    <row r="26" spans="2:23" x14ac:dyDescent="0.4">
      <c r="D26" s="20"/>
      <c r="E26" s="20"/>
      <c r="F26" s="20"/>
      <c r="G26" s="20"/>
      <c r="H26" s="31"/>
      <c r="I26" s="9"/>
    </row>
    <row r="27" spans="2:23" x14ac:dyDescent="0.4">
      <c r="I27" s="9"/>
    </row>
    <row r="29" spans="2:23" ht="15" thickBot="1" x14ac:dyDescent="0.45"/>
    <row r="30" spans="2:23" ht="14.5" customHeight="1" x14ac:dyDescent="0.4">
      <c r="B30" s="40"/>
      <c r="C30" s="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/>
    </row>
    <row r="31" spans="2:23" x14ac:dyDescent="0.4">
      <c r="B31" s="41"/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  <c r="U31" s="10"/>
      <c r="V31" s="10"/>
      <c r="W31" s="11"/>
    </row>
    <row r="32" spans="2:23" x14ac:dyDescent="0.4">
      <c r="B32" s="41"/>
      <c r="C32" s="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1"/>
    </row>
    <row r="33" spans="2:23" x14ac:dyDescent="0.4">
      <c r="B33" s="41"/>
      <c r="C33" s="3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1"/>
    </row>
    <row r="34" spans="2:23" x14ac:dyDescent="0.4">
      <c r="B34" s="41"/>
      <c r="C34" s="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0"/>
      <c r="V34" s="10"/>
      <c r="W34" s="11"/>
    </row>
    <row r="35" spans="2:23" x14ac:dyDescent="0.4">
      <c r="B35" s="41"/>
      <c r="C35" s="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0"/>
      <c r="V35" s="10"/>
      <c r="W35" s="11"/>
    </row>
    <row r="36" spans="2:23" x14ac:dyDescent="0.4">
      <c r="B36" s="41"/>
      <c r="C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  <c r="U36" s="10"/>
      <c r="V36" s="10"/>
      <c r="W36" s="11"/>
    </row>
    <row r="37" spans="2:23" x14ac:dyDescent="0.4">
      <c r="B37" s="41"/>
      <c r="C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1"/>
    </row>
    <row r="38" spans="2:23" x14ac:dyDescent="0.4">
      <c r="B38" s="41"/>
      <c r="C38" s="3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  <c r="U38" s="10"/>
      <c r="V38" s="10"/>
      <c r="W38" s="11"/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1"/>
    </row>
    <row r="40" spans="2:23" x14ac:dyDescent="0.4">
      <c r="B40" s="41"/>
      <c r="C40" s="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  <c r="V40" s="10"/>
      <c r="W40" s="11"/>
    </row>
    <row r="41" spans="2:23" x14ac:dyDescent="0.4">
      <c r="B41" s="4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  <c r="V41" s="10"/>
      <c r="W41" s="11"/>
    </row>
    <row r="42" spans="2:23" x14ac:dyDescent="0.4">
      <c r="B42" s="41"/>
      <c r="C42" s="2"/>
      <c r="D42" s="12"/>
      <c r="E42" s="12"/>
      <c r="F42" s="12"/>
      <c r="G42" s="12"/>
      <c r="H42" s="12"/>
      <c r="I42" s="2"/>
      <c r="J42" s="9"/>
      <c r="K42" s="9"/>
      <c r="L42" s="9"/>
      <c r="M42" s="28"/>
      <c r="N42" s="29"/>
      <c r="O42" s="28"/>
      <c r="P42" s="28"/>
      <c r="Q42" s="28"/>
      <c r="R42" s="28"/>
      <c r="S42" s="9"/>
      <c r="T42" s="9"/>
      <c r="U42" s="10"/>
      <c r="V42" s="10"/>
      <c r="W42" s="11"/>
    </row>
    <row r="43" spans="2:23" x14ac:dyDescent="0.4">
      <c r="B43" s="41"/>
      <c r="C43" s="3"/>
      <c r="D43" s="3"/>
      <c r="E43" s="3"/>
      <c r="F43" s="3"/>
      <c r="G43" s="3"/>
      <c r="H43" s="3"/>
      <c r="I43" s="3"/>
      <c r="J43" s="9"/>
      <c r="K43" s="9"/>
      <c r="L43" s="9"/>
      <c r="M43" s="28"/>
      <c r="N43" s="29"/>
      <c r="O43" s="28"/>
      <c r="P43" s="28"/>
      <c r="Q43" s="28"/>
      <c r="R43" s="28"/>
      <c r="S43" s="9"/>
      <c r="T43" s="9"/>
      <c r="U43" s="10"/>
      <c r="V43" s="10"/>
      <c r="W43" s="11"/>
    </row>
    <row r="44" spans="2:23" ht="15" thickBot="1" x14ac:dyDescent="0.45">
      <c r="B44" s="42"/>
      <c r="C44" s="6"/>
      <c r="D44" s="6"/>
      <c r="E44" s="6"/>
      <c r="F44" s="6"/>
      <c r="G44" s="6"/>
      <c r="H44" s="6"/>
      <c r="I44" s="6"/>
      <c r="J44" s="13"/>
      <c r="K44" s="13"/>
      <c r="L44" s="13"/>
      <c r="M44" s="30"/>
      <c r="N44" s="30"/>
      <c r="O44" s="30"/>
      <c r="P44" s="32"/>
      <c r="Q44" s="30"/>
      <c r="R44" s="30"/>
      <c r="S44" s="13"/>
      <c r="T44" s="13"/>
      <c r="U44" s="14"/>
      <c r="V44" s="14"/>
      <c r="W44" s="15"/>
    </row>
    <row r="45" spans="2:23" x14ac:dyDescent="0.4">
      <c r="B45" s="4"/>
      <c r="C45" s="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7"/>
      <c r="V45" s="17"/>
      <c r="W45" s="17"/>
    </row>
    <row r="46" spans="2:23" x14ac:dyDescent="0.4">
      <c r="B46" s="4"/>
      <c r="C46" s="4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7"/>
      <c r="V46" s="17"/>
      <c r="W46" s="17"/>
    </row>
  </sheetData>
  <mergeCells count="1">
    <mergeCell ref="B30:B4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5346-196D-44E1-A9B1-1BA24B619AE4}">
  <dimension ref="B3:W46"/>
  <sheetViews>
    <sheetView zoomScale="40" zoomScaleNormal="40" workbookViewId="0">
      <selection activeCell="G12" sqref="G12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4.69140625" bestFit="1" customWidth="1"/>
  </cols>
  <sheetData>
    <row r="3" spans="3:23" x14ac:dyDescent="0.4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3:23" x14ac:dyDescent="0.4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/>
      <c r="U4" s="10"/>
      <c r="V4" s="10"/>
      <c r="W4" s="11"/>
    </row>
    <row r="5" spans="3:23" x14ac:dyDescent="0.4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/>
      <c r="U5" s="10"/>
      <c r="V5" s="10"/>
      <c r="W5" s="11"/>
    </row>
    <row r="6" spans="3:23" x14ac:dyDescent="0.4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/>
      <c r="U6" s="10"/>
      <c r="V6" s="10"/>
      <c r="W6" s="11"/>
    </row>
    <row r="7" spans="3:23" x14ac:dyDescent="0.4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/>
      <c r="U7" s="10"/>
      <c r="V7" s="10"/>
      <c r="W7" s="11"/>
    </row>
    <row r="8" spans="3:23" x14ac:dyDescent="0.4"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/>
      <c r="U8" s="10"/>
      <c r="V8" s="10"/>
      <c r="W8" s="11"/>
    </row>
    <row r="9" spans="3:23" x14ac:dyDescent="0.4"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/>
      <c r="U9" s="10"/>
      <c r="V9" s="10"/>
      <c r="W9" s="11"/>
    </row>
    <row r="10" spans="3:23" x14ac:dyDescent="0.4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/>
      <c r="U10" s="10"/>
      <c r="V10" s="10"/>
      <c r="W10" s="11"/>
    </row>
    <row r="11" spans="3:23" x14ac:dyDescent="0.4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0"/>
      <c r="U11" s="10"/>
      <c r="V11" s="10"/>
      <c r="W11" s="11"/>
    </row>
    <row r="12" spans="3:23" x14ac:dyDescent="0.4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0"/>
      <c r="U12" s="10"/>
      <c r="V12" s="10"/>
      <c r="W12" s="11"/>
    </row>
    <row r="13" spans="3:23" x14ac:dyDescent="0.4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0"/>
      <c r="U13" s="10"/>
      <c r="V13" s="10"/>
      <c r="W13" s="11"/>
    </row>
    <row r="14" spans="3:23" x14ac:dyDescent="0.4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0"/>
      <c r="U14" s="10"/>
      <c r="V14" s="10"/>
      <c r="W14" s="11"/>
    </row>
    <row r="15" spans="3:23" x14ac:dyDescent="0.4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0"/>
      <c r="U15" s="10"/>
      <c r="V15" s="10"/>
      <c r="W15" s="11"/>
    </row>
    <row r="16" spans="3:23" x14ac:dyDescent="0.4"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/>
      <c r="U16" s="10"/>
      <c r="V16" s="10"/>
      <c r="W16" s="11"/>
    </row>
    <row r="17" spans="2:23" x14ac:dyDescent="0.4"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/>
      <c r="U17" s="10"/>
      <c r="V17" s="10"/>
      <c r="W17" s="11"/>
    </row>
    <row r="18" spans="2:23" x14ac:dyDescent="0.4"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/>
      <c r="U18" s="10"/>
      <c r="V18" s="10"/>
      <c r="W18" s="11"/>
    </row>
    <row r="19" spans="2:23" x14ac:dyDescent="0.4"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/>
      <c r="U19" s="10"/>
      <c r="V19" s="10"/>
      <c r="W19" s="11"/>
    </row>
    <row r="20" spans="2:23" x14ac:dyDescent="0.4"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/>
      <c r="U20" s="10"/>
      <c r="V20" s="10"/>
      <c r="W20" s="11"/>
    </row>
    <row r="21" spans="2:23" x14ac:dyDescent="0.4"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0"/>
      <c r="U21" s="10"/>
      <c r="V21" s="10"/>
      <c r="W21" s="11"/>
    </row>
    <row r="22" spans="2:23" x14ac:dyDescent="0.4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0"/>
      <c r="U22" s="10"/>
      <c r="V22" s="10"/>
      <c r="W22" s="11"/>
    </row>
    <row r="24" spans="2:23" x14ac:dyDescent="0.4">
      <c r="D24" s="20"/>
      <c r="E24" s="20"/>
      <c r="F24" s="20"/>
      <c r="G24" s="20"/>
      <c r="H24" s="20"/>
      <c r="I24" s="9"/>
    </row>
    <row r="25" spans="2:23" x14ac:dyDescent="0.4">
      <c r="I25" s="9"/>
    </row>
    <row r="26" spans="2:23" x14ac:dyDescent="0.4">
      <c r="D26" s="20"/>
      <c r="E26" s="20"/>
      <c r="F26" s="20"/>
      <c r="G26" s="20"/>
      <c r="H26" s="31"/>
      <c r="I26" s="9"/>
    </row>
    <row r="27" spans="2:23" x14ac:dyDescent="0.4">
      <c r="I27" s="9"/>
    </row>
    <row r="29" spans="2:23" ht="15" thickBot="1" x14ac:dyDescent="0.45"/>
    <row r="30" spans="2:23" ht="14.5" customHeight="1" x14ac:dyDescent="0.4">
      <c r="B30" s="40"/>
      <c r="C30" s="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8"/>
    </row>
    <row r="31" spans="2:23" x14ac:dyDescent="0.4">
      <c r="B31" s="41"/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  <c r="U31" s="10"/>
      <c r="V31" s="10"/>
      <c r="W31" s="11"/>
    </row>
    <row r="32" spans="2:23" x14ac:dyDescent="0.4">
      <c r="B32" s="41"/>
      <c r="C32" s="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1"/>
    </row>
    <row r="33" spans="2:23" x14ac:dyDescent="0.4">
      <c r="B33" s="41"/>
      <c r="C33" s="3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1"/>
    </row>
    <row r="34" spans="2:23" x14ac:dyDescent="0.4">
      <c r="B34" s="41"/>
      <c r="C34" s="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0"/>
      <c r="V34" s="10"/>
      <c r="W34" s="11"/>
    </row>
    <row r="35" spans="2:23" x14ac:dyDescent="0.4">
      <c r="B35" s="41"/>
      <c r="C35" s="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0"/>
      <c r="V35" s="10"/>
      <c r="W35" s="11"/>
    </row>
    <row r="36" spans="2:23" x14ac:dyDescent="0.4">
      <c r="B36" s="41"/>
      <c r="C36" s="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  <c r="U36" s="10"/>
      <c r="V36" s="10"/>
      <c r="W36" s="11"/>
    </row>
    <row r="37" spans="2:23" x14ac:dyDescent="0.4">
      <c r="B37" s="41"/>
      <c r="C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1"/>
    </row>
    <row r="38" spans="2:23" x14ac:dyDescent="0.4">
      <c r="B38" s="41"/>
      <c r="C38" s="3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  <c r="U38" s="10"/>
      <c r="V38" s="10"/>
      <c r="W38" s="11"/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1"/>
    </row>
    <row r="40" spans="2:23" x14ac:dyDescent="0.4">
      <c r="B40" s="41"/>
      <c r="C40" s="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  <c r="V40" s="10"/>
      <c r="W40" s="11"/>
    </row>
    <row r="41" spans="2:23" x14ac:dyDescent="0.4">
      <c r="B41" s="4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0"/>
      <c r="V41" s="10"/>
      <c r="W41" s="11"/>
    </row>
    <row r="42" spans="2:23" x14ac:dyDescent="0.4">
      <c r="B42" s="41"/>
      <c r="C42" s="2"/>
      <c r="D42" s="12"/>
      <c r="E42" s="12"/>
      <c r="F42" s="12"/>
      <c r="G42" s="12"/>
      <c r="H42" s="12"/>
      <c r="I42" s="2"/>
      <c r="J42" s="9"/>
      <c r="K42" s="9"/>
      <c r="L42" s="9"/>
      <c r="M42" s="28"/>
      <c r="N42" s="29"/>
      <c r="O42" s="28"/>
      <c r="P42" s="28"/>
      <c r="Q42" s="28"/>
      <c r="R42" s="28"/>
      <c r="S42" s="9"/>
      <c r="T42" s="9"/>
      <c r="U42" s="10"/>
      <c r="V42" s="10"/>
      <c r="W42" s="11"/>
    </row>
    <row r="43" spans="2:23" x14ac:dyDescent="0.4">
      <c r="B43" s="41"/>
      <c r="C43" s="3"/>
      <c r="D43" s="3"/>
      <c r="E43" s="3"/>
      <c r="F43" s="3"/>
      <c r="G43" s="3"/>
      <c r="H43" s="3"/>
      <c r="I43" s="3"/>
      <c r="J43" s="9"/>
      <c r="K43" s="9"/>
      <c r="L43" s="9"/>
      <c r="M43" s="28"/>
      <c r="N43" s="29"/>
      <c r="O43" s="28"/>
      <c r="P43" s="28"/>
      <c r="Q43" s="28"/>
      <c r="R43" s="28"/>
      <c r="S43" s="9"/>
      <c r="T43" s="9"/>
      <c r="U43" s="10"/>
      <c r="V43" s="10"/>
      <c r="W43" s="11"/>
    </row>
    <row r="44" spans="2:23" ht="15" thickBot="1" x14ac:dyDescent="0.45">
      <c r="B44" s="42"/>
      <c r="C44" s="6"/>
      <c r="D44" s="6"/>
      <c r="E44" s="6"/>
      <c r="F44" s="6"/>
      <c r="G44" s="6"/>
      <c r="H44" s="6"/>
      <c r="I44" s="6"/>
      <c r="J44" s="13"/>
      <c r="K44" s="13"/>
      <c r="L44" s="13"/>
      <c r="M44" s="30"/>
      <c r="N44" s="30"/>
      <c r="O44" s="30"/>
      <c r="P44" s="32"/>
      <c r="Q44" s="30"/>
      <c r="R44" s="30"/>
      <c r="S44" s="13"/>
      <c r="T44" s="13"/>
      <c r="U44" s="14"/>
      <c r="V44" s="14"/>
      <c r="W44" s="15"/>
    </row>
    <row r="45" spans="2:23" x14ac:dyDescent="0.4">
      <c r="B45" s="4"/>
      <c r="C45" s="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7"/>
      <c r="V45" s="17"/>
      <c r="W45" s="17"/>
    </row>
    <row r="46" spans="2:23" x14ac:dyDescent="0.4">
      <c r="B46" s="4"/>
      <c r="C46" s="4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7"/>
      <c r="V46" s="17"/>
      <c r="W46" s="17"/>
    </row>
  </sheetData>
  <mergeCells count="1">
    <mergeCell ref="B30:B4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3401-408F-4DF9-8022-6B6CED4F15F6}">
  <dimension ref="B3:W44"/>
  <sheetViews>
    <sheetView zoomScale="55" zoomScaleNormal="55" workbookViewId="0">
      <selection sqref="A1:XFD1048576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>
        <v>1</v>
      </c>
      <c r="E5" s="20">
        <v>3</v>
      </c>
      <c r="F5" s="20">
        <v>3</v>
      </c>
      <c r="G5" s="20">
        <v>1</v>
      </c>
      <c r="H5" s="20">
        <v>1</v>
      </c>
      <c r="I5" s="20">
        <v>2</v>
      </c>
      <c r="J5" s="20"/>
      <c r="K5" s="20">
        <v>1</v>
      </c>
      <c r="L5" s="20"/>
      <c r="M5" s="20"/>
      <c r="N5" s="20"/>
      <c r="O5" s="20"/>
      <c r="P5" s="20"/>
      <c r="Q5" s="20"/>
      <c r="R5" s="20"/>
      <c r="S5" s="20"/>
      <c r="T5" s="10">
        <f t="shared" si="0"/>
        <v>0.33333333333333331</v>
      </c>
      <c r="U5" s="10">
        <f t="shared" si="1"/>
        <v>0.66666666666666663</v>
      </c>
      <c r="V5" s="10">
        <f t="shared" si="2"/>
        <v>0.33333333333333331</v>
      </c>
      <c r="W5" s="11">
        <f t="shared" si="3"/>
        <v>1</v>
      </c>
    </row>
    <row r="6" spans="3:23" x14ac:dyDescent="0.4">
      <c r="C6" t="s">
        <v>85</v>
      </c>
      <c r="D6" s="20">
        <v>1</v>
      </c>
      <c r="E6" s="20">
        <v>3</v>
      </c>
      <c r="F6" s="20">
        <v>3</v>
      </c>
      <c r="G6" s="20">
        <v>3</v>
      </c>
      <c r="H6" s="20">
        <v>1</v>
      </c>
      <c r="I6" s="20"/>
      <c r="J6" s="20">
        <v>3</v>
      </c>
      <c r="K6" s="20"/>
      <c r="L6" s="20"/>
      <c r="M6" s="20"/>
      <c r="N6" s="20"/>
      <c r="O6" s="20"/>
      <c r="P6" s="20"/>
      <c r="Q6" s="20"/>
      <c r="R6" s="20"/>
      <c r="S6" s="20"/>
      <c r="T6" s="10">
        <f t="shared" si="0"/>
        <v>1</v>
      </c>
      <c r="U6" s="10">
        <f t="shared" si="1"/>
        <v>1</v>
      </c>
      <c r="V6" s="10">
        <f t="shared" si="2"/>
        <v>1</v>
      </c>
      <c r="W6" s="11">
        <f t="shared" si="3"/>
        <v>2</v>
      </c>
    </row>
    <row r="7" spans="3:23" x14ac:dyDescent="0.4">
      <c r="C7" t="s">
        <v>84</v>
      </c>
      <c r="D7" s="20">
        <v>1</v>
      </c>
      <c r="E7" s="20">
        <v>4</v>
      </c>
      <c r="F7" s="20">
        <v>4</v>
      </c>
      <c r="G7" s="20">
        <v>1</v>
      </c>
      <c r="H7" s="20">
        <v>2</v>
      </c>
      <c r="I7" s="20"/>
      <c r="J7" s="20">
        <v>1</v>
      </c>
      <c r="K7" s="20"/>
      <c r="L7" s="20"/>
      <c r="M7" s="20"/>
      <c r="N7" s="20"/>
      <c r="O7" s="20">
        <v>2</v>
      </c>
      <c r="P7" s="20"/>
      <c r="Q7" s="20"/>
      <c r="R7" s="20"/>
      <c r="S7" s="20"/>
      <c r="T7" s="10">
        <f t="shared" si="0"/>
        <v>0.25</v>
      </c>
      <c r="U7" s="10">
        <f>(J7+(2*K7)+(3*L7)+(4*M7)+(4*P7))/F7</f>
        <v>0.25</v>
      </c>
      <c r="V7" s="10">
        <f t="shared" si="2"/>
        <v>0.75</v>
      </c>
      <c r="W7" s="11">
        <f>U7+V7</f>
        <v>1</v>
      </c>
    </row>
    <row r="8" spans="3:23" x14ac:dyDescent="0.4">
      <c r="C8" t="s">
        <v>45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 t="e">
        <f t="shared" si="0"/>
        <v>#DIV/0!</v>
      </c>
      <c r="U8" s="10" t="e">
        <f t="shared" ref="U8:U20" si="4">(J8+(2*K8)+(3*L8)+(4*M8)+(4*P8))/F8</f>
        <v>#DIV/0!</v>
      </c>
      <c r="V8" s="10" t="e">
        <f t="shared" si="2"/>
        <v>#DIV/0!</v>
      </c>
      <c r="W8" s="11" t="e">
        <f t="shared" si="3"/>
        <v>#DIV/0!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2</v>
      </c>
      <c r="H9" s="20"/>
      <c r="I9" s="20"/>
      <c r="J9" s="20"/>
      <c r="K9" s="20">
        <v>2</v>
      </c>
      <c r="L9" s="20"/>
      <c r="M9" s="20"/>
      <c r="N9" s="20"/>
      <c r="O9" s="20"/>
      <c r="P9" s="20"/>
      <c r="Q9" s="20"/>
      <c r="R9" s="20"/>
      <c r="S9" s="20"/>
      <c r="T9" s="10">
        <f t="shared" si="0"/>
        <v>0.66666666666666663</v>
      </c>
      <c r="U9" s="10">
        <f t="shared" si="4"/>
        <v>1.3333333333333333</v>
      </c>
      <c r="V9" s="10">
        <f t="shared" si="2"/>
        <v>0.66666666666666663</v>
      </c>
      <c r="W9" s="11">
        <f t="shared" si="3"/>
        <v>2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>
        <v>3</v>
      </c>
      <c r="H10" s="20">
        <v>2</v>
      </c>
      <c r="I10" s="20"/>
      <c r="J10" s="20">
        <v>2</v>
      </c>
      <c r="K10" s="20">
        <v>1</v>
      </c>
      <c r="L10" s="20"/>
      <c r="M10" s="20"/>
      <c r="N10" s="20"/>
      <c r="O10" s="20"/>
      <c r="P10" s="20"/>
      <c r="Q10" s="20"/>
      <c r="R10" s="20"/>
      <c r="S10" s="20"/>
      <c r="T10" s="10">
        <f t="shared" si="0"/>
        <v>1</v>
      </c>
      <c r="U10" s="10">
        <f t="shared" si="4"/>
        <v>1.3333333333333333</v>
      </c>
      <c r="V10" s="10">
        <f t="shared" si="2"/>
        <v>1</v>
      </c>
      <c r="W10" s="11">
        <f t="shared" si="3"/>
        <v>2.333333333333333</v>
      </c>
    </row>
    <row r="11" spans="3:23" x14ac:dyDescent="0.4">
      <c r="C11" t="s">
        <v>87</v>
      </c>
      <c r="D11" s="20">
        <v>1</v>
      </c>
      <c r="E11" s="20">
        <v>3</v>
      </c>
      <c r="F11" s="20">
        <v>2</v>
      </c>
      <c r="G11" s="20">
        <v>1</v>
      </c>
      <c r="H11" s="20">
        <v>1</v>
      </c>
      <c r="I11" s="20">
        <v>1</v>
      </c>
      <c r="J11" s="20"/>
      <c r="K11" s="20"/>
      <c r="L11" s="20">
        <v>1</v>
      </c>
      <c r="M11" s="20"/>
      <c r="N11" s="20">
        <v>1</v>
      </c>
      <c r="O11" s="20"/>
      <c r="P11" s="20"/>
      <c r="Q11" s="20"/>
      <c r="R11" s="20"/>
      <c r="S11" s="20"/>
      <c r="T11" s="10">
        <f t="shared" si="0"/>
        <v>0.5</v>
      </c>
      <c r="U11" s="10">
        <f t="shared" si="4"/>
        <v>1.5</v>
      </c>
      <c r="V11" s="10">
        <f t="shared" si="2"/>
        <v>0.66666666666666663</v>
      </c>
      <c r="W11" s="11">
        <f t="shared" si="3"/>
        <v>2.1666666666666665</v>
      </c>
    </row>
    <row r="12" spans="3:23" x14ac:dyDescent="0.4">
      <c r="C12" t="s">
        <v>0</v>
      </c>
      <c r="D12" s="20">
        <v>1</v>
      </c>
      <c r="E12" s="20">
        <v>3</v>
      </c>
      <c r="F12" s="20">
        <v>3</v>
      </c>
      <c r="G12" s="20">
        <v>2</v>
      </c>
      <c r="H12" s="20"/>
      <c r="I12" s="20">
        <v>2</v>
      </c>
      <c r="J12" s="20">
        <v>2</v>
      </c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0"/>
        <v>0.66666666666666663</v>
      </c>
      <c r="U12" s="10">
        <f t="shared" si="4"/>
        <v>0.66666666666666663</v>
      </c>
      <c r="V12" s="10">
        <f t="shared" si="2"/>
        <v>0.66666666666666663</v>
      </c>
      <c r="W12" s="11">
        <f t="shared" si="3"/>
        <v>1.3333333333333333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2</v>
      </c>
      <c r="H13" s="20">
        <v>2</v>
      </c>
      <c r="I13" s="20">
        <v>4</v>
      </c>
      <c r="J13" s="20"/>
      <c r="K13" s="20"/>
      <c r="L13" s="20"/>
      <c r="M13" s="20">
        <v>2</v>
      </c>
      <c r="N13" s="20"/>
      <c r="O13" s="20"/>
      <c r="P13" s="20"/>
      <c r="Q13" s="20"/>
      <c r="R13" s="20"/>
      <c r="S13" s="20"/>
      <c r="T13" s="10">
        <f t="shared" si="0"/>
        <v>0.5</v>
      </c>
      <c r="U13" s="10">
        <f t="shared" si="4"/>
        <v>2</v>
      </c>
      <c r="V13" s="10">
        <f t="shared" si="2"/>
        <v>0.5</v>
      </c>
      <c r="W13" s="11">
        <f t="shared" si="3"/>
        <v>2.5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1</v>
      </c>
      <c r="H14" s="20">
        <v>1</v>
      </c>
      <c r="I14" s="20">
        <v>2</v>
      </c>
      <c r="J14" s="20"/>
      <c r="K14" s="20">
        <v>1</v>
      </c>
      <c r="L14" s="20"/>
      <c r="M14" s="20"/>
      <c r="N14" s="20"/>
      <c r="O14" s="20"/>
      <c r="P14" s="20"/>
      <c r="Q14" s="20"/>
      <c r="R14" s="20"/>
      <c r="S14" s="20"/>
      <c r="T14" s="10">
        <f t="shared" si="0"/>
        <v>0.33333333333333331</v>
      </c>
      <c r="U14" s="10">
        <f t="shared" si="4"/>
        <v>0.66666666666666663</v>
      </c>
      <c r="V14" s="10">
        <f t="shared" si="2"/>
        <v>0.33333333333333331</v>
      </c>
      <c r="W14" s="11">
        <f t="shared" si="3"/>
        <v>1</v>
      </c>
    </row>
    <row r="15" spans="3:23" x14ac:dyDescent="0.4">
      <c r="C15" t="s">
        <v>12</v>
      </c>
      <c r="I15" s="20"/>
      <c r="K15" s="20"/>
      <c r="L15" s="20"/>
      <c r="M15" s="20"/>
      <c r="N15" s="20"/>
      <c r="O15" s="20"/>
      <c r="P15" s="20"/>
      <c r="Q15" s="20"/>
      <c r="R15" s="20"/>
      <c r="S15" s="20"/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3</v>
      </c>
      <c r="G19" s="20">
        <v>1</v>
      </c>
      <c r="H19" s="20">
        <v>1</v>
      </c>
      <c r="I19" s="20"/>
      <c r="J19" s="20"/>
      <c r="K19" s="20">
        <v>1</v>
      </c>
      <c r="L19" s="20"/>
      <c r="M19" s="20"/>
      <c r="N19" s="20"/>
      <c r="O19" s="20"/>
      <c r="P19" s="20"/>
      <c r="Q19" s="20"/>
      <c r="R19" s="20"/>
      <c r="S19" s="20"/>
      <c r="T19" s="10">
        <f t="shared" si="0"/>
        <v>0.33333333333333331</v>
      </c>
      <c r="U19" s="10">
        <f t="shared" si="4"/>
        <v>0.66666666666666663</v>
      </c>
      <c r="V19" s="10">
        <f t="shared" si="2"/>
        <v>0.33333333333333331</v>
      </c>
      <c r="W19" s="11">
        <f t="shared" si="3"/>
        <v>1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118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84</v>
      </c>
      <c r="D29" s="9">
        <f t="shared" ref="D29:S38" si="5">VLOOKUP($C29,$C$4:$S$20,MATCH(D$28,$C$3:$S$3,0),FALSE)</f>
        <v>1</v>
      </c>
      <c r="E29" s="9">
        <f t="shared" si="5"/>
        <v>4</v>
      </c>
      <c r="F29" s="9">
        <f t="shared" si="5"/>
        <v>4</v>
      </c>
      <c r="G29" s="9">
        <f t="shared" si="5"/>
        <v>1</v>
      </c>
      <c r="H29" s="9">
        <f t="shared" si="5"/>
        <v>2</v>
      </c>
      <c r="I29" s="9">
        <f t="shared" si="5"/>
        <v>0</v>
      </c>
      <c r="J29" s="9">
        <f t="shared" si="5"/>
        <v>1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2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0.25</v>
      </c>
      <c r="U29" s="10">
        <f t="shared" ref="U29:U38" si="7">(J29+(2*K29)+(3*L29)+(4*M29))/F29</f>
        <v>0.25</v>
      </c>
      <c r="V29" s="10">
        <f>(G29+N29+Q29+O29)/E29</f>
        <v>0.75</v>
      </c>
      <c r="W29" s="11">
        <f>U29+V29</f>
        <v>1</v>
      </c>
    </row>
    <row r="30" spans="2:23" x14ac:dyDescent="0.4">
      <c r="B30" s="41"/>
      <c r="C30" s="3" t="s">
        <v>88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2</v>
      </c>
      <c r="H30" s="9">
        <f t="shared" si="5"/>
        <v>2</v>
      </c>
      <c r="I30" s="9">
        <f t="shared" si="5"/>
        <v>4</v>
      </c>
      <c r="J30" s="9">
        <f t="shared" si="5"/>
        <v>0</v>
      </c>
      <c r="K30" s="9">
        <f t="shared" si="5"/>
        <v>0</v>
      </c>
      <c r="L30" s="9">
        <f t="shared" si="5"/>
        <v>0</v>
      </c>
      <c r="M30" s="9">
        <f t="shared" si="5"/>
        <v>2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0.5</v>
      </c>
      <c r="U30" s="10">
        <f t="shared" si="7"/>
        <v>2</v>
      </c>
      <c r="V30" s="10">
        <f t="shared" ref="V30:V38" si="8">(G30+N30+Q30+O30)/E30</f>
        <v>0.5</v>
      </c>
      <c r="W30" s="11">
        <f t="shared" ref="W30:W38" si="9">U30+V30</f>
        <v>2.5</v>
      </c>
    </row>
    <row r="31" spans="2:23" x14ac:dyDescent="0.4">
      <c r="B31" s="41"/>
      <c r="C31" s="3" t="s">
        <v>5</v>
      </c>
      <c r="D31" s="9">
        <f t="shared" si="5"/>
        <v>1</v>
      </c>
      <c r="E31" s="9">
        <f t="shared" si="5"/>
        <v>3</v>
      </c>
      <c r="F31" s="9">
        <f t="shared" si="5"/>
        <v>3</v>
      </c>
      <c r="G31" s="9">
        <f t="shared" si="5"/>
        <v>3</v>
      </c>
      <c r="H31" s="9">
        <f t="shared" si="5"/>
        <v>2</v>
      </c>
      <c r="I31" s="9">
        <f t="shared" si="5"/>
        <v>0</v>
      </c>
      <c r="J31" s="9">
        <f t="shared" si="5"/>
        <v>2</v>
      </c>
      <c r="K31" s="9">
        <f t="shared" si="5"/>
        <v>1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1</v>
      </c>
      <c r="U31" s="10">
        <f t="shared" si="7"/>
        <v>1.3333333333333333</v>
      </c>
      <c r="V31" s="10">
        <f t="shared" si="8"/>
        <v>1</v>
      </c>
      <c r="W31" s="11">
        <f t="shared" si="9"/>
        <v>2.333333333333333</v>
      </c>
    </row>
    <row r="32" spans="2:23" x14ac:dyDescent="0.4">
      <c r="B32" s="41"/>
      <c r="C32" s="3" t="s">
        <v>87</v>
      </c>
      <c r="D32" s="9">
        <f t="shared" si="5"/>
        <v>1</v>
      </c>
      <c r="E32" s="9">
        <f t="shared" si="5"/>
        <v>3</v>
      </c>
      <c r="F32" s="9">
        <f t="shared" si="5"/>
        <v>2</v>
      </c>
      <c r="G32" s="9">
        <f t="shared" si="5"/>
        <v>1</v>
      </c>
      <c r="H32" s="9">
        <f t="shared" si="5"/>
        <v>1</v>
      </c>
      <c r="I32" s="9">
        <f t="shared" si="5"/>
        <v>1</v>
      </c>
      <c r="J32" s="9">
        <f t="shared" si="5"/>
        <v>0</v>
      </c>
      <c r="K32" s="9">
        <f t="shared" si="5"/>
        <v>0</v>
      </c>
      <c r="L32" s="9">
        <f t="shared" si="5"/>
        <v>1</v>
      </c>
      <c r="M32" s="9">
        <f t="shared" si="5"/>
        <v>0</v>
      </c>
      <c r="N32" s="9">
        <f t="shared" si="5"/>
        <v>1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0.5</v>
      </c>
      <c r="U32" s="10">
        <f t="shared" si="7"/>
        <v>1.5</v>
      </c>
      <c r="V32" s="10">
        <f t="shared" si="8"/>
        <v>0.66666666666666663</v>
      </c>
      <c r="W32" s="11">
        <f t="shared" si="9"/>
        <v>2.1666666666666665</v>
      </c>
    </row>
    <row r="33" spans="2:23" x14ac:dyDescent="0.4">
      <c r="B33" s="41"/>
      <c r="C33" s="3" t="s">
        <v>91</v>
      </c>
      <c r="D33" s="9">
        <f t="shared" si="5"/>
        <v>1</v>
      </c>
      <c r="E33" s="9">
        <f t="shared" si="5"/>
        <v>3</v>
      </c>
      <c r="F33" s="9">
        <f t="shared" si="5"/>
        <v>3</v>
      </c>
      <c r="G33" s="9">
        <f t="shared" si="5"/>
        <v>1</v>
      </c>
      <c r="H33" s="9">
        <f t="shared" si="5"/>
        <v>1</v>
      </c>
      <c r="I33" s="9">
        <f t="shared" si="5"/>
        <v>2</v>
      </c>
      <c r="J33" s="9">
        <f t="shared" si="5"/>
        <v>0</v>
      </c>
      <c r="K33" s="9">
        <f t="shared" si="5"/>
        <v>1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0.33333333333333331</v>
      </c>
      <c r="U33" s="10">
        <f t="shared" si="7"/>
        <v>0.66666666666666663</v>
      </c>
      <c r="V33" s="10">
        <f t="shared" si="8"/>
        <v>0.33333333333333331</v>
      </c>
      <c r="W33" s="11">
        <f t="shared" si="9"/>
        <v>1</v>
      </c>
    </row>
    <row r="34" spans="2:23" x14ac:dyDescent="0.4">
      <c r="B34" s="41"/>
      <c r="C34" s="3" t="s">
        <v>99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1</v>
      </c>
      <c r="H34" s="9">
        <f t="shared" si="5"/>
        <v>1</v>
      </c>
      <c r="I34" s="9">
        <f t="shared" si="5"/>
        <v>2</v>
      </c>
      <c r="J34" s="9">
        <f t="shared" si="5"/>
        <v>0</v>
      </c>
      <c r="K34" s="9">
        <f t="shared" si="5"/>
        <v>1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0.33333333333333331</v>
      </c>
      <c r="U34" s="10">
        <f t="shared" si="7"/>
        <v>0.66666666666666663</v>
      </c>
      <c r="V34" s="10">
        <f t="shared" si="8"/>
        <v>0.33333333333333331</v>
      </c>
      <c r="W34" s="11">
        <f t="shared" si="9"/>
        <v>1</v>
      </c>
    </row>
    <row r="35" spans="2:23" x14ac:dyDescent="0.4">
      <c r="B35" s="41"/>
      <c r="C35" s="3" t="s">
        <v>85</v>
      </c>
      <c r="D35" s="9">
        <f t="shared" si="5"/>
        <v>1</v>
      </c>
      <c r="E35" s="9">
        <f t="shared" si="5"/>
        <v>3</v>
      </c>
      <c r="F35" s="9">
        <f t="shared" si="5"/>
        <v>3</v>
      </c>
      <c r="G35" s="9">
        <f t="shared" si="5"/>
        <v>3</v>
      </c>
      <c r="H35" s="9">
        <f t="shared" si="5"/>
        <v>1</v>
      </c>
      <c r="I35" s="9">
        <f t="shared" si="5"/>
        <v>0</v>
      </c>
      <c r="J35" s="9">
        <f t="shared" si="5"/>
        <v>3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1</v>
      </c>
      <c r="U35" s="10">
        <f t="shared" si="7"/>
        <v>1</v>
      </c>
      <c r="V35" s="10">
        <f t="shared" si="8"/>
        <v>1</v>
      </c>
      <c r="W35" s="11">
        <f t="shared" si="9"/>
        <v>2</v>
      </c>
    </row>
    <row r="36" spans="2:23" x14ac:dyDescent="0.4">
      <c r="B36" s="41"/>
      <c r="C36" s="3" t="s">
        <v>86</v>
      </c>
      <c r="D36" s="9">
        <f t="shared" si="5"/>
        <v>1</v>
      </c>
      <c r="E36" s="9">
        <f t="shared" si="5"/>
        <v>3</v>
      </c>
      <c r="F36" s="9">
        <f t="shared" si="5"/>
        <v>3</v>
      </c>
      <c r="G36" s="9">
        <f t="shared" si="5"/>
        <v>2</v>
      </c>
      <c r="H36" s="9">
        <f t="shared" si="5"/>
        <v>0</v>
      </c>
      <c r="I36" s="9">
        <f t="shared" si="5"/>
        <v>0</v>
      </c>
      <c r="J36" s="9">
        <f t="shared" si="5"/>
        <v>0</v>
      </c>
      <c r="K36" s="9">
        <f t="shared" si="5"/>
        <v>2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0.66666666666666663</v>
      </c>
      <c r="U36" s="10">
        <f t="shared" si="7"/>
        <v>1.3333333333333333</v>
      </c>
      <c r="V36" s="10">
        <f t="shared" si="8"/>
        <v>0.66666666666666663</v>
      </c>
      <c r="W36" s="11">
        <f t="shared" si="9"/>
        <v>2</v>
      </c>
    </row>
    <row r="37" spans="2:23" x14ac:dyDescent="0.4">
      <c r="B37" s="41"/>
      <c r="C37" s="3" t="s">
        <v>109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1</v>
      </c>
      <c r="H37" s="9">
        <f t="shared" si="5"/>
        <v>1</v>
      </c>
      <c r="I37" s="9">
        <f t="shared" si="5"/>
        <v>0</v>
      </c>
      <c r="J37" s="9">
        <f t="shared" si="5"/>
        <v>0</v>
      </c>
      <c r="K37" s="9">
        <f t="shared" si="5"/>
        <v>1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0.33333333333333331</v>
      </c>
      <c r="U37" s="10">
        <f t="shared" si="7"/>
        <v>0.66666666666666663</v>
      </c>
      <c r="V37" s="10">
        <f t="shared" si="8"/>
        <v>0.33333333333333331</v>
      </c>
      <c r="W37" s="11">
        <f t="shared" si="9"/>
        <v>1</v>
      </c>
    </row>
    <row r="38" spans="2:23" x14ac:dyDescent="0.4">
      <c r="B38" s="41"/>
      <c r="C38" s="3" t="s">
        <v>0</v>
      </c>
      <c r="D38" s="9">
        <f t="shared" si="5"/>
        <v>1</v>
      </c>
      <c r="E38" s="9">
        <f t="shared" si="5"/>
        <v>3</v>
      </c>
      <c r="F38" s="9">
        <f t="shared" si="5"/>
        <v>3</v>
      </c>
      <c r="G38" s="9">
        <f t="shared" si="5"/>
        <v>2</v>
      </c>
      <c r="H38" s="9">
        <f t="shared" si="5"/>
        <v>0</v>
      </c>
      <c r="I38" s="9">
        <f t="shared" si="5"/>
        <v>2</v>
      </c>
      <c r="J38" s="9">
        <f t="shared" si="5"/>
        <v>2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0.66666666666666663</v>
      </c>
      <c r="U38" s="10">
        <f t="shared" si="7"/>
        <v>0.66666666666666663</v>
      </c>
      <c r="V38" s="10">
        <f t="shared" si="8"/>
        <v>0.66666666666666663</v>
      </c>
      <c r="W38" s="11">
        <f t="shared" si="9"/>
        <v>1.3333333333333333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45455</v>
      </c>
      <c r="O41" s="28" t="s">
        <v>65</v>
      </c>
      <c r="P41" s="28" t="s">
        <v>110</v>
      </c>
      <c r="Q41" s="28" t="s">
        <v>48</v>
      </c>
      <c r="R41" s="28" t="s">
        <v>120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0.79166666666666663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7AE5-B249-4DFC-8AAF-625CBCB38D2E}">
  <dimension ref="B3:W44"/>
  <sheetViews>
    <sheetView topLeftCell="A4" zoomScale="71" zoomScaleNormal="55" workbookViewId="0">
      <selection activeCell="W42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>
        <v>1</v>
      </c>
      <c r="E5" s="20">
        <v>4</v>
      </c>
      <c r="F5" s="20">
        <v>4</v>
      </c>
      <c r="G5" s="20">
        <v>2</v>
      </c>
      <c r="H5" s="20">
        <v>2</v>
      </c>
      <c r="I5" s="20">
        <v>1</v>
      </c>
      <c r="J5" s="20"/>
      <c r="K5" s="20">
        <v>1</v>
      </c>
      <c r="L5" s="20"/>
      <c r="M5" s="20"/>
      <c r="N5" s="20"/>
      <c r="O5" s="20"/>
      <c r="P5" s="20">
        <v>1</v>
      </c>
      <c r="Q5" s="20"/>
      <c r="R5" s="20"/>
      <c r="S5" s="20"/>
      <c r="T5" s="10">
        <f t="shared" si="0"/>
        <v>0.5</v>
      </c>
      <c r="U5" s="10">
        <f t="shared" si="1"/>
        <v>1.5</v>
      </c>
      <c r="V5" s="10">
        <f t="shared" si="2"/>
        <v>0.5</v>
      </c>
      <c r="W5" s="11">
        <f t="shared" si="3"/>
        <v>2</v>
      </c>
    </row>
    <row r="6" spans="3:23" x14ac:dyDescent="0.4">
      <c r="C6" t="s">
        <v>85</v>
      </c>
      <c r="D6" s="20">
        <v>1</v>
      </c>
      <c r="E6" s="20">
        <v>4</v>
      </c>
      <c r="F6" s="20">
        <v>4</v>
      </c>
      <c r="G6" s="20">
        <v>3</v>
      </c>
      <c r="H6" s="20">
        <v>1</v>
      </c>
      <c r="I6" s="20">
        <v>4</v>
      </c>
      <c r="J6" s="20">
        <v>2</v>
      </c>
      <c r="K6" s="20"/>
      <c r="L6" s="20"/>
      <c r="M6" s="20">
        <v>1</v>
      </c>
      <c r="N6" s="20"/>
      <c r="O6" s="20"/>
      <c r="P6" s="20"/>
      <c r="Q6" s="20"/>
      <c r="R6" s="20"/>
      <c r="S6" s="20"/>
      <c r="T6" s="10">
        <f t="shared" si="0"/>
        <v>0.75</v>
      </c>
      <c r="U6" s="10">
        <f t="shared" si="1"/>
        <v>1.5</v>
      </c>
      <c r="V6" s="10">
        <f t="shared" si="2"/>
        <v>0.75</v>
      </c>
      <c r="W6" s="11">
        <f t="shared" si="3"/>
        <v>2.25</v>
      </c>
    </row>
    <row r="7" spans="3:23" x14ac:dyDescent="0.4">
      <c r="C7" t="s">
        <v>84</v>
      </c>
      <c r="D7" s="20">
        <v>1</v>
      </c>
      <c r="E7" s="20">
        <v>4</v>
      </c>
      <c r="F7" s="20">
        <v>4</v>
      </c>
      <c r="G7" s="20">
        <v>2</v>
      </c>
      <c r="H7" s="20">
        <v>1</v>
      </c>
      <c r="I7" s="20"/>
      <c r="J7" s="20">
        <v>2</v>
      </c>
      <c r="K7" s="20"/>
      <c r="L7" s="20"/>
      <c r="M7" s="20"/>
      <c r="N7" s="20"/>
      <c r="O7" s="20"/>
      <c r="P7" s="20"/>
      <c r="Q7" s="20"/>
      <c r="R7" s="20"/>
      <c r="S7" s="20"/>
      <c r="T7" s="10">
        <f t="shared" si="0"/>
        <v>0.5</v>
      </c>
      <c r="U7" s="10">
        <f>(J7+(2*K7)+(3*L7)+(4*M7)+(4*P7))/F7</f>
        <v>0.5</v>
      </c>
      <c r="V7" s="10">
        <f t="shared" si="2"/>
        <v>0.5</v>
      </c>
      <c r="W7" s="11">
        <f>U7+V7</f>
        <v>1</v>
      </c>
    </row>
    <row r="8" spans="3:23" x14ac:dyDescent="0.4">
      <c r="C8" t="s">
        <v>45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 t="e">
        <f t="shared" si="0"/>
        <v>#DIV/0!</v>
      </c>
      <c r="U8" s="10" t="e">
        <f t="shared" ref="U8:U20" si="4">(J8+(2*K8)+(3*L8)+(4*M8)+(4*P8))/F8</f>
        <v>#DIV/0!</v>
      </c>
      <c r="V8" s="10" t="e">
        <f t="shared" si="2"/>
        <v>#DIV/0!</v>
      </c>
      <c r="W8" s="11" t="e">
        <f t="shared" si="3"/>
        <v>#DIV/0!</v>
      </c>
    </row>
    <row r="9" spans="3:23" x14ac:dyDescent="0.4">
      <c r="C9" t="s">
        <v>86</v>
      </c>
      <c r="D9" s="20">
        <v>1</v>
      </c>
      <c r="E9" s="20">
        <v>4</v>
      </c>
      <c r="F9" s="20">
        <v>3</v>
      </c>
      <c r="G9" s="20">
        <v>1</v>
      </c>
      <c r="H9" s="20"/>
      <c r="I9" s="20"/>
      <c r="J9" s="20"/>
      <c r="K9" s="20">
        <v>1</v>
      </c>
      <c r="L9" s="20"/>
      <c r="M9" s="20"/>
      <c r="N9" s="20">
        <v>1</v>
      </c>
      <c r="O9" s="20"/>
      <c r="P9" s="20"/>
      <c r="Q9" s="20"/>
      <c r="R9" s="20"/>
      <c r="S9" s="20"/>
      <c r="T9" s="10">
        <f t="shared" si="0"/>
        <v>0.33333333333333331</v>
      </c>
      <c r="U9" s="10">
        <f t="shared" si="4"/>
        <v>0.66666666666666663</v>
      </c>
      <c r="V9" s="10">
        <f t="shared" si="2"/>
        <v>0.5</v>
      </c>
      <c r="W9" s="11">
        <f t="shared" si="3"/>
        <v>1.1666666666666665</v>
      </c>
    </row>
    <row r="10" spans="3:23" x14ac:dyDescent="0.4">
      <c r="C10" t="s">
        <v>5</v>
      </c>
      <c r="D10" s="20">
        <v>1</v>
      </c>
      <c r="E10" s="20">
        <v>5</v>
      </c>
      <c r="F10" s="20">
        <v>5</v>
      </c>
      <c r="G10" s="20">
        <v>2</v>
      </c>
      <c r="H10" s="20">
        <v>2</v>
      </c>
      <c r="I10" s="20"/>
      <c r="J10" s="20">
        <v>2</v>
      </c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0.4</v>
      </c>
      <c r="U10" s="10">
        <f t="shared" si="4"/>
        <v>0.4</v>
      </c>
      <c r="V10" s="10">
        <f t="shared" si="2"/>
        <v>0.4</v>
      </c>
      <c r="W10" s="11">
        <f t="shared" si="3"/>
        <v>0.8</v>
      </c>
    </row>
    <row r="11" spans="3:23" x14ac:dyDescent="0.4">
      <c r="C11" t="s">
        <v>87</v>
      </c>
      <c r="D11" s="20">
        <v>1</v>
      </c>
      <c r="E11" s="20">
        <v>4</v>
      </c>
      <c r="F11" s="20">
        <v>4</v>
      </c>
      <c r="G11" s="20">
        <v>1</v>
      </c>
      <c r="H11" s="20">
        <v>1</v>
      </c>
      <c r="I11" s="20"/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/>
      <c r="T11" s="10">
        <f t="shared" si="0"/>
        <v>0.25</v>
      </c>
      <c r="U11" s="10">
        <f t="shared" si="4"/>
        <v>0.25</v>
      </c>
      <c r="V11" s="10">
        <f t="shared" si="2"/>
        <v>0.25</v>
      </c>
      <c r="W11" s="11">
        <f t="shared" si="3"/>
        <v>0.5</v>
      </c>
    </row>
    <row r="12" spans="3:23" x14ac:dyDescent="0.4">
      <c r="C12" t="s">
        <v>0</v>
      </c>
      <c r="D12" s="20">
        <v>1</v>
      </c>
      <c r="E12" s="20">
        <v>4</v>
      </c>
      <c r="F12" s="20">
        <v>3</v>
      </c>
      <c r="G12" s="20"/>
      <c r="H12" s="20"/>
      <c r="I12" s="20">
        <v>1</v>
      </c>
      <c r="J12" s="20"/>
      <c r="K12" s="20"/>
      <c r="L12" s="20"/>
      <c r="M12" s="20"/>
      <c r="N12" s="20"/>
      <c r="O12" s="20"/>
      <c r="P12" s="20"/>
      <c r="Q12" s="20"/>
      <c r="R12" s="20">
        <v>1</v>
      </c>
      <c r="S12" s="20"/>
      <c r="T12" s="10">
        <f t="shared" si="0"/>
        <v>0</v>
      </c>
      <c r="U12" s="10">
        <f t="shared" si="4"/>
        <v>0</v>
      </c>
      <c r="V12" s="10">
        <f t="shared" si="2"/>
        <v>0</v>
      </c>
      <c r="W12" s="11">
        <f t="shared" si="3"/>
        <v>0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2</v>
      </c>
      <c r="H13" s="20">
        <v>1</v>
      </c>
      <c r="I13" s="20">
        <v>2</v>
      </c>
      <c r="J13" s="20"/>
      <c r="K13" s="20">
        <v>1</v>
      </c>
      <c r="L13" s="20"/>
      <c r="M13" s="20">
        <v>1</v>
      </c>
      <c r="N13" s="20"/>
      <c r="O13" s="20"/>
      <c r="P13" s="20"/>
      <c r="Q13" s="20"/>
      <c r="R13" s="20"/>
      <c r="S13" s="20"/>
      <c r="T13" s="10">
        <f t="shared" si="0"/>
        <v>0.5</v>
      </c>
      <c r="U13" s="10">
        <f t="shared" si="4"/>
        <v>1.5</v>
      </c>
      <c r="V13" s="10">
        <f t="shared" si="2"/>
        <v>0.5</v>
      </c>
      <c r="W13" s="11">
        <f t="shared" si="3"/>
        <v>2</v>
      </c>
    </row>
    <row r="14" spans="3:23" x14ac:dyDescent="0.4">
      <c r="C14" t="s">
        <v>99</v>
      </c>
      <c r="D14" s="20">
        <v>1</v>
      </c>
      <c r="E14" s="20">
        <v>4</v>
      </c>
      <c r="F14" s="20">
        <v>4</v>
      </c>
      <c r="G14" s="20">
        <v>4</v>
      </c>
      <c r="H14" s="20">
        <v>3</v>
      </c>
      <c r="I14" s="20">
        <v>3</v>
      </c>
      <c r="J14" s="20">
        <v>2</v>
      </c>
      <c r="K14" s="20">
        <v>1</v>
      </c>
      <c r="L14" s="20">
        <v>1</v>
      </c>
      <c r="M14" s="20"/>
      <c r="N14" s="20"/>
      <c r="O14" s="20"/>
      <c r="P14" s="20"/>
      <c r="Q14" s="20"/>
      <c r="R14" s="20"/>
      <c r="S14" s="20"/>
      <c r="T14" s="10">
        <f t="shared" si="0"/>
        <v>1</v>
      </c>
      <c r="U14" s="10">
        <f t="shared" si="4"/>
        <v>1.75</v>
      </c>
      <c r="V14" s="10">
        <f t="shared" si="2"/>
        <v>1</v>
      </c>
      <c r="W14" s="11">
        <f t="shared" si="3"/>
        <v>2.75</v>
      </c>
    </row>
    <row r="15" spans="3:23" x14ac:dyDescent="0.4">
      <c r="C15" t="s">
        <v>12</v>
      </c>
      <c r="I15" s="20"/>
      <c r="K15" s="20"/>
      <c r="L15" s="20"/>
      <c r="M15" s="20"/>
      <c r="N15" s="20"/>
      <c r="O15" s="20"/>
      <c r="P15" s="20"/>
      <c r="Q15" s="20"/>
      <c r="R15" s="20"/>
      <c r="S15" s="20"/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4</v>
      </c>
      <c r="F19" s="20">
        <v>4</v>
      </c>
      <c r="G19" s="20">
        <v>3</v>
      </c>
      <c r="H19" s="20"/>
      <c r="I19" s="20"/>
      <c r="J19" s="20">
        <v>1</v>
      </c>
      <c r="K19" s="20">
        <v>2</v>
      </c>
      <c r="L19" s="20"/>
      <c r="M19" s="20"/>
      <c r="N19" s="20"/>
      <c r="O19" s="20"/>
      <c r="P19" s="20"/>
      <c r="Q19" s="20"/>
      <c r="R19" s="20"/>
      <c r="S19" s="20"/>
      <c r="T19" s="10">
        <f t="shared" si="0"/>
        <v>0.75</v>
      </c>
      <c r="U19" s="10">
        <f t="shared" si="4"/>
        <v>1.25</v>
      </c>
      <c r="V19" s="10">
        <f t="shared" si="2"/>
        <v>0.75</v>
      </c>
      <c r="W19" s="11">
        <f t="shared" si="3"/>
        <v>2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119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5</v>
      </c>
      <c r="D29" s="9">
        <f t="shared" ref="D29:S38" si="5">VLOOKUP($C29,$C$4:$S$20,MATCH(D$28,$C$3:$S$3,0),FALSE)</f>
        <v>1</v>
      </c>
      <c r="E29" s="9">
        <f t="shared" si="5"/>
        <v>5</v>
      </c>
      <c r="F29" s="9">
        <f t="shared" si="5"/>
        <v>5</v>
      </c>
      <c r="G29" s="9">
        <f t="shared" si="5"/>
        <v>2</v>
      </c>
      <c r="H29" s="9">
        <f t="shared" si="5"/>
        <v>2</v>
      </c>
      <c r="I29" s="9">
        <f t="shared" si="5"/>
        <v>0</v>
      </c>
      <c r="J29" s="9">
        <f t="shared" si="5"/>
        <v>2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0.4</v>
      </c>
      <c r="U29" s="10">
        <f t="shared" ref="U29:U38" si="7">(J29+(2*K29)+(3*L29)+(4*M29))/F29</f>
        <v>0.4</v>
      </c>
      <c r="V29" s="10">
        <f>(G29+N29+Q29+O29)/E29</f>
        <v>0.4</v>
      </c>
      <c r="W29" s="11">
        <f>U29+V29</f>
        <v>0.8</v>
      </c>
    </row>
    <row r="30" spans="2:23" x14ac:dyDescent="0.4">
      <c r="B30" s="41"/>
      <c r="C30" s="3" t="s">
        <v>87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1</v>
      </c>
      <c r="H30" s="9">
        <f t="shared" si="5"/>
        <v>1</v>
      </c>
      <c r="I30" s="9">
        <f t="shared" si="5"/>
        <v>0</v>
      </c>
      <c r="J30" s="9">
        <f t="shared" si="5"/>
        <v>1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0.25</v>
      </c>
      <c r="U30" s="10">
        <f t="shared" si="7"/>
        <v>0.25</v>
      </c>
      <c r="V30" s="10">
        <f t="shared" ref="V30:V38" si="8">(G30+N30+Q30+O30)/E30</f>
        <v>0.25</v>
      </c>
      <c r="W30" s="11">
        <f t="shared" ref="W30:W38" si="9">U30+V30</f>
        <v>0.5</v>
      </c>
    </row>
    <row r="31" spans="2:23" x14ac:dyDescent="0.4">
      <c r="B31" s="41"/>
      <c r="C31" s="3" t="s">
        <v>91</v>
      </c>
      <c r="D31" s="9">
        <f t="shared" si="5"/>
        <v>1</v>
      </c>
      <c r="E31" s="9">
        <f t="shared" si="5"/>
        <v>4</v>
      </c>
      <c r="F31" s="9">
        <f t="shared" si="5"/>
        <v>4</v>
      </c>
      <c r="G31" s="9">
        <f t="shared" si="5"/>
        <v>2</v>
      </c>
      <c r="H31" s="9">
        <f t="shared" si="5"/>
        <v>2</v>
      </c>
      <c r="I31" s="9">
        <f t="shared" si="5"/>
        <v>1</v>
      </c>
      <c r="J31" s="9">
        <f t="shared" si="5"/>
        <v>0</v>
      </c>
      <c r="K31" s="9">
        <f t="shared" si="5"/>
        <v>1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1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0.5</v>
      </c>
      <c r="U31" s="10">
        <f t="shared" si="7"/>
        <v>0.5</v>
      </c>
      <c r="V31" s="10">
        <f t="shared" si="8"/>
        <v>0.5</v>
      </c>
      <c r="W31" s="11">
        <f t="shared" si="9"/>
        <v>1</v>
      </c>
    </row>
    <row r="32" spans="2:23" x14ac:dyDescent="0.4">
      <c r="B32" s="41"/>
      <c r="C32" s="3" t="s">
        <v>99</v>
      </c>
      <c r="D32" s="9">
        <f t="shared" si="5"/>
        <v>1</v>
      </c>
      <c r="E32" s="9">
        <f t="shared" si="5"/>
        <v>4</v>
      </c>
      <c r="F32" s="9">
        <f t="shared" si="5"/>
        <v>4</v>
      </c>
      <c r="G32" s="9">
        <f t="shared" si="5"/>
        <v>4</v>
      </c>
      <c r="H32" s="9">
        <f t="shared" si="5"/>
        <v>3</v>
      </c>
      <c r="I32" s="9">
        <f t="shared" si="5"/>
        <v>3</v>
      </c>
      <c r="J32" s="9">
        <f t="shared" si="5"/>
        <v>2</v>
      </c>
      <c r="K32" s="9">
        <f t="shared" si="5"/>
        <v>1</v>
      </c>
      <c r="L32" s="9">
        <f t="shared" si="5"/>
        <v>1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1</v>
      </c>
      <c r="U32" s="10">
        <f t="shared" si="7"/>
        <v>1.75</v>
      </c>
      <c r="V32" s="10">
        <f t="shared" si="8"/>
        <v>1</v>
      </c>
      <c r="W32" s="11">
        <f t="shared" si="9"/>
        <v>2.75</v>
      </c>
    </row>
    <row r="33" spans="2:23" x14ac:dyDescent="0.4">
      <c r="B33" s="41"/>
      <c r="C33" s="3" t="s">
        <v>85</v>
      </c>
      <c r="D33" s="9">
        <f t="shared" si="5"/>
        <v>1</v>
      </c>
      <c r="E33" s="9">
        <f t="shared" si="5"/>
        <v>4</v>
      </c>
      <c r="F33" s="9">
        <f t="shared" si="5"/>
        <v>4</v>
      </c>
      <c r="G33" s="9">
        <f t="shared" si="5"/>
        <v>3</v>
      </c>
      <c r="H33" s="9">
        <f t="shared" si="5"/>
        <v>1</v>
      </c>
      <c r="I33" s="9">
        <f t="shared" si="5"/>
        <v>4</v>
      </c>
      <c r="J33" s="9">
        <f t="shared" si="5"/>
        <v>2</v>
      </c>
      <c r="K33" s="9">
        <f t="shared" si="5"/>
        <v>0</v>
      </c>
      <c r="L33" s="9">
        <f t="shared" si="5"/>
        <v>0</v>
      </c>
      <c r="M33" s="9">
        <f t="shared" si="5"/>
        <v>1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0.75</v>
      </c>
      <c r="U33" s="10">
        <f t="shared" si="7"/>
        <v>1.5</v>
      </c>
      <c r="V33" s="10">
        <f t="shared" si="8"/>
        <v>0.75</v>
      </c>
      <c r="W33" s="11">
        <f t="shared" si="9"/>
        <v>2.25</v>
      </c>
    </row>
    <row r="34" spans="2:23" x14ac:dyDescent="0.4">
      <c r="B34" s="41"/>
      <c r="C34" s="3" t="s">
        <v>86</v>
      </c>
      <c r="D34" s="9">
        <f t="shared" si="5"/>
        <v>1</v>
      </c>
      <c r="E34" s="9">
        <f t="shared" si="5"/>
        <v>4</v>
      </c>
      <c r="F34" s="9">
        <f t="shared" si="5"/>
        <v>3</v>
      </c>
      <c r="G34" s="9">
        <f t="shared" si="5"/>
        <v>1</v>
      </c>
      <c r="H34" s="9">
        <f t="shared" si="5"/>
        <v>0</v>
      </c>
      <c r="I34" s="9">
        <f t="shared" si="5"/>
        <v>0</v>
      </c>
      <c r="J34" s="9">
        <f t="shared" si="5"/>
        <v>0</v>
      </c>
      <c r="K34" s="9">
        <f t="shared" si="5"/>
        <v>1</v>
      </c>
      <c r="L34" s="9">
        <f t="shared" si="5"/>
        <v>0</v>
      </c>
      <c r="M34" s="9">
        <f t="shared" si="5"/>
        <v>0</v>
      </c>
      <c r="N34" s="9">
        <f t="shared" si="5"/>
        <v>1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0.33333333333333331</v>
      </c>
      <c r="U34" s="10">
        <f t="shared" si="7"/>
        <v>0.66666666666666663</v>
      </c>
      <c r="V34" s="10">
        <f t="shared" si="8"/>
        <v>0.5</v>
      </c>
      <c r="W34" s="11">
        <f t="shared" si="9"/>
        <v>1.1666666666666665</v>
      </c>
    </row>
    <row r="35" spans="2:23" x14ac:dyDescent="0.4">
      <c r="B35" s="41"/>
      <c r="C35" s="3" t="s">
        <v>0</v>
      </c>
      <c r="D35" s="9">
        <f t="shared" si="5"/>
        <v>1</v>
      </c>
      <c r="E35" s="9">
        <f t="shared" si="5"/>
        <v>4</v>
      </c>
      <c r="F35" s="9">
        <f t="shared" si="5"/>
        <v>3</v>
      </c>
      <c r="G35" s="9">
        <f t="shared" si="5"/>
        <v>0</v>
      </c>
      <c r="H35" s="9">
        <f t="shared" si="5"/>
        <v>0</v>
      </c>
      <c r="I35" s="9">
        <f t="shared" si="5"/>
        <v>1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1</v>
      </c>
      <c r="S35" s="9">
        <f t="shared" si="5"/>
        <v>0</v>
      </c>
      <c r="T35" s="10">
        <f t="shared" si="6"/>
        <v>0</v>
      </c>
      <c r="U35" s="10">
        <f t="shared" si="7"/>
        <v>0</v>
      </c>
      <c r="V35" s="10">
        <f t="shared" si="8"/>
        <v>0</v>
      </c>
      <c r="W35" s="11">
        <f t="shared" si="9"/>
        <v>0</v>
      </c>
    </row>
    <row r="36" spans="2:23" x14ac:dyDescent="0.4">
      <c r="B36" s="41"/>
      <c r="C36" s="3" t="s">
        <v>109</v>
      </c>
      <c r="D36" s="9">
        <f t="shared" si="5"/>
        <v>1</v>
      </c>
      <c r="E36" s="9">
        <f t="shared" si="5"/>
        <v>4</v>
      </c>
      <c r="F36" s="9">
        <f t="shared" si="5"/>
        <v>4</v>
      </c>
      <c r="G36" s="9">
        <f t="shared" si="5"/>
        <v>3</v>
      </c>
      <c r="H36" s="9">
        <f t="shared" si="5"/>
        <v>0</v>
      </c>
      <c r="I36" s="9">
        <f t="shared" si="5"/>
        <v>0</v>
      </c>
      <c r="J36" s="9">
        <f t="shared" si="5"/>
        <v>1</v>
      </c>
      <c r="K36" s="9">
        <f t="shared" si="5"/>
        <v>2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0.75</v>
      </c>
      <c r="U36" s="10">
        <f t="shared" si="7"/>
        <v>1.25</v>
      </c>
      <c r="V36" s="10">
        <f t="shared" si="8"/>
        <v>0.75</v>
      </c>
      <c r="W36" s="11">
        <f t="shared" si="9"/>
        <v>2</v>
      </c>
    </row>
    <row r="37" spans="2:23" x14ac:dyDescent="0.4">
      <c r="B37" s="41"/>
      <c r="C37" s="3" t="s">
        <v>84</v>
      </c>
      <c r="D37" s="9">
        <f t="shared" si="5"/>
        <v>1</v>
      </c>
      <c r="E37" s="9">
        <f t="shared" si="5"/>
        <v>4</v>
      </c>
      <c r="F37" s="9">
        <f t="shared" si="5"/>
        <v>4</v>
      </c>
      <c r="G37" s="9">
        <f t="shared" si="5"/>
        <v>2</v>
      </c>
      <c r="H37" s="9">
        <f t="shared" si="5"/>
        <v>1</v>
      </c>
      <c r="I37" s="9">
        <f t="shared" si="5"/>
        <v>0</v>
      </c>
      <c r="J37" s="9">
        <f t="shared" si="5"/>
        <v>2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0.5</v>
      </c>
      <c r="U37" s="10">
        <f t="shared" si="7"/>
        <v>0.5</v>
      </c>
      <c r="V37" s="10">
        <f t="shared" si="8"/>
        <v>0.5</v>
      </c>
      <c r="W37" s="11">
        <f t="shared" si="9"/>
        <v>1</v>
      </c>
    </row>
    <row r="38" spans="2:23" x14ac:dyDescent="0.4">
      <c r="B38" s="41"/>
      <c r="C38" s="3" t="s">
        <v>88</v>
      </c>
      <c r="D38" s="9">
        <f t="shared" si="5"/>
        <v>1</v>
      </c>
      <c r="E38" s="9">
        <f t="shared" si="5"/>
        <v>4</v>
      </c>
      <c r="F38" s="9">
        <f t="shared" si="5"/>
        <v>4</v>
      </c>
      <c r="G38" s="9">
        <f t="shared" si="5"/>
        <v>2</v>
      </c>
      <c r="H38" s="9">
        <f t="shared" si="5"/>
        <v>1</v>
      </c>
      <c r="I38" s="9">
        <f t="shared" si="5"/>
        <v>2</v>
      </c>
      <c r="J38" s="9">
        <f t="shared" si="5"/>
        <v>0</v>
      </c>
      <c r="K38" s="9">
        <f t="shared" si="5"/>
        <v>1</v>
      </c>
      <c r="L38" s="9">
        <f t="shared" si="5"/>
        <v>0</v>
      </c>
      <c r="M38" s="9">
        <f t="shared" si="5"/>
        <v>1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0.5</v>
      </c>
      <c r="U38" s="10">
        <f t="shared" si="7"/>
        <v>1.5</v>
      </c>
      <c r="V38" s="10">
        <f t="shared" si="8"/>
        <v>0.5</v>
      </c>
      <c r="W38" s="11">
        <f t="shared" si="9"/>
        <v>2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45455</v>
      </c>
      <c r="O41" s="28" t="s">
        <v>65</v>
      </c>
      <c r="P41" s="28" t="s">
        <v>110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0.79166666666666663</v>
      </c>
      <c r="Q42" s="30" t="s">
        <v>49</v>
      </c>
      <c r="R42" s="30" t="s">
        <v>120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11E6-C5C3-4878-B611-A5DC674C1B52}">
  <dimension ref="B3:W44"/>
  <sheetViews>
    <sheetView topLeftCell="C3" zoomScale="70" zoomScaleNormal="70" workbookViewId="0">
      <selection activeCell="P42" sqref="P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>
        <v>1</v>
      </c>
      <c r="E5" s="20">
        <v>4</v>
      </c>
      <c r="F5" s="20">
        <v>2</v>
      </c>
      <c r="G5" s="20">
        <v>1</v>
      </c>
      <c r="H5" s="20">
        <v>2</v>
      </c>
      <c r="I5" s="20">
        <v>3</v>
      </c>
      <c r="J5" s="20"/>
      <c r="K5" s="20"/>
      <c r="L5" s="20"/>
      <c r="M5" s="20">
        <v>1</v>
      </c>
      <c r="N5" s="20">
        <v>2</v>
      </c>
      <c r="O5" s="20"/>
      <c r="P5" s="20"/>
      <c r="Q5" s="20"/>
      <c r="R5" s="20"/>
      <c r="S5" s="20"/>
      <c r="T5" s="10">
        <f t="shared" si="0"/>
        <v>0.5</v>
      </c>
      <c r="U5" s="10">
        <f t="shared" si="1"/>
        <v>2</v>
      </c>
      <c r="V5" s="10">
        <f t="shared" si="2"/>
        <v>0.75</v>
      </c>
      <c r="W5" s="11">
        <f t="shared" si="3"/>
        <v>2.75</v>
      </c>
    </row>
    <row r="6" spans="3:23" x14ac:dyDescent="0.4">
      <c r="C6" t="s">
        <v>85</v>
      </c>
      <c r="D6" s="20">
        <v>1</v>
      </c>
      <c r="E6" s="20">
        <v>4</v>
      </c>
      <c r="F6" s="20">
        <v>4</v>
      </c>
      <c r="G6" s="20">
        <v>2</v>
      </c>
      <c r="H6" s="20">
        <v>1</v>
      </c>
      <c r="I6" s="20"/>
      <c r="J6" s="20">
        <v>1</v>
      </c>
      <c r="K6" s="20">
        <v>1</v>
      </c>
      <c r="L6" s="20"/>
      <c r="M6" s="20"/>
      <c r="N6" s="20"/>
      <c r="O6" s="20"/>
      <c r="P6" s="20"/>
      <c r="Q6" s="20"/>
      <c r="R6" s="20"/>
      <c r="S6" s="20"/>
      <c r="T6" s="10">
        <f t="shared" si="0"/>
        <v>0.5</v>
      </c>
      <c r="U6" s="10">
        <f t="shared" si="1"/>
        <v>0.75</v>
      </c>
      <c r="V6" s="10">
        <f t="shared" si="2"/>
        <v>0.5</v>
      </c>
      <c r="W6" s="11">
        <f t="shared" si="3"/>
        <v>1.25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>
        <v>0</v>
      </c>
      <c r="Q7" s="20">
        <v>0</v>
      </c>
      <c r="R7" s="20">
        <v>0</v>
      </c>
      <c r="S7" s="20">
        <v>0</v>
      </c>
      <c r="T7" s="10" t="e">
        <f t="shared" si="0"/>
        <v>#DIV/0!</v>
      </c>
      <c r="U7" s="10" t="e">
        <f>(J7+(2*K7)+(3*L7)+(4*M7)+(4*P7))/F7</f>
        <v>#DIV/0!</v>
      </c>
      <c r="V7" s="10" t="e">
        <f t="shared" si="2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3</v>
      </c>
      <c r="F8" s="20">
        <v>3</v>
      </c>
      <c r="G8" s="20">
        <v>1</v>
      </c>
      <c r="H8" s="20"/>
      <c r="I8" s="20"/>
      <c r="J8" s="20"/>
      <c r="K8" s="20">
        <v>1</v>
      </c>
      <c r="L8" s="20"/>
      <c r="M8" s="20"/>
      <c r="N8" s="20"/>
      <c r="O8" s="20"/>
      <c r="P8" s="20"/>
      <c r="Q8" s="20"/>
      <c r="R8" s="20"/>
      <c r="S8" s="20"/>
      <c r="T8" s="10">
        <f t="shared" si="0"/>
        <v>0.33333333333333331</v>
      </c>
      <c r="U8" s="10">
        <f t="shared" ref="U8:U20" si="4">(J8+(2*K8)+(3*L8)+(4*M8)+(4*P8))/F8</f>
        <v>0.66666666666666663</v>
      </c>
      <c r="V8" s="10">
        <f t="shared" si="2"/>
        <v>0.33333333333333331</v>
      </c>
      <c r="W8" s="11">
        <f t="shared" si="3"/>
        <v>1</v>
      </c>
    </row>
    <row r="9" spans="3:23" x14ac:dyDescent="0.4">
      <c r="C9" t="s">
        <v>86</v>
      </c>
      <c r="D9" s="20">
        <v>1</v>
      </c>
      <c r="E9" s="20">
        <v>3</v>
      </c>
      <c r="F9" s="20">
        <v>2</v>
      </c>
      <c r="G9" s="20">
        <v>1</v>
      </c>
      <c r="H9" s="20"/>
      <c r="I9" s="20"/>
      <c r="J9" s="20">
        <v>1</v>
      </c>
      <c r="K9" s="20"/>
      <c r="L9" s="20"/>
      <c r="M9" s="20"/>
      <c r="N9" s="20">
        <v>1</v>
      </c>
      <c r="O9" s="20"/>
      <c r="P9" s="20"/>
      <c r="Q9" s="20"/>
      <c r="R9" s="20"/>
      <c r="S9" s="20"/>
      <c r="T9" s="10">
        <f t="shared" si="0"/>
        <v>0.5</v>
      </c>
      <c r="U9" s="10">
        <f t="shared" si="4"/>
        <v>0.5</v>
      </c>
      <c r="V9" s="10">
        <f t="shared" si="2"/>
        <v>0.66666666666666663</v>
      </c>
      <c r="W9" s="11">
        <f t="shared" si="3"/>
        <v>1.1666666666666665</v>
      </c>
    </row>
    <row r="10" spans="3:23" x14ac:dyDescent="0.4">
      <c r="C10" t="s">
        <v>5</v>
      </c>
      <c r="D10" s="20">
        <v>1</v>
      </c>
      <c r="E10" s="20">
        <v>4</v>
      </c>
      <c r="F10" s="20">
        <v>2</v>
      </c>
      <c r="G10" s="20">
        <v>2</v>
      </c>
      <c r="H10" s="20">
        <v>2</v>
      </c>
      <c r="I10" s="20">
        <v>2</v>
      </c>
      <c r="J10" s="20">
        <v>2</v>
      </c>
      <c r="K10" s="20"/>
      <c r="L10" s="20"/>
      <c r="M10" s="20"/>
      <c r="N10" s="20">
        <v>2</v>
      </c>
      <c r="O10" s="20"/>
      <c r="P10" s="20"/>
      <c r="Q10" s="20"/>
      <c r="R10" s="20"/>
      <c r="S10" s="20"/>
      <c r="T10" s="10">
        <f t="shared" si="0"/>
        <v>1</v>
      </c>
      <c r="U10" s="10">
        <f t="shared" si="4"/>
        <v>1</v>
      </c>
      <c r="V10" s="10">
        <f t="shared" si="2"/>
        <v>1</v>
      </c>
      <c r="W10" s="11">
        <f t="shared" si="3"/>
        <v>2</v>
      </c>
    </row>
    <row r="11" spans="3:23" x14ac:dyDescent="0.4">
      <c r="C11" t="s">
        <v>87</v>
      </c>
      <c r="D11" s="20">
        <v>1</v>
      </c>
      <c r="E11" s="20">
        <v>4</v>
      </c>
      <c r="F11" s="20">
        <v>3</v>
      </c>
      <c r="G11" s="20"/>
      <c r="H11" s="20">
        <v>1</v>
      </c>
      <c r="I11" s="20"/>
      <c r="J11" s="20"/>
      <c r="K11" s="20"/>
      <c r="L11" s="20"/>
      <c r="M11" s="20"/>
      <c r="N11" s="20">
        <v>1</v>
      </c>
      <c r="O11" s="20"/>
      <c r="P11" s="20"/>
      <c r="Q11" s="20"/>
      <c r="R11" s="20"/>
      <c r="S11" s="20"/>
      <c r="T11" s="10">
        <f t="shared" si="0"/>
        <v>0</v>
      </c>
      <c r="U11" s="10">
        <f t="shared" si="4"/>
        <v>0</v>
      </c>
      <c r="V11" s="10">
        <f t="shared" si="2"/>
        <v>0.25</v>
      </c>
      <c r="W11" s="11">
        <f t="shared" si="3"/>
        <v>0.25</v>
      </c>
    </row>
    <row r="12" spans="3:23" x14ac:dyDescent="0.4">
      <c r="C12" t="s">
        <v>0</v>
      </c>
      <c r="D12" s="20">
        <v>1</v>
      </c>
      <c r="E12" s="20">
        <v>3</v>
      </c>
      <c r="F12" s="20">
        <v>1</v>
      </c>
      <c r="G12" s="20"/>
      <c r="H12" s="20">
        <v>1</v>
      </c>
      <c r="I12" s="20"/>
      <c r="J12" s="20"/>
      <c r="K12" s="20"/>
      <c r="L12" s="20"/>
      <c r="M12" s="20"/>
      <c r="N12" s="20">
        <v>2</v>
      </c>
      <c r="O12" s="20"/>
      <c r="P12" s="20"/>
      <c r="Q12" s="20"/>
      <c r="R12" s="20"/>
      <c r="S12" s="20"/>
      <c r="T12" s="10">
        <f t="shared" si="0"/>
        <v>0</v>
      </c>
      <c r="U12" s="10">
        <f t="shared" si="4"/>
        <v>0</v>
      </c>
      <c r="V12" s="10">
        <f t="shared" si="2"/>
        <v>0.66666666666666663</v>
      </c>
      <c r="W12" s="11">
        <f t="shared" si="3"/>
        <v>0.66666666666666663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2</v>
      </c>
      <c r="H13" s="20">
        <v>1</v>
      </c>
      <c r="I13" s="20">
        <v>3</v>
      </c>
      <c r="J13" s="20"/>
      <c r="K13" s="20">
        <v>1</v>
      </c>
      <c r="L13" s="20"/>
      <c r="M13" s="20">
        <v>1</v>
      </c>
      <c r="N13" s="20"/>
      <c r="O13" s="20"/>
      <c r="P13" s="20"/>
      <c r="Q13" s="20"/>
      <c r="R13" s="20"/>
      <c r="S13" s="20"/>
      <c r="T13" s="10">
        <f t="shared" si="0"/>
        <v>0.66666666666666663</v>
      </c>
      <c r="U13" s="10">
        <f t="shared" si="4"/>
        <v>2</v>
      </c>
      <c r="V13" s="10">
        <f t="shared" si="2"/>
        <v>0.66666666666666663</v>
      </c>
      <c r="W13" s="11">
        <f t="shared" si="3"/>
        <v>2.6666666666666665</v>
      </c>
    </row>
    <row r="14" spans="3:23" x14ac:dyDescent="0.4">
      <c r="C14" t="s">
        <v>99</v>
      </c>
      <c r="D14" s="20">
        <v>1</v>
      </c>
      <c r="E14" s="20">
        <v>3</v>
      </c>
      <c r="F14" s="20">
        <v>2</v>
      </c>
      <c r="G14" s="20">
        <v>1</v>
      </c>
      <c r="H14" s="20"/>
      <c r="I14" s="20">
        <v>1</v>
      </c>
      <c r="J14" s="20">
        <v>1</v>
      </c>
      <c r="K14" s="20"/>
      <c r="L14" s="20"/>
      <c r="M14" s="20"/>
      <c r="N14" s="20">
        <v>1</v>
      </c>
      <c r="O14" s="20"/>
      <c r="P14" s="20"/>
      <c r="Q14" s="20"/>
      <c r="R14" s="20"/>
      <c r="S14" s="20"/>
      <c r="T14" s="10">
        <f t="shared" si="0"/>
        <v>0.5</v>
      </c>
      <c r="U14" s="10">
        <f t="shared" si="4"/>
        <v>0.5</v>
      </c>
      <c r="V14" s="10">
        <f t="shared" si="2"/>
        <v>0.66666666666666663</v>
      </c>
      <c r="W14" s="11">
        <f t="shared" si="3"/>
        <v>1.1666666666666665</v>
      </c>
    </row>
    <row r="15" spans="3:23" x14ac:dyDescent="0.4">
      <c r="C15" t="s">
        <v>12</v>
      </c>
      <c r="D15">
        <v>1</v>
      </c>
      <c r="E15">
        <v>4</v>
      </c>
      <c r="F15">
        <v>4</v>
      </c>
      <c r="G15">
        <v>1</v>
      </c>
      <c r="H15">
        <v>1</v>
      </c>
      <c r="I15" s="20"/>
      <c r="J15">
        <v>1</v>
      </c>
      <c r="K15" s="20"/>
      <c r="L15" s="20"/>
      <c r="M15" s="20"/>
      <c r="N15" s="20"/>
      <c r="O15" s="20"/>
      <c r="P15" s="20">
        <v>0</v>
      </c>
      <c r="Q15" s="20">
        <v>0</v>
      </c>
      <c r="R15" s="20">
        <v>0</v>
      </c>
      <c r="S15" s="20">
        <v>0</v>
      </c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2</v>
      </c>
      <c r="G19" s="20">
        <v>1</v>
      </c>
      <c r="H19" s="20"/>
      <c r="I19" s="20">
        <v>0</v>
      </c>
      <c r="J19" s="20">
        <v>1</v>
      </c>
      <c r="K19" s="20"/>
      <c r="L19" s="20"/>
      <c r="M19" s="20"/>
      <c r="N19" s="20"/>
      <c r="O19" s="20">
        <v>1</v>
      </c>
      <c r="P19" s="20"/>
      <c r="Q19" s="20"/>
      <c r="R19" s="20"/>
      <c r="S19" s="20"/>
      <c r="T19" s="10">
        <f t="shared" si="0"/>
        <v>0.5</v>
      </c>
      <c r="U19" s="10">
        <f t="shared" si="4"/>
        <v>0.5</v>
      </c>
      <c r="V19" s="10">
        <f t="shared" si="2"/>
        <v>0.66666666666666663</v>
      </c>
      <c r="W19" s="11">
        <f t="shared" si="3"/>
        <v>1.1666666666666665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121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85</v>
      </c>
      <c r="D29" s="9">
        <f t="shared" ref="D29:S39" si="5">VLOOKUP($C29,$C$4:$S$20,MATCH(D$28,$C$3:$S$3,0),FALSE)</f>
        <v>1</v>
      </c>
      <c r="E29" s="9">
        <f t="shared" si="5"/>
        <v>4</v>
      </c>
      <c r="F29" s="9">
        <f t="shared" si="5"/>
        <v>4</v>
      </c>
      <c r="G29" s="9">
        <f t="shared" si="5"/>
        <v>2</v>
      </c>
      <c r="H29" s="9">
        <f t="shared" si="5"/>
        <v>1</v>
      </c>
      <c r="I29" s="9">
        <f t="shared" si="5"/>
        <v>0</v>
      </c>
      <c r="J29" s="9">
        <f t="shared" si="5"/>
        <v>1</v>
      </c>
      <c r="K29" s="9">
        <f t="shared" si="5"/>
        <v>1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9" si="6">G29/F29</f>
        <v>0.5</v>
      </c>
      <c r="U29" s="10">
        <f t="shared" ref="U29:U39" si="7">(J29+(2*K29)+(3*L29)+(4*M29))/F29</f>
        <v>0.75</v>
      </c>
      <c r="V29" s="10">
        <f>(G29+N29+Q29+O29)/E29</f>
        <v>0.5</v>
      </c>
      <c r="W29" s="11">
        <f>U29+V29</f>
        <v>1.25</v>
      </c>
    </row>
    <row r="30" spans="2:23" x14ac:dyDescent="0.4">
      <c r="B30" s="41"/>
      <c r="C30" s="3" t="s">
        <v>12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1</v>
      </c>
      <c r="H30" s="9">
        <f t="shared" si="5"/>
        <v>1</v>
      </c>
      <c r="I30" s="9">
        <f t="shared" si="5"/>
        <v>0</v>
      </c>
      <c r="J30" s="9">
        <f t="shared" si="5"/>
        <v>1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0.25</v>
      </c>
      <c r="U30" s="10">
        <f t="shared" si="7"/>
        <v>0.25</v>
      </c>
      <c r="V30" s="10">
        <f t="shared" ref="V30:V39" si="8">(G30+N30+Q30+O30)/E30</f>
        <v>0.25</v>
      </c>
      <c r="W30" s="11">
        <f t="shared" ref="W30:W39" si="9">U30+V30</f>
        <v>0.5</v>
      </c>
    </row>
    <row r="31" spans="2:23" x14ac:dyDescent="0.4">
      <c r="B31" s="41"/>
      <c r="C31" s="3" t="s">
        <v>5</v>
      </c>
      <c r="D31" s="9">
        <f t="shared" si="5"/>
        <v>1</v>
      </c>
      <c r="E31" s="9">
        <f t="shared" si="5"/>
        <v>4</v>
      </c>
      <c r="F31" s="9">
        <f t="shared" si="5"/>
        <v>2</v>
      </c>
      <c r="G31" s="9">
        <f t="shared" si="5"/>
        <v>2</v>
      </c>
      <c r="H31" s="9">
        <f t="shared" si="5"/>
        <v>2</v>
      </c>
      <c r="I31" s="9">
        <f t="shared" si="5"/>
        <v>2</v>
      </c>
      <c r="J31" s="9">
        <f t="shared" si="5"/>
        <v>2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2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1</v>
      </c>
      <c r="U31" s="10">
        <f t="shared" si="7"/>
        <v>1</v>
      </c>
      <c r="V31" s="10">
        <f t="shared" si="8"/>
        <v>1</v>
      </c>
      <c r="W31" s="11">
        <f t="shared" si="9"/>
        <v>2</v>
      </c>
    </row>
    <row r="32" spans="2:23" x14ac:dyDescent="0.4">
      <c r="B32" s="41"/>
      <c r="C32" s="3" t="s">
        <v>91</v>
      </c>
      <c r="D32" s="9">
        <f t="shared" si="5"/>
        <v>1</v>
      </c>
      <c r="E32" s="9">
        <f t="shared" si="5"/>
        <v>4</v>
      </c>
      <c r="F32" s="9">
        <f t="shared" si="5"/>
        <v>2</v>
      </c>
      <c r="G32" s="9">
        <f t="shared" si="5"/>
        <v>1</v>
      </c>
      <c r="H32" s="9">
        <f t="shared" si="5"/>
        <v>2</v>
      </c>
      <c r="I32" s="9">
        <f t="shared" si="5"/>
        <v>3</v>
      </c>
      <c r="J32" s="9">
        <f t="shared" si="5"/>
        <v>0</v>
      </c>
      <c r="K32" s="9">
        <f t="shared" si="5"/>
        <v>0</v>
      </c>
      <c r="L32" s="9">
        <f t="shared" si="5"/>
        <v>0</v>
      </c>
      <c r="M32" s="9">
        <f t="shared" si="5"/>
        <v>1</v>
      </c>
      <c r="N32" s="9">
        <f t="shared" si="5"/>
        <v>2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0.5</v>
      </c>
      <c r="U32" s="10">
        <f t="shared" si="7"/>
        <v>2</v>
      </c>
      <c r="V32" s="10">
        <f t="shared" si="8"/>
        <v>0.75</v>
      </c>
      <c r="W32" s="11">
        <f t="shared" si="9"/>
        <v>2.75</v>
      </c>
    </row>
    <row r="33" spans="2:23" x14ac:dyDescent="0.4">
      <c r="B33" s="41"/>
      <c r="C33" s="3" t="s">
        <v>87</v>
      </c>
      <c r="D33" s="9">
        <f t="shared" si="5"/>
        <v>1</v>
      </c>
      <c r="E33" s="9">
        <f t="shared" si="5"/>
        <v>4</v>
      </c>
      <c r="F33" s="9">
        <f t="shared" si="5"/>
        <v>3</v>
      </c>
      <c r="G33" s="9">
        <f t="shared" si="5"/>
        <v>0</v>
      </c>
      <c r="H33" s="9">
        <f t="shared" si="5"/>
        <v>1</v>
      </c>
      <c r="I33" s="9">
        <f t="shared" si="5"/>
        <v>0</v>
      </c>
      <c r="J33" s="9">
        <f t="shared" si="5"/>
        <v>0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1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</v>
      </c>
      <c r="U33" s="10">
        <f t="shared" si="7"/>
        <v>0</v>
      </c>
      <c r="V33" s="10">
        <f t="shared" si="8"/>
        <v>0.25</v>
      </c>
      <c r="W33" s="11">
        <f t="shared" si="9"/>
        <v>0.25</v>
      </c>
    </row>
    <row r="34" spans="2:23" x14ac:dyDescent="0.4">
      <c r="B34" s="41"/>
      <c r="C34" s="3" t="s">
        <v>88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2</v>
      </c>
      <c r="H34" s="9">
        <f t="shared" si="5"/>
        <v>1</v>
      </c>
      <c r="I34" s="9">
        <f t="shared" si="5"/>
        <v>3</v>
      </c>
      <c r="J34" s="9">
        <f t="shared" si="5"/>
        <v>0</v>
      </c>
      <c r="K34" s="9">
        <f t="shared" si="5"/>
        <v>1</v>
      </c>
      <c r="L34" s="9">
        <f t="shared" si="5"/>
        <v>0</v>
      </c>
      <c r="M34" s="9">
        <f t="shared" si="5"/>
        <v>1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0.66666666666666663</v>
      </c>
      <c r="U34" s="10">
        <f t="shared" si="7"/>
        <v>2</v>
      </c>
      <c r="V34" s="10">
        <f t="shared" si="8"/>
        <v>0.66666666666666663</v>
      </c>
      <c r="W34" s="11">
        <f t="shared" si="9"/>
        <v>2.6666666666666665</v>
      </c>
    </row>
    <row r="35" spans="2:23" x14ac:dyDescent="0.4">
      <c r="B35" s="41"/>
      <c r="C35" s="3" t="s">
        <v>99</v>
      </c>
      <c r="D35" s="9">
        <f t="shared" si="5"/>
        <v>1</v>
      </c>
      <c r="E35" s="9">
        <f t="shared" si="5"/>
        <v>3</v>
      </c>
      <c r="F35" s="9">
        <f t="shared" si="5"/>
        <v>2</v>
      </c>
      <c r="G35" s="9">
        <f t="shared" si="5"/>
        <v>1</v>
      </c>
      <c r="H35" s="9">
        <f t="shared" si="5"/>
        <v>0</v>
      </c>
      <c r="I35" s="9">
        <f t="shared" si="5"/>
        <v>1</v>
      </c>
      <c r="J35" s="9">
        <f t="shared" si="5"/>
        <v>1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1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0.5</v>
      </c>
      <c r="U35" s="10">
        <f t="shared" si="7"/>
        <v>0.5</v>
      </c>
      <c r="V35" s="10">
        <f t="shared" si="8"/>
        <v>0.66666666666666663</v>
      </c>
      <c r="W35" s="11">
        <f t="shared" si="9"/>
        <v>1.1666666666666665</v>
      </c>
    </row>
    <row r="36" spans="2:23" x14ac:dyDescent="0.4">
      <c r="B36" s="41"/>
      <c r="C36" s="3" t="s">
        <v>109</v>
      </c>
      <c r="D36" s="9">
        <f t="shared" si="5"/>
        <v>1</v>
      </c>
      <c r="E36" s="9">
        <f t="shared" si="5"/>
        <v>3</v>
      </c>
      <c r="F36" s="9">
        <f t="shared" si="5"/>
        <v>2</v>
      </c>
      <c r="G36" s="9">
        <f t="shared" si="5"/>
        <v>1</v>
      </c>
      <c r="H36" s="9">
        <f t="shared" si="5"/>
        <v>0</v>
      </c>
      <c r="I36" s="9">
        <f t="shared" si="5"/>
        <v>0</v>
      </c>
      <c r="J36" s="9">
        <f t="shared" si="5"/>
        <v>1</v>
      </c>
      <c r="K36" s="9">
        <f t="shared" si="5"/>
        <v>0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1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0.5</v>
      </c>
      <c r="U36" s="10">
        <f t="shared" si="7"/>
        <v>0.5</v>
      </c>
      <c r="V36" s="10">
        <f t="shared" si="8"/>
        <v>0.66666666666666663</v>
      </c>
      <c r="W36" s="11">
        <f t="shared" si="9"/>
        <v>1.1666666666666665</v>
      </c>
    </row>
    <row r="37" spans="2:23" x14ac:dyDescent="0.4">
      <c r="B37" s="41"/>
      <c r="C37" s="3" t="s">
        <v>86</v>
      </c>
      <c r="D37" s="9">
        <f t="shared" si="5"/>
        <v>1</v>
      </c>
      <c r="E37" s="9">
        <f t="shared" si="5"/>
        <v>3</v>
      </c>
      <c r="F37" s="9">
        <f t="shared" si="5"/>
        <v>2</v>
      </c>
      <c r="G37" s="9">
        <f t="shared" si="5"/>
        <v>1</v>
      </c>
      <c r="H37" s="9">
        <f t="shared" si="5"/>
        <v>0</v>
      </c>
      <c r="I37" s="9">
        <f t="shared" si="5"/>
        <v>0</v>
      </c>
      <c r="J37" s="9">
        <f t="shared" si="5"/>
        <v>1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1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0.5</v>
      </c>
      <c r="U37" s="10">
        <f t="shared" si="7"/>
        <v>0.5</v>
      </c>
      <c r="V37" s="10">
        <f t="shared" si="8"/>
        <v>0.66666666666666663</v>
      </c>
      <c r="W37" s="11">
        <f t="shared" si="9"/>
        <v>1.1666666666666665</v>
      </c>
    </row>
    <row r="38" spans="2:23" x14ac:dyDescent="0.4">
      <c r="B38" s="41"/>
      <c r="C38" s="3" t="s">
        <v>45</v>
      </c>
      <c r="D38" s="9">
        <f t="shared" si="5"/>
        <v>1</v>
      </c>
      <c r="E38" s="9">
        <f t="shared" si="5"/>
        <v>3</v>
      </c>
      <c r="F38" s="9">
        <f t="shared" si="5"/>
        <v>3</v>
      </c>
      <c r="G38" s="9">
        <f t="shared" si="5"/>
        <v>1</v>
      </c>
      <c r="H38" s="9">
        <f t="shared" si="5"/>
        <v>0</v>
      </c>
      <c r="I38" s="9">
        <f t="shared" si="5"/>
        <v>0</v>
      </c>
      <c r="J38" s="9">
        <f t="shared" si="5"/>
        <v>0</v>
      </c>
      <c r="K38" s="9">
        <f t="shared" si="5"/>
        <v>1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0.33333333333333331</v>
      </c>
      <c r="U38" s="10">
        <f t="shared" si="7"/>
        <v>0.66666666666666663</v>
      </c>
      <c r="V38" s="10">
        <f t="shared" si="8"/>
        <v>0.33333333333333331</v>
      </c>
      <c r="W38" s="11">
        <f t="shared" si="9"/>
        <v>1</v>
      </c>
    </row>
    <row r="39" spans="2:23" x14ac:dyDescent="0.4">
      <c r="B39" s="41"/>
      <c r="C39" s="3" t="s">
        <v>0</v>
      </c>
      <c r="D39" s="9">
        <f t="shared" si="5"/>
        <v>1</v>
      </c>
      <c r="E39" s="9">
        <f t="shared" si="5"/>
        <v>3</v>
      </c>
      <c r="F39" s="9">
        <f t="shared" si="5"/>
        <v>1</v>
      </c>
      <c r="G39" s="9">
        <f t="shared" si="5"/>
        <v>0</v>
      </c>
      <c r="H39" s="9">
        <f t="shared" si="5"/>
        <v>1</v>
      </c>
      <c r="I39" s="9">
        <f t="shared" si="5"/>
        <v>0</v>
      </c>
      <c r="J39" s="9">
        <f t="shared" si="5"/>
        <v>0</v>
      </c>
      <c r="K39" s="9">
        <f t="shared" si="5"/>
        <v>0</v>
      </c>
      <c r="L39" s="9">
        <f t="shared" si="5"/>
        <v>0</v>
      </c>
      <c r="M39" s="9">
        <f t="shared" si="5"/>
        <v>0</v>
      </c>
      <c r="N39" s="9">
        <f t="shared" si="5"/>
        <v>2</v>
      </c>
      <c r="O39" s="9">
        <f t="shared" si="5"/>
        <v>0</v>
      </c>
      <c r="P39" s="9">
        <f t="shared" si="5"/>
        <v>0</v>
      </c>
      <c r="Q39" s="9">
        <f t="shared" si="5"/>
        <v>0</v>
      </c>
      <c r="R39" s="9">
        <f t="shared" si="5"/>
        <v>0</v>
      </c>
      <c r="S39" s="9">
        <f t="shared" si="5"/>
        <v>0</v>
      </c>
      <c r="T39" s="10">
        <f t="shared" si="6"/>
        <v>0</v>
      </c>
      <c r="U39" s="10">
        <f t="shared" si="7"/>
        <v>0</v>
      </c>
      <c r="V39" s="10">
        <f t="shared" si="8"/>
        <v>0.66666666666666663</v>
      </c>
      <c r="W39" s="11">
        <f t="shared" si="9"/>
        <v>0.66666666666666663</v>
      </c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45469</v>
      </c>
      <c r="O41" s="28" t="s">
        <v>65</v>
      </c>
      <c r="P41" s="28" t="s">
        <v>110</v>
      </c>
      <c r="Q41" s="28" t="s">
        <v>48</v>
      </c>
      <c r="R41" s="28" t="s">
        <v>122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0.83333333333333337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  <ignoredErrors>
    <ignoredError sqref="T29:W38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A2F6-0787-4064-A399-19D3BF4E5356}">
  <dimension ref="B3:W44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 t="shared" ref="T4:T20" si="0">G4/F4</f>
        <v>#DIV/0!</v>
      </c>
      <c r="U4" s="10" t="e">
        <f t="shared" ref="U4:U6" si="1">(J4+(2*K4)+(3*L4)+(4*M4)+(4*P4))/F4</f>
        <v>#DIV/0!</v>
      </c>
      <c r="V4" s="10" t="e">
        <f t="shared" ref="V4:V20" si="2">(G4+N4+Q4+O4)/E4</f>
        <v>#DIV/0!</v>
      </c>
      <c r="W4" s="11" t="e">
        <f t="shared" ref="W4:W20" si="3">U4+V4</f>
        <v>#DIV/0!</v>
      </c>
    </row>
    <row r="5" spans="3:23" x14ac:dyDescent="0.4">
      <c r="C5" t="s">
        <v>91</v>
      </c>
      <c r="D5" s="20">
        <v>1</v>
      </c>
      <c r="E5" s="20">
        <v>3</v>
      </c>
      <c r="F5" s="20">
        <v>3</v>
      </c>
      <c r="G5" s="20">
        <v>3</v>
      </c>
      <c r="H5" s="20">
        <v>2</v>
      </c>
      <c r="I5" s="20"/>
      <c r="J5" s="20">
        <v>3</v>
      </c>
      <c r="K5" s="20"/>
      <c r="L5" s="20"/>
      <c r="M5" s="20"/>
      <c r="N5" s="20"/>
      <c r="O5" s="20"/>
      <c r="P5" s="20"/>
      <c r="Q5" s="20"/>
      <c r="R5" s="20"/>
      <c r="S5" s="20"/>
      <c r="T5" s="10">
        <f t="shared" si="0"/>
        <v>1</v>
      </c>
      <c r="U5" s="10">
        <f t="shared" si="1"/>
        <v>1</v>
      </c>
      <c r="V5" s="10">
        <f t="shared" si="2"/>
        <v>1</v>
      </c>
      <c r="W5" s="11">
        <f t="shared" si="3"/>
        <v>2</v>
      </c>
    </row>
    <row r="6" spans="3:23" x14ac:dyDescent="0.4">
      <c r="C6" t="s">
        <v>85</v>
      </c>
      <c r="D6" s="20">
        <v>1</v>
      </c>
      <c r="E6" s="20">
        <v>3</v>
      </c>
      <c r="F6" s="20">
        <v>3</v>
      </c>
      <c r="G6" s="20">
        <v>2</v>
      </c>
      <c r="H6" s="20">
        <v>1</v>
      </c>
      <c r="I6" s="20">
        <v>3</v>
      </c>
      <c r="J6" s="20">
        <v>1</v>
      </c>
      <c r="K6" s="20"/>
      <c r="L6" s="20"/>
      <c r="M6" s="20">
        <v>1</v>
      </c>
      <c r="N6" s="20"/>
      <c r="O6" s="20"/>
      <c r="P6" s="20"/>
      <c r="Q6" s="20"/>
      <c r="R6" s="20"/>
      <c r="S6" s="20"/>
      <c r="T6" s="10">
        <f t="shared" si="0"/>
        <v>0.66666666666666663</v>
      </c>
      <c r="U6" s="10">
        <f t="shared" si="1"/>
        <v>1.6666666666666667</v>
      </c>
      <c r="V6" s="10">
        <f t="shared" si="2"/>
        <v>0.66666666666666663</v>
      </c>
      <c r="W6" s="11">
        <f t="shared" si="3"/>
        <v>2.3333333333333335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 t="e">
        <f t="shared" si="0"/>
        <v>#DIV/0!</v>
      </c>
      <c r="U7" s="10" t="e">
        <f>(J7+(2*K7)+(3*L7)+(4*M7)+(4*P7))/F7</f>
        <v>#DIV/0!</v>
      </c>
      <c r="V7" s="10" t="e">
        <f t="shared" si="2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2</v>
      </c>
      <c r="F8" s="20">
        <v>2</v>
      </c>
      <c r="G8" s="20">
        <v>2</v>
      </c>
      <c r="H8" s="20">
        <v>2</v>
      </c>
      <c r="I8" s="20">
        <v>2</v>
      </c>
      <c r="J8" s="20">
        <v>1</v>
      </c>
      <c r="K8" s="20"/>
      <c r="L8" s="20"/>
      <c r="M8" s="20">
        <v>1</v>
      </c>
      <c r="N8" s="20"/>
      <c r="O8" s="20"/>
      <c r="P8" s="20"/>
      <c r="Q8" s="20"/>
      <c r="R8" s="20"/>
      <c r="S8" s="20"/>
      <c r="T8" s="10">
        <f t="shared" si="0"/>
        <v>1</v>
      </c>
      <c r="U8" s="10">
        <f t="shared" ref="U8:U20" si="4">(J8+(2*K8)+(3*L8)+(4*M8)+(4*P8))/F8</f>
        <v>2.5</v>
      </c>
      <c r="V8" s="10">
        <f t="shared" si="2"/>
        <v>1</v>
      </c>
      <c r="W8" s="11">
        <f t="shared" si="3"/>
        <v>3.5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1</v>
      </c>
      <c r="H9" s="20">
        <v>1</v>
      </c>
      <c r="I9" s="20"/>
      <c r="J9" s="20">
        <v>1</v>
      </c>
      <c r="K9" s="20"/>
      <c r="L9" s="20"/>
      <c r="M9" s="20"/>
      <c r="N9" s="20"/>
      <c r="O9" s="20"/>
      <c r="P9" s="20"/>
      <c r="Q9" s="20"/>
      <c r="R9" s="20"/>
      <c r="S9" s="20"/>
      <c r="T9" s="10">
        <f t="shared" si="0"/>
        <v>0.33333333333333331</v>
      </c>
      <c r="U9" s="10">
        <f t="shared" si="4"/>
        <v>0.33333333333333331</v>
      </c>
      <c r="V9" s="10">
        <f t="shared" si="2"/>
        <v>0.33333333333333331</v>
      </c>
      <c r="W9" s="11">
        <f t="shared" si="3"/>
        <v>0.66666666666666663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</v>
      </c>
      <c r="U10" s="10">
        <f t="shared" si="4"/>
        <v>0</v>
      </c>
      <c r="V10" s="10">
        <f t="shared" si="2"/>
        <v>0</v>
      </c>
      <c r="W10" s="11">
        <f t="shared" si="3"/>
        <v>0</v>
      </c>
    </row>
    <row r="11" spans="3:23" x14ac:dyDescent="0.4">
      <c r="C11" t="s">
        <v>87</v>
      </c>
      <c r="D11" s="20">
        <v>1</v>
      </c>
      <c r="E11" s="20">
        <v>3</v>
      </c>
      <c r="F11" s="20">
        <v>3</v>
      </c>
      <c r="G11" s="20">
        <v>1</v>
      </c>
      <c r="H11" s="20">
        <v>1</v>
      </c>
      <c r="I11" s="20">
        <v>2</v>
      </c>
      <c r="J11" s="20"/>
      <c r="K11" s="20"/>
      <c r="L11" s="20">
        <v>1</v>
      </c>
      <c r="M11" s="20"/>
      <c r="N11" s="20"/>
      <c r="O11" s="20"/>
      <c r="P11" s="20"/>
      <c r="Q11" s="20"/>
      <c r="R11" s="20"/>
      <c r="S11" s="20"/>
      <c r="T11" s="10">
        <f t="shared" si="0"/>
        <v>0.33333333333333331</v>
      </c>
      <c r="U11" s="10">
        <f t="shared" si="4"/>
        <v>1</v>
      </c>
      <c r="V11" s="10">
        <f t="shared" si="2"/>
        <v>0.33333333333333331</v>
      </c>
      <c r="W11" s="11">
        <f t="shared" si="3"/>
        <v>1.3333333333333333</v>
      </c>
    </row>
    <row r="12" spans="3:23" x14ac:dyDescent="0.4">
      <c r="C12" t="s">
        <v>0</v>
      </c>
      <c r="D12" s="20">
        <v>1</v>
      </c>
      <c r="E12" s="20">
        <v>2</v>
      </c>
      <c r="F12" s="20">
        <v>2</v>
      </c>
      <c r="G12" s="20">
        <v>1</v>
      </c>
      <c r="H12" s="20">
        <v>1</v>
      </c>
      <c r="I12" s="20">
        <v>1</v>
      </c>
      <c r="J12" s="20">
        <v>1</v>
      </c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0"/>
        <v>0.5</v>
      </c>
      <c r="U12" s="10">
        <f t="shared" si="4"/>
        <v>0.5</v>
      </c>
      <c r="V12" s="10">
        <f t="shared" si="2"/>
        <v>0.5</v>
      </c>
      <c r="W12" s="11">
        <f t="shared" si="3"/>
        <v>1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/>
      <c r="M13" s="20"/>
      <c r="N13" s="20"/>
      <c r="O13" s="20"/>
      <c r="P13" s="20"/>
      <c r="Q13" s="20"/>
      <c r="R13" s="20"/>
      <c r="S13" s="20"/>
      <c r="T13" s="10">
        <f t="shared" si="0"/>
        <v>0.33333333333333331</v>
      </c>
      <c r="U13" s="10">
        <f t="shared" si="4"/>
        <v>1</v>
      </c>
      <c r="V13" s="10">
        <f t="shared" si="2"/>
        <v>0.33333333333333331</v>
      </c>
      <c r="W13" s="11">
        <f t="shared" si="3"/>
        <v>1.3333333333333333</v>
      </c>
    </row>
    <row r="14" spans="3:23" x14ac:dyDescent="0.4">
      <c r="C14" t="s">
        <v>99</v>
      </c>
      <c r="D14" s="20">
        <v>1</v>
      </c>
      <c r="E14" s="20">
        <v>3</v>
      </c>
      <c r="F14" s="20">
        <v>2</v>
      </c>
      <c r="G14" s="20">
        <v>2</v>
      </c>
      <c r="H14" s="20">
        <v>1</v>
      </c>
      <c r="I14" s="20">
        <v>2</v>
      </c>
      <c r="J14" s="20"/>
      <c r="K14" s="20">
        <v>2</v>
      </c>
      <c r="L14" s="20"/>
      <c r="M14" s="20"/>
      <c r="N14" s="20">
        <v>1</v>
      </c>
      <c r="O14" s="20"/>
      <c r="P14" s="20"/>
      <c r="Q14" s="20"/>
      <c r="R14" s="20"/>
      <c r="S14" s="20"/>
      <c r="T14" s="10">
        <f t="shared" si="0"/>
        <v>1</v>
      </c>
      <c r="U14" s="10">
        <f t="shared" si="4"/>
        <v>2</v>
      </c>
      <c r="V14" s="10">
        <f t="shared" si="2"/>
        <v>1</v>
      </c>
      <c r="W14" s="11">
        <f t="shared" si="3"/>
        <v>3</v>
      </c>
    </row>
    <row r="15" spans="3:23" x14ac:dyDescent="0.4">
      <c r="C15" t="s">
        <v>12</v>
      </c>
      <c r="D15" s="20">
        <v>1</v>
      </c>
      <c r="E15" s="20">
        <v>3</v>
      </c>
      <c r="F15" s="20">
        <v>3</v>
      </c>
      <c r="G15" s="20">
        <v>2</v>
      </c>
      <c r="H15" s="20">
        <v>1</v>
      </c>
      <c r="I15" s="20"/>
      <c r="J15" s="20">
        <v>2</v>
      </c>
      <c r="K15" s="20"/>
      <c r="L15" s="20"/>
      <c r="M15" s="20"/>
      <c r="N15" s="20"/>
      <c r="O15" s="20"/>
      <c r="P15" s="20"/>
      <c r="Q15" s="20"/>
      <c r="R15" s="20"/>
      <c r="S15" s="20"/>
      <c r="T15" s="10" t="e">
        <f>G4/F4</f>
        <v>#DIV/0!</v>
      </c>
      <c r="U15" s="10" t="e">
        <f>(J4+(2*K15)+(3*L15)+(4*M15)+(4*P15))/F4</f>
        <v>#DIV/0!</v>
      </c>
      <c r="V15" s="10" t="e">
        <f>(G4+N15+Q15+O15)/E4</f>
        <v>#DIV/0!</v>
      </c>
      <c r="W15" s="11" t="e">
        <f t="shared" si="3"/>
        <v>#DIV/0!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3</v>
      </c>
      <c r="G19" s="20">
        <v>1</v>
      </c>
      <c r="H19" s="20"/>
      <c r="I19" s="20"/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20"/>
      <c r="T19" s="10">
        <f t="shared" si="0"/>
        <v>0.33333333333333331</v>
      </c>
      <c r="U19" s="10">
        <f t="shared" si="4"/>
        <v>0.33333333333333331</v>
      </c>
      <c r="V19" s="10">
        <f t="shared" si="2"/>
        <v>0.33333333333333331</v>
      </c>
      <c r="W19" s="11">
        <f t="shared" si="3"/>
        <v>0.66666666666666663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123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88</v>
      </c>
      <c r="D29" s="9">
        <f t="shared" ref="D29:S39" si="5">VLOOKUP($C29,$C$4:$S$20,MATCH(D$28,$C$3:$S$3,0),FALSE)</f>
        <v>1</v>
      </c>
      <c r="E29" s="9">
        <f t="shared" si="5"/>
        <v>3</v>
      </c>
      <c r="F29" s="9">
        <f t="shared" si="5"/>
        <v>3</v>
      </c>
      <c r="G29" s="9">
        <f t="shared" si="5"/>
        <v>1</v>
      </c>
      <c r="H29" s="9">
        <f t="shared" si="5"/>
        <v>1</v>
      </c>
      <c r="I29" s="9">
        <f t="shared" si="5"/>
        <v>1</v>
      </c>
      <c r="J29" s="9">
        <f t="shared" si="5"/>
        <v>1</v>
      </c>
      <c r="K29" s="9">
        <f t="shared" si="5"/>
        <v>1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3" si="6">G29/F29</f>
        <v>0.33333333333333331</v>
      </c>
      <c r="U29" s="10">
        <f t="shared" ref="U29:U33" si="7">(J29+(2*K29)+(3*L29)+(4*M29))/F29</f>
        <v>1</v>
      </c>
      <c r="V29" s="10">
        <f t="shared" ref="V29:V33" si="8">(G29+N29+Q29+O29)/E29</f>
        <v>0.33333333333333331</v>
      </c>
      <c r="W29" s="11">
        <f t="shared" ref="W29:W33" si="9">U29+V29</f>
        <v>1.3333333333333333</v>
      </c>
    </row>
    <row r="30" spans="2:23" x14ac:dyDescent="0.4">
      <c r="B30" s="41"/>
      <c r="C30" s="3" t="s">
        <v>99</v>
      </c>
      <c r="D30" s="9">
        <f t="shared" si="5"/>
        <v>1</v>
      </c>
      <c r="E30" s="9">
        <f t="shared" si="5"/>
        <v>3</v>
      </c>
      <c r="F30" s="9">
        <f t="shared" si="5"/>
        <v>2</v>
      </c>
      <c r="G30" s="9">
        <f t="shared" si="5"/>
        <v>2</v>
      </c>
      <c r="H30" s="9">
        <f t="shared" si="5"/>
        <v>1</v>
      </c>
      <c r="I30" s="9">
        <f t="shared" si="5"/>
        <v>2</v>
      </c>
      <c r="J30" s="9">
        <f t="shared" si="5"/>
        <v>0</v>
      </c>
      <c r="K30" s="9">
        <f t="shared" si="5"/>
        <v>2</v>
      </c>
      <c r="L30" s="9">
        <f t="shared" si="5"/>
        <v>0</v>
      </c>
      <c r="M30" s="9">
        <f t="shared" si="5"/>
        <v>0</v>
      </c>
      <c r="N30" s="9">
        <f t="shared" si="5"/>
        <v>1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1</v>
      </c>
      <c r="U30" s="10">
        <f t="shared" si="7"/>
        <v>2</v>
      </c>
      <c r="V30" s="10">
        <f t="shared" si="8"/>
        <v>1</v>
      </c>
      <c r="W30" s="11">
        <f t="shared" si="9"/>
        <v>3</v>
      </c>
    </row>
    <row r="31" spans="2:23" x14ac:dyDescent="0.4">
      <c r="B31" s="41"/>
      <c r="C31" s="3" t="s">
        <v>109</v>
      </c>
      <c r="D31" s="9">
        <f t="shared" si="5"/>
        <v>1</v>
      </c>
      <c r="E31" s="9">
        <f t="shared" si="5"/>
        <v>3</v>
      </c>
      <c r="F31" s="9">
        <f t="shared" si="5"/>
        <v>3</v>
      </c>
      <c r="G31" s="9">
        <f t="shared" si="5"/>
        <v>1</v>
      </c>
      <c r="H31" s="9">
        <f t="shared" si="5"/>
        <v>0</v>
      </c>
      <c r="I31" s="9">
        <f t="shared" si="5"/>
        <v>0</v>
      </c>
      <c r="J31" s="9">
        <f t="shared" si="5"/>
        <v>1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0.33333333333333331</v>
      </c>
      <c r="U31" s="10">
        <f t="shared" si="7"/>
        <v>0.33333333333333331</v>
      </c>
      <c r="V31" s="10">
        <f t="shared" si="8"/>
        <v>0.33333333333333331</v>
      </c>
      <c r="W31" s="11">
        <f t="shared" si="9"/>
        <v>0.66666666666666663</v>
      </c>
    </row>
    <row r="32" spans="2:23" x14ac:dyDescent="0.4">
      <c r="B32" s="41"/>
      <c r="C32" s="3" t="s">
        <v>86</v>
      </c>
      <c r="D32" s="9">
        <f t="shared" si="5"/>
        <v>1</v>
      </c>
      <c r="E32" s="9">
        <f t="shared" si="5"/>
        <v>3</v>
      </c>
      <c r="F32" s="9">
        <f t="shared" si="5"/>
        <v>3</v>
      </c>
      <c r="G32" s="9">
        <f t="shared" si="5"/>
        <v>1</v>
      </c>
      <c r="H32" s="9">
        <f t="shared" si="5"/>
        <v>1</v>
      </c>
      <c r="I32" s="9">
        <f t="shared" si="5"/>
        <v>0</v>
      </c>
      <c r="J32" s="9">
        <f t="shared" si="5"/>
        <v>1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0.33333333333333331</v>
      </c>
      <c r="U32" s="10">
        <f t="shared" si="7"/>
        <v>0.33333333333333331</v>
      </c>
      <c r="V32" s="10">
        <f t="shared" si="8"/>
        <v>0.33333333333333331</v>
      </c>
      <c r="W32" s="11">
        <f t="shared" si="9"/>
        <v>0.66666666666666663</v>
      </c>
    </row>
    <row r="33" spans="2:23" x14ac:dyDescent="0.4">
      <c r="B33" s="41"/>
      <c r="C33" s="3" t="s">
        <v>85</v>
      </c>
      <c r="D33" s="9">
        <f t="shared" si="5"/>
        <v>1</v>
      </c>
      <c r="E33" s="9">
        <f t="shared" si="5"/>
        <v>3</v>
      </c>
      <c r="F33" s="9">
        <f t="shared" si="5"/>
        <v>3</v>
      </c>
      <c r="G33" s="9">
        <f t="shared" si="5"/>
        <v>2</v>
      </c>
      <c r="H33" s="9">
        <f t="shared" si="5"/>
        <v>1</v>
      </c>
      <c r="I33" s="9">
        <f t="shared" si="5"/>
        <v>3</v>
      </c>
      <c r="J33" s="9">
        <f t="shared" si="5"/>
        <v>1</v>
      </c>
      <c r="K33" s="9">
        <f t="shared" si="5"/>
        <v>0</v>
      </c>
      <c r="L33" s="9">
        <f t="shared" si="5"/>
        <v>0</v>
      </c>
      <c r="M33" s="9">
        <f t="shared" si="5"/>
        <v>1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ref="S33" si="10">VLOOKUP($C33,$C$4:$S$20,MATCH(S$28,$C$3:$S$3,0),FALSE)</f>
        <v>0</v>
      </c>
      <c r="T33" s="10">
        <f t="shared" si="6"/>
        <v>0.66666666666666663</v>
      </c>
      <c r="U33" s="10">
        <f t="shared" si="7"/>
        <v>1.6666666666666667</v>
      </c>
      <c r="V33" s="10">
        <f t="shared" si="8"/>
        <v>0.66666666666666663</v>
      </c>
      <c r="W33" s="11">
        <f t="shared" si="9"/>
        <v>2.3333333333333335</v>
      </c>
    </row>
    <row r="34" spans="2:23" x14ac:dyDescent="0.4">
      <c r="B34" s="41"/>
      <c r="C34" s="3" t="s">
        <v>12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2</v>
      </c>
      <c r="H34" s="9">
        <f t="shared" si="5"/>
        <v>1</v>
      </c>
      <c r="I34" s="9">
        <f t="shared" si="5"/>
        <v>0</v>
      </c>
      <c r="J34" s="9">
        <f t="shared" si="5"/>
        <v>2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ref="T34:T39" si="11">G34/F34</f>
        <v>0.66666666666666663</v>
      </c>
      <c r="U34" s="10">
        <f t="shared" ref="U34:U39" si="12">(J34+(2*K34)+(3*L34)+(4*M34))/F34</f>
        <v>0.66666666666666663</v>
      </c>
      <c r="V34" s="10">
        <f t="shared" ref="V34:V39" si="13">(G34+N34+Q34+O34)/E34</f>
        <v>0.66666666666666663</v>
      </c>
      <c r="W34" s="11">
        <f t="shared" ref="W34:W39" si="14">U34+V34</f>
        <v>1.3333333333333333</v>
      </c>
    </row>
    <row r="35" spans="2:23" x14ac:dyDescent="0.4">
      <c r="B35" s="41"/>
      <c r="C35" s="3" t="s">
        <v>5</v>
      </c>
      <c r="D35" s="9">
        <f t="shared" si="5"/>
        <v>1</v>
      </c>
      <c r="E35" s="9">
        <f t="shared" si="5"/>
        <v>3</v>
      </c>
      <c r="F35" s="9">
        <f t="shared" si="5"/>
        <v>3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11"/>
        <v>0</v>
      </c>
      <c r="U35" s="10">
        <f t="shared" si="12"/>
        <v>0</v>
      </c>
      <c r="V35" s="10">
        <f t="shared" si="13"/>
        <v>0</v>
      </c>
      <c r="W35" s="11">
        <f t="shared" si="14"/>
        <v>0</v>
      </c>
    </row>
    <row r="36" spans="2:23" x14ac:dyDescent="0.4">
      <c r="B36" s="41"/>
      <c r="C36" s="3" t="s">
        <v>91</v>
      </c>
      <c r="D36" s="9">
        <f t="shared" si="5"/>
        <v>1</v>
      </c>
      <c r="E36" s="9">
        <f t="shared" si="5"/>
        <v>3</v>
      </c>
      <c r="F36" s="9">
        <f t="shared" si="5"/>
        <v>3</v>
      </c>
      <c r="G36" s="9">
        <f t="shared" si="5"/>
        <v>3</v>
      </c>
      <c r="H36" s="9">
        <f t="shared" si="5"/>
        <v>2</v>
      </c>
      <c r="I36" s="9">
        <f t="shared" si="5"/>
        <v>0</v>
      </c>
      <c r="J36" s="9">
        <f t="shared" si="5"/>
        <v>3</v>
      </c>
      <c r="K36" s="9">
        <f t="shared" si="5"/>
        <v>0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11"/>
        <v>1</v>
      </c>
      <c r="U36" s="10">
        <f t="shared" si="12"/>
        <v>1</v>
      </c>
      <c r="V36" s="10">
        <f t="shared" si="13"/>
        <v>1</v>
      </c>
      <c r="W36" s="11">
        <f t="shared" si="14"/>
        <v>2</v>
      </c>
    </row>
    <row r="37" spans="2:23" x14ac:dyDescent="0.4">
      <c r="B37" s="41"/>
      <c r="C37" s="3" t="s">
        <v>87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1</v>
      </c>
      <c r="H37" s="9">
        <f t="shared" si="5"/>
        <v>1</v>
      </c>
      <c r="I37" s="9">
        <f t="shared" si="5"/>
        <v>2</v>
      </c>
      <c r="J37" s="9">
        <f t="shared" si="5"/>
        <v>0</v>
      </c>
      <c r="K37" s="9">
        <f t="shared" si="5"/>
        <v>0</v>
      </c>
      <c r="L37" s="9">
        <f t="shared" si="5"/>
        <v>1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11"/>
        <v>0.33333333333333331</v>
      </c>
      <c r="U37" s="10">
        <f t="shared" si="12"/>
        <v>1</v>
      </c>
      <c r="V37" s="10">
        <f t="shared" si="13"/>
        <v>0.33333333333333331</v>
      </c>
      <c r="W37" s="11">
        <f t="shared" si="14"/>
        <v>1.3333333333333333</v>
      </c>
    </row>
    <row r="38" spans="2:23" x14ac:dyDescent="0.4">
      <c r="B38" s="41"/>
      <c r="C38" s="3" t="s">
        <v>45</v>
      </c>
      <c r="D38" s="9">
        <f t="shared" si="5"/>
        <v>1</v>
      </c>
      <c r="E38" s="9">
        <f t="shared" si="5"/>
        <v>2</v>
      </c>
      <c r="F38" s="9">
        <f t="shared" si="5"/>
        <v>2</v>
      </c>
      <c r="G38" s="9">
        <f t="shared" si="5"/>
        <v>2</v>
      </c>
      <c r="H38" s="9">
        <f t="shared" si="5"/>
        <v>2</v>
      </c>
      <c r="I38" s="9">
        <f t="shared" si="5"/>
        <v>2</v>
      </c>
      <c r="J38" s="9">
        <f t="shared" si="5"/>
        <v>1</v>
      </c>
      <c r="K38" s="9">
        <f t="shared" si="5"/>
        <v>0</v>
      </c>
      <c r="L38" s="9">
        <f t="shared" si="5"/>
        <v>0</v>
      </c>
      <c r="M38" s="9">
        <f t="shared" si="5"/>
        <v>1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11"/>
        <v>1</v>
      </c>
      <c r="U38" s="10">
        <f t="shared" si="12"/>
        <v>2.5</v>
      </c>
      <c r="V38" s="10">
        <f t="shared" si="13"/>
        <v>1</v>
      </c>
      <c r="W38" s="11">
        <f t="shared" si="14"/>
        <v>3.5</v>
      </c>
    </row>
    <row r="39" spans="2:23" x14ac:dyDescent="0.4">
      <c r="B39" s="41"/>
      <c r="C39" s="3" t="s">
        <v>0</v>
      </c>
      <c r="D39" s="9">
        <f t="shared" si="5"/>
        <v>1</v>
      </c>
      <c r="E39" s="9">
        <f t="shared" si="5"/>
        <v>2</v>
      </c>
      <c r="F39" s="9">
        <f t="shared" si="5"/>
        <v>2</v>
      </c>
      <c r="G39" s="9">
        <f t="shared" si="5"/>
        <v>1</v>
      </c>
      <c r="H39" s="9">
        <f t="shared" si="5"/>
        <v>1</v>
      </c>
      <c r="I39" s="9">
        <f t="shared" si="5"/>
        <v>1</v>
      </c>
      <c r="J39" s="9">
        <f t="shared" si="5"/>
        <v>1</v>
      </c>
      <c r="K39" s="9">
        <f t="shared" si="5"/>
        <v>0</v>
      </c>
      <c r="L39" s="9">
        <f t="shared" si="5"/>
        <v>0</v>
      </c>
      <c r="M39" s="9">
        <f t="shared" si="5"/>
        <v>0</v>
      </c>
      <c r="N39" s="9">
        <f t="shared" si="5"/>
        <v>0</v>
      </c>
      <c r="O39" s="9">
        <f t="shared" si="5"/>
        <v>0</v>
      </c>
      <c r="P39" s="9">
        <f t="shared" si="5"/>
        <v>0</v>
      </c>
      <c r="Q39" s="9">
        <f t="shared" si="5"/>
        <v>0</v>
      </c>
      <c r="R39" s="9">
        <f t="shared" si="5"/>
        <v>0</v>
      </c>
      <c r="S39" s="9">
        <f t="shared" si="5"/>
        <v>0</v>
      </c>
      <c r="T39" s="10">
        <f t="shared" si="11"/>
        <v>0.5</v>
      </c>
      <c r="U39" s="10">
        <f t="shared" si="12"/>
        <v>0.5</v>
      </c>
      <c r="V39" s="10">
        <f t="shared" si="13"/>
        <v>0.5</v>
      </c>
      <c r="W39" s="11">
        <f t="shared" si="14"/>
        <v>1</v>
      </c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45469</v>
      </c>
      <c r="O41" s="28" t="s">
        <v>65</v>
      </c>
      <c r="P41" s="28" t="s">
        <v>110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0.875</v>
      </c>
      <c r="Q42" s="30" t="s">
        <v>49</v>
      </c>
      <c r="R42" s="30" t="s">
        <v>122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C6AC-B137-4623-AA5D-6FFD57395A12}">
  <sheetPr>
    <tabColor theme="9"/>
  </sheetPr>
  <dimension ref="C5:W19"/>
  <sheetViews>
    <sheetView topLeftCell="B1" zoomScale="85" zoomScaleNormal="85" workbookViewId="0">
      <selection activeCell="E2" sqref="E2"/>
    </sheetView>
  </sheetViews>
  <sheetFormatPr defaultRowHeight="14.6" x14ac:dyDescent="0.4"/>
  <sheetData>
    <row r="5" spans="3:23" ht="15" thickBot="1" x14ac:dyDescent="0.45"/>
    <row r="6" spans="3:23" x14ac:dyDescent="0.4">
      <c r="C6" s="5" t="s">
        <v>32</v>
      </c>
      <c r="D6" s="7" t="s">
        <v>31</v>
      </c>
      <c r="E6" s="7" t="s">
        <v>30</v>
      </c>
      <c r="F6" s="7" t="s">
        <v>29</v>
      </c>
      <c r="G6" s="7" t="s">
        <v>41</v>
      </c>
      <c r="H6" s="7" t="s">
        <v>42</v>
      </c>
      <c r="I6" s="7" t="s">
        <v>26</v>
      </c>
      <c r="J6" s="7" t="s">
        <v>25</v>
      </c>
      <c r="K6" s="7" t="s">
        <v>24</v>
      </c>
      <c r="L6" s="7" t="s">
        <v>23</v>
      </c>
      <c r="M6" s="7" t="s">
        <v>22</v>
      </c>
      <c r="N6" s="7" t="s">
        <v>21</v>
      </c>
      <c r="O6" s="7" t="s">
        <v>20</v>
      </c>
      <c r="P6" s="7" t="s">
        <v>35</v>
      </c>
      <c r="Q6" s="7" t="s">
        <v>36</v>
      </c>
      <c r="R6" s="7" t="s">
        <v>19</v>
      </c>
      <c r="S6" s="7" t="s">
        <v>18</v>
      </c>
      <c r="T6" s="7" t="s">
        <v>17</v>
      </c>
      <c r="U6" s="7" t="s">
        <v>16</v>
      </c>
      <c r="V6" s="7" t="s">
        <v>15</v>
      </c>
      <c r="W6" s="8" t="s">
        <v>14</v>
      </c>
    </row>
    <row r="7" spans="3:23" x14ac:dyDescent="0.4">
      <c r="C7" s="3" t="s">
        <v>13</v>
      </c>
      <c r="D7" s="9">
        <v>12</v>
      </c>
      <c r="E7" s="9">
        <v>41</v>
      </c>
      <c r="F7" s="9">
        <v>39</v>
      </c>
      <c r="G7" s="9">
        <v>21</v>
      </c>
      <c r="H7" s="9">
        <v>18</v>
      </c>
      <c r="I7" s="9">
        <v>10</v>
      </c>
      <c r="J7" s="9">
        <v>17</v>
      </c>
      <c r="K7" s="9">
        <v>4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</v>
      </c>
      <c r="S7" s="9">
        <v>1</v>
      </c>
      <c r="T7" s="10">
        <v>0.53846153846153844</v>
      </c>
      <c r="U7" s="10">
        <v>0.64102564102564108</v>
      </c>
      <c r="V7" s="10">
        <v>0.51219512195121952</v>
      </c>
      <c r="W7" s="11">
        <v>1.1532207629768605</v>
      </c>
    </row>
    <row r="8" spans="3:23" x14ac:dyDescent="0.4">
      <c r="C8" s="3" t="s">
        <v>12</v>
      </c>
      <c r="D8" s="9">
        <v>16</v>
      </c>
      <c r="E8" s="9">
        <v>51</v>
      </c>
      <c r="F8" s="9">
        <v>49</v>
      </c>
      <c r="G8" s="9">
        <v>24</v>
      </c>
      <c r="H8" s="9">
        <v>12</v>
      </c>
      <c r="I8" s="9">
        <v>19</v>
      </c>
      <c r="J8" s="9">
        <v>17</v>
      </c>
      <c r="K8" s="9">
        <v>7</v>
      </c>
      <c r="L8" s="9">
        <v>0</v>
      </c>
      <c r="M8" s="9">
        <v>0</v>
      </c>
      <c r="N8" s="9">
        <v>0</v>
      </c>
      <c r="O8" s="9">
        <v>3</v>
      </c>
      <c r="P8" s="9">
        <v>0</v>
      </c>
      <c r="Q8" s="9">
        <v>0</v>
      </c>
      <c r="R8" s="9">
        <v>3</v>
      </c>
      <c r="S8" s="9">
        <v>0</v>
      </c>
      <c r="T8" s="10">
        <v>0.48979591836734693</v>
      </c>
      <c r="U8" s="10">
        <v>0.63265306122448983</v>
      </c>
      <c r="V8" s="10">
        <v>0.47058823529411764</v>
      </c>
      <c r="W8" s="11">
        <v>1.1032412965186076</v>
      </c>
    </row>
    <row r="9" spans="3:23" x14ac:dyDescent="0.4">
      <c r="C9" s="3" t="s">
        <v>11</v>
      </c>
      <c r="D9" s="9">
        <v>12</v>
      </c>
      <c r="E9" s="9">
        <v>42</v>
      </c>
      <c r="F9" s="9">
        <v>41</v>
      </c>
      <c r="G9" s="9">
        <v>31</v>
      </c>
      <c r="H9" s="9">
        <v>21</v>
      </c>
      <c r="I9" s="9">
        <v>24</v>
      </c>
      <c r="J9" s="9">
        <v>19</v>
      </c>
      <c r="K9" s="9">
        <v>7</v>
      </c>
      <c r="L9" s="9">
        <v>1</v>
      </c>
      <c r="M9" s="9">
        <v>3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0</v>
      </c>
      <c r="T9" s="10">
        <v>0.75609756097560976</v>
      </c>
      <c r="U9" s="10">
        <v>1.1707317073170731</v>
      </c>
      <c r="V9" s="10">
        <v>0.76190476190476186</v>
      </c>
      <c r="W9" s="11">
        <v>1.932636469221835</v>
      </c>
    </row>
    <row r="10" spans="3:23" x14ac:dyDescent="0.4">
      <c r="C10" s="3" t="s">
        <v>10</v>
      </c>
      <c r="D10" s="9">
        <v>18</v>
      </c>
      <c r="E10" s="9">
        <v>65</v>
      </c>
      <c r="F10" s="9">
        <v>65</v>
      </c>
      <c r="G10" s="9">
        <v>38</v>
      </c>
      <c r="H10" s="9">
        <v>27</v>
      </c>
      <c r="I10" s="9">
        <v>30</v>
      </c>
      <c r="J10" s="9">
        <v>20</v>
      </c>
      <c r="K10" s="9">
        <v>8</v>
      </c>
      <c r="L10" s="9">
        <v>2</v>
      </c>
      <c r="M10" s="9">
        <v>8</v>
      </c>
      <c r="N10" s="9">
        <v>0</v>
      </c>
      <c r="O10" s="9">
        <v>3</v>
      </c>
      <c r="P10" s="9">
        <v>1</v>
      </c>
      <c r="Q10" s="9">
        <v>0</v>
      </c>
      <c r="R10" s="9">
        <v>0</v>
      </c>
      <c r="S10" s="9">
        <v>1</v>
      </c>
      <c r="T10" s="10">
        <v>0.58461538461538465</v>
      </c>
      <c r="U10" s="10">
        <v>1.1384615384615384</v>
      </c>
      <c r="V10" s="10">
        <v>0.58461538461538465</v>
      </c>
      <c r="W10" s="11">
        <v>1.7230769230769232</v>
      </c>
    </row>
    <row r="11" spans="3:23" x14ac:dyDescent="0.4">
      <c r="C11" s="3" t="s">
        <v>9</v>
      </c>
      <c r="D11" s="9">
        <v>18</v>
      </c>
      <c r="E11" s="9">
        <v>64</v>
      </c>
      <c r="F11" s="9">
        <v>62</v>
      </c>
      <c r="G11" s="9">
        <v>34</v>
      </c>
      <c r="H11" s="9">
        <v>24</v>
      </c>
      <c r="I11" s="9">
        <v>26</v>
      </c>
      <c r="J11" s="9">
        <v>20</v>
      </c>
      <c r="K11" s="9">
        <v>6</v>
      </c>
      <c r="L11" s="9">
        <v>2</v>
      </c>
      <c r="M11" s="9">
        <v>6</v>
      </c>
      <c r="N11" s="9">
        <v>1</v>
      </c>
      <c r="O11" s="9">
        <v>2</v>
      </c>
      <c r="P11" s="9">
        <v>0</v>
      </c>
      <c r="Q11" s="9">
        <v>1</v>
      </c>
      <c r="R11" s="9">
        <v>0</v>
      </c>
      <c r="S11" s="9">
        <v>0</v>
      </c>
      <c r="T11" s="10">
        <v>0.54838709677419351</v>
      </c>
      <c r="U11" s="10">
        <v>1</v>
      </c>
      <c r="V11" s="10">
        <v>0.5625</v>
      </c>
      <c r="W11" s="11">
        <v>1.5625</v>
      </c>
    </row>
    <row r="12" spans="3:23" x14ac:dyDescent="0.4">
      <c r="C12" s="3" t="s">
        <v>8</v>
      </c>
      <c r="D12" s="9">
        <v>12</v>
      </c>
      <c r="E12" s="9">
        <v>37</v>
      </c>
      <c r="F12" s="9">
        <v>36</v>
      </c>
      <c r="G12" s="9">
        <v>18</v>
      </c>
      <c r="H12" s="9">
        <v>11</v>
      </c>
      <c r="I12" s="9">
        <v>20</v>
      </c>
      <c r="J12" s="9">
        <v>10</v>
      </c>
      <c r="K12" s="9">
        <v>4</v>
      </c>
      <c r="L12" s="9">
        <v>0</v>
      </c>
      <c r="M12" s="9">
        <v>3</v>
      </c>
      <c r="N12" s="9">
        <v>0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10">
        <v>0.5</v>
      </c>
      <c r="U12" s="10">
        <v>0.83333333333333337</v>
      </c>
      <c r="V12" s="10">
        <v>0.51351351351351349</v>
      </c>
      <c r="W12" s="11">
        <v>1.3468468468468469</v>
      </c>
    </row>
    <row r="13" spans="3:23" x14ac:dyDescent="0.4">
      <c r="C13" s="3" t="s">
        <v>7</v>
      </c>
      <c r="D13" s="3">
        <v>10</v>
      </c>
      <c r="E13" s="3">
        <v>31</v>
      </c>
      <c r="F13" s="3">
        <v>31</v>
      </c>
      <c r="G13" s="3">
        <v>14</v>
      </c>
      <c r="H13" s="3">
        <v>12</v>
      </c>
      <c r="I13" s="3">
        <v>11</v>
      </c>
      <c r="J13" s="3">
        <v>7</v>
      </c>
      <c r="K13" s="3">
        <v>4</v>
      </c>
      <c r="L13" s="3">
        <v>0</v>
      </c>
      <c r="M13" s="3">
        <v>3</v>
      </c>
      <c r="N13" s="3">
        <v>0</v>
      </c>
      <c r="O13" s="3">
        <v>1</v>
      </c>
      <c r="P13" s="3">
        <v>0</v>
      </c>
      <c r="Q13" s="3">
        <v>0</v>
      </c>
      <c r="R13" s="3">
        <v>0</v>
      </c>
      <c r="S13" s="3">
        <v>1</v>
      </c>
      <c r="T13" s="21">
        <v>0.45161290322580644</v>
      </c>
      <c r="U13" s="3">
        <v>0.87096774193548387</v>
      </c>
      <c r="V13" s="3">
        <v>0.45161290322580644</v>
      </c>
      <c r="W13" s="24">
        <v>1.3225806451612903</v>
      </c>
    </row>
    <row r="14" spans="3:23" x14ac:dyDescent="0.4">
      <c r="C14" s="3" t="s">
        <v>6</v>
      </c>
      <c r="D14" s="9">
        <v>18</v>
      </c>
      <c r="E14" s="9">
        <v>57</v>
      </c>
      <c r="F14" s="9">
        <v>51</v>
      </c>
      <c r="G14" s="9">
        <v>33</v>
      </c>
      <c r="H14" s="9">
        <v>28</v>
      </c>
      <c r="I14" s="9">
        <v>42</v>
      </c>
      <c r="J14" s="9">
        <v>18</v>
      </c>
      <c r="K14" s="9">
        <v>4</v>
      </c>
      <c r="L14" s="9">
        <v>1</v>
      </c>
      <c r="M14" s="9">
        <v>10</v>
      </c>
      <c r="N14" s="9">
        <v>3</v>
      </c>
      <c r="O14" s="9">
        <v>3</v>
      </c>
      <c r="P14" s="9">
        <v>1</v>
      </c>
      <c r="Q14" s="9">
        <v>0</v>
      </c>
      <c r="R14" s="9">
        <v>0</v>
      </c>
      <c r="S14" s="9">
        <v>0</v>
      </c>
      <c r="T14" s="10">
        <v>0.6470588235294118</v>
      </c>
      <c r="U14" s="10">
        <v>1.3529411764705883</v>
      </c>
      <c r="V14" s="10">
        <v>0.63157894736842102</v>
      </c>
      <c r="W14" s="11">
        <v>1.9845201238390093</v>
      </c>
    </row>
    <row r="15" spans="3:23" x14ac:dyDescent="0.4">
      <c r="C15" s="3" t="s">
        <v>0</v>
      </c>
      <c r="D15" s="9">
        <v>18</v>
      </c>
      <c r="E15" s="9">
        <v>56</v>
      </c>
      <c r="F15" s="9">
        <v>49</v>
      </c>
      <c r="G15" s="9">
        <v>23</v>
      </c>
      <c r="H15" s="9">
        <v>18</v>
      </c>
      <c r="I15" s="9">
        <v>7</v>
      </c>
      <c r="J15" s="9">
        <v>16</v>
      </c>
      <c r="K15" s="9">
        <v>6</v>
      </c>
      <c r="L15" s="9">
        <v>1</v>
      </c>
      <c r="M15" s="9">
        <v>0</v>
      </c>
      <c r="N15" s="9">
        <v>5</v>
      </c>
      <c r="O15" s="9">
        <v>2</v>
      </c>
      <c r="P15" s="9">
        <v>0</v>
      </c>
      <c r="Q15" s="9">
        <v>1</v>
      </c>
      <c r="R15" s="9">
        <v>1</v>
      </c>
      <c r="S15" s="9">
        <v>0</v>
      </c>
      <c r="T15" s="10">
        <v>0.46938775510204084</v>
      </c>
      <c r="U15" s="10">
        <v>0.63265306122448983</v>
      </c>
      <c r="V15" s="10">
        <v>0.5178571428571429</v>
      </c>
      <c r="W15" s="11">
        <v>1.1505102040816326</v>
      </c>
    </row>
    <row r="16" spans="3:23" x14ac:dyDescent="0.4">
      <c r="C16" s="3" t="s">
        <v>5</v>
      </c>
      <c r="D16" s="9">
        <v>18</v>
      </c>
      <c r="E16" s="9">
        <v>57</v>
      </c>
      <c r="F16" s="9">
        <v>51</v>
      </c>
      <c r="G16" s="9">
        <v>33</v>
      </c>
      <c r="H16" s="9">
        <v>23</v>
      </c>
      <c r="I16" s="9">
        <v>15</v>
      </c>
      <c r="J16" s="9">
        <v>30</v>
      </c>
      <c r="K16" s="9">
        <v>2</v>
      </c>
      <c r="L16" s="9">
        <v>0</v>
      </c>
      <c r="M16" s="9">
        <v>1</v>
      </c>
      <c r="N16" s="9">
        <v>5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10">
        <v>0.6470588235294118</v>
      </c>
      <c r="U16" s="10">
        <v>0.74509803921568629</v>
      </c>
      <c r="V16" s="10">
        <v>0.68421052631578949</v>
      </c>
      <c r="W16" s="11">
        <v>1.4293085655314757</v>
      </c>
    </row>
    <row r="17" spans="3:23" x14ac:dyDescent="0.4">
      <c r="C17" s="3" t="s">
        <v>33</v>
      </c>
      <c r="D17" s="9">
        <v>11</v>
      </c>
      <c r="E17" s="9">
        <v>38</v>
      </c>
      <c r="F17" s="9">
        <v>35</v>
      </c>
      <c r="G17" s="9">
        <v>23</v>
      </c>
      <c r="H17" s="9">
        <v>17</v>
      </c>
      <c r="I17" s="9">
        <v>13</v>
      </c>
      <c r="J17" s="9">
        <v>15</v>
      </c>
      <c r="K17" s="9">
        <v>6</v>
      </c>
      <c r="L17" s="9">
        <v>1</v>
      </c>
      <c r="M17" s="9">
        <v>1</v>
      </c>
      <c r="N17" s="9">
        <v>3</v>
      </c>
      <c r="O17" s="9">
        <v>1</v>
      </c>
      <c r="P17" s="9">
        <v>0</v>
      </c>
      <c r="Q17" s="9">
        <v>1</v>
      </c>
      <c r="R17" s="9">
        <v>0</v>
      </c>
      <c r="S17" s="9">
        <v>0</v>
      </c>
      <c r="T17" s="10">
        <v>0.65714285714285714</v>
      </c>
      <c r="U17" s="10">
        <v>0.97142857142857142</v>
      </c>
      <c r="V17" s="10">
        <v>0.71052631578947367</v>
      </c>
      <c r="W17" s="11">
        <v>1.681954887218045</v>
      </c>
    </row>
    <row r="18" spans="3:23" x14ac:dyDescent="0.4">
      <c r="C18" s="3" t="s">
        <v>37</v>
      </c>
      <c r="D18" s="9">
        <v>12</v>
      </c>
      <c r="E18" s="9">
        <v>44</v>
      </c>
      <c r="F18" s="9">
        <v>36</v>
      </c>
      <c r="G18" s="9">
        <v>26</v>
      </c>
      <c r="H18" s="9">
        <v>24</v>
      </c>
      <c r="I18" s="9">
        <v>17</v>
      </c>
      <c r="J18" s="9">
        <v>22</v>
      </c>
      <c r="K18" s="9">
        <v>1</v>
      </c>
      <c r="L18" s="9">
        <v>2</v>
      </c>
      <c r="M18" s="9">
        <v>1</v>
      </c>
      <c r="N18" s="9">
        <v>6</v>
      </c>
      <c r="O18" s="9">
        <v>2</v>
      </c>
      <c r="P18" s="9">
        <v>0</v>
      </c>
      <c r="Q18" s="9">
        <v>2</v>
      </c>
      <c r="R18" s="9">
        <v>0</v>
      </c>
      <c r="S18" s="9">
        <v>1</v>
      </c>
      <c r="T18" s="10">
        <v>0.72222222222222221</v>
      </c>
      <c r="U18" s="10">
        <v>0.94444444444444442</v>
      </c>
      <c r="V18" s="10">
        <v>0.77272727272727271</v>
      </c>
      <c r="W18" s="11">
        <v>1.7171717171717171</v>
      </c>
    </row>
    <row r="19" spans="3:23" x14ac:dyDescent="0.4">
      <c r="C19" t="s">
        <v>44</v>
      </c>
      <c r="D19" s="22">
        <v>6</v>
      </c>
      <c r="E19" s="22">
        <v>18</v>
      </c>
      <c r="F19" s="22">
        <v>16</v>
      </c>
      <c r="G19" s="22">
        <v>12</v>
      </c>
      <c r="H19" s="22">
        <v>9</v>
      </c>
      <c r="I19" s="22">
        <v>13</v>
      </c>
      <c r="J19" s="22">
        <v>6</v>
      </c>
      <c r="K19" s="22">
        <v>1</v>
      </c>
      <c r="L19" s="22">
        <v>1</v>
      </c>
      <c r="M19" s="22">
        <v>4</v>
      </c>
      <c r="N19" s="22">
        <v>1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3">
        <v>0.75</v>
      </c>
      <c r="U19" s="23">
        <v>1.6875</v>
      </c>
      <c r="V19" s="23">
        <v>0.72222222222222221</v>
      </c>
      <c r="W19" s="23">
        <v>2.4097222222222223</v>
      </c>
    </row>
  </sheetData>
  <autoFilter ref="C6:W18" xr:uid="{71F324AF-D7BE-4109-87E2-CBBEAB9581BB}">
    <sortState xmlns:xlrd2="http://schemas.microsoft.com/office/spreadsheetml/2017/richdata2" ref="C7:W19">
      <sortCondition descending="1" ref="M6:M18"/>
    </sortState>
  </autoFilter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D014-226A-41E7-863D-959640458EF4}">
  <dimension ref="B3:W44"/>
  <sheetViews>
    <sheetView topLeftCell="A7" zoomScale="70" zoomScaleNormal="70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4</v>
      </c>
      <c r="F4" s="20">
        <v>4</v>
      </c>
      <c r="G4" s="20">
        <v>4</v>
      </c>
      <c r="H4" s="20">
        <v>1</v>
      </c>
      <c r="I4" s="20">
        <v>4</v>
      </c>
      <c r="J4" s="20">
        <v>3</v>
      </c>
      <c r="K4" s="20">
        <v>1</v>
      </c>
      <c r="L4" s="20"/>
      <c r="M4" s="20"/>
      <c r="N4" s="20"/>
      <c r="O4" s="20"/>
      <c r="P4" s="20"/>
      <c r="Q4" s="20"/>
      <c r="R4" s="20"/>
      <c r="S4" s="20"/>
      <c r="T4" s="10">
        <f t="shared" ref="T4:T20" si="0">G4/F4</f>
        <v>1</v>
      </c>
      <c r="U4" s="10">
        <f t="shared" ref="U4:U6" si="1">(J4+(2*K4)+(3*L4)+(4*M4)+(4*P4))/F4</f>
        <v>1.25</v>
      </c>
      <c r="V4" s="10">
        <f t="shared" ref="V4:V20" si="2">(G4+N4+Q4+O4)/E4</f>
        <v>1</v>
      </c>
      <c r="W4" s="11">
        <f t="shared" ref="W4:W20" si="3">U4+V4</f>
        <v>2.25</v>
      </c>
    </row>
    <row r="5" spans="3:23" x14ac:dyDescent="0.4">
      <c r="C5" t="s">
        <v>91</v>
      </c>
      <c r="D5" s="20">
        <v>1</v>
      </c>
      <c r="E5" s="20">
        <v>4</v>
      </c>
      <c r="F5" s="20">
        <v>4</v>
      </c>
      <c r="G5" s="20">
        <v>2</v>
      </c>
      <c r="H5" s="20">
        <v>2</v>
      </c>
      <c r="I5" s="20">
        <v>2</v>
      </c>
      <c r="J5" s="20">
        <v>1</v>
      </c>
      <c r="K5" s="20"/>
      <c r="L5" s="20"/>
      <c r="M5" s="20">
        <v>1</v>
      </c>
      <c r="N5" s="20"/>
      <c r="O5" s="20"/>
      <c r="P5" s="20"/>
      <c r="Q5" s="20"/>
      <c r="R5" s="20"/>
      <c r="S5" s="20"/>
      <c r="T5" s="10">
        <f t="shared" si="0"/>
        <v>0.5</v>
      </c>
      <c r="U5" s="10">
        <f t="shared" si="1"/>
        <v>1.25</v>
      </c>
      <c r="V5" s="10">
        <f t="shared" si="2"/>
        <v>0.5</v>
      </c>
      <c r="W5" s="11">
        <f t="shared" si="3"/>
        <v>1.75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4</v>
      </c>
      <c r="F7" s="20">
        <v>3</v>
      </c>
      <c r="G7" s="20">
        <v>1</v>
      </c>
      <c r="H7" s="20">
        <v>1</v>
      </c>
      <c r="I7" s="20">
        <v>2</v>
      </c>
      <c r="J7" s="20">
        <v>1</v>
      </c>
      <c r="K7" s="20"/>
      <c r="L7" s="20"/>
      <c r="M7" s="20"/>
      <c r="N7" s="20"/>
      <c r="O7" s="20">
        <v>1</v>
      </c>
      <c r="P7" s="20"/>
      <c r="Q7" s="20"/>
      <c r="R7" s="20">
        <v>1</v>
      </c>
      <c r="S7" s="20"/>
      <c r="T7" s="10">
        <f t="shared" si="0"/>
        <v>0.33333333333333331</v>
      </c>
      <c r="U7" s="10">
        <f>(J7+(2*K7)+(3*L7)+(4*M7)+(4*P7))/F7</f>
        <v>0.33333333333333331</v>
      </c>
      <c r="V7" s="10">
        <f t="shared" si="2"/>
        <v>0.5</v>
      </c>
      <c r="W7" s="11">
        <f>U7+V7</f>
        <v>0.83333333333333326</v>
      </c>
    </row>
    <row r="8" spans="3:23" x14ac:dyDescent="0.4">
      <c r="C8" t="s">
        <v>45</v>
      </c>
      <c r="D8" s="20">
        <v>1</v>
      </c>
      <c r="E8" s="20">
        <v>3</v>
      </c>
      <c r="F8" s="20">
        <v>3</v>
      </c>
      <c r="G8" s="20">
        <v>3</v>
      </c>
      <c r="H8" s="20">
        <v>2</v>
      </c>
      <c r="I8" s="20">
        <v>1</v>
      </c>
      <c r="J8" s="20">
        <v>3</v>
      </c>
      <c r="K8" s="20"/>
      <c r="L8" s="20"/>
      <c r="M8" s="20"/>
      <c r="N8" s="20"/>
      <c r="O8" s="20"/>
      <c r="P8" s="20"/>
      <c r="Q8" s="20"/>
      <c r="R8" s="20"/>
      <c r="S8" s="20"/>
      <c r="T8" s="10">
        <f t="shared" si="0"/>
        <v>1</v>
      </c>
      <c r="U8" s="10">
        <f t="shared" ref="U8:U20" si="4">(J8+(2*K8)+(3*L8)+(4*M8)+(4*P8))/F8</f>
        <v>1</v>
      </c>
      <c r="V8" s="10">
        <f t="shared" si="2"/>
        <v>1</v>
      </c>
      <c r="W8" s="11">
        <f t="shared" si="3"/>
        <v>2</v>
      </c>
    </row>
    <row r="9" spans="3:23" x14ac:dyDescent="0.4">
      <c r="C9" t="s">
        <v>86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 t="e">
        <f t="shared" si="0"/>
        <v>#DIV/0!</v>
      </c>
      <c r="U9" s="10" t="e">
        <f t="shared" si="4"/>
        <v>#DIV/0!</v>
      </c>
      <c r="V9" s="10" t="e">
        <f t="shared" si="2"/>
        <v>#DIV/0!</v>
      </c>
      <c r="W9" s="11" t="e">
        <f t="shared" si="3"/>
        <v>#DIV/0!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>
        <v>3</v>
      </c>
      <c r="H10" s="20">
        <v>3</v>
      </c>
      <c r="I10" s="20">
        <v>1</v>
      </c>
      <c r="J10" s="20">
        <v>3</v>
      </c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1</v>
      </c>
      <c r="U10" s="10">
        <f t="shared" si="4"/>
        <v>1</v>
      </c>
      <c r="V10" s="10">
        <f t="shared" si="2"/>
        <v>1</v>
      </c>
      <c r="W10" s="11">
        <f t="shared" si="3"/>
        <v>2</v>
      </c>
    </row>
    <row r="11" spans="3:23" x14ac:dyDescent="0.4">
      <c r="C11" t="s">
        <v>87</v>
      </c>
      <c r="D11" s="20">
        <v>1</v>
      </c>
      <c r="E11" s="20">
        <v>3</v>
      </c>
      <c r="F11" s="20">
        <v>3</v>
      </c>
      <c r="G11" s="20">
        <v>2</v>
      </c>
      <c r="H11" s="20">
        <v>2</v>
      </c>
      <c r="I11" s="20">
        <v>2</v>
      </c>
      <c r="J11" s="20">
        <v>1</v>
      </c>
      <c r="K11" s="20"/>
      <c r="L11" s="20"/>
      <c r="M11" s="20">
        <v>1</v>
      </c>
      <c r="N11" s="20"/>
      <c r="O11" s="20"/>
      <c r="P11" s="20"/>
      <c r="Q11" s="20"/>
      <c r="R11" s="20"/>
      <c r="S11" s="20"/>
      <c r="T11" s="10">
        <f t="shared" si="0"/>
        <v>0.66666666666666663</v>
      </c>
      <c r="U11" s="10">
        <f t="shared" si="4"/>
        <v>1.6666666666666667</v>
      </c>
      <c r="V11" s="10">
        <f t="shared" si="2"/>
        <v>0.66666666666666663</v>
      </c>
      <c r="W11" s="11">
        <f t="shared" si="3"/>
        <v>2.3333333333333335</v>
      </c>
    </row>
    <row r="12" spans="3:23" x14ac:dyDescent="0.4">
      <c r="C12" t="s">
        <v>0</v>
      </c>
      <c r="D12" s="20">
        <v>1</v>
      </c>
      <c r="E12" s="20">
        <v>4</v>
      </c>
      <c r="F12" s="20">
        <v>4</v>
      </c>
      <c r="G12" s="20">
        <v>1</v>
      </c>
      <c r="H12" s="20">
        <v>1</v>
      </c>
      <c r="I12" s="20">
        <v>1</v>
      </c>
      <c r="J12" s="20"/>
      <c r="K12" s="20">
        <v>1</v>
      </c>
      <c r="L12" s="20"/>
      <c r="M12" s="20"/>
      <c r="N12" s="20"/>
      <c r="O12" s="20"/>
      <c r="P12" s="20"/>
      <c r="Q12" s="20"/>
      <c r="R12" s="20"/>
      <c r="S12" s="20"/>
      <c r="T12" s="10">
        <f t="shared" si="0"/>
        <v>0.25</v>
      </c>
      <c r="U12" s="10">
        <f t="shared" si="4"/>
        <v>0.5</v>
      </c>
      <c r="V12" s="10">
        <f t="shared" si="2"/>
        <v>0.25</v>
      </c>
      <c r="W12" s="11">
        <f t="shared" si="3"/>
        <v>0.75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2</v>
      </c>
      <c r="H13" s="20">
        <v>2</v>
      </c>
      <c r="I13" s="20"/>
      <c r="J13" s="20">
        <v>2</v>
      </c>
      <c r="K13" s="20"/>
      <c r="L13" s="20"/>
      <c r="M13" s="20"/>
      <c r="N13" s="20"/>
      <c r="O13" s="20"/>
      <c r="P13" s="20"/>
      <c r="Q13" s="20"/>
      <c r="R13" s="20"/>
      <c r="S13" s="20"/>
      <c r="T13" s="10">
        <f t="shared" si="0"/>
        <v>0.66666666666666663</v>
      </c>
      <c r="U13" s="10">
        <f t="shared" si="4"/>
        <v>0.66666666666666663</v>
      </c>
      <c r="V13" s="10">
        <f t="shared" si="2"/>
        <v>0.66666666666666663</v>
      </c>
      <c r="W13" s="11">
        <f t="shared" si="3"/>
        <v>1.3333333333333333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3</v>
      </c>
      <c r="H14" s="20">
        <v>3</v>
      </c>
      <c r="I14" s="20">
        <v>2</v>
      </c>
      <c r="J14" s="20">
        <v>2</v>
      </c>
      <c r="K14" s="20">
        <v>1</v>
      </c>
      <c r="L14" s="20"/>
      <c r="M14" s="20"/>
      <c r="N14" s="20"/>
      <c r="O14" s="20"/>
      <c r="P14" s="20"/>
      <c r="Q14" s="20"/>
      <c r="R14" s="20"/>
      <c r="S14" s="20"/>
      <c r="T14" s="10">
        <f t="shared" si="0"/>
        <v>1</v>
      </c>
      <c r="U14" s="10">
        <f t="shared" si="4"/>
        <v>1.3333333333333333</v>
      </c>
      <c r="V14" s="10">
        <f t="shared" si="2"/>
        <v>1</v>
      </c>
      <c r="W14" s="11">
        <f t="shared" si="3"/>
        <v>2.333333333333333</v>
      </c>
    </row>
    <row r="15" spans="3:23" x14ac:dyDescent="0.4">
      <c r="C15" t="s">
        <v>12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0">
        <f>G4/F4</f>
        <v>1</v>
      </c>
      <c r="U15" s="10">
        <f>(J4+(2*K15)+(3*L15)+(4*M15)+(4*P15))/F4</f>
        <v>0.75</v>
      </c>
      <c r="V15" s="10">
        <f>(G4+N15+Q15+O15)/E4</f>
        <v>1</v>
      </c>
      <c r="W15" s="11">
        <f t="shared" si="3"/>
        <v>1.75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3</v>
      </c>
      <c r="G19" s="20">
        <v>3</v>
      </c>
      <c r="H19" s="20">
        <v>2</v>
      </c>
      <c r="I19" s="20">
        <v>2</v>
      </c>
      <c r="J19" s="20">
        <v>3</v>
      </c>
      <c r="K19" s="20"/>
      <c r="L19" s="20"/>
      <c r="M19" s="20"/>
      <c r="N19" s="20"/>
      <c r="O19" s="20"/>
      <c r="P19" s="20"/>
      <c r="Q19" s="20"/>
      <c r="R19" s="20"/>
      <c r="S19" s="20"/>
      <c r="T19" s="10">
        <f t="shared" si="0"/>
        <v>1</v>
      </c>
      <c r="U19" s="10">
        <f t="shared" si="4"/>
        <v>1</v>
      </c>
      <c r="V19" s="10">
        <f t="shared" si="2"/>
        <v>1</v>
      </c>
      <c r="W19" s="11">
        <f t="shared" si="3"/>
        <v>2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124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0</v>
      </c>
      <c r="D29" s="9">
        <f t="shared" ref="D29:S38" si="5">VLOOKUP($C29,$C$4:$S$20,MATCH(D$28,$C$3:$S$3,0),FALSE)</f>
        <v>1</v>
      </c>
      <c r="E29" s="9">
        <f t="shared" si="5"/>
        <v>4</v>
      </c>
      <c r="F29" s="9">
        <f t="shared" si="5"/>
        <v>4</v>
      </c>
      <c r="G29" s="9">
        <f t="shared" si="5"/>
        <v>1</v>
      </c>
      <c r="H29" s="9">
        <f t="shared" si="5"/>
        <v>1</v>
      </c>
      <c r="I29" s="9">
        <f t="shared" si="5"/>
        <v>1</v>
      </c>
      <c r="J29" s="9">
        <f t="shared" si="5"/>
        <v>0</v>
      </c>
      <c r="K29" s="9">
        <f t="shared" si="5"/>
        <v>1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0.25</v>
      </c>
      <c r="U29" s="10">
        <f t="shared" ref="U29:U38" si="7">(J29+(2*K29)+(3*L29)+(4*M29))/F29</f>
        <v>0.5</v>
      </c>
      <c r="V29" s="10">
        <f t="shared" ref="V29:V38" si="8">(G29+N29+Q29+O29)/E29</f>
        <v>0.25</v>
      </c>
      <c r="W29" s="11">
        <f t="shared" ref="W29:W38" si="9">U29+V29</f>
        <v>0.75</v>
      </c>
    </row>
    <row r="30" spans="2:23" x14ac:dyDescent="0.4">
      <c r="B30" s="41"/>
      <c r="C30" s="3" t="s">
        <v>46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4</v>
      </c>
      <c r="H30" s="9">
        <f t="shared" si="5"/>
        <v>1</v>
      </c>
      <c r="I30" s="9">
        <f t="shared" si="5"/>
        <v>4</v>
      </c>
      <c r="J30" s="9">
        <f t="shared" si="5"/>
        <v>3</v>
      </c>
      <c r="K30" s="9">
        <f t="shared" si="5"/>
        <v>1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1</v>
      </c>
      <c r="U30" s="10">
        <f t="shared" si="7"/>
        <v>1.25</v>
      </c>
      <c r="V30" s="10">
        <f t="shared" si="8"/>
        <v>1</v>
      </c>
      <c r="W30" s="11">
        <f t="shared" si="9"/>
        <v>2.25</v>
      </c>
    </row>
    <row r="31" spans="2:23" x14ac:dyDescent="0.4">
      <c r="B31" s="41"/>
      <c r="C31" s="3" t="s">
        <v>84</v>
      </c>
      <c r="D31" s="9">
        <f t="shared" si="5"/>
        <v>1</v>
      </c>
      <c r="E31" s="9">
        <f t="shared" si="5"/>
        <v>4</v>
      </c>
      <c r="F31" s="9">
        <f t="shared" si="5"/>
        <v>3</v>
      </c>
      <c r="G31" s="9">
        <f t="shared" si="5"/>
        <v>1</v>
      </c>
      <c r="H31" s="9">
        <f t="shared" si="5"/>
        <v>1</v>
      </c>
      <c r="I31" s="9">
        <f t="shared" si="5"/>
        <v>2</v>
      </c>
      <c r="J31" s="9">
        <f t="shared" si="5"/>
        <v>1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1</v>
      </c>
      <c r="P31" s="9">
        <f t="shared" si="5"/>
        <v>0</v>
      </c>
      <c r="Q31" s="9">
        <f t="shared" si="5"/>
        <v>0</v>
      </c>
      <c r="R31" s="9">
        <f t="shared" si="5"/>
        <v>1</v>
      </c>
      <c r="S31" s="9">
        <f t="shared" si="5"/>
        <v>0</v>
      </c>
      <c r="T31" s="10">
        <f t="shared" si="6"/>
        <v>0.33333333333333331</v>
      </c>
      <c r="U31" s="10">
        <f t="shared" si="7"/>
        <v>0.33333333333333331</v>
      </c>
      <c r="V31" s="10">
        <f t="shared" si="8"/>
        <v>0.5</v>
      </c>
      <c r="W31" s="11">
        <f t="shared" si="9"/>
        <v>0.83333333333333326</v>
      </c>
    </row>
    <row r="32" spans="2:23" x14ac:dyDescent="0.4">
      <c r="B32" s="41"/>
      <c r="C32" s="3" t="s">
        <v>91</v>
      </c>
      <c r="D32" s="9">
        <f t="shared" si="5"/>
        <v>1</v>
      </c>
      <c r="E32" s="9">
        <f t="shared" si="5"/>
        <v>4</v>
      </c>
      <c r="F32" s="9">
        <f t="shared" si="5"/>
        <v>4</v>
      </c>
      <c r="G32" s="9">
        <f t="shared" si="5"/>
        <v>2</v>
      </c>
      <c r="H32" s="9">
        <f t="shared" si="5"/>
        <v>2</v>
      </c>
      <c r="I32" s="9">
        <f t="shared" si="5"/>
        <v>2</v>
      </c>
      <c r="J32" s="9">
        <f t="shared" si="5"/>
        <v>1</v>
      </c>
      <c r="K32" s="9">
        <f t="shared" si="5"/>
        <v>0</v>
      </c>
      <c r="L32" s="9">
        <f t="shared" si="5"/>
        <v>0</v>
      </c>
      <c r="M32" s="9">
        <f t="shared" si="5"/>
        <v>1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0.5</v>
      </c>
      <c r="U32" s="10">
        <f t="shared" si="7"/>
        <v>1.25</v>
      </c>
      <c r="V32" s="10">
        <f t="shared" si="8"/>
        <v>0.5</v>
      </c>
      <c r="W32" s="11">
        <f t="shared" si="9"/>
        <v>1.75</v>
      </c>
    </row>
    <row r="33" spans="2:23" x14ac:dyDescent="0.4">
      <c r="B33" s="41"/>
      <c r="C33" s="3" t="s">
        <v>88</v>
      </c>
      <c r="D33" s="9">
        <f t="shared" si="5"/>
        <v>1</v>
      </c>
      <c r="E33" s="9">
        <f t="shared" si="5"/>
        <v>3</v>
      </c>
      <c r="F33" s="9">
        <f t="shared" si="5"/>
        <v>3</v>
      </c>
      <c r="G33" s="9">
        <f t="shared" si="5"/>
        <v>2</v>
      </c>
      <c r="H33" s="9">
        <f t="shared" si="5"/>
        <v>2</v>
      </c>
      <c r="I33" s="9">
        <f t="shared" si="5"/>
        <v>0</v>
      </c>
      <c r="J33" s="9">
        <f t="shared" si="5"/>
        <v>2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0.66666666666666663</v>
      </c>
      <c r="U33" s="10">
        <f t="shared" si="7"/>
        <v>0.66666666666666663</v>
      </c>
      <c r="V33" s="10">
        <f t="shared" si="8"/>
        <v>0.66666666666666663</v>
      </c>
      <c r="W33" s="11">
        <f t="shared" si="9"/>
        <v>1.3333333333333333</v>
      </c>
    </row>
    <row r="34" spans="2:23" x14ac:dyDescent="0.4">
      <c r="B34" s="41"/>
      <c r="C34" s="3" t="s">
        <v>87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2</v>
      </c>
      <c r="H34" s="9">
        <f t="shared" si="5"/>
        <v>2</v>
      </c>
      <c r="I34" s="9">
        <f t="shared" si="5"/>
        <v>2</v>
      </c>
      <c r="J34" s="9">
        <f t="shared" si="5"/>
        <v>1</v>
      </c>
      <c r="K34" s="9">
        <f t="shared" si="5"/>
        <v>0</v>
      </c>
      <c r="L34" s="9">
        <f t="shared" si="5"/>
        <v>0</v>
      </c>
      <c r="M34" s="9">
        <f t="shared" si="5"/>
        <v>1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0.66666666666666663</v>
      </c>
      <c r="U34" s="10">
        <f t="shared" si="7"/>
        <v>1.6666666666666667</v>
      </c>
      <c r="V34" s="10">
        <f t="shared" si="8"/>
        <v>0.66666666666666663</v>
      </c>
      <c r="W34" s="11">
        <f t="shared" si="9"/>
        <v>2.3333333333333335</v>
      </c>
    </row>
    <row r="35" spans="2:23" x14ac:dyDescent="0.4">
      <c r="B35" s="41"/>
      <c r="C35" s="3" t="s">
        <v>5</v>
      </c>
      <c r="D35" s="9">
        <f t="shared" si="5"/>
        <v>1</v>
      </c>
      <c r="E35" s="9">
        <f t="shared" si="5"/>
        <v>3</v>
      </c>
      <c r="F35" s="9">
        <f t="shared" si="5"/>
        <v>3</v>
      </c>
      <c r="G35" s="9">
        <f t="shared" si="5"/>
        <v>3</v>
      </c>
      <c r="H35" s="9">
        <f t="shared" si="5"/>
        <v>3</v>
      </c>
      <c r="I35" s="9">
        <f t="shared" si="5"/>
        <v>1</v>
      </c>
      <c r="J35" s="9">
        <f t="shared" si="5"/>
        <v>3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1</v>
      </c>
      <c r="U35" s="10">
        <f t="shared" si="7"/>
        <v>1</v>
      </c>
      <c r="V35" s="10">
        <f t="shared" si="8"/>
        <v>1</v>
      </c>
      <c r="W35" s="11">
        <f t="shared" si="9"/>
        <v>2</v>
      </c>
    </row>
    <row r="36" spans="2:23" x14ac:dyDescent="0.4">
      <c r="B36" s="41"/>
      <c r="C36" s="3" t="s">
        <v>99</v>
      </c>
      <c r="D36" s="9">
        <f t="shared" si="5"/>
        <v>1</v>
      </c>
      <c r="E36" s="9">
        <f t="shared" si="5"/>
        <v>3</v>
      </c>
      <c r="F36" s="9">
        <f t="shared" si="5"/>
        <v>3</v>
      </c>
      <c r="G36" s="9">
        <f t="shared" si="5"/>
        <v>3</v>
      </c>
      <c r="H36" s="9">
        <f t="shared" si="5"/>
        <v>3</v>
      </c>
      <c r="I36" s="9">
        <f t="shared" si="5"/>
        <v>2</v>
      </c>
      <c r="J36" s="9">
        <f t="shared" si="5"/>
        <v>2</v>
      </c>
      <c r="K36" s="9">
        <f t="shared" si="5"/>
        <v>1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1</v>
      </c>
      <c r="U36" s="10">
        <f t="shared" si="7"/>
        <v>1.3333333333333333</v>
      </c>
      <c r="V36" s="10">
        <f t="shared" si="8"/>
        <v>1</v>
      </c>
      <c r="W36" s="11">
        <f t="shared" si="9"/>
        <v>2.333333333333333</v>
      </c>
    </row>
    <row r="37" spans="2:23" x14ac:dyDescent="0.4">
      <c r="B37" s="41"/>
      <c r="C37" s="3" t="s">
        <v>109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3</v>
      </c>
      <c r="H37" s="9">
        <f t="shared" si="5"/>
        <v>2</v>
      </c>
      <c r="I37" s="9">
        <f t="shared" si="5"/>
        <v>2</v>
      </c>
      <c r="J37" s="9">
        <f t="shared" si="5"/>
        <v>3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1</v>
      </c>
      <c r="U37" s="10">
        <f t="shared" si="7"/>
        <v>1</v>
      </c>
      <c r="V37" s="10">
        <f t="shared" si="8"/>
        <v>1</v>
      </c>
      <c r="W37" s="11">
        <f t="shared" si="9"/>
        <v>2</v>
      </c>
    </row>
    <row r="38" spans="2:23" x14ac:dyDescent="0.4">
      <c r="B38" s="41"/>
      <c r="C38" s="3" t="s">
        <v>45</v>
      </c>
      <c r="D38" s="9">
        <f t="shared" si="5"/>
        <v>1</v>
      </c>
      <c r="E38" s="9">
        <f t="shared" si="5"/>
        <v>3</v>
      </c>
      <c r="F38" s="9">
        <f t="shared" si="5"/>
        <v>3</v>
      </c>
      <c r="G38" s="9">
        <f t="shared" si="5"/>
        <v>3</v>
      </c>
      <c r="H38" s="9">
        <f t="shared" si="5"/>
        <v>2</v>
      </c>
      <c r="I38" s="9">
        <f t="shared" si="5"/>
        <v>1</v>
      </c>
      <c r="J38" s="9">
        <f t="shared" si="5"/>
        <v>3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1</v>
      </c>
      <c r="U38" s="10">
        <f t="shared" si="7"/>
        <v>1</v>
      </c>
      <c r="V38" s="10">
        <f t="shared" si="8"/>
        <v>1</v>
      </c>
      <c r="W38" s="11">
        <f t="shared" si="9"/>
        <v>2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45483</v>
      </c>
      <c r="O41" s="28" t="s">
        <v>65</v>
      </c>
      <c r="P41" s="28" t="s">
        <v>125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0.85416666666666663</v>
      </c>
      <c r="Q42" s="30" t="s">
        <v>49</v>
      </c>
      <c r="R42" s="30" t="s">
        <v>126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2787-6AA3-4AE6-87A1-4D3A2940862F}">
  <dimension ref="B3:W44"/>
  <sheetViews>
    <sheetView topLeftCell="C1" zoomScale="70" zoomScaleNormal="70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4</v>
      </c>
      <c r="F4" s="20">
        <v>4</v>
      </c>
      <c r="G4" s="20">
        <v>3</v>
      </c>
      <c r="H4" s="20">
        <v>2</v>
      </c>
      <c r="I4" s="20"/>
      <c r="J4" s="20">
        <v>2</v>
      </c>
      <c r="K4" s="20"/>
      <c r="L4" s="20"/>
      <c r="M4" s="20"/>
      <c r="N4" s="20"/>
      <c r="O4" s="20"/>
      <c r="P4" s="20">
        <v>1</v>
      </c>
      <c r="Q4" s="20"/>
      <c r="R4" s="20"/>
      <c r="S4" s="20"/>
      <c r="T4" s="10">
        <f t="shared" ref="T4:T20" si="0">G4/F4</f>
        <v>0.75</v>
      </c>
      <c r="U4" s="10">
        <f t="shared" ref="U4:U6" si="1">(J4+(2*K4)+(3*L4)+(4*M4)+(4*P4))/F4</f>
        <v>1.5</v>
      </c>
      <c r="V4" s="10">
        <f t="shared" ref="V4:V20" si="2">(G4+N4+Q4+O4)/E4</f>
        <v>0.75</v>
      </c>
      <c r="W4" s="11">
        <f t="shared" ref="W4:W20" si="3">U4+V4</f>
        <v>2.25</v>
      </c>
    </row>
    <row r="5" spans="3:23" x14ac:dyDescent="0.4">
      <c r="C5" t="s">
        <v>91</v>
      </c>
      <c r="D5" s="20">
        <v>1</v>
      </c>
      <c r="E5" s="20">
        <v>4</v>
      </c>
      <c r="F5" s="20">
        <v>4</v>
      </c>
      <c r="G5" s="20">
        <v>2</v>
      </c>
      <c r="H5" s="20">
        <v>2</v>
      </c>
      <c r="I5" s="20">
        <v>1</v>
      </c>
      <c r="J5" s="20"/>
      <c r="K5" s="20">
        <v>1</v>
      </c>
      <c r="L5" s="20"/>
      <c r="M5" s="20"/>
      <c r="N5" s="20"/>
      <c r="O5" s="20"/>
      <c r="P5" s="20">
        <v>1</v>
      </c>
      <c r="Q5" s="20"/>
      <c r="R5" s="20"/>
      <c r="S5" s="20"/>
      <c r="T5" s="10">
        <f t="shared" si="0"/>
        <v>0.5</v>
      </c>
      <c r="U5" s="10">
        <f t="shared" si="1"/>
        <v>1.5</v>
      </c>
      <c r="V5" s="10">
        <f t="shared" si="2"/>
        <v>0.5</v>
      </c>
      <c r="W5" s="11">
        <f t="shared" si="3"/>
        <v>2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4</v>
      </c>
      <c r="F7" s="20">
        <v>4</v>
      </c>
      <c r="G7" s="20">
        <v>4</v>
      </c>
      <c r="H7" s="20">
        <v>3</v>
      </c>
      <c r="I7" s="20"/>
      <c r="J7" s="20">
        <v>4</v>
      </c>
      <c r="K7" s="20"/>
      <c r="L7" s="20"/>
      <c r="M7" s="20"/>
      <c r="N7" s="20"/>
      <c r="O7" s="20"/>
      <c r="P7" s="20"/>
      <c r="Q7" s="20"/>
      <c r="R7" s="20"/>
      <c r="S7" s="20"/>
      <c r="T7" s="10">
        <f t="shared" si="0"/>
        <v>1</v>
      </c>
      <c r="U7" s="10">
        <f>(J7+(2*K7)+(3*L7)+(4*M7)+(4*P7))/F7</f>
        <v>1</v>
      </c>
      <c r="V7" s="10">
        <f t="shared" si="2"/>
        <v>1</v>
      </c>
      <c r="W7" s="11">
        <f>U7+V7</f>
        <v>2</v>
      </c>
    </row>
    <row r="8" spans="3:23" x14ac:dyDescent="0.4">
      <c r="C8" t="s">
        <v>45</v>
      </c>
      <c r="D8" s="20">
        <v>1</v>
      </c>
      <c r="E8" s="20">
        <v>2</v>
      </c>
      <c r="F8" s="20">
        <v>2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0">
        <f t="shared" si="0"/>
        <v>0</v>
      </c>
      <c r="U8" s="10">
        <f t="shared" ref="U8:U20" si="4">(J8+(2*K8)+(3*L8)+(4*M8)+(4*P8))/F8</f>
        <v>0</v>
      </c>
      <c r="V8" s="10">
        <f t="shared" si="2"/>
        <v>0</v>
      </c>
      <c r="W8" s="11">
        <f t="shared" si="3"/>
        <v>0</v>
      </c>
    </row>
    <row r="9" spans="3:23" x14ac:dyDescent="0.4">
      <c r="C9" t="s">
        <v>86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 t="e">
        <f t="shared" si="0"/>
        <v>#DIV/0!</v>
      </c>
      <c r="U9" s="10" t="e">
        <f t="shared" si="4"/>
        <v>#DIV/0!</v>
      </c>
      <c r="V9" s="10" t="e">
        <f t="shared" si="2"/>
        <v>#DIV/0!</v>
      </c>
      <c r="W9" s="11" t="e">
        <f t="shared" si="3"/>
        <v>#DIV/0!</v>
      </c>
    </row>
    <row r="10" spans="3:23" x14ac:dyDescent="0.4">
      <c r="C10" t="s">
        <v>5</v>
      </c>
      <c r="D10" s="20">
        <v>1</v>
      </c>
      <c r="E10" s="20">
        <v>3</v>
      </c>
      <c r="F10" s="20">
        <v>3</v>
      </c>
      <c r="G10" s="20">
        <v>2</v>
      </c>
      <c r="H10" s="20">
        <v>1</v>
      </c>
      <c r="I10" s="20">
        <v>1</v>
      </c>
      <c r="J10" s="20">
        <v>1</v>
      </c>
      <c r="K10" s="20"/>
      <c r="L10" s="20"/>
      <c r="M10" s="20">
        <v>1</v>
      </c>
      <c r="N10" s="20"/>
      <c r="O10" s="20"/>
      <c r="P10" s="20"/>
      <c r="Q10" s="20"/>
      <c r="R10" s="20"/>
      <c r="S10" s="20"/>
      <c r="T10" s="10">
        <f t="shared" si="0"/>
        <v>0.66666666666666663</v>
      </c>
      <c r="U10" s="10">
        <f t="shared" si="4"/>
        <v>1.6666666666666667</v>
      </c>
      <c r="V10" s="10">
        <f t="shared" si="2"/>
        <v>0.66666666666666663</v>
      </c>
      <c r="W10" s="11">
        <f t="shared" si="3"/>
        <v>2.3333333333333335</v>
      </c>
    </row>
    <row r="11" spans="3:23" x14ac:dyDescent="0.4">
      <c r="C11" t="s">
        <v>87</v>
      </c>
      <c r="D11" s="20">
        <v>1</v>
      </c>
      <c r="E11" s="20">
        <v>3</v>
      </c>
      <c r="F11" s="20">
        <v>3</v>
      </c>
      <c r="G11" s="20">
        <v>1</v>
      </c>
      <c r="H11" s="20">
        <v>1</v>
      </c>
      <c r="I11" s="20">
        <v>1</v>
      </c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/>
      <c r="T11" s="10">
        <f t="shared" si="0"/>
        <v>0.33333333333333331</v>
      </c>
      <c r="U11" s="10">
        <f t="shared" si="4"/>
        <v>0.33333333333333331</v>
      </c>
      <c r="V11" s="10">
        <f t="shared" si="2"/>
        <v>0.33333333333333331</v>
      </c>
      <c r="W11" s="11">
        <f t="shared" si="3"/>
        <v>0.66666666666666663</v>
      </c>
    </row>
    <row r="12" spans="3:23" x14ac:dyDescent="0.4">
      <c r="C12" t="s">
        <v>0</v>
      </c>
      <c r="D12" s="20">
        <v>1</v>
      </c>
      <c r="E12" s="20">
        <v>4</v>
      </c>
      <c r="F12" s="20">
        <v>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0"/>
        <v>0</v>
      </c>
      <c r="U12" s="10">
        <f t="shared" si="4"/>
        <v>0</v>
      </c>
      <c r="V12" s="10">
        <f t="shared" si="2"/>
        <v>0</v>
      </c>
      <c r="W12" s="11">
        <f t="shared" si="3"/>
        <v>0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3</v>
      </c>
      <c r="H13" s="20">
        <v>2</v>
      </c>
      <c r="I13" s="20">
        <v>6</v>
      </c>
      <c r="J13" s="20">
        <v>2</v>
      </c>
      <c r="K13" s="20"/>
      <c r="L13" s="20"/>
      <c r="M13" s="20">
        <v>1</v>
      </c>
      <c r="N13" s="20"/>
      <c r="O13" s="20"/>
      <c r="P13" s="20"/>
      <c r="Q13" s="20"/>
      <c r="R13" s="20"/>
      <c r="S13" s="20"/>
      <c r="T13" s="10">
        <f t="shared" si="0"/>
        <v>0.75</v>
      </c>
      <c r="U13" s="10">
        <f t="shared" si="4"/>
        <v>1.5</v>
      </c>
      <c r="V13" s="10">
        <f t="shared" si="2"/>
        <v>0.75</v>
      </c>
      <c r="W13" s="11">
        <f t="shared" si="3"/>
        <v>2.25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2</v>
      </c>
      <c r="H14" s="20"/>
      <c r="I14" s="20">
        <v>2</v>
      </c>
      <c r="J14" s="20">
        <v>1</v>
      </c>
      <c r="K14" s="20">
        <v>1</v>
      </c>
      <c r="L14" s="20"/>
      <c r="M14" s="20"/>
      <c r="N14" s="20"/>
      <c r="O14" s="20"/>
      <c r="P14" s="20"/>
      <c r="Q14" s="20"/>
      <c r="R14" s="20"/>
      <c r="S14" s="20"/>
      <c r="T14" s="10">
        <f t="shared" si="0"/>
        <v>0.66666666666666663</v>
      </c>
      <c r="U14" s="10">
        <f t="shared" si="4"/>
        <v>1</v>
      </c>
      <c r="V14" s="10">
        <f t="shared" si="2"/>
        <v>0.66666666666666663</v>
      </c>
      <c r="W14" s="11">
        <f t="shared" si="3"/>
        <v>1.6666666666666665</v>
      </c>
    </row>
    <row r="15" spans="3:23" x14ac:dyDescent="0.4">
      <c r="C15" t="s">
        <v>12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0">
        <f>G4/F4</f>
        <v>0.75</v>
      </c>
      <c r="U15" s="10">
        <f>(J4+(2*K15)+(3*L15)+(4*M15)+(4*P15))/F4</f>
        <v>0.5</v>
      </c>
      <c r="V15" s="10">
        <f>(G4+N15+Q15+O15)/E4</f>
        <v>0.75</v>
      </c>
      <c r="W15" s="11">
        <f t="shared" si="3"/>
        <v>1.25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10" t="e">
        <f t="shared" si="0"/>
        <v>#DIV/0!</v>
      </c>
      <c r="U17" s="10" t="e">
        <f t="shared" si="4"/>
        <v>#DIV/0!</v>
      </c>
      <c r="V17" s="10" t="e">
        <f t="shared" si="2"/>
        <v>#DIV/0!</v>
      </c>
      <c r="W17" s="11" t="e">
        <f t="shared" si="3"/>
        <v>#DIV/0!</v>
      </c>
    </row>
    <row r="18" spans="2:23" x14ac:dyDescent="0.4">
      <c r="C18" t="s">
        <v>38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109</v>
      </c>
      <c r="D19" s="20">
        <v>1</v>
      </c>
      <c r="E19" s="20">
        <v>3</v>
      </c>
      <c r="F19" s="20">
        <v>3</v>
      </c>
      <c r="G19" s="20">
        <v>1</v>
      </c>
      <c r="H19" s="20"/>
      <c r="I19" s="20"/>
      <c r="J19" s="20">
        <v>1</v>
      </c>
      <c r="K19" s="20"/>
      <c r="L19" s="20"/>
      <c r="M19" s="20"/>
      <c r="N19" s="20"/>
      <c r="O19" s="20"/>
      <c r="P19" s="20"/>
      <c r="Q19" s="20"/>
      <c r="R19" s="20"/>
      <c r="S19" s="20"/>
      <c r="T19" s="10">
        <f t="shared" si="0"/>
        <v>0.33333333333333331</v>
      </c>
      <c r="U19" s="10">
        <f t="shared" si="4"/>
        <v>0.33333333333333331</v>
      </c>
      <c r="V19" s="10">
        <f t="shared" si="2"/>
        <v>0.33333333333333331</v>
      </c>
      <c r="W19" s="11">
        <f t="shared" si="3"/>
        <v>0.66666666666666663</v>
      </c>
    </row>
    <row r="20" spans="2:23" x14ac:dyDescent="0.4">
      <c r="C20" t="s">
        <v>114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22"/>
    </row>
    <row r="23" spans="2:23" x14ac:dyDescent="0.4">
      <c r="I23" s="22"/>
    </row>
    <row r="24" spans="2:23" x14ac:dyDescent="0.4">
      <c r="D24" s="20"/>
      <c r="E24" s="20"/>
      <c r="F24" s="20"/>
      <c r="G24" s="20"/>
      <c r="H24" s="31"/>
      <c r="I24" s="22"/>
    </row>
    <row r="25" spans="2:23" x14ac:dyDescent="0.4">
      <c r="I25" s="22"/>
    </row>
    <row r="27" spans="2:23" ht="15" thickBot="1" x14ac:dyDescent="0.45"/>
    <row r="28" spans="2:23" ht="14.5" customHeight="1" x14ac:dyDescent="0.4">
      <c r="B28" s="40" t="s">
        <v>127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0</v>
      </c>
      <c r="D29" s="9">
        <f t="shared" ref="D29:S38" si="5">VLOOKUP($C29,$C$4:$S$20,MATCH(D$28,$C$3:$S$3,0),FALSE)</f>
        <v>1</v>
      </c>
      <c r="E29" s="9">
        <f t="shared" si="5"/>
        <v>4</v>
      </c>
      <c r="F29" s="9">
        <f t="shared" si="5"/>
        <v>4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</v>
      </c>
      <c r="U29" s="10">
        <f t="shared" ref="U29:U38" si="7">(J29+(2*K29)+(3*L29)+(4*M29))/F29</f>
        <v>0</v>
      </c>
      <c r="V29" s="10">
        <f t="shared" ref="V29:V38" si="8">(G29+N29+Q29+O29)/E29</f>
        <v>0</v>
      </c>
      <c r="W29" s="11">
        <f t="shared" ref="W29:W38" si="9">U29+V29</f>
        <v>0</v>
      </c>
    </row>
    <row r="30" spans="2:23" x14ac:dyDescent="0.4">
      <c r="B30" s="41"/>
      <c r="C30" s="3" t="s">
        <v>46</v>
      </c>
      <c r="D30" s="9">
        <f t="shared" si="5"/>
        <v>1</v>
      </c>
      <c r="E30" s="9">
        <f t="shared" si="5"/>
        <v>4</v>
      </c>
      <c r="F30" s="9">
        <f t="shared" si="5"/>
        <v>4</v>
      </c>
      <c r="G30" s="9">
        <f t="shared" si="5"/>
        <v>3</v>
      </c>
      <c r="H30" s="9">
        <f t="shared" si="5"/>
        <v>2</v>
      </c>
      <c r="I30" s="9">
        <f t="shared" si="5"/>
        <v>0</v>
      </c>
      <c r="J30" s="9">
        <f t="shared" si="5"/>
        <v>2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1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0.75</v>
      </c>
      <c r="U30" s="10">
        <f t="shared" si="7"/>
        <v>0.5</v>
      </c>
      <c r="V30" s="10">
        <f t="shared" si="8"/>
        <v>0.75</v>
      </c>
      <c r="W30" s="11">
        <f t="shared" si="9"/>
        <v>1.25</v>
      </c>
    </row>
    <row r="31" spans="2:23" x14ac:dyDescent="0.4">
      <c r="B31" s="41"/>
      <c r="C31" s="3" t="s">
        <v>84</v>
      </c>
      <c r="D31" s="9">
        <f t="shared" si="5"/>
        <v>1</v>
      </c>
      <c r="E31" s="9">
        <f t="shared" si="5"/>
        <v>4</v>
      </c>
      <c r="F31" s="9">
        <f t="shared" si="5"/>
        <v>4</v>
      </c>
      <c r="G31" s="9">
        <f t="shared" si="5"/>
        <v>4</v>
      </c>
      <c r="H31" s="9">
        <f t="shared" si="5"/>
        <v>3</v>
      </c>
      <c r="I31" s="9">
        <f t="shared" si="5"/>
        <v>0</v>
      </c>
      <c r="J31" s="9">
        <f t="shared" si="5"/>
        <v>4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1</v>
      </c>
      <c r="U31" s="10">
        <f t="shared" si="7"/>
        <v>1</v>
      </c>
      <c r="V31" s="10">
        <f t="shared" si="8"/>
        <v>1</v>
      </c>
      <c r="W31" s="11">
        <f t="shared" si="9"/>
        <v>2</v>
      </c>
    </row>
    <row r="32" spans="2:23" x14ac:dyDescent="0.4">
      <c r="B32" s="41"/>
      <c r="C32" s="3" t="s">
        <v>91</v>
      </c>
      <c r="D32" s="9">
        <f t="shared" si="5"/>
        <v>1</v>
      </c>
      <c r="E32" s="9">
        <f t="shared" si="5"/>
        <v>4</v>
      </c>
      <c r="F32" s="9">
        <f t="shared" si="5"/>
        <v>4</v>
      </c>
      <c r="G32" s="9">
        <f t="shared" si="5"/>
        <v>2</v>
      </c>
      <c r="H32" s="9">
        <f t="shared" si="5"/>
        <v>2</v>
      </c>
      <c r="I32" s="9">
        <f t="shared" si="5"/>
        <v>1</v>
      </c>
      <c r="J32" s="9">
        <f t="shared" si="5"/>
        <v>0</v>
      </c>
      <c r="K32" s="9">
        <f t="shared" si="5"/>
        <v>1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1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0.5</v>
      </c>
      <c r="U32" s="10">
        <f t="shared" si="7"/>
        <v>0.5</v>
      </c>
      <c r="V32" s="10">
        <f t="shared" si="8"/>
        <v>0.5</v>
      </c>
      <c r="W32" s="11">
        <f t="shared" si="9"/>
        <v>1</v>
      </c>
    </row>
    <row r="33" spans="2:23" x14ac:dyDescent="0.4">
      <c r="B33" s="41"/>
      <c r="C33" s="3" t="s">
        <v>88</v>
      </c>
      <c r="D33" s="9">
        <f t="shared" si="5"/>
        <v>1</v>
      </c>
      <c r="E33" s="9">
        <f t="shared" si="5"/>
        <v>4</v>
      </c>
      <c r="F33" s="9">
        <f t="shared" si="5"/>
        <v>4</v>
      </c>
      <c r="G33" s="9">
        <f t="shared" si="5"/>
        <v>3</v>
      </c>
      <c r="H33" s="9">
        <f t="shared" si="5"/>
        <v>2</v>
      </c>
      <c r="I33" s="9">
        <f t="shared" si="5"/>
        <v>6</v>
      </c>
      <c r="J33" s="9">
        <f t="shared" si="5"/>
        <v>2</v>
      </c>
      <c r="K33" s="9">
        <f t="shared" si="5"/>
        <v>0</v>
      </c>
      <c r="L33" s="9">
        <f t="shared" si="5"/>
        <v>0</v>
      </c>
      <c r="M33" s="9">
        <f t="shared" si="5"/>
        <v>1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0.75</v>
      </c>
      <c r="U33" s="10">
        <f t="shared" si="7"/>
        <v>1.5</v>
      </c>
      <c r="V33" s="10">
        <f t="shared" si="8"/>
        <v>0.75</v>
      </c>
      <c r="W33" s="11">
        <f t="shared" si="9"/>
        <v>2.25</v>
      </c>
    </row>
    <row r="34" spans="2:23" x14ac:dyDescent="0.4">
      <c r="B34" s="41"/>
      <c r="C34" s="3" t="s">
        <v>87</v>
      </c>
      <c r="D34" s="9">
        <f t="shared" si="5"/>
        <v>1</v>
      </c>
      <c r="E34" s="9">
        <f t="shared" si="5"/>
        <v>3</v>
      </c>
      <c r="F34" s="9">
        <f t="shared" si="5"/>
        <v>3</v>
      </c>
      <c r="G34" s="9">
        <f t="shared" si="5"/>
        <v>1</v>
      </c>
      <c r="H34" s="9">
        <f t="shared" si="5"/>
        <v>1</v>
      </c>
      <c r="I34" s="9">
        <f t="shared" si="5"/>
        <v>1</v>
      </c>
      <c r="J34" s="9">
        <f t="shared" si="5"/>
        <v>1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0.33333333333333331</v>
      </c>
      <c r="U34" s="10">
        <f t="shared" si="7"/>
        <v>0.33333333333333331</v>
      </c>
      <c r="V34" s="10">
        <f t="shared" si="8"/>
        <v>0.33333333333333331</v>
      </c>
      <c r="W34" s="11">
        <f t="shared" si="9"/>
        <v>0.66666666666666663</v>
      </c>
    </row>
    <row r="35" spans="2:23" x14ac:dyDescent="0.4">
      <c r="B35" s="41"/>
      <c r="C35" s="3" t="s">
        <v>5</v>
      </c>
      <c r="D35" s="9">
        <f t="shared" si="5"/>
        <v>1</v>
      </c>
      <c r="E35" s="9">
        <f t="shared" si="5"/>
        <v>3</v>
      </c>
      <c r="F35" s="9">
        <f t="shared" si="5"/>
        <v>3</v>
      </c>
      <c r="G35" s="9">
        <f t="shared" si="5"/>
        <v>2</v>
      </c>
      <c r="H35" s="9">
        <f t="shared" si="5"/>
        <v>1</v>
      </c>
      <c r="I35" s="9">
        <f t="shared" si="5"/>
        <v>1</v>
      </c>
      <c r="J35" s="9">
        <f t="shared" si="5"/>
        <v>1</v>
      </c>
      <c r="K35" s="9">
        <f t="shared" si="5"/>
        <v>0</v>
      </c>
      <c r="L35" s="9">
        <f t="shared" si="5"/>
        <v>0</v>
      </c>
      <c r="M35" s="9">
        <f t="shared" si="5"/>
        <v>1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0.66666666666666663</v>
      </c>
      <c r="U35" s="10">
        <f t="shared" si="7"/>
        <v>1.6666666666666667</v>
      </c>
      <c r="V35" s="10">
        <f t="shared" si="8"/>
        <v>0.66666666666666663</v>
      </c>
      <c r="W35" s="11">
        <f t="shared" si="9"/>
        <v>2.3333333333333335</v>
      </c>
    </row>
    <row r="36" spans="2:23" x14ac:dyDescent="0.4">
      <c r="B36" s="41"/>
      <c r="C36" s="3" t="s">
        <v>99</v>
      </c>
      <c r="D36" s="9">
        <f t="shared" si="5"/>
        <v>1</v>
      </c>
      <c r="E36" s="9">
        <f t="shared" si="5"/>
        <v>3</v>
      </c>
      <c r="F36" s="9">
        <f t="shared" si="5"/>
        <v>3</v>
      </c>
      <c r="G36" s="9">
        <f t="shared" si="5"/>
        <v>2</v>
      </c>
      <c r="H36" s="9">
        <f t="shared" si="5"/>
        <v>0</v>
      </c>
      <c r="I36" s="9">
        <f t="shared" si="5"/>
        <v>2</v>
      </c>
      <c r="J36" s="9">
        <f t="shared" si="5"/>
        <v>1</v>
      </c>
      <c r="K36" s="9">
        <f t="shared" si="5"/>
        <v>1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0.66666666666666663</v>
      </c>
      <c r="U36" s="10">
        <f t="shared" si="7"/>
        <v>1</v>
      </c>
      <c r="V36" s="10">
        <f t="shared" si="8"/>
        <v>0.66666666666666663</v>
      </c>
      <c r="W36" s="11">
        <f t="shared" si="9"/>
        <v>1.6666666666666665</v>
      </c>
    </row>
    <row r="37" spans="2:23" x14ac:dyDescent="0.4">
      <c r="B37" s="41"/>
      <c r="C37" s="3" t="s">
        <v>109</v>
      </c>
      <c r="D37" s="9">
        <f t="shared" si="5"/>
        <v>1</v>
      </c>
      <c r="E37" s="9">
        <f t="shared" si="5"/>
        <v>3</v>
      </c>
      <c r="F37" s="9">
        <f t="shared" si="5"/>
        <v>3</v>
      </c>
      <c r="G37" s="9">
        <f t="shared" si="5"/>
        <v>1</v>
      </c>
      <c r="H37" s="9">
        <f t="shared" si="5"/>
        <v>0</v>
      </c>
      <c r="I37" s="9">
        <f t="shared" si="5"/>
        <v>0</v>
      </c>
      <c r="J37" s="9">
        <f t="shared" si="5"/>
        <v>1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0.33333333333333331</v>
      </c>
      <c r="U37" s="10">
        <f t="shared" si="7"/>
        <v>0.33333333333333331</v>
      </c>
      <c r="V37" s="10">
        <f t="shared" si="8"/>
        <v>0.33333333333333331</v>
      </c>
      <c r="W37" s="11">
        <f t="shared" si="9"/>
        <v>0.66666666666666663</v>
      </c>
    </row>
    <row r="38" spans="2:23" x14ac:dyDescent="0.4">
      <c r="B38" s="41"/>
      <c r="C38" s="3" t="s">
        <v>45</v>
      </c>
      <c r="D38" s="9">
        <f t="shared" si="5"/>
        <v>1</v>
      </c>
      <c r="E38" s="9">
        <f t="shared" si="5"/>
        <v>2</v>
      </c>
      <c r="F38" s="9">
        <f t="shared" si="5"/>
        <v>2</v>
      </c>
      <c r="G38" s="9">
        <f t="shared" si="5"/>
        <v>0</v>
      </c>
      <c r="H38" s="9">
        <f t="shared" si="5"/>
        <v>0</v>
      </c>
      <c r="I38" s="9">
        <f t="shared" si="5"/>
        <v>0</v>
      </c>
      <c r="J38" s="9">
        <f t="shared" si="5"/>
        <v>0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</v>
      </c>
      <c r="U38" s="10">
        <f t="shared" si="7"/>
        <v>0</v>
      </c>
      <c r="V38" s="10">
        <f t="shared" si="8"/>
        <v>0</v>
      </c>
      <c r="W38" s="11">
        <f t="shared" si="9"/>
        <v>0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/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45483</v>
      </c>
      <c r="O41" s="28" t="s">
        <v>65</v>
      </c>
      <c r="P41" s="28" t="s">
        <v>125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/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0.85416666666666663</v>
      </c>
      <c r="Q42" s="30" t="s">
        <v>49</v>
      </c>
      <c r="R42" s="30" t="s">
        <v>126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3F8-E02E-43EA-880F-0D19512E80AA}">
  <sheetPr>
    <pageSetUpPr fitToPage="1"/>
  </sheetPr>
  <dimension ref="B1:AL56"/>
  <sheetViews>
    <sheetView tabSelected="1" topLeftCell="J1" zoomScale="55" zoomScaleNormal="55" workbookViewId="0">
      <selection activeCell="Z34" sqref="Z34"/>
    </sheetView>
  </sheetViews>
  <sheetFormatPr defaultRowHeight="14.6" x14ac:dyDescent="0.4"/>
  <cols>
    <col min="3" max="3" width="10" bestFit="1" customWidth="1"/>
    <col min="8" max="8" width="11.23046875" bestFit="1" customWidth="1"/>
    <col min="14" max="14" width="10.07421875" bestFit="1" customWidth="1"/>
    <col min="16" max="16" width="10.3828125" bestFit="1" customWidth="1"/>
    <col min="18" max="18" width="14.61328125" bestFit="1" customWidth="1"/>
    <col min="20" max="23" width="10.3828125" bestFit="1" customWidth="1"/>
    <col min="25" max="25" width="7.921875" bestFit="1" customWidth="1"/>
    <col min="26" max="26" width="6.07421875" bestFit="1" customWidth="1"/>
    <col min="27" max="27" width="5.3828125" bestFit="1" customWidth="1"/>
    <col min="29" max="31" width="5.23046875" bestFit="1" customWidth="1"/>
    <col min="33" max="33" width="10.07421875" bestFit="1" customWidth="1"/>
  </cols>
  <sheetData>
    <row r="1" spans="2:27" x14ac:dyDescent="0.4"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10"/>
      <c r="U1" s="10"/>
      <c r="V1" s="10"/>
      <c r="W1" s="11"/>
    </row>
    <row r="2" spans="2:27" ht="15" thickBot="1" x14ac:dyDescent="0.45"/>
    <row r="3" spans="2:27" ht="14.5" customHeight="1" x14ac:dyDescent="0.4">
      <c r="B3" s="43" t="s">
        <v>129</v>
      </c>
      <c r="C3" s="5" t="s">
        <v>32</v>
      </c>
      <c r="D3" s="7" t="s">
        <v>31</v>
      </c>
      <c r="E3" s="7" t="s">
        <v>30</v>
      </c>
      <c r="F3" s="7" t="s">
        <v>29</v>
      </c>
      <c r="G3" s="7" t="s">
        <v>41</v>
      </c>
      <c r="H3" s="7" t="s">
        <v>42</v>
      </c>
      <c r="I3" s="7" t="s">
        <v>26</v>
      </c>
      <c r="J3" s="7" t="s">
        <v>25</v>
      </c>
      <c r="K3" s="7" t="s">
        <v>24</v>
      </c>
      <c r="L3" s="7" t="s">
        <v>23</v>
      </c>
      <c r="M3" s="7" t="s">
        <v>22</v>
      </c>
      <c r="N3" s="7" t="s">
        <v>21</v>
      </c>
      <c r="O3" s="7" t="s">
        <v>20</v>
      </c>
      <c r="P3" s="7" t="s">
        <v>35</v>
      </c>
      <c r="Q3" s="7" t="s">
        <v>36</v>
      </c>
      <c r="R3" s="7" t="s">
        <v>19</v>
      </c>
      <c r="S3" s="7" t="s">
        <v>18</v>
      </c>
      <c r="T3" s="7" t="s">
        <v>17</v>
      </c>
      <c r="U3" s="7" t="s">
        <v>16</v>
      </c>
      <c r="V3" s="7" t="s">
        <v>15</v>
      </c>
      <c r="W3" s="8" t="s">
        <v>14</v>
      </c>
      <c r="Y3" s="33" t="s">
        <v>96</v>
      </c>
      <c r="Z3" s="33" t="s">
        <v>97</v>
      </c>
      <c r="AA3" s="33" t="s">
        <v>128</v>
      </c>
    </row>
    <row r="4" spans="2:27" x14ac:dyDescent="0.4">
      <c r="B4" s="44"/>
      <c r="C4" s="3" t="s">
        <v>46</v>
      </c>
      <c r="D4" s="34">
        <f>'Game 3 (23-17)'!D4+'Game 4 (20-15)'!D4+'Game 7 (13-8)'!D4+'Game 8 (14-6)'!D4+'Game 17 (19-11)'!D4+'Game 18 (11-6)'!D4</f>
        <v>6</v>
      </c>
      <c r="E4" s="34">
        <f>'Game 3 (23-17)'!E4+'Game 4 (20-15)'!E4+'Game 7 (13-8)'!E4+'Game 8 (14-6)'!E4+'Game 17 (19-11)'!E4+'Game 18 (11-6)'!E4</f>
        <v>24</v>
      </c>
      <c r="F4" s="34">
        <f>'Game 3 (23-17)'!F4+'Game 4 (20-15)'!F4+'Game 7 (13-8)'!F4+'Game 8 (14-6)'!F4+'Game 17 (19-11)'!F4+'Game 18 (11-6)'!F4</f>
        <v>22</v>
      </c>
      <c r="G4" s="34">
        <f>'Game 3 (23-17)'!G4+'Game 4 (20-15)'!G4+'Game 7 (13-8)'!G4+'Game 8 (14-6)'!G4+'Game 17 (19-11)'!G4+'Game 18 (11-6)'!G4</f>
        <v>20</v>
      </c>
      <c r="H4" s="34">
        <f>'Game 3 (23-17)'!H4+'Game 4 (20-15)'!H4+'Game 7 (13-8)'!H4+'Game 8 (14-6)'!H4+'Game 17 (19-11)'!H4+'Game 18 (11-6)'!H4</f>
        <v>13</v>
      </c>
      <c r="I4" s="34">
        <f>'Game 3 (23-17)'!I4+'Game 4 (20-15)'!I4+'Game 7 (13-8)'!I4+'Game 8 (14-6)'!I4+'Game 17 (19-11)'!I4+'Game 18 (11-6)'!I4</f>
        <v>17</v>
      </c>
      <c r="J4" s="34">
        <f>'Game 3 (23-17)'!J4+'Game 4 (20-15)'!J4+'Game 7 (13-8)'!J4+'Game 8 (14-6)'!J4+'Game 17 (19-11)'!J4+'Game 18 (11-6)'!J4</f>
        <v>16</v>
      </c>
      <c r="K4" s="34">
        <f>'Game 3 (23-17)'!K4+'Game 4 (20-15)'!K4+'Game 7 (13-8)'!K4+'Game 8 (14-6)'!K4+'Game 17 (19-11)'!K4+'Game 18 (11-6)'!K4</f>
        <v>2</v>
      </c>
      <c r="L4" s="34">
        <f>'Game 3 (23-17)'!L4+'Game 4 (20-15)'!L4+'Game 7 (13-8)'!L4+'Game 8 (14-6)'!L4+'Game 17 (19-11)'!L4+'Game 18 (11-6)'!L4</f>
        <v>0</v>
      </c>
      <c r="M4" s="34">
        <f>'Game 3 (23-17)'!M4+'Game 4 (20-15)'!M4+'Game 7 (13-8)'!M4+'Game 8 (14-6)'!M4+'Game 17 (19-11)'!M4+'Game 18 (11-6)'!M4</f>
        <v>1</v>
      </c>
      <c r="N4" s="34">
        <f>'Game 3 (23-17)'!N4+'Game 4 (20-15)'!N4+'Game 7 (13-8)'!N4+'Game 8 (14-6)'!N4+'Game 17 (19-11)'!N4+'Game 18 (11-6)'!N4</f>
        <v>2</v>
      </c>
      <c r="O4" s="34">
        <f>'Game 3 (23-17)'!O4+'Game 4 (20-15)'!O4+'Game 7 (13-8)'!O4+'Game 8 (14-6)'!O4+'Game 17 (19-11)'!O4+'Game 18 (11-6)'!O4</f>
        <v>0</v>
      </c>
      <c r="P4" s="34">
        <f>'Game 3 (23-17)'!P4+'Game 4 (20-15)'!P4+'Game 7 (13-8)'!P4+'Game 8 (14-6)'!P4+'Game 17 (19-11)'!P4+'Game 18 (11-6)'!P4</f>
        <v>1</v>
      </c>
      <c r="Q4" s="34">
        <f>'Game 3 (23-17)'!Q4+'Game 4 (20-15)'!Q4+'Game 7 (13-8)'!Q4+'Game 8 (14-6)'!Q4+'Game 17 (19-11)'!Q4+'Game 18 (11-6)'!Q4</f>
        <v>0</v>
      </c>
      <c r="R4" s="34">
        <f>'Game 3 (23-17)'!R4+'Game 4 (20-15)'!R4+'Game 7 (13-8)'!R4+'Game 8 (14-6)'!R4+'Game 17 (19-11)'!R4+'Game 18 (11-6)'!R4</f>
        <v>0</v>
      </c>
      <c r="S4" s="34">
        <f>'Game 3 (23-17)'!S4+'Game 4 (20-15)'!S4+'Game 7 (13-8)'!S4+'Game 8 (14-6)'!S4+'Game 17 (19-11)'!S4+'Game 18 (11-6)'!S4</f>
        <v>0</v>
      </c>
      <c r="T4" s="10">
        <f t="shared" ref="T4" si="0">G4/F4</f>
        <v>0.90909090909090906</v>
      </c>
      <c r="U4" s="10">
        <f t="shared" ref="U4" si="1">(J4+(2*K4)+(3*L4)+(4*M4))/F4</f>
        <v>1.0909090909090908</v>
      </c>
      <c r="V4" s="10">
        <f t="shared" ref="V4" si="2">(G4+N4+Q4)/E4</f>
        <v>0.91666666666666663</v>
      </c>
      <c r="W4" s="11">
        <f t="shared" ref="W4" si="3">U4+V4</f>
        <v>2.0075757575757573</v>
      </c>
      <c r="Y4" t="s">
        <v>46</v>
      </c>
      <c r="Z4" s="1">
        <v>0.90909090909090906</v>
      </c>
      <c r="AA4" s="39">
        <v>0.91666666666666663</v>
      </c>
    </row>
    <row r="5" spans="2:27" x14ac:dyDescent="0.4">
      <c r="B5" s="44"/>
      <c r="C5" s="3" t="s">
        <v>84</v>
      </c>
      <c r="D5" s="34">
        <f>'Game 1 (12-13) '!D7+'Game 2 (6-3)'!D7+'Game 3 (23-17)'!D7+'Game 4 (20-15)'!D7+'Game 5 (20-15)'!D7+'Game 6 (23-12)'!D7+'Game 8 (14-6)'!D7+'Game 9 (5-14)'!D7+'Game 10 (11-13)'!D7+'Game 11 (7-0)'!D7+'Game 12 (7-0)'!D7+'Game 13 (11-4) '!D7+'Game 14 (11-3)'!D7+'Game 7 (13-8)'!D7+'Game 15 (9-4)'!D7+'Game 16 (11-12)'!D7+'Game 17 (19-11)'!D7+'Game 18 (11-6)'!D7</f>
        <v>10</v>
      </c>
      <c r="E5" s="34">
        <f>'Game 1 (12-13) '!E7+'Game 2 (6-3)'!E7+'Game 3 (23-17)'!E7+'Game 4 (20-15)'!E7+'Game 5 (20-15)'!E7+'Game 6 (23-12)'!E7+'Game 8 (14-6)'!E7+'Game 9 (5-14)'!E7+'Game 10 (11-13)'!E7+'Game 11 (7-0)'!E7+'Game 12 (7-0)'!E7+'Game 13 (11-4) '!E7+'Game 14 (11-3)'!E7+'Game 7 (13-8)'!E7+'Game 15 (9-4)'!E7+'Game 16 (11-12)'!E7+'Game 17 (19-11)'!E7+'Game 18 (11-6)'!E7</f>
        <v>39</v>
      </c>
      <c r="F5" s="34">
        <f>'Game 1 (12-13) '!F7+'Game 2 (6-3)'!F7+'Game 3 (23-17)'!F7+'Game 4 (20-15)'!F7+'Game 5 (20-15)'!F7+'Game 6 (23-12)'!F7+'Game 8 (14-6)'!F7+'Game 9 (5-14)'!F7+'Game 10 (11-13)'!F7+'Game 11 (7-0)'!F7+'Game 12 (7-0)'!F7+'Game 13 (11-4) '!F7+'Game 14 (11-3)'!F7+'Game 7 (13-8)'!F7+'Game 15 (9-4)'!F7+'Game 16 (11-12)'!F7+'Game 17 (19-11)'!F7+'Game 18 (11-6)'!F7</f>
        <v>37</v>
      </c>
      <c r="G5" s="34">
        <f>'Game 1 (12-13) '!G7+'Game 2 (6-3)'!G7+'Game 3 (23-17)'!G7+'Game 4 (20-15)'!G7+'Game 5 (20-15)'!G7+'Game 6 (23-12)'!G7+'Game 8 (14-6)'!G7+'Game 9 (5-14)'!G7+'Game 10 (11-13)'!G7+'Game 11 (7-0)'!G7+'Game 12 (7-0)'!G7+'Game 13 (11-4) '!G7+'Game 14 (11-3)'!G7+'Game 7 (13-8)'!G7+'Game 15 (9-4)'!G7+'Game 16 (11-12)'!G7+'Game 17 (19-11)'!G7+'Game 18 (11-6)'!G7</f>
        <v>23</v>
      </c>
      <c r="H5" s="34">
        <f>'Game 1 (12-13) '!H7+'Game 2 (6-3)'!H7+'Game 3 (23-17)'!H7+'Game 4 (20-15)'!H7+'Game 5 (20-15)'!H7+'Game 6 (23-12)'!H7+'Game 8 (14-6)'!H7+'Game 9 (5-14)'!H7+'Game 10 (11-13)'!H7+'Game 11 (7-0)'!H7+'Game 12 (7-0)'!H7+'Game 13 (11-4) '!H7+'Game 14 (11-3)'!H7+'Game 7 (13-8)'!H7+'Game 15 (9-4)'!H7+'Game 16 (11-12)'!H7+'Game 17 (19-11)'!H7+'Game 18 (11-6)'!H7</f>
        <v>15</v>
      </c>
      <c r="I5" s="34">
        <f>'Game 1 (12-13) '!I7+'Game 2 (6-3)'!I7+'Game 3 (23-17)'!I7+'Game 4 (20-15)'!I7+'Game 5 (20-15)'!I7+'Game 6 (23-12)'!I7+'Game 8 (14-6)'!I7+'Game 9 (5-14)'!I7+'Game 10 (11-13)'!I7+'Game 11 (7-0)'!I7+'Game 12 (7-0)'!I7+'Game 13 (11-4) '!I7+'Game 14 (11-3)'!I7+'Game 7 (13-8)'!I7+'Game 15 (9-4)'!I7+'Game 16 (11-12)'!I7+'Game 17 (19-11)'!I7+'Game 18 (11-6)'!I7</f>
        <v>8</v>
      </c>
      <c r="J5" s="34">
        <f>'Game 1 (12-13) '!J7+'Game 2 (6-3)'!J7+'Game 3 (23-17)'!J7+'Game 4 (20-15)'!J7+'Game 5 (20-15)'!J7+'Game 6 (23-12)'!J7+'Game 8 (14-6)'!J7+'Game 9 (5-14)'!J7+'Game 10 (11-13)'!J7+'Game 11 (7-0)'!J7+'Game 12 (7-0)'!J7+'Game 13 (11-4) '!J7+'Game 14 (11-3)'!J7+'Game 7 (13-8)'!J7+'Game 15 (9-4)'!J7+'Game 16 (11-12)'!J7+'Game 17 (19-11)'!J7+'Game 18 (11-6)'!J7</f>
        <v>16</v>
      </c>
      <c r="K5" s="34">
        <f>'Game 1 (12-13) '!K7+'Game 2 (6-3)'!K7+'Game 3 (23-17)'!K7+'Game 4 (20-15)'!K7+'Game 5 (20-15)'!K7+'Game 6 (23-12)'!K7+'Game 8 (14-6)'!K7+'Game 9 (5-14)'!K7+'Game 10 (11-13)'!K7+'Game 11 (7-0)'!K7+'Game 12 (7-0)'!K7+'Game 13 (11-4) '!K7+'Game 14 (11-3)'!K7+'Game 7 (13-8)'!K7+'Game 15 (9-4)'!K7+'Game 16 (11-12)'!K7+'Game 17 (19-11)'!K7+'Game 18 (11-6)'!K7</f>
        <v>3</v>
      </c>
      <c r="L5" s="34">
        <f>'Game 1 (12-13) '!L7+'Game 2 (6-3)'!L7+'Game 3 (23-17)'!L7+'Game 4 (20-15)'!L7+'Game 5 (20-15)'!L7+'Game 6 (23-12)'!L7+'Game 8 (14-6)'!L7+'Game 9 (5-14)'!L7+'Game 10 (11-13)'!L7+'Game 11 (7-0)'!L7+'Game 12 (7-0)'!L7+'Game 13 (11-4) '!L7+'Game 14 (11-3)'!L7+'Game 7 (13-8)'!L7+'Game 15 (9-4)'!L7+'Game 16 (11-12)'!L7+'Game 17 (19-11)'!L7+'Game 18 (11-6)'!L7</f>
        <v>1</v>
      </c>
      <c r="M5" s="34">
        <f>'Game 1 (12-13) '!M7+'Game 2 (6-3)'!M7+'Game 3 (23-17)'!M7+'Game 4 (20-15)'!M7+'Game 5 (20-15)'!M7+'Game 6 (23-12)'!M7+'Game 8 (14-6)'!M7+'Game 9 (5-14)'!M7+'Game 10 (11-13)'!M7+'Game 11 (7-0)'!M7+'Game 12 (7-0)'!M7+'Game 13 (11-4) '!M7+'Game 14 (11-3)'!M7+'Game 7 (13-8)'!M7+'Game 15 (9-4)'!M7+'Game 16 (11-12)'!M7+'Game 17 (19-11)'!M7+'Game 18 (11-6)'!M7</f>
        <v>1</v>
      </c>
      <c r="N5" s="34">
        <f>'Game 1 (12-13) '!N7+'Game 2 (6-3)'!N7+'Game 3 (23-17)'!N7+'Game 4 (20-15)'!N7+'Game 5 (20-15)'!N7+'Game 6 (23-12)'!N7+'Game 8 (14-6)'!N7+'Game 9 (5-14)'!N7+'Game 10 (11-13)'!N7+'Game 11 (7-0)'!N7+'Game 12 (7-0)'!N7+'Game 13 (11-4) '!N7+'Game 14 (11-3)'!N7+'Game 7 (13-8)'!N7+'Game 15 (9-4)'!N7+'Game 16 (11-12)'!N7+'Game 17 (19-11)'!N7+'Game 18 (11-6)'!N7</f>
        <v>0</v>
      </c>
      <c r="O5" s="34">
        <f>'Game 1 (12-13) '!O7+'Game 2 (6-3)'!O7+'Game 3 (23-17)'!O7+'Game 4 (20-15)'!O7+'Game 5 (20-15)'!O7+'Game 6 (23-12)'!O7+'Game 8 (14-6)'!O7+'Game 9 (5-14)'!O7+'Game 10 (11-13)'!O7+'Game 11 (7-0)'!O7+'Game 12 (7-0)'!O7+'Game 13 (11-4) '!O7+'Game 14 (11-3)'!O7+'Game 7 (13-8)'!O7+'Game 15 (9-4)'!O7+'Game 16 (11-12)'!O7+'Game 17 (19-11)'!O7+'Game 18 (11-6)'!O7</f>
        <v>4</v>
      </c>
      <c r="P5" s="34">
        <f>'Game 1 (12-13) '!P7+'Game 2 (6-3)'!P7+'Game 3 (23-17)'!P7+'Game 4 (20-15)'!P7+'Game 5 (20-15)'!P7+'Game 6 (23-12)'!P7+'Game 8 (14-6)'!P7+'Game 9 (5-14)'!P7+'Game 10 (11-13)'!P7+'Game 11 (7-0)'!P7+'Game 12 (7-0)'!P7+'Game 13 (11-4) '!P7+'Game 14 (11-3)'!P7+'Game 7 (13-8)'!P7+'Game 15 (9-4)'!P7+'Game 16 (11-12)'!P7+'Game 17 (19-11)'!P7+'Game 18 (11-6)'!P7</f>
        <v>2</v>
      </c>
      <c r="Q5" s="34">
        <f>'Game 1 (12-13) '!Q7+'Game 2 (6-3)'!Q7+'Game 3 (23-17)'!Q7+'Game 4 (20-15)'!Q7+'Game 5 (20-15)'!Q7+'Game 6 (23-12)'!Q7+'Game 8 (14-6)'!Q7+'Game 9 (5-14)'!Q7+'Game 10 (11-13)'!Q7+'Game 11 (7-0)'!Q7+'Game 12 (7-0)'!Q7+'Game 13 (11-4) '!Q7+'Game 14 (11-3)'!Q7+'Game 7 (13-8)'!Q7+'Game 15 (9-4)'!Q7+'Game 16 (11-12)'!Q7+'Game 17 (19-11)'!Q7+'Game 18 (11-6)'!Q7</f>
        <v>0</v>
      </c>
      <c r="R5" s="34">
        <f>'Game 1 (12-13) '!R7+'Game 2 (6-3)'!R7+'Game 3 (23-17)'!R7+'Game 4 (20-15)'!R7+'Game 5 (20-15)'!R7+'Game 6 (23-12)'!R7+'Game 8 (14-6)'!R7+'Game 9 (5-14)'!R7+'Game 10 (11-13)'!R7+'Game 11 (7-0)'!R7+'Game 12 (7-0)'!R7+'Game 13 (11-4) '!R7+'Game 14 (11-3)'!R7+'Game 7 (13-8)'!R7+'Game 15 (9-4)'!R7+'Game 16 (11-12)'!R7+'Game 17 (19-11)'!R7+'Game 18 (11-6)'!R7</f>
        <v>2</v>
      </c>
      <c r="S5" s="34">
        <f>'Game 1 (12-13) '!S7+'Game 2 (6-3)'!S7+'Game 3 (23-17)'!S7+'Game 4 (20-15)'!S7+'Game 5 (20-15)'!S7+'Game 6 (23-12)'!S7+'Game 8 (14-6)'!S7+'Game 9 (5-14)'!S7+'Game 10 (11-13)'!S7+'Game 11 (7-0)'!S7+'Game 12 (7-0)'!S7+'Game 13 (11-4) '!S7+'Game 14 (11-3)'!S7+'Game 7 (13-8)'!S7+'Game 15 (9-4)'!S7+'Game 16 (11-12)'!S7+'Game 17 (19-11)'!S7+'Game 18 (11-6)'!S7</f>
        <v>0</v>
      </c>
      <c r="T5" s="10">
        <f t="shared" ref="T5:T11" si="4">G5/F5</f>
        <v>0.6216216216216216</v>
      </c>
      <c r="U5" s="10">
        <f t="shared" ref="U5:U11" si="5">(J5+(2*K5)+(3*L5)+(4*M5))/F5</f>
        <v>0.78378378378378377</v>
      </c>
      <c r="V5" s="10">
        <f t="shared" ref="V5:V11" si="6">(G5+N5+Q5)/E5</f>
        <v>0.58974358974358976</v>
      </c>
      <c r="W5" s="11">
        <f t="shared" ref="W5:W11" si="7">U5+V5</f>
        <v>1.3735273735273736</v>
      </c>
      <c r="Y5" t="s">
        <v>85</v>
      </c>
      <c r="Z5" s="1">
        <v>0.8571428571428571</v>
      </c>
      <c r="AA5" s="39">
        <v>0.8571428571428571</v>
      </c>
    </row>
    <row r="6" spans="2:27" x14ac:dyDescent="0.4">
      <c r="B6" s="44"/>
      <c r="C6" s="3" t="s">
        <v>45</v>
      </c>
      <c r="D6" s="34">
        <f>'Game 1 (12-13) '!D8+'Game 2 (6-3)'!D8+'Game 3 (23-17)'!D8+'Game 4 (20-15)'!D8+'Game 5 (20-15)'!D8+'Game 6 (23-12)'!D8+'Game 8 (14-6)'!D8+'Game 9 (5-14)'!D8+'Game 10 (11-13)'!D8+'Game 11 (7-0)'!D8+'Game 12 (7-0)'!D8+'Game 13 (11-4) '!D8+'Game 14 (11-3)'!D8+'Game 7 (13-8)'!D8+'Game 15 (9-4)'!D8+'Game 16 (11-12)'!D8+'Game 17 (19-11)'!D8+'Game 18 (11-6)'!D8</f>
        <v>12</v>
      </c>
      <c r="E6" s="34">
        <f>'Game 1 (12-13) '!E8+'Game 2 (6-3)'!E8+'Game 3 (23-17)'!E8+'Game 4 (20-15)'!E8+'Game 5 (20-15)'!E8+'Game 6 (23-12)'!E8+'Game 8 (14-6)'!E8+'Game 9 (5-14)'!E8+'Game 10 (11-13)'!E8+'Game 11 (7-0)'!E8+'Game 12 (7-0)'!E8+'Game 13 (11-4) '!E8+'Game 14 (11-3)'!E8+'Game 7 (13-8)'!E8+'Game 15 (9-4)'!E8+'Game 16 (11-12)'!E8+'Game 17 (19-11)'!E8+'Game 18 (11-6)'!E8</f>
        <v>38</v>
      </c>
      <c r="F6" s="34">
        <f>'Game 1 (12-13) '!F8+'Game 2 (6-3)'!F8+'Game 3 (23-17)'!F8+'Game 4 (20-15)'!F8+'Game 5 (20-15)'!F8+'Game 6 (23-12)'!F8+'Game 8 (14-6)'!F8+'Game 9 (5-14)'!F8+'Game 10 (11-13)'!F8+'Game 11 (7-0)'!F8+'Game 12 (7-0)'!F8+'Game 13 (11-4) '!F8+'Game 14 (11-3)'!F8+'Game 7 (13-8)'!F8+'Game 15 (9-4)'!F8+'Game 16 (11-12)'!F8+'Game 17 (19-11)'!F8+'Game 18 (11-6)'!F8</f>
        <v>34</v>
      </c>
      <c r="G6" s="34">
        <f>'Game 1 (12-13) '!G8+'Game 2 (6-3)'!G8+'Game 3 (23-17)'!G8+'Game 4 (20-15)'!G8+'Game 5 (20-15)'!G8+'Game 6 (23-12)'!G8+'Game 8 (14-6)'!G8+'Game 9 (5-14)'!G8+'Game 10 (11-13)'!G8+'Game 11 (7-0)'!G8+'Game 12 (7-0)'!G8+'Game 13 (11-4) '!G8+'Game 14 (11-3)'!G8+'Game 7 (13-8)'!G8+'Game 15 (9-4)'!G8+'Game 16 (11-12)'!G8+'Game 17 (19-11)'!G8+'Game 18 (11-6)'!G8</f>
        <v>19</v>
      </c>
      <c r="H6" s="34">
        <f>'Game 1 (12-13) '!H8+'Game 2 (6-3)'!H8+'Game 3 (23-17)'!H8+'Game 4 (20-15)'!H8+'Game 5 (20-15)'!H8+'Game 6 (23-12)'!H8+'Game 8 (14-6)'!H8+'Game 9 (5-14)'!H8+'Game 10 (11-13)'!H8+'Game 11 (7-0)'!H8+'Game 12 (7-0)'!H8+'Game 13 (11-4) '!H8+'Game 14 (11-3)'!H8+'Game 7 (13-8)'!H8+'Game 15 (9-4)'!H8+'Game 16 (11-12)'!H8+'Game 17 (19-11)'!H8+'Game 18 (11-6)'!H8</f>
        <v>15</v>
      </c>
      <c r="I6" s="34">
        <f>'Game 1 (12-13) '!I8+'Game 2 (6-3)'!I8+'Game 3 (23-17)'!I8+'Game 4 (20-15)'!I8+'Game 5 (20-15)'!I8+'Game 6 (23-12)'!I8+'Game 8 (14-6)'!I8+'Game 9 (5-14)'!I8+'Game 10 (11-13)'!I8+'Game 11 (7-0)'!I8+'Game 12 (7-0)'!I8+'Game 13 (11-4) '!I8+'Game 14 (11-3)'!I8+'Game 7 (13-8)'!I8+'Game 15 (9-4)'!I8+'Game 16 (11-12)'!I8+'Game 17 (19-11)'!I8+'Game 18 (11-6)'!I8</f>
        <v>10</v>
      </c>
      <c r="J6" s="34">
        <f>'Game 1 (12-13) '!J8+'Game 2 (6-3)'!J8+'Game 3 (23-17)'!J8+'Game 4 (20-15)'!J8+'Game 5 (20-15)'!J8+'Game 6 (23-12)'!J8+'Game 8 (14-6)'!J8+'Game 9 (5-14)'!J8+'Game 10 (11-13)'!J8+'Game 11 (7-0)'!J8+'Game 12 (7-0)'!J8+'Game 13 (11-4) '!J8+'Game 14 (11-3)'!J8+'Game 7 (13-8)'!J8+'Game 15 (9-4)'!J8+'Game 16 (11-12)'!J8+'Game 17 (19-11)'!J8+'Game 18 (11-6)'!J8</f>
        <v>14</v>
      </c>
      <c r="K6" s="34">
        <f>'Game 1 (12-13) '!K8+'Game 2 (6-3)'!K8+'Game 3 (23-17)'!K8+'Game 4 (20-15)'!K8+'Game 5 (20-15)'!K8+'Game 6 (23-12)'!K8+'Game 8 (14-6)'!K8+'Game 9 (5-14)'!K8+'Game 10 (11-13)'!K8+'Game 11 (7-0)'!K8+'Game 12 (7-0)'!K8+'Game 13 (11-4) '!K8+'Game 14 (11-3)'!K8+'Game 7 (13-8)'!K8+'Game 15 (9-4)'!K8+'Game 16 (11-12)'!K8+'Game 17 (19-11)'!K8+'Game 18 (11-6)'!K8</f>
        <v>3</v>
      </c>
      <c r="L6" s="34">
        <f>'Game 1 (12-13) '!L8+'Game 2 (6-3)'!L8+'Game 3 (23-17)'!L8+'Game 4 (20-15)'!L8+'Game 5 (20-15)'!L8+'Game 6 (23-12)'!L8+'Game 8 (14-6)'!L8+'Game 9 (5-14)'!L8+'Game 10 (11-13)'!L8+'Game 11 (7-0)'!L8+'Game 12 (7-0)'!L8+'Game 13 (11-4) '!L8+'Game 14 (11-3)'!L8+'Game 7 (13-8)'!L8+'Game 15 (9-4)'!L8+'Game 16 (11-12)'!L8+'Game 17 (19-11)'!L8+'Game 18 (11-6)'!L8</f>
        <v>1</v>
      </c>
      <c r="M6" s="34">
        <f>'Game 1 (12-13) '!M8+'Game 2 (6-3)'!M8+'Game 3 (23-17)'!M8+'Game 4 (20-15)'!M8+'Game 5 (20-15)'!M8+'Game 6 (23-12)'!M8+'Game 8 (14-6)'!M8+'Game 9 (5-14)'!M8+'Game 10 (11-13)'!M8+'Game 11 (7-0)'!M8+'Game 12 (7-0)'!M8+'Game 13 (11-4) '!M8+'Game 14 (11-3)'!M8+'Game 7 (13-8)'!M8+'Game 15 (9-4)'!M8+'Game 16 (11-12)'!M8+'Game 17 (19-11)'!M8+'Game 18 (11-6)'!M8</f>
        <v>1</v>
      </c>
      <c r="N6" s="34">
        <f>'Game 1 (12-13) '!N8+'Game 2 (6-3)'!N8+'Game 3 (23-17)'!N8+'Game 4 (20-15)'!N8+'Game 5 (20-15)'!N8+'Game 6 (23-12)'!N8+'Game 8 (14-6)'!N8+'Game 9 (5-14)'!N8+'Game 10 (11-13)'!N8+'Game 11 (7-0)'!N8+'Game 12 (7-0)'!N8+'Game 13 (11-4) '!N8+'Game 14 (11-3)'!N8+'Game 7 (13-8)'!N8+'Game 15 (9-4)'!N8+'Game 16 (11-12)'!N8+'Game 17 (19-11)'!N8+'Game 18 (11-6)'!N8</f>
        <v>4</v>
      </c>
      <c r="O6" s="34">
        <f>'Game 1 (12-13) '!O8+'Game 2 (6-3)'!O8+'Game 3 (23-17)'!O8+'Game 4 (20-15)'!O8+'Game 5 (20-15)'!O8+'Game 6 (23-12)'!O8+'Game 8 (14-6)'!O8+'Game 9 (5-14)'!O8+'Game 10 (11-13)'!O8+'Game 11 (7-0)'!O8+'Game 12 (7-0)'!O8+'Game 13 (11-4) '!O8+'Game 14 (11-3)'!O8+'Game 7 (13-8)'!O8+'Game 15 (9-4)'!O8+'Game 16 (11-12)'!O8+'Game 17 (19-11)'!O8+'Game 18 (11-6)'!O8</f>
        <v>4</v>
      </c>
      <c r="P6" s="34">
        <f>'Game 1 (12-13) '!P8+'Game 2 (6-3)'!P8+'Game 3 (23-17)'!P8+'Game 4 (20-15)'!P8+'Game 5 (20-15)'!P8+'Game 6 (23-12)'!P8+'Game 8 (14-6)'!P8+'Game 9 (5-14)'!P8+'Game 10 (11-13)'!P8+'Game 11 (7-0)'!P8+'Game 12 (7-0)'!P8+'Game 13 (11-4) '!P8+'Game 14 (11-3)'!P8+'Game 7 (13-8)'!P8+'Game 15 (9-4)'!P8+'Game 16 (11-12)'!P8+'Game 17 (19-11)'!P8+'Game 18 (11-6)'!P8</f>
        <v>0</v>
      </c>
      <c r="Q6" s="34">
        <f>'Game 1 (12-13) '!Q8+'Game 2 (6-3)'!Q8+'Game 3 (23-17)'!Q8+'Game 4 (20-15)'!Q8+'Game 5 (20-15)'!Q8+'Game 6 (23-12)'!Q8+'Game 8 (14-6)'!Q8+'Game 9 (5-14)'!Q8+'Game 10 (11-13)'!Q8+'Game 11 (7-0)'!Q8+'Game 12 (7-0)'!Q8+'Game 13 (11-4) '!Q8+'Game 14 (11-3)'!Q8+'Game 7 (13-8)'!Q8+'Game 15 (9-4)'!Q8+'Game 16 (11-12)'!Q8+'Game 17 (19-11)'!Q8+'Game 18 (11-6)'!Q8</f>
        <v>0</v>
      </c>
      <c r="R6" s="34">
        <f>'Game 1 (12-13) '!R8+'Game 2 (6-3)'!R8+'Game 3 (23-17)'!R8+'Game 4 (20-15)'!R8+'Game 5 (20-15)'!R8+'Game 6 (23-12)'!R8+'Game 8 (14-6)'!R8+'Game 9 (5-14)'!R8+'Game 10 (11-13)'!R8+'Game 11 (7-0)'!R8+'Game 12 (7-0)'!R8+'Game 13 (11-4) '!R8+'Game 14 (11-3)'!R8+'Game 7 (13-8)'!R8+'Game 15 (9-4)'!R8+'Game 16 (11-12)'!R8+'Game 17 (19-11)'!R8+'Game 18 (11-6)'!R8</f>
        <v>0</v>
      </c>
      <c r="S6" s="34">
        <f>'Game 1 (12-13) '!S8+'Game 2 (6-3)'!S8+'Game 3 (23-17)'!S8+'Game 4 (20-15)'!S8+'Game 5 (20-15)'!S8+'Game 6 (23-12)'!S8+'Game 8 (14-6)'!S8+'Game 9 (5-14)'!S8+'Game 10 (11-13)'!S8+'Game 11 (7-0)'!S8+'Game 12 (7-0)'!S8+'Game 13 (11-4) '!S8+'Game 14 (11-3)'!S8+'Game 7 (13-8)'!S8+'Game 15 (9-4)'!S8+'Game 16 (11-12)'!S8+'Game 17 (19-11)'!S8+'Game 18 (11-6)'!S8</f>
        <v>1</v>
      </c>
      <c r="T6" s="10">
        <f t="shared" si="4"/>
        <v>0.55882352941176472</v>
      </c>
      <c r="U6" s="10">
        <f t="shared" si="5"/>
        <v>0.79411764705882348</v>
      </c>
      <c r="V6" s="10">
        <f t="shared" si="6"/>
        <v>0.60526315789473684</v>
      </c>
      <c r="W6" s="11">
        <f t="shared" si="7"/>
        <v>1.3993808049535603</v>
      </c>
      <c r="Y6" t="s">
        <v>38</v>
      </c>
      <c r="Z6" s="1">
        <v>0.75</v>
      </c>
      <c r="AA6" s="39">
        <v>0.75</v>
      </c>
    </row>
    <row r="7" spans="2:27" x14ac:dyDescent="0.4">
      <c r="B7" s="44"/>
      <c r="C7" s="3" t="s">
        <v>86</v>
      </c>
      <c r="D7" s="34">
        <f>'Game 1 (12-13) '!D9+'Game 2 (6-3)'!D9+'Game 3 (23-17)'!D9+'Game 4 (20-15)'!D9+'Game 5 (20-15)'!D9+'Game 6 (23-12)'!D9+'Game 8 (14-6)'!D9+'Game 9 (5-14)'!D9+'Game 10 (11-13)'!D9+'Game 11 (7-0)'!D9+'Game 12 (7-0)'!D9+'Game 13 (11-4) '!D9+'Game 14 (11-3)'!D9+'Game 7 (13-8)'!D9+'Game 15 (9-4)'!D9+'Game 16 (11-12)'!D9+'Game 17 (19-11)'!D9+'Game 18 (11-6)'!D9</f>
        <v>12</v>
      </c>
      <c r="E7" s="34">
        <f>'Game 1 (12-13) '!E9+'Game 2 (6-3)'!E9+'Game 3 (23-17)'!E9+'Game 4 (20-15)'!E9+'Game 5 (20-15)'!E9+'Game 6 (23-12)'!E9+'Game 8 (14-6)'!E9+'Game 9 (5-14)'!E9+'Game 10 (11-13)'!E9+'Game 11 (7-0)'!E9+'Game 12 (7-0)'!E9+'Game 13 (11-4) '!E9+'Game 14 (11-3)'!E9+'Game 7 (13-8)'!E9+'Game 15 (9-4)'!E9+'Game 16 (11-12)'!E9+'Game 17 (19-11)'!E9+'Game 18 (11-6)'!E9</f>
        <v>39</v>
      </c>
      <c r="F7" s="34">
        <f>'Game 1 (12-13) '!F9+'Game 2 (6-3)'!F9+'Game 3 (23-17)'!F9+'Game 4 (20-15)'!F9+'Game 5 (20-15)'!F9+'Game 6 (23-12)'!F9+'Game 8 (14-6)'!F9+'Game 9 (5-14)'!F9+'Game 10 (11-13)'!F9+'Game 11 (7-0)'!F9+'Game 12 (7-0)'!F9+'Game 13 (11-4) '!F9+'Game 14 (11-3)'!F9+'Game 7 (13-8)'!F9+'Game 15 (9-4)'!F9+'Game 16 (11-12)'!F9+'Game 17 (19-11)'!F9+'Game 18 (11-6)'!F9</f>
        <v>36</v>
      </c>
      <c r="G7" s="34">
        <f>'Game 1 (12-13) '!G9+'Game 2 (6-3)'!G9+'Game 3 (23-17)'!G9+'Game 4 (20-15)'!G9+'Game 5 (20-15)'!G9+'Game 6 (23-12)'!G9+'Game 8 (14-6)'!G9+'Game 9 (5-14)'!G9+'Game 10 (11-13)'!G9+'Game 11 (7-0)'!G9+'Game 12 (7-0)'!G9+'Game 13 (11-4) '!G9+'Game 14 (11-3)'!G9+'Game 7 (13-8)'!G9+'Game 15 (9-4)'!G9+'Game 16 (11-12)'!G9+'Game 17 (19-11)'!G9+'Game 18 (11-6)'!G9</f>
        <v>20</v>
      </c>
      <c r="H7" s="34">
        <f>'Game 1 (12-13) '!H9+'Game 2 (6-3)'!H9+'Game 3 (23-17)'!H9+'Game 4 (20-15)'!H9+'Game 5 (20-15)'!H9+'Game 6 (23-12)'!H9+'Game 8 (14-6)'!H9+'Game 9 (5-14)'!H9+'Game 10 (11-13)'!H9+'Game 11 (7-0)'!H9+'Game 12 (7-0)'!H9+'Game 13 (11-4) '!H9+'Game 14 (11-3)'!H9+'Game 7 (13-8)'!H9+'Game 15 (9-4)'!H9+'Game 16 (11-12)'!H9+'Game 17 (19-11)'!H9+'Game 18 (11-6)'!H9</f>
        <v>12</v>
      </c>
      <c r="I7" s="34">
        <f>'Game 1 (12-13) '!I9+'Game 2 (6-3)'!I9+'Game 3 (23-17)'!I9+'Game 4 (20-15)'!I9+'Game 5 (20-15)'!I9+'Game 6 (23-12)'!I9+'Game 8 (14-6)'!I9+'Game 9 (5-14)'!I9+'Game 10 (11-13)'!I9+'Game 11 (7-0)'!I9+'Game 12 (7-0)'!I9+'Game 13 (11-4) '!I9+'Game 14 (11-3)'!I9+'Game 7 (13-8)'!I9+'Game 15 (9-4)'!I9+'Game 16 (11-12)'!I9+'Game 17 (19-11)'!I9+'Game 18 (11-6)'!I9</f>
        <v>6</v>
      </c>
      <c r="J7" s="34">
        <f>'Game 1 (12-13) '!J9+'Game 2 (6-3)'!J9+'Game 3 (23-17)'!J9+'Game 4 (20-15)'!J9+'Game 5 (20-15)'!J9+'Game 6 (23-12)'!J9+'Game 8 (14-6)'!J9+'Game 9 (5-14)'!J9+'Game 10 (11-13)'!J9+'Game 11 (7-0)'!J9+'Game 12 (7-0)'!J9+'Game 13 (11-4) '!J9+'Game 14 (11-3)'!J9+'Game 7 (13-8)'!J9+'Game 15 (9-4)'!J9+'Game 16 (11-12)'!J9+'Game 17 (19-11)'!J9+'Game 18 (11-6)'!J9</f>
        <v>7</v>
      </c>
      <c r="K7" s="47">
        <f>'Game 1 (12-13) '!K9+'Game 2 (6-3)'!K9+'Game 3 (23-17)'!K9+'Game 4 (20-15)'!K9+'Game 5 (20-15)'!K9+'Game 6 (23-12)'!K9+'Game 8 (14-6)'!K9+'Game 9 (5-14)'!K9+'Game 10 (11-13)'!K9+'Game 11 (7-0)'!K9+'Game 12 (7-0)'!K9+'Game 13 (11-4) '!K9+'Game 14 (11-3)'!K9+'Game 7 (13-8)'!K9+'Game 15 (9-4)'!K9+'Game 16 (11-12)'!K9+'Game 17 (19-11)'!K9+'Game 18 (11-6)'!K9</f>
        <v>12</v>
      </c>
      <c r="L7" s="34">
        <f>'Game 1 (12-13) '!L9+'Game 2 (6-3)'!L9+'Game 3 (23-17)'!L9+'Game 4 (20-15)'!L9+'Game 5 (20-15)'!L9+'Game 6 (23-12)'!L9+'Game 8 (14-6)'!L9+'Game 9 (5-14)'!L9+'Game 10 (11-13)'!L9+'Game 11 (7-0)'!L9+'Game 12 (7-0)'!L9+'Game 13 (11-4) '!L9+'Game 14 (11-3)'!L9+'Game 7 (13-8)'!L9+'Game 15 (9-4)'!L9+'Game 16 (11-12)'!L9+'Game 17 (19-11)'!L9+'Game 18 (11-6)'!L9</f>
        <v>1</v>
      </c>
      <c r="M7" s="34">
        <f>'Game 1 (12-13) '!M9+'Game 2 (6-3)'!M9+'Game 3 (23-17)'!M9+'Game 4 (20-15)'!M9+'Game 5 (20-15)'!M9+'Game 6 (23-12)'!M9+'Game 8 (14-6)'!M9+'Game 9 (5-14)'!M9+'Game 10 (11-13)'!M9+'Game 11 (7-0)'!M9+'Game 12 (7-0)'!M9+'Game 13 (11-4) '!M9+'Game 14 (11-3)'!M9+'Game 7 (13-8)'!M9+'Game 15 (9-4)'!M9+'Game 16 (11-12)'!M9+'Game 17 (19-11)'!M9+'Game 18 (11-6)'!M9</f>
        <v>0</v>
      </c>
      <c r="N7" s="34">
        <f>'Game 1 (12-13) '!N9+'Game 2 (6-3)'!N9+'Game 3 (23-17)'!N9+'Game 4 (20-15)'!N9+'Game 5 (20-15)'!N9+'Game 6 (23-12)'!N9+'Game 8 (14-6)'!N9+'Game 9 (5-14)'!N9+'Game 10 (11-13)'!N9+'Game 11 (7-0)'!N9+'Game 12 (7-0)'!N9+'Game 13 (11-4) '!N9+'Game 14 (11-3)'!N9+'Game 7 (13-8)'!N9+'Game 15 (9-4)'!N9+'Game 16 (11-12)'!N9+'Game 17 (19-11)'!N9+'Game 18 (11-6)'!N9</f>
        <v>3</v>
      </c>
      <c r="O7" s="34">
        <f>'Game 1 (12-13) '!O9+'Game 2 (6-3)'!O9+'Game 3 (23-17)'!O9+'Game 4 (20-15)'!O9+'Game 5 (20-15)'!O9+'Game 6 (23-12)'!O9+'Game 8 (14-6)'!O9+'Game 9 (5-14)'!O9+'Game 10 (11-13)'!O9+'Game 11 (7-0)'!O9+'Game 12 (7-0)'!O9+'Game 13 (11-4) '!O9+'Game 14 (11-3)'!O9+'Game 7 (13-8)'!O9+'Game 15 (9-4)'!O9+'Game 16 (11-12)'!O9+'Game 17 (19-11)'!O9+'Game 18 (11-6)'!O9</f>
        <v>0</v>
      </c>
      <c r="P7" s="34">
        <f>'Game 1 (12-13) '!P9+'Game 2 (6-3)'!P9+'Game 3 (23-17)'!P9+'Game 4 (20-15)'!P9+'Game 5 (20-15)'!P9+'Game 6 (23-12)'!P9+'Game 8 (14-6)'!P9+'Game 9 (5-14)'!P9+'Game 10 (11-13)'!P9+'Game 11 (7-0)'!P9+'Game 12 (7-0)'!P9+'Game 13 (11-4) '!P9+'Game 14 (11-3)'!P9+'Game 7 (13-8)'!P9+'Game 15 (9-4)'!P9+'Game 16 (11-12)'!P9+'Game 17 (19-11)'!P9+'Game 18 (11-6)'!P9</f>
        <v>0</v>
      </c>
      <c r="Q7" s="34">
        <f>'Game 1 (12-13) '!Q9+'Game 2 (6-3)'!Q9+'Game 3 (23-17)'!Q9+'Game 4 (20-15)'!Q9+'Game 5 (20-15)'!Q9+'Game 6 (23-12)'!Q9+'Game 8 (14-6)'!Q9+'Game 9 (5-14)'!Q9+'Game 10 (11-13)'!Q9+'Game 11 (7-0)'!Q9+'Game 12 (7-0)'!Q9+'Game 13 (11-4) '!Q9+'Game 14 (11-3)'!Q9+'Game 7 (13-8)'!Q9+'Game 15 (9-4)'!Q9+'Game 16 (11-12)'!Q9+'Game 17 (19-11)'!Q9+'Game 18 (11-6)'!Q9</f>
        <v>0</v>
      </c>
      <c r="R7" s="34">
        <f>'Game 1 (12-13) '!R9+'Game 2 (6-3)'!R9+'Game 3 (23-17)'!R9+'Game 4 (20-15)'!R9+'Game 5 (20-15)'!R9+'Game 6 (23-12)'!R9+'Game 8 (14-6)'!R9+'Game 9 (5-14)'!R9+'Game 10 (11-13)'!R9+'Game 11 (7-0)'!R9+'Game 12 (7-0)'!R9+'Game 13 (11-4) '!R9+'Game 14 (11-3)'!R9+'Game 7 (13-8)'!R9+'Game 15 (9-4)'!R9+'Game 16 (11-12)'!R9+'Game 17 (19-11)'!R9+'Game 18 (11-6)'!R9</f>
        <v>0</v>
      </c>
      <c r="S7" s="34">
        <f>'Game 1 (12-13) '!S9+'Game 2 (6-3)'!S9+'Game 3 (23-17)'!S9+'Game 4 (20-15)'!S9+'Game 5 (20-15)'!S9+'Game 6 (23-12)'!S9+'Game 8 (14-6)'!S9+'Game 9 (5-14)'!S9+'Game 10 (11-13)'!S9+'Game 11 (7-0)'!S9+'Game 12 (7-0)'!S9+'Game 13 (11-4) '!S9+'Game 14 (11-3)'!S9+'Game 7 (13-8)'!S9+'Game 15 (9-4)'!S9+'Game 16 (11-12)'!S9+'Game 17 (19-11)'!S9+'Game 18 (11-6)'!S9</f>
        <v>0</v>
      </c>
      <c r="T7" s="10">
        <f t="shared" si="4"/>
        <v>0.55555555555555558</v>
      </c>
      <c r="U7" s="10">
        <f t="shared" si="5"/>
        <v>0.94444444444444442</v>
      </c>
      <c r="V7" s="10">
        <f t="shared" si="6"/>
        <v>0.58974358974358976</v>
      </c>
      <c r="W7" s="11">
        <f t="shared" si="7"/>
        <v>1.5341880341880341</v>
      </c>
      <c r="Y7" t="s">
        <v>10</v>
      </c>
      <c r="Z7" s="1">
        <v>0.6785714285714286</v>
      </c>
      <c r="AA7" s="39">
        <v>0.68965517241379315</v>
      </c>
    </row>
    <row r="8" spans="2:27" x14ac:dyDescent="0.4">
      <c r="B8" s="44"/>
      <c r="C8" s="3" t="s">
        <v>5</v>
      </c>
      <c r="D8" s="34">
        <f>'Game 1 (12-13) '!D10+'Game 2 (6-3)'!D10+'Game 3 (23-17)'!D10+'Game 4 (20-15)'!D10+'Game 5 (20-15)'!D10+'Game 6 (23-12)'!D10+'Game 8 (14-6)'!D10+'Game 9 (5-14)'!D10+'Game 10 (11-13)'!D10+'Game 11 (7-0)'!D10+'Game 12 (7-0)'!D10+'Game 13 (11-4) '!D10+'Game 14 (11-3)'!D10+'Game 7 (13-8)'!D10+'Game 15 (9-4)'!D10+'Game 16 (11-12)'!D10+'Game 17 (19-11)'!D10+'Game 18 (11-6)'!D10</f>
        <v>14</v>
      </c>
      <c r="E8" s="34">
        <f>'Game 1 (12-13) '!E10+'Game 2 (6-3)'!E10+'Game 3 (23-17)'!E10+'Game 4 (20-15)'!E10+'Game 5 (20-15)'!E10+'Game 6 (23-12)'!E10+'Game 8 (14-6)'!E10+'Game 9 (5-14)'!E10+'Game 10 (11-13)'!E10+'Game 11 (7-0)'!E10+'Game 12 (7-0)'!E10+'Game 13 (11-4) '!E10+'Game 14 (11-3)'!E10+'Game 7 (13-8)'!E10+'Game 15 (9-4)'!E10+'Game 16 (11-12)'!E10+'Game 17 (19-11)'!E10+'Game 18 (11-6)'!E10</f>
        <v>50</v>
      </c>
      <c r="F8" s="34">
        <f>'Game 1 (12-13) '!F10+'Game 2 (6-3)'!F10+'Game 3 (23-17)'!F10+'Game 4 (20-15)'!F10+'Game 5 (20-15)'!F10+'Game 6 (23-12)'!F10+'Game 8 (14-6)'!F10+'Game 9 (5-14)'!F10+'Game 10 (11-13)'!F10+'Game 11 (7-0)'!F10+'Game 12 (7-0)'!F10+'Game 13 (11-4) '!F10+'Game 14 (11-3)'!F10+'Game 7 (13-8)'!F10+'Game 15 (9-4)'!F10+'Game 16 (11-12)'!F10+'Game 17 (19-11)'!F10+'Game 18 (11-6)'!F10</f>
        <v>47</v>
      </c>
      <c r="G8" s="34">
        <f>'Game 1 (12-13) '!G10+'Game 2 (6-3)'!G10+'Game 3 (23-17)'!G10+'Game 4 (20-15)'!G10+'Game 5 (20-15)'!G10+'Game 6 (23-12)'!G10+'Game 8 (14-6)'!G10+'Game 9 (5-14)'!G10+'Game 10 (11-13)'!G10+'Game 11 (7-0)'!G10+'Game 12 (7-0)'!G10+'Game 13 (11-4) '!G10+'Game 14 (11-3)'!G10+'Game 7 (13-8)'!G10+'Game 15 (9-4)'!G10+'Game 16 (11-12)'!G10+'Game 17 (19-11)'!G10+'Game 18 (11-6)'!G10</f>
        <v>26</v>
      </c>
      <c r="H8" s="34">
        <f>'Game 1 (12-13) '!H10+'Game 2 (6-3)'!H10+'Game 3 (23-17)'!H10+'Game 4 (20-15)'!H10+'Game 5 (20-15)'!H10+'Game 6 (23-12)'!H10+'Game 8 (14-6)'!H10+'Game 9 (5-14)'!H10+'Game 10 (11-13)'!H10+'Game 11 (7-0)'!H10+'Game 12 (7-0)'!H10+'Game 13 (11-4) '!H10+'Game 14 (11-3)'!H10+'Game 7 (13-8)'!H10+'Game 15 (9-4)'!H10+'Game 16 (11-12)'!H10+'Game 17 (19-11)'!H10+'Game 18 (11-6)'!H10</f>
        <v>18</v>
      </c>
      <c r="I8" s="34">
        <f>'Game 1 (12-13) '!I10+'Game 2 (6-3)'!I10+'Game 3 (23-17)'!I10+'Game 4 (20-15)'!I10+'Game 5 (20-15)'!I10+'Game 6 (23-12)'!I10+'Game 8 (14-6)'!I10+'Game 9 (5-14)'!I10+'Game 10 (11-13)'!I10+'Game 11 (7-0)'!I10+'Game 12 (7-0)'!I10+'Game 13 (11-4) '!I10+'Game 14 (11-3)'!I10+'Game 7 (13-8)'!I10+'Game 15 (9-4)'!I10+'Game 16 (11-12)'!I10+'Game 17 (19-11)'!I10+'Game 18 (11-6)'!I10</f>
        <v>15</v>
      </c>
      <c r="J8" s="47">
        <f>'Game 1 (12-13) '!J10+'Game 2 (6-3)'!J10+'Game 3 (23-17)'!J10+'Game 4 (20-15)'!J10+'Game 5 (20-15)'!J10+'Game 6 (23-12)'!J10+'Game 8 (14-6)'!J10+'Game 9 (5-14)'!J10+'Game 10 (11-13)'!J10+'Game 11 (7-0)'!J10+'Game 12 (7-0)'!J10+'Game 13 (11-4) '!J10+'Game 14 (11-3)'!J10+'Game 7 (13-8)'!J10+'Game 15 (9-4)'!J10+'Game 16 (11-12)'!J10+'Game 17 (19-11)'!J10+'Game 18 (11-6)'!J10</f>
        <v>21</v>
      </c>
      <c r="K8" s="34">
        <f>'Game 1 (12-13) '!K10+'Game 2 (6-3)'!K10+'Game 3 (23-17)'!K10+'Game 4 (20-15)'!K10+'Game 5 (20-15)'!K10+'Game 6 (23-12)'!K10+'Game 8 (14-6)'!K10+'Game 9 (5-14)'!K10+'Game 10 (11-13)'!K10+'Game 11 (7-0)'!K10+'Game 12 (7-0)'!K10+'Game 13 (11-4) '!K10+'Game 14 (11-3)'!K10+'Game 7 (13-8)'!K10+'Game 15 (9-4)'!K10+'Game 16 (11-12)'!K10+'Game 17 (19-11)'!K10+'Game 18 (11-6)'!K10</f>
        <v>3</v>
      </c>
      <c r="L8" s="34">
        <f>'Game 1 (12-13) '!L10+'Game 2 (6-3)'!L10+'Game 3 (23-17)'!L10+'Game 4 (20-15)'!L10+'Game 5 (20-15)'!L10+'Game 6 (23-12)'!L10+'Game 8 (14-6)'!L10+'Game 9 (5-14)'!L10+'Game 10 (11-13)'!L10+'Game 11 (7-0)'!L10+'Game 12 (7-0)'!L10+'Game 13 (11-4) '!L10+'Game 14 (11-3)'!L10+'Game 7 (13-8)'!L10+'Game 15 (9-4)'!L10+'Game 16 (11-12)'!L10+'Game 17 (19-11)'!L10+'Game 18 (11-6)'!L10</f>
        <v>0</v>
      </c>
      <c r="M8" s="34">
        <f>'Game 1 (12-13) '!M10+'Game 2 (6-3)'!M10+'Game 3 (23-17)'!M10+'Game 4 (20-15)'!M10+'Game 5 (20-15)'!M10+'Game 6 (23-12)'!M10+'Game 8 (14-6)'!M10+'Game 9 (5-14)'!M10+'Game 10 (11-13)'!M10+'Game 11 (7-0)'!M10+'Game 12 (7-0)'!M10+'Game 13 (11-4) '!M10+'Game 14 (11-3)'!M10+'Game 7 (13-8)'!M10+'Game 15 (9-4)'!M10+'Game 16 (11-12)'!M10+'Game 17 (19-11)'!M10+'Game 18 (11-6)'!M10</f>
        <v>1</v>
      </c>
      <c r="N8" s="34">
        <f>'Game 1 (12-13) '!N10+'Game 2 (6-3)'!N10+'Game 3 (23-17)'!N10+'Game 4 (20-15)'!N10+'Game 5 (20-15)'!N10+'Game 6 (23-12)'!N10+'Game 8 (14-6)'!N10+'Game 9 (5-14)'!N10+'Game 10 (11-13)'!N10+'Game 11 (7-0)'!N10+'Game 12 (7-0)'!N10+'Game 13 (11-4) '!N10+'Game 14 (11-3)'!N10+'Game 7 (13-8)'!N10+'Game 15 (9-4)'!N10+'Game 16 (11-12)'!N10+'Game 17 (19-11)'!N10+'Game 18 (11-6)'!N10</f>
        <v>2</v>
      </c>
      <c r="O8" s="34">
        <f>'Game 1 (12-13) '!O10+'Game 2 (6-3)'!O10+'Game 3 (23-17)'!O10+'Game 4 (20-15)'!O10+'Game 5 (20-15)'!O10+'Game 6 (23-12)'!O10+'Game 8 (14-6)'!O10+'Game 9 (5-14)'!O10+'Game 10 (11-13)'!O10+'Game 11 (7-0)'!O10+'Game 12 (7-0)'!O10+'Game 13 (11-4) '!O10+'Game 14 (11-3)'!O10+'Game 7 (13-8)'!O10+'Game 15 (9-4)'!O10+'Game 16 (11-12)'!O10+'Game 17 (19-11)'!O10+'Game 18 (11-6)'!O10</f>
        <v>0</v>
      </c>
      <c r="P8" s="34">
        <f>'Game 1 (12-13) '!P10+'Game 2 (6-3)'!P10+'Game 3 (23-17)'!P10+'Game 4 (20-15)'!P10+'Game 5 (20-15)'!P10+'Game 6 (23-12)'!P10+'Game 8 (14-6)'!P10+'Game 9 (5-14)'!P10+'Game 10 (11-13)'!P10+'Game 11 (7-0)'!P10+'Game 12 (7-0)'!P10+'Game 13 (11-4) '!P10+'Game 14 (11-3)'!P10+'Game 7 (13-8)'!P10+'Game 15 (9-4)'!P10+'Game 16 (11-12)'!P10+'Game 17 (19-11)'!P10+'Game 18 (11-6)'!P10</f>
        <v>1</v>
      </c>
      <c r="Q8" s="34">
        <f>'Game 1 (12-13) '!Q10+'Game 2 (6-3)'!Q10+'Game 3 (23-17)'!Q10+'Game 4 (20-15)'!Q10+'Game 5 (20-15)'!Q10+'Game 6 (23-12)'!Q10+'Game 8 (14-6)'!Q10+'Game 9 (5-14)'!Q10+'Game 10 (11-13)'!Q10+'Game 11 (7-0)'!Q10+'Game 12 (7-0)'!Q10+'Game 13 (11-4) '!Q10+'Game 14 (11-3)'!Q10+'Game 7 (13-8)'!Q10+'Game 15 (9-4)'!Q10+'Game 16 (11-12)'!Q10+'Game 17 (19-11)'!Q10+'Game 18 (11-6)'!Q10</f>
        <v>0</v>
      </c>
      <c r="R8" s="34">
        <f>'Game 1 (12-13) '!R10+'Game 2 (6-3)'!R10+'Game 3 (23-17)'!R10+'Game 4 (20-15)'!R10+'Game 5 (20-15)'!R10+'Game 6 (23-12)'!R10+'Game 8 (14-6)'!R10+'Game 9 (5-14)'!R10+'Game 10 (11-13)'!R10+'Game 11 (7-0)'!R10+'Game 12 (7-0)'!R10+'Game 13 (11-4) '!R10+'Game 14 (11-3)'!R10+'Game 7 (13-8)'!R10+'Game 15 (9-4)'!R10+'Game 16 (11-12)'!R10+'Game 17 (19-11)'!R10+'Game 18 (11-6)'!R10</f>
        <v>2</v>
      </c>
      <c r="S8" s="34">
        <f>'Game 1 (12-13) '!S10+'Game 2 (6-3)'!S10+'Game 3 (23-17)'!S10+'Game 4 (20-15)'!S10+'Game 5 (20-15)'!S10+'Game 6 (23-12)'!S10+'Game 8 (14-6)'!S10+'Game 9 (5-14)'!S10+'Game 10 (11-13)'!S10+'Game 11 (7-0)'!S10+'Game 12 (7-0)'!S10+'Game 13 (11-4) '!S10+'Game 14 (11-3)'!S10+'Game 7 (13-8)'!S10+'Game 15 (9-4)'!S10+'Game 16 (11-12)'!S10+'Game 17 (19-11)'!S10+'Game 18 (11-6)'!S10</f>
        <v>1</v>
      </c>
      <c r="T8" s="10">
        <f t="shared" si="4"/>
        <v>0.55319148936170215</v>
      </c>
      <c r="U8" s="10">
        <f t="shared" si="5"/>
        <v>0.65957446808510634</v>
      </c>
      <c r="V8" s="10">
        <f t="shared" si="6"/>
        <v>0.56000000000000005</v>
      </c>
      <c r="W8" s="11">
        <f t="shared" si="7"/>
        <v>1.2195744680851064</v>
      </c>
      <c r="Y8" t="s">
        <v>12</v>
      </c>
      <c r="Z8" s="1">
        <v>0.68181818181818177</v>
      </c>
      <c r="AA8" s="39">
        <v>0.68888888888888888</v>
      </c>
    </row>
    <row r="9" spans="2:27" ht="16" customHeight="1" x14ac:dyDescent="0.4">
      <c r="B9" s="44"/>
      <c r="C9" s="3" t="s">
        <v>87</v>
      </c>
      <c r="D9" s="34">
        <f>'Game 1 (12-13) '!D11+'Game 2 (6-3)'!D11+'Game 3 (23-17)'!D11+'Game 4 (20-15)'!D11+'Game 5 (20-15)'!D11+'Game 6 (23-12)'!D11+'Game 8 (14-6)'!D11+'Game 9 (5-14)'!D11+'Game 10 (11-13)'!D11+'Game 11 (7-0)'!D11+'Game 12 (7-0)'!D11+'Game 13 (11-4) '!D11+'Game 14 (11-3)'!D11+'Game 7 (13-8)'!D11+'Game 15 (9-4)'!D11+'Game 16 (11-12)'!D11+'Game 17 (19-11)'!D11+'Game 18 (11-6)'!D11</f>
        <v>14</v>
      </c>
      <c r="E9" s="34">
        <f>'Game 1 (12-13) '!E11+'Game 2 (6-3)'!E11+'Game 3 (23-17)'!E11+'Game 4 (20-15)'!E11+'Game 5 (20-15)'!E11+'Game 6 (23-12)'!E11+'Game 8 (14-6)'!E11+'Game 9 (5-14)'!E11+'Game 10 (11-13)'!E11+'Game 11 (7-0)'!E11+'Game 12 (7-0)'!E11+'Game 13 (11-4) '!E11+'Game 14 (11-3)'!E11+'Game 7 (13-8)'!E11+'Game 15 (9-4)'!E11+'Game 16 (11-12)'!E11+'Game 17 (19-11)'!E11+'Game 18 (11-6)'!E11</f>
        <v>51</v>
      </c>
      <c r="F9" s="34">
        <f>'Game 1 (12-13) '!F11+'Game 2 (6-3)'!F11+'Game 3 (23-17)'!F11+'Game 4 (20-15)'!F11+'Game 5 (20-15)'!F11+'Game 6 (23-12)'!F11+'Game 8 (14-6)'!F11+'Game 9 (5-14)'!F11+'Game 10 (11-13)'!F11+'Game 11 (7-0)'!F11+'Game 12 (7-0)'!F11+'Game 13 (11-4) '!F11+'Game 14 (11-3)'!F11+'Game 7 (13-8)'!F11+'Game 15 (9-4)'!F11+'Game 16 (11-12)'!F11+'Game 17 (19-11)'!F11+'Game 18 (11-6)'!F11</f>
        <v>43</v>
      </c>
      <c r="G9" s="34">
        <f>'Game 1 (12-13) '!G11+'Game 2 (6-3)'!G11+'Game 3 (23-17)'!G11+'Game 4 (20-15)'!G11+'Game 5 (20-15)'!G11+'Game 6 (23-12)'!G11+'Game 8 (14-6)'!G11+'Game 9 (5-14)'!G11+'Game 10 (11-13)'!G11+'Game 11 (7-0)'!G11+'Game 12 (7-0)'!G11+'Game 13 (11-4) '!G11+'Game 14 (11-3)'!G11+'Game 7 (13-8)'!G11+'Game 15 (9-4)'!G11+'Game 16 (11-12)'!G11+'Game 17 (19-11)'!G11+'Game 18 (11-6)'!G11</f>
        <v>20</v>
      </c>
      <c r="H9" s="34">
        <f>'Game 1 (12-13) '!H11+'Game 2 (6-3)'!H11+'Game 3 (23-17)'!H11+'Game 4 (20-15)'!H11+'Game 5 (20-15)'!H11+'Game 6 (23-12)'!H11+'Game 8 (14-6)'!H11+'Game 9 (5-14)'!H11+'Game 10 (11-13)'!H11+'Game 11 (7-0)'!H11+'Game 12 (7-0)'!H11+'Game 13 (11-4) '!H11+'Game 14 (11-3)'!H11+'Game 7 (13-8)'!H11+'Game 15 (9-4)'!H11+'Game 16 (11-12)'!H11+'Game 17 (19-11)'!H11+'Game 18 (11-6)'!H11</f>
        <v>18</v>
      </c>
      <c r="I9" s="34">
        <f>'Game 1 (12-13) '!I11+'Game 2 (6-3)'!I11+'Game 3 (23-17)'!I11+'Game 4 (20-15)'!I11+'Game 5 (20-15)'!I11+'Game 6 (23-12)'!I11+'Game 8 (14-6)'!I11+'Game 9 (5-14)'!I11+'Game 10 (11-13)'!I11+'Game 11 (7-0)'!I11+'Game 12 (7-0)'!I11+'Game 13 (11-4) '!I11+'Game 14 (11-3)'!I11+'Game 7 (13-8)'!I11+'Game 15 (9-4)'!I11+'Game 16 (11-12)'!I11+'Game 17 (19-11)'!I11+'Game 18 (11-6)'!I11</f>
        <v>21</v>
      </c>
      <c r="J9" s="34">
        <f>'Game 1 (12-13) '!J11+'Game 2 (6-3)'!J11+'Game 3 (23-17)'!J11+'Game 4 (20-15)'!J11+'Game 5 (20-15)'!J11+'Game 6 (23-12)'!J11+'Game 8 (14-6)'!J11+'Game 9 (5-14)'!J11+'Game 10 (11-13)'!J11+'Game 11 (7-0)'!J11+'Game 12 (7-0)'!J11+'Game 13 (11-4) '!J11+'Game 14 (11-3)'!J11+'Game 7 (13-8)'!J11+'Game 15 (9-4)'!J11+'Game 16 (11-12)'!J11+'Game 17 (19-11)'!J11+'Game 18 (11-6)'!J11</f>
        <v>14</v>
      </c>
      <c r="K9" s="34">
        <f>'Game 1 (12-13) '!K11+'Game 2 (6-3)'!K11+'Game 3 (23-17)'!K11+'Game 4 (20-15)'!K11+'Game 5 (20-15)'!K11+'Game 6 (23-12)'!K11+'Game 8 (14-6)'!K11+'Game 9 (5-14)'!K11+'Game 10 (11-13)'!K11+'Game 11 (7-0)'!K11+'Game 12 (7-0)'!K11+'Game 13 (11-4) '!K11+'Game 14 (11-3)'!K11+'Game 7 (13-8)'!K11+'Game 15 (9-4)'!K11+'Game 16 (11-12)'!K11+'Game 17 (19-11)'!K11+'Game 18 (11-6)'!K11</f>
        <v>1</v>
      </c>
      <c r="L9" s="34">
        <f>'Game 1 (12-13) '!L11+'Game 2 (6-3)'!L11+'Game 3 (23-17)'!L11+'Game 4 (20-15)'!L11+'Game 5 (20-15)'!L11+'Game 6 (23-12)'!L11+'Game 8 (14-6)'!L11+'Game 9 (5-14)'!L11+'Game 10 (11-13)'!L11+'Game 11 (7-0)'!L11+'Game 12 (7-0)'!L11+'Game 13 (11-4) '!L11+'Game 14 (11-3)'!L11+'Game 7 (13-8)'!L11+'Game 15 (9-4)'!L11+'Game 16 (11-12)'!L11+'Game 17 (19-11)'!L11+'Game 18 (11-6)'!L11</f>
        <v>2</v>
      </c>
      <c r="M9" s="34">
        <f>'Game 1 (12-13) '!M11+'Game 2 (6-3)'!M11+'Game 3 (23-17)'!M11+'Game 4 (20-15)'!M11+'Game 5 (20-15)'!M11+'Game 6 (23-12)'!M11+'Game 8 (14-6)'!M11+'Game 9 (5-14)'!M11+'Game 10 (11-13)'!M11+'Game 11 (7-0)'!M11+'Game 12 (7-0)'!M11+'Game 13 (11-4) '!M11+'Game 14 (11-3)'!M11+'Game 7 (13-8)'!M11+'Game 15 (9-4)'!M11+'Game 16 (11-12)'!M11+'Game 17 (19-11)'!M11+'Game 18 (11-6)'!M11</f>
        <v>3</v>
      </c>
      <c r="N9" s="47">
        <f>'Game 1 (12-13) '!N11+'Game 2 (6-3)'!N11+'Game 3 (23-17)'!N11+'Game 4 (20-15)'!N11+'Game 5 (20-15)'!N11+'Game 6 (23-12)'!N11+'Game 8 (14-6)'!N11+'Game 9 (5-14)'!N11+'Game 10 (11-13)'!N11+'Game 11 (7-0)'!N11+'Game 12 (7-0)'!N11+'Game 13 (11-4) '!N11+'Game 14 (11-3)'!N11+'Game 7 (13-8)'!N11+'Game 15 (9-4)'!N11+'Game 16 (11-12)'!N11+'Game 17 (19-11)'!N11+'Game 18 (11-6)'!N11</f>
        <v>6</v>
      </c>
      <c r="O9" s="34">
        <f>'Game 1 (12-13) '!O11+'Game 2 (6-3)'!O11+'Game 3 (23-17)'!O11+'Game 4 (20-15)'!O11+'Game 5 (20-15)'!O11+'Game 6 (23-12)'!O11+'Game 8 (14-6)'!O11+'Game 9 (5-14)'!O11+'Game 10 (11-13)'!O11+'Game 11 (7-0)'!O11+'Game 12 (7-0)'!O11+'Game 13 (11-4) '!O11+'Game 14 (11-3)'!O11+'Game 7 (13-8)'!O11+'Game 15 (9-4)'!O11+'Game 16 (11-12)'!O11+'Game 17 (19-11)'!O11+'Game 18 (11-6)'!O11</f>
        <v>0</v>
      </c>
      <c r="P9" s="34">
        <f>'Game 1 (12-13) '!P11+'Game 2 (6-3)'!P11+'Game 3 (23-17)'!P11+'Game 4 (20-15)'!P11+'Game 5 (20-15)'!P11+'Game 6 (23-12)'!P11+'Game 8 (14-6)'!P11+'Game 9 (5-14)'!P11+'Game 10 (11-13)'!P11+'Game 11 (7-0)'!P11+'Game 12 (7-0)'!P11+'Game 13 (11-4) '!P11+'Game 14 (11-3)'!P11+'Game 7 (13-8)'!P11+'Game 15 (9-4)'!P11+'Game 16 (11-12)'!P11+'Game 17 (19-11)'!P11+'Game 18 (11-6)'!P11</f>
        <v>0</v>
      </c>
      <c r="Q9" s="34">
        <f>'Game 1 (12-13) '!Q11+'Game 2 (6-3)'!Q11+'Game 3 (23-17)'!Q11+'Game 4 (20-15)'!Q11+'Game 5 (20-15)'!Q11+'Game 6 (23-12)'!Q11+'Game 8 (14-6)'!Q11+'Game 9 (5-14)'!Q11+'Game 10 (11-13)'!Q11+'Game 11 (7-0)'!Q11+'Game 12 (7-0)'!Q11+'Game 13 (11-4) '!Q11+'Game 14 (11-3)'!Q11+'Game 7 (13-8)'!Q11+'Game 15 (9-4)'!Q11+'Game 16 (11-12)'!Q11+'Game 17 (19-11)'!Q11+'Game 18 (11-6)'!Q11</f>
        <v>0</v>
      </c>
      <c r="R9" s="34">
        <f>'Game 1 (12-13) '!R11+'Game 2 (6-3)'!R11+'Game 3 (23-17)'!R11+'Game 4 (20-15)'!R11+'Game 5 (20-15)'!R11+'Game 6 (23-12)'!R11+'Game 8 (14-6)'!R11+'Game 9 (5-14)'!R11+'Game 10 (11-13)'!R11+'Game 11 (7-0)'!R11+'Game 12 (7-0)'!R11+'Game 13 (11-4) '!R11+'Game 14 (11-3)'!R11+'Game 7 (13-8)'!R11+'Game 15 (9-4)'!R11+'Game 16 (11-12)'!R11+'Game 17 (19-11)'!R11+'Game 18 (11-6)'!R11</f>
        <v>2</v>
      </c>
      <c r="S9" s="34">
        <f>'Game 1 (12-13) '!S11+'Game 2 (6-3)'!S11+'Game 3 (23-17)'!S11+'Game 4 (20-15)'!S11+'Game 5 (20-15)'!S11+'Game 6 (23-12)'!S11+'Game 8 (14-6)'!S11+'Game 9 (5-14)'!S11+'Game 10 (11-13)'!S11+'Game 11 (7-0)'!S11+'Game 12 (7-0)'!S11+'Game 13 (11-4) '!S11+'Game 14 (11-3)'!S11+'Game 7 (13-8)'!S11+'Game 15 (9-4)'!S11+'Game 16 (11-12)'!S11+'Game 17 (19-11)'!S11+'Game 18 (11-6)'!S11</f>
        <v>1</v>
      </c>
      <c r="T9" s="10">
        <f t="shared" si="4"/>
        <v>0.46511627906976744</v>
      </c>
      <c r="U9" s="10">
        <f t="shared" si="5"/>
        <v>0.79069767441860461</v>
      </c>
      <c r="V9" s="10">
        <f t="shared" si="6"/>
        <v>0.50980392156862742</v>
      </c>
      <c r="W9" s="11">
        <f t="shared" si="7"/>
        <v>1.3005015959872321</v>
      </c>
      <c r="Y9" t="s">
        <v>99</v>
      </c>
      <c r="Z9" s="1">
        <v>0.65306122448979587</v>
      </c>
      <c r="AA9" s="39">
        <v>0.66666666666666663</v>
      </c>
    </row>
    <row r="10" spans="2:27" x14ac:dyDescent="0.4">
      <c r="B10" s="44"/>
      <c r="C10" s="3" t="s">
        <v>0</v>
      </c>
      <c r="D10" s="34">
        <f>'Game 1 (12-13) '!D12+'Game 2 (6-3)'!D12+'Game 3 (23-17)'!D12+'Game 4 (20-15)'!D12+'Game 5 (20-15)'!D12+'Game 6 (23-12)'!D12+'Game 8 (14-6)'!D12+'Game 9 (5-14)'!D12+'Game 10 (11-13)'!D12+'Game 11 (7-0)'!D12+'Game 12 (7-0)'!D12+'Game 13 (11-4) '!D12+'Game 14 (11-3)'!D12+'Game 7 (13-8)'!D12+'Game 15 (9-4)'!D12+'Game 16 (11-12)'!D12+'Game 17 (19-11)'!D12+'Game 18 (11-6)'!D12</f>
        <v>16</v>
      </c>
      <c r="E10" s="34">
        <f>'Game 1 (12-13) '!E12+'Game 2 (6-3)'!E12+'Game 3 (23-17)'!E12+'Game 4 (20-15)'!E12+'Game 5 (20-15)'!E12+'Game 6 (23-12)'!E12+'Game 8 (14-6)'!E12+'Game 9 (5-14)'!E12+'Game 10 (11-13)'!E12+'Game 11 (7-0)'!E12+'Game 12 (7-0)'!E12+'Game 13 (11-4) '!E12+'Game 14 (11-3)'!E12+'Game 7 (13-8)'!E12+'Game 15 (9-4)'!E12+'Game 16 (11-12)'!E12+'Game 17 (19-11)'!E12+'Game 18 (11-6)'!E12</f>
        <v>52</v>
      </c>
      <c r="F10" s="34">
        <f>'Game 1 (12-13) '!F12+'Game 2 (6-3)'!F12+'Game 3 (23-17)'!F12+'Game 4 (20-15)'!F12+'Game 5 (20-15)'!F12+'Game 6 (23-12)'!F12+'Game 8 (14-6)'!F12+'Game 9 (5-14)'!F12+'Game 10 (11-13)'!F12+'Game 11 (7-0)'!F12+'Game 12 (7-0)'!F12+'Game 13 (11-4) '!F12+'Game 14 (11-3)'!F12+'Game 7 (13-8)'!F12+'Game 15 (9-4)'!F12+'Game 16 (11-12)'!F12+'Game 17 (19-11)'!F12+'Game 18 (11-6)'!F12</f>
        <v>45</v>
      </c>
      <c r="G10" s="34">
        <f>'Game 1 (12-13) '!G12+'Game 2 (6-3)'!G12+'Game 3 (23-17)'!G12+'Game 4 (20-15)'!G12+'Game 5 (20-15)'!G12+'Game 6 (23-12)'!G12+'Game 8 (14-6)'!G12+'Game 9 (5-14)'!G12+'Game 10 (11-13)'!G12+'Game 11 (7-0)'!G12+'Game 12 (7-0)'!G12+'Game 13 (11-4) '!G12+'Game 14 (11-3)'!G12+'Game 7 (13-8)'!G12+'Game 15 (9-4)'!G12+'Game 16 (11-12)'!G12+'Game 17 (19-11)'!G12+'Game 18 (11-6)'!G12</f>
        <v>25</v>
      </c>
      <c r="H10" s="34">
        <f>'Game 1 (12-13) '!H12+'Game 2 (6-3)'!H12+'Game 3 (23-17)'!H12+'Game 4 (20-15)'!H12+'Game 5 (20-15)'!H12+'Game 6 (23-12)'!H12+'Game 8 (14-6)'!H12+'Game 9 (5-14)'!H12+'Game 10 (11-13)'!H12+'Game 11 (7-0)'!H12+'Game 12 (7-0)'!H12+'Game 13 (11-4) '!H12+'Game 14 (11-3)'!H12+'Game 7 (13-8)'!H12+'Game 15 (9-4)'!H12+'Game 16 (11-12)'!H12+'Game 17 (19-11)'!H12+'Game 18 (11-6)'!H12</f>
        <v>18</v>
      </c>
      <c r="I10" s="34">
        <f>'Game 1 (12-13) '!I12+'Game 2 (6-3)'!I12+'Game 3 (23-17)'!I12+'Game 4 (20-15)'!I12+'Game 5 (20-15)'!I12+'Game 6 (23-12)'!I12+'Game 8 (14-6)'!I12+'Game 9 (5-14)'!I12+'Game 10 (11-13)'!I12+'Game 11 (7-0)'!I12+'Game 12 (7-0)'!I12+'Game 13 (11-4) '!I12+'Game 14 (11-3)'!I12+'Game 7 (13-8)'!I12+'Game 15 (9-4)'!I12+'Game 16 (11-12)'!I12+'Game 17 (19-11)'!I12+'Game 18 (11-6)'!I12</f>
        <v>19</v>
      </c>
      <c r="J10" s="34">
        <f>'Game 1 (12-13) '!J12+'Game 2 (6-3)'!J12+'Game 3 (23-17)'!J12+'Game 4 (20-15)'!J12+'Game 5 (20-15)'!J12+'Game 6 (23-12)'!J12+'Game 8 (14-6)'!J12+'Game 9 (5-14)'!J12+'Game 10 (11-13)'!J12+'Game 11 (7-0)'!J12+'Game 12 (7-0)'!J12+'Game 13 (11-4) '!J12+'Game 14 (11-3)'!J12+'Game 7 (13-8)'!J12+'Game 15 (9-4)'!J12+'Game 16 (11-12)'!J12+'Game 17 (19-11)'!J12+'Game 18 (11-6)'!J12</f>
        <v>18</v>
      </c>
      <c r="K10" s="34">
        <f>'Game 1 (12-13) '!K12+'Game 2 (6-3)'!K12+'Game 3 (23-17)'!K12+'Game 4 (20-15)'!K12+'Game 5 (20-15)'!K12+'Game 6 (23-12)'!K12+'Game 8 (14-6)'!K12+'Game 9 (5-14)'!K12+'Game 10 (11-13)'!K12+'Game 11 (7-0)'!K12+'Game 12 (7-0)'!K12+'Game 13 (11-4) '!K12+'Game 14 (11-3)'!K12+'Game 7 (13-8)'!K12+'Game 15 (9-4)'!K12+'Game 16 (11-12)'!K12+'Game 17 (19-11)'!K12+'Game 18 (11-6)'!K12</f>
        <v>4</v>
      </c>
      <c r="L10" s="34">
        <f>'Game 1 (12-13) '!L12+'Game 2 (6-3)'!L12+'Game 3 (23-17)'!L12+'Game 4 (20-15)'!L12+'Game 5 (20-15)'!L12+'Game 6 (23-12)'!L12+'Game 8 (14-6)'!L12+'Game 9 (5-14)'!L12+'Game 10 (11-13)'!L12+'Game 11 (7-0)'!L12+'Game 12 (7-0)'!L12+'Game 13 (11-4) '!L12+'Game 14 (11-3)'!L12+'Game 7 (13-8)'!L12+'Game 15 (9-4)'!L12+'Game 16 (11-12)'!L12+'Game 17 (19-11)'!L12+'Game 18 (11-6)'!L12</f>
        <v>2</v>
      </c>
      <c r="M10" s="34">
        <f>'Game 1 (12-13) '!M12+'Game 2 (6-3)'!M12+'Game 3 (23-17)'!M12+'Game 4 (20-15)'!M12+'Game 5 (20-15)'!M12+'Game 6 (23-12)'!M12+'Game 8 (14-6)'!M12+'Game 9 (5-14)'!M12+'Game 10 (11-13)'!M12+'Game 11 (7-0)'!M12+'Game 12 (7-0)'!M12+'Game 13 (11-4) '!M12+'Game 14 (11-3)'!M12+'Game 7 (13-8)'!M12+'Game 15 (9-4)'!M12+'Game 16 (11-12)'!M12+'Game 17 (19-11)'!M12+'Game 18 (11-6)'!M12</f>
        <v>0</v>
      </c>
      <c r="N10" s="34">
        <f>'Game 1 (12-13) '!N12+'Game 2 (6-3)'!N12+'Game 3 (23-17)'!N12+'Game 4 (20-15)'!N12+'Game 5 (20-15)'!N12+'Game 6 (23-12)'!N12+'Game 8 (14-6)'!N12+'Game 9 (5-14)'!N12+'Game 10 (11-13)'!N12+'Game 11 (7-0)'!N12+'Game 12 (7-0)'!N12+'Game 13 (11-4) '!N12+'Game 14 (11-3)'!N12+'Game 7 (13-8)'!N12+'Game 15 (9-4)'!N12+'Game 16 (11-12)'!N12+'Game 17 (19-11)'!N12+'Game 18 (11-6)'!N12</f>
        <v>4</v>
      </c>
      <c r="O10" s="34">
        <f>'Game 1 (12-13) '!O12+'Game 2 (6-3)'!O12+'Game 3 (23-17)'!O12+'Game 4 (20-15)'!O12+'Game 5 (20-15)'!O12+'Game 6 (23-12)'!O12+'Game 8 (14-6)'!O12+'Game 9 (5-14)'!O12+'Game 10 (11-13)'!O12+'Game 11 (7-0)'!O12+'Game 12 (7-0)'!O12+'Game 13 (11-4) '!O12+'Game 14 (11-3)'!O12+'Game 7 (13-8)'!O12+'Game 15 (9-4)'!O12+'Game 16 (11-12)'!O12+'Game 17 (19-11)'!O12+'Game 18 (11-6)'!O12</f>
        <v>2</v>
      </c>
      <c r="P10" s="34">
        <f>'Game 1 (12-13) '!P12+'Game 2 (6-3)'!P12+'Game 3 (23-17)'!P12+'Game 4 (20-15)'!P12+'Game 5 (20-15)'!P12+'Game 6 (23-12)'!P12+'Game 8 (14-6)'!P12+'Game 9 (5-14)'!P12+'Game 10 (11-13)'!P12+'Game 11 (7-0)'!P12+'Game 12 (7-0)'!P12+'Game 13 (11-4) '!P12+'Game 14 (11-3)'!P12+'Game 7 (13-8)'!P12+'Game 15 (9-4)'!P12+'Game 16 (11-12)'!P12+'Game 17 (19-11)'!P12+'Game 18 (11-6)'!P12</f>
        <v>0</v>
      </c>
      <c r="Q10" s="34">
        <f>'Game 1 (12-13) '!Q12+'Game 2 (6-3)'!Q12+'Game 3 (23-17)'!Q12+'Game 4 (20-15)'!Q12+'Game 5 (20-15)'!Q12+'Game 6 (23-12)'!Q12+'Game 8 (14-6)'!Q12+'Game 9 (5-14)'!Q12+'Game 10 (11-13)'!Q12+'Game 11 (7-0)'!Q12+'Game 12 (7-0)'!Q12+'Game 13 (11-4) '!Q12+'Game 14 (11-3)'!Q12+'Game 7 (13-8)'!Q12+'Game 15 (9-4)'!Q12+'Game 16 (11-12)'!Q12+'Game 17 (19-11)'!Q12+'Game 18 (11-6)'!Q12</f>
        <v>0</v>
      </c>
      <c r="R10" s="34">
        <f>'Game 1 (12-13) '!R12+'Game 2 (6-3)'!R12+'Game 3 (23-17)'!R12+'Game 4 (20-15)'!R12+'Game 5 (20-15)'!R12+'Game 6 (23-12)'!R12+'Game 8 (14-6)'!R12+'Game 9 (5-14)'!R12+'Game 10 (11-13)'!R12+'Game 11 (7-0)'!R12+'Game 12 (7-0)'!R12+'Game 13 (11-4) '!R12+'Game 14 (11-3)'!R12+'Game 7 (13-8)'!R12+'Game 15 (9-4)'!R12+'Game 16 (11-12)'!R12+'Game 17 (19-11)'!R12+'Game 18 (11-6)'!R12</f>
        <v>3</v>
      </c>
      <c r="S10" s="34">
        <f>'Game 1 (12-13) '!S12+'Game 2 (6-3)'!S12+'Game 3 (23-17)'!S12+'Game 4 (20-15)'!S12+'Game 5 (20-15)'!S12+'Game 6 (23-12)'!S12+'Game 8 (14-6)'!S12+'Game 9 (5-14)'!S12+'Game 10 (11-13)'!S12+'Game 11 (7-0)'!S12+'Game 12 (7-0)'!S12+'Game 13 (11-4) '!S12+'Game 14 (11-3)'!S12+'Game 7 (13-8)'!S12+'Game 15 (9-4)'!S12+'Game 16 (11-12)'!S12+'Game 17 (19-11)'!S12+'Game 18 (11-6)'!S12</f>
        <v>0</v>
      </c>
      <c r="T10" s="10">
        <f t="shared" si="4"/>
        <v>0.55555555555555558</v>
      </c>
      <c r="U10" s="10">
        <f t="shared" si="5"/>
        <v>0.71111111111111114</v>
      </c>
      <c r="V10" s="10">
        <f t="shared" si="6"/>
        <v>0.55769230769230771</v>
      </c>
      <c r="W10" s="11">
        <f t="shared" si="7"/>
        <v>1.2688034188034187</v>
      </c>
      <c r="Y10" t="s">
        <v>91</v>
      </c>
      <c r="Z10" s="1">
        <v>0.6470588235294118</v>
      </c>
      <c r="AA10" s="39">
        <v>0.64864864864864868</v>
      </c>
    </row>
    <row r="11" spans="2:27" x14ac:dyDescent="0.4">
      <c r="B11" s="44"/>
      <c r="C11" s="3" t="s">
        <v>88</v>
      </c>
      <c r="D11" s="34">
        <f>'Game 1 (12-13) '!D13+'Game 2 (6-3)'!D13+'Game 3 (23-17)'!D13+'Game 4 (20-15)'!D13+'Game 5 (20-15)'!D13+'Game 6 (23-12)'!D13+'Game 8 (14-6)'!D13+'Game 9 (5-14)'!D13+'Game 10 (11-13)'!D13+'Game 11 (7-0)'!D13+'Game 12 (7-0)'!D13+'Game 13 (11-4) '!D13+'Game 14 (11-3)'!D13+'Game 7 (13-8)'!D13+'Game 15 (9-4)'!D13+'Game 16 (11-12)'!D13+'Game 17 (19-11)'!D13+'Game 18 (11-6)'!D13</f>
        <v>16</v>
      </c>
      <c r="E11" s="47">
        <f>'Game 1 (12-13) '!E13+'Game 2 (6-3)'!E13+'Game 3 (23-17)'!E13+'Game 4 (20-15)'!E13+'Game 5 (20-15)'!E13+'Game 6 (23-12)'!E13+'Game 8 (14-6)'!E13+'Game 9 (5-14)'!E13+'Game 10 (11-13)'!E13+'Game 11 (7-0)'!E13+'Game 12 (7-0)'!E13+'Game 13 (11-4) '!E13+'Game 14 (11-3)'!E13+'Game 7 (13-8)'!E13+'Game 15 (9-4)'!E13+'Game 16 (11-12)'!E13+'Game 17 (19-11)'!E13+'Game 18 (11-6)'!E13</f>
        <v>58</v>
      </c>
      <c r="F11" s="47">
        <f>'Game 1 (12-13) '!F13+'Game 2 (6-3)'!F13+'Game 3 (23-17)'!F13+'Game 4 (20-15)'!F13+'Game 5 (20-15)'!F13+'Game 6 (23-12)'!F13+'Game 8 (14-6)'!F13+'Game 9 (5-14)'!F13+'Game 10 (11-13)'!F13+'Game 11 (7-0)'!F13+'Game 12 (7-0)'!F13+'Game 13 (11-4) '!F13+'Game 14 (11-3)'!F13+'Game 7 (13-8)'!F13+'Game 15 (9-4)'!F13+'Game 16 (11-12)'!F13+'Game 17 (19-11)'!F13+'Game 18 (11-6)'!F13</f>
        <v>57</v>
      </c>
      <c r="G11" s="34">
        <f>'Game 1 (12-13) '!G13+'Game 2 (6-3)'!G13+'Game 3 (23-17)'!G13+'Game 4 (20-15)'!G13+'Game 5 (20-15)'!G13+'Game 6 (23-12)'!G13+'Game 8 (14-6)'!G13+'Game 9 (5-14)'!G13+'Game 10 (11-13)'!G13+'Game 11 (7-0)'!G13+'Game 12 (7-0)'!G13+'Game 13 (11-4) '!G13+'Game 14 (11-3)'!G13+'Game 7 (13-8)'!G13+'Game 15 (9-4)'!G13+'Game 16 (11-12)'!G13+'Game 17 (19-11)'!G13+'Game 18 (11-6)'!G13</f>
        <v>30</v>
      </c>
      <c r="H11" s="47">
        <f>'Game 1 (12-13) '!H13+'Game 2 (6-3)'!H13+'Game 3 (23-17)'!H13+'Game 4 (20-15)'!H13+'Game 5 (20-15)'!H13+'Game 6 (23-12)'!H13+'Game 8 (14-6)'!H13+'Game 9 (5-14)'!H13+'Game 10 (11-13)'!H13+'Game 11 (7-0)'!H13+'Game 12 (7-0)'!H13+'Game 13 (11-4) '!H13+'Game 14 (11-3)'!H13+'Game 7 (13-8)'!H13+'Game 15 (9-4)'!H13+'Game 16 (11-12)'!H13+'Game 17 (19-11)'!H13+'Game 18 (11-6)'!H13</f>
        <v>24</v>
      </c>
      <c r="I11" s="47">
        <f>'Game 1 (12-13) '!I13+'Game 2 (6-3)'!I13+'Game 3 (23-17)'!I13+'Game 4 (20-15)'!I13+'Game 5 (20-15)'!I13+'Game 6 (23-12)'!I13+'Game 8 (14-6)'!I13+'Game 9 (5-14)'!I13+'Game 10 (11-13)'!I13+'Game 11 (7-0)'!I13+'Game 12 (7-0)'!I13+'Game 13 (11-4) '!I13+'Game 14 (11-3)'!I13+'Game 7 (13-8)'!I13+'Game 15 (9-4)'!I13+'Game 16 (11-12)'!I13+'Game 17 (19-11)'!I13+'Game 18 (11-6)'!I13</f>
        <v>30</v>
      </c>
      <c r="J11" s="34">
        <f>'Game 1 (12-13) '!J13+'Game 2 (6-3)'!J13+'Game 3 (23-17)'!J13+'Game 4 (20-15)'!J13+'Game 5 (20-15)'!J13+'Game 6 (23-12)'!J13+'Game 8 (14-6)'!J13+'Game 9 (5-14)'!J13+'Game 10 (11-13)'!J13+'Game 11 (7-0)'!J13+'Game 12 (7-0)'!J13+'Game 13 (11-4) '!J13+'Game 14 (11-3)'!J13+'Game 7 (13-8)'!J13+'Game 15 (9-4)'!J13+'Game 16 (11-12)'!J13+'Game 17 (19-11)'!J13+'Game 18 (11-6)'!J13</f>
        <v>12</v>
      </c>
      <c r="K11" s="34">
        <f>'Game 1 (12-13) '!K13+'Game 2 (6-3)'!K13+'Game 3 (23-17)'!K13+'Game 4 (20-15)'!K13+'Game 5 (20-15)'!K13+'Game 6 (23-12)'!K13+'Game 8 (14-6)'!K13+'Game 9 (5-14)'!K13+'Game 10 (11-13)'!K13+'Game 11 (7-0)'!K13+'Game 12 (7-0)'!K13+'Game 13 (11-4) '!K13+'Game 14 (11-3)'!K13+'Game 7 (13-8)'!K13+'Game 15 (9-4)'!K13+'Game 16 (11-12)'!K13+'Game 17 (19-11)'!K13+'Game 18 (11-6)'!K13</f>
        <v>9</v>
      </c>
      <c r="L11" s="34">
        <f>'Game 1 (12-13) '!L13+'Game 2 (6-3)'!L13+'Game 3 (23-17)'!L13+'Game 4 (20-15)'!L13+'Game 5 (20-15)'!L13+'Game 6 (23-12)'!L13+'Game 8 (14-6)'!L13+'Game 9 (5-14)'!L13+'Game 10 (11-13)'!L13+'Game 11 (7-0)'!L13+'Game 12 (7-0)'!L13+'Game 13 (11-4) '!L13+'Game 14 (11-3)'!L13+'Game 7 (13-8)'!L13+'Game 15 (9-4)'!L13+'Game 16 (11-12)'!L13+'Game 17 (19-11)'!L13+'Game 18 (11-6)'!L13</f>
        <v>1</v>
      </c>
      <c r="M11" s="47">
        <f>'Game 1 (12-13) '!M13+'Game 2 (6-3)'!M13+'Game 3 (23-17)'!M13+'Game 4 (20-15)'!M13+'Game 5 (20-15)'!M13+'Game 6 (23-12)'!M13+'Game 8 (14-6)'!M13+'Game 9 (5-14)'!M13+'Game 10 (11-13)'!M13+'Game 11 (7-0)'!M13+'Game 12 (7-0)'!M13+'Game 13 (11-4) '!M13+'Game 14 (11-3)'!M13+'Game 7 (13-8)'!M13+'Game 15 (9-4)'!M13+'Game 16 (11-12)'!M13+'Game 17 (19-11)'!M13+'Game 18 (11-6)'!M13</f>
        <v>7</v>
      </c>
      <c r="N11" s="34">
        <f>'Game 1 (12-13) '!N13+'Game 2 (6-3)'!N13+'Game 3 (23-17)'!N13+'Game 4 (20-15)'!N13+'Game 5 (20-15)'!N13+'Game 6 (23-12)'!N13+'Game 8 (14-6)'!N13+'Game 9 (5-14)'!N13+'Game 10 (11-13)'!N13+'Game 11 (7-0)'!N13+'Game 12 (7-0)'!N13+'Game 13 (11-4) '!N13+'Game 14 (11-3)'!N13+'Game 7 (13-8)'!N13+'Game 15 (9-4)'!N13+'Game 16 (11-12)'!N13+'Game 17 (19-11)'!N13+'Game 18 (11-6)'!N13</f>
        <v>1</v>
      </c>
      <c r="O11" s="34">
        <f>'Game 1 (12-13) '!O13+'Game 2 (6-3)'!O13+'Game 3 (23-17)'!O13+'Game 4 (20-15)'!O13+'Game 5 (20-15)'!O13+'Game 6 (23-12)'!O13+'Game 8 (14-6)'!O13+'Game 9 (5-14)'!O13+'Game 10 (11-13)'!O13+'Game 11 (7-0)'!O13+'Game 12 (7-0)'!O13+'Game 13 (11-4) '!O13+'Game 14 (11-3)'!O13+'Game 7 (13-8)'!O13+'Game 15 (9-4)'!O13+'Game 16 (11-12)'!O13+'Game 17 (19-11)'!O13+'Game 18 (11-6)'!O13</f>
        <v>1</v>
      </c>
      <c r="P11" s="34">
        <f>'Game 1 (12-13) '!P13+'Game 2 (6-3)'!P13+'Game 3 (23-17)'!P13+'Game 4 (20-15)'!P13+'Game 5 (20-15)'!P13+'Game 6 (23-12)'!P13+'Game 8 (14-6)'!P13+'Game 9 (5-14)'!P13+'Game 10 (11-13)'!P13+'Game 11 (7-0)'!P13+'Game 12 (7-0)'!P13+'Game 13 (11-4) '!P13+'Game 14 (11-3)'!P13+'Game 7 (13-8)'!P13+'Game 15 (9-4)'!P13+'Game 16 (11-12)'!P13+'Game 17 (19-11)'!P13+'Game 18 (11-6)'!P13</f>
        <v>3</v>
      </c>
      <c r="Q11" s="34">
        <f>'Game 1 (12-13) '!Q13+'Game 2 (6-3)'!Q13+'Game 3 (23-17)'!Q13+'Game 4 (20-15)'!Q13+'Game 5 (20-15)'!Q13+'Game 6 (23-12)'!Q13+'Game 8 (14-6)'!Q13+'Game 9 (5-14)'!Q13+'Game 10 (11-13)'!Q13+'Game 11 (7-0)'!Q13+'Game 12 (7-0)'!Q13+'Game 13 (11-4) '!Q13+'Game 14 (11-3)'!Q13+'Game 7 (13-8)'!Q13+'Game 15 (9-4)'!Q13+'Game 16 (11-12)'!Q13+'Game 17 (19-11)'!Q13+'Game 18 (11-6)'!Q13</f>
        <v>0</v>
      </c>
      <c r="R11" s="34">
        <f>'Game 1 (12-13) '!R13+'Game 2 (6-3)'!R13+'Game 3 (23-17)'!R13+'Game 4 (20-15)'!R13+'Game 5 (20-15)'!R13+'Game 6 (23-12)'!R13+'Game 8 (14-6)'!R13+'Game 9 (5-14)'!R13+'Game 10 (11-13)'!R13+'Game 11 (7-0)'!R13+'Game 12 (7-0)'!R13+'Game 13 (11-4) '!R13+'Game 14 (11-3)'!R13+'Game 7 (13-8)'!R13+'Game 15 (9-4)'!R13+'Game 16 (11-12)'!R13+'Game 17 (19-11)'!R13+'Game 18 (11-6)'!R13</f>
        <v>0</v>
      </c>
      <c r="S11" s="34">
        <f>'Game 1 (12-13) '!S13+'Game 2 (6-3)'!S13+'Game 3 (23-17)'!S13+'Game 4 (20-15)'!S13+'Game 5 (20-15)'!S13+'Game 6 (23-12)'!S13+'Game 8 (14-6)'!S13+'Game 9 (5-14)'!S13+'Game 10 (11-13)'!S13+'Game 11 (7-0)'!S13+'Game 12 (7-0)'!S13+'Game 13 (11-4) '!S13+'Game 14 (11-3)'!S13+'Game 7 (13-8)'!S13+'Game 15 (9-4)'!S13+'Game 16 (11-12)'!S13+'Game 17 (19-11)'!S13+'Game 18 (11-6)'!S13</f>
        <v>1</v>
      </c>
      <c r="T11" s="10">
        <f t="shared" si="4"/>
        <v>0.52631578947368418</v>
      </c>
      <c r="U11" s="10">
        <f t="shared" si="5"/>
        <v>1.0701754385964912</v>
      </c>
      <c r="V11" s="10">
        <f t="shared" si="6"/>
        <v>0.53448275862068961</v>
      </c>
      <c r="W11" s="11">
        <f t="shared" si="7"/>
        <v>1.6046581972171809</v>
      </c>
      <c r="Y11" t="s">
        <v>45</v>
      </c>
      <c r="Z11" s="1">
        <v>0.55882352941176472</v>
      </c>
      <c r="AA11" s="39">
        <v>0.60526315789473684</v>
      </c>
    </row>
    <row r="12" spans="2:27" x14ac:dyDescent="0.4">
      <c r="B12" s="44"/>
      <c r="C12" s="3" t="s">
        <v>99</v>
      </c>
      <c r="D12" s="34">
        <f>'Game 1 (12-13) '!D14+'Game 2 (6-3)'!D14+'Game 3 (23-17)'!D14+'Game 4 (20-15)'!D14+'Game 5 (20-15)'!D14+'Game 6 (23-12)'!D14+'Game 8 (14-6)'!D14+'Game 9 (5-14)'!D14+'Game 10 (11-13)'!D14+'Game 11 (7-0)'!D14+'Game 12 (7-0)'!D14+'Game 13 (11-4) '!D14+'Game 14 (11-3)'!D14+'Game 7 (13-8)'!D14+'Game 15 (9-4)'!D14+'Game 16 (11-12)'!D14+'Game 17 (19-11)'!D14+'Game 18 (11-6)'!D14</f>
        <v>16</v>
      </c>
      <c r="E12" s="34">
        <f>'Game 1 (12-13) '!E14+'Game 2 (6-3)'!E14+'Game 3 (23-17)'!E14+'Game 4 (20-15)'!E14+'Game 5 (20-15)'!E14+'Game 6 (23-12)'!E14+'Game 8 (14-6)'!E14+'Game 9 (5-14)'!E14+'Game 10 (11-13)'!E14+'Game 11 (7-0)'!E14+'Game 12 (7-0)'!E14+'Game 13 (11-4) '!E14+'Game 14 (11-3)'!E14+'Game 7 (13-8)'!E14+'Game 15 (9-4)'!E14+'Game 16 (11-12)'!E14+'Game 17 (19-11)'!E14+'Game 18 (11-6)'!E14</f>
        <v>54</v>
      </c>
      <c r="F12" s="34">
        <f>'Game 1 (12-13) '!F14+'Game 2 (6-3)'!F14+'Game 3 (23-17)'!F14+'Game 4 (20-15)'!F14+'Game 5 (20-15)'!F14+'Game 6 (23-12)'!F14+'Game 8 (14-6)'!F14+'Game 9 (5-14)'!F14+'Game 10 (11-13)'!F14+'Game 11 (7-0)'!F14+'Game 12 (7-0)'!F14+'Game 13 (11-4) '!F14+'Game 14 (11-3)'!F14+'Game 7 (13-8)'!F14+'Game 15 (9-4)'!F14+'Game 16 (11-12)'!F14+'Game 17 (19-11)'!F14+'Game 18 (11-6)'!F14</f>
        <v>49</v>
      </c>
      <c r="G12" s="47">
        <f>'Game 1 (12-13) '!G14+'Game 2 (6-3)'!G14+'Game 3 (23-17)'!G14+'Game 4 (20-15)'!G14+'Game 5 (20-15)'!G14+'Game 6 (23-12)'!G14+'Game 8 (14-6)'!G14+'Game 9 (5-14)'!G14+'Game 10 (11-13)'!G14+'Game 11 (7-0)'!G14+'Game 12 (7-0)'!G14+'Game 13 (11-4) '!G14+'Game 14 (11-3)'!G14+'Game 7 (13-8)'!G14+'Game 15 (9-4)'!G14+'Game 16 (11-12)'!G14+'Game 17 (19-11)'!G14+'Game 18 (11-6)'!G14</f>
        <v>32</v>
      </c>
      <c r="H12" s="34">
        <f>'Game 1 (12-13) '!H14+'Game 2 (6-3)'!H14+'Game 3 (23-17)'!H14+'Game 4 (20-15)'!H14+'Game 5 (20-15)'!H14+'Game 6 (23-12)'!H14+'Game 8 (14-6)'!H14+'Game 9 (5-14)'!H14+'Game 10 (11-13)'!H14+'Game 11 (7-0)'!H14+'Game 12 (7-0)'!H14+'Game 13 (11-4) '!H14+'Game 14 (11-3)'!H14+'Game 7 (13-8)'!H14+'Game 15 (9-4)'!H14+'Game 16 (11-12)'!H14+'Game 17 (19-11)'!H14+'Game 18 (11-6)'!H14</f>
        <v>23</v>
      </c>
      <c r="I12" s="34">
        <f>'Game 1 (12-13) '!I14+'Game 2 (6-3)'!I14+'Game 3 (23-17)'!I14+'Game 4 (20-15)'!I14+'Game 5 (20-15)'!I14+'Game 6 (23-12)'!I14+'Game 8 (14-6)'!I14+'Game 9 (5-14)'!I14+'Game 10 (11-13)'!I14+'Game 11 (7-0)'!I14+'Game 12 (7-0)'!I14+'Game 13 (11-4) '!I14+'Game 14 (11-3)'!I14+'Game 7 (13-8)'!I14+'Game 15 (9-4)'!I14+'Game 16 (11-12)'!I14+'Game 17 (19-11)'!I14+'Game 18 (11-6)'!I14</f>
        <v>22</v>
      </c>
      <c r="J12" s="34">
        <f>'Game 1 (12-13) '!J14+'Game 2 (6-3)'!J14+'Game 3 (23-17)'!J14+'Game 4 (20-15)'!J14+'Game 5 (20-15)'!J14+'Game 6 (23-12)'!J14+'Game 8 (14-6)'!J14+'Game 9 (5-14)'!J14+'Game 10 (11-13)'!J14+'Game 11 (7-0)'!J14+'Game 12 (7-0)'!J14+'Game 13 (11-4) '!J14+'Game 14 (11-3)'!J14+'Game 7 (13-8)'!J14+'Game 15 (9-4)'!J14+'Game 16 (11-12)'!J14+'Game 17 (19-11)'!J14+'Game 18 (11-6)'!J14</f>
        <v>20</v>
      </c>
      <c r="K12" s="34">
        <f>'Game 1 (12-13) '!K14+'Game 2 (6-3)'!K14+'Game 3 (23-17)'!K14+'Game 4 (20-15)'!K14+'Game 5 (20-15)'!K14+'Game 6 (23-12)'!K14+'Game 8 (14-6)'!K14+'Game 9 (5-14)'!K14+'Game 10 (11-13)'!K14+'Game 11 (7-0)'!K14+'Game 12 (7-0)'!K14+'Game 13 (11-4) '!K14+'Game 14 (11-3)'!K14+'Game 7 (13-8)'!K14+'Game 15 (9-4)'!K14+'Game 16 (11-12)'!K14+'Game 17 (19-11)'!K14+'Game 18 (11-6)'!K14</f>
        <v>8</v>
      </c>
      <c r="L12" s="47">
        <f>'Game 1 (12-13) '!L14+'Game 2 (6-3)'!L14+'Game 3 (23-17)'!L14+'Game 4 (20-15)'!L14+'Game 5 (20-15)'!L14+'Game 6 (23-12)'!L14+'Game 8 (14-6)'!L14+'Game 9 (5-14)'!L14+'Game 10 (11-13)'!L14+'Game 11 (7-0)'!L14+'Game 12 (7-0)'!L14+'Game 13 (11-4) '!L14+'Game 14 (11-3)'!L14+'Game 7 (13-8)'!L14+'Game 15 (9-4)'!L14+'Game 16 (11-12)'!L14+'Game 17 (19-11)'!L14+'Game 18 (11-6)'!L14</f>
        <v>3</v>
      </c>
      <c r="M12" s="34">
        <f>'Game 1 (12-13) '!M14+'Game 2 (6-3)'!M14+'Game 3 (23-17)'!M14+'Game 4 (20-15)'!M14+'Game 5 (20-15)'!M14+'Game 6 (23-12)'!M14+'Game 8 (14-6)'!M14+'Game 9 (5-14)'!M14+'Game 10 (11-13)'!M14+'Game 11 (7-0)'!M14+'Game 12 (7-0)'!M14+'Game 13 (11-4) '!M14+'Game 14 (11-3)'!M14+'Game 7 (13-8)'!M14+'Game 15 (9-4)'!M14+'Game 16 (11-12)'!M14+'Game 17 (19-11)'!M14+'Game 18 (11-6)'!M14</f>
        <v>0</v>
      </c>
      <c r="N12" s="34">
        <f>'Game 1 (12-13) '!N14+'Game 2 (6-3)'!N14+'Game 3 (23-17)'!N14+'Game 4 (20-15)'!N14+'Game 5 (20-15)'!N14+'Game 6 (23-12)'!N14+'Game 8 (14-6)'!N14+'Game 9 (5-14)'!N14+'Game 10 (11-13)'!N14+'Game 11 (7-0)'!N14+'Game 12 (7-0)'!N14+'Game 13 (11-4) '!N14+'Game 14 (11-3)'!N14+'Game 7 (13-8)'!N14+'Game 15 (9-4)'!N14+'Game 16 (11-12)'!N14+'Game 17 (19-11)'!N14+'Game 18 (11-6)'!N14</f>
        <v>4</v>
      </c>
      <c r="O12" s="34">
        <f>'Game 1 (12-13) '!O14+'Game 2 (6-3)'!O14+'Game 3 (23-17)'!O14+'Game 4 (20-15)'!O14+'Game 5 (20-15)'!O14+'Game 6 (23-12)'!O14+'Game 8 (14-6)'!O14+'Game 9 (5-14)'!O14+'Game 10 (11-13)'!O14+'Game 11 (7-0)'!O14+'Game 12 (7-0)'!O14+'Game 13 (11-4) '!O14+'Game 14 (11-3)'!O14+'Game 7 (13-8)'!O14+'Game 15 (9-4)'!O14+'Game 16 (11-12)'!O14+'Game 17 (19-11)'!O14+'Game 18 (11-6)'!O14</f>
        <v>1</v>
      </c>
      <c r="P12" s="34">
        <f>'Game 1 (12-13) '!P14+'Game 2 (6-3)'!P14+'Game 3 (23-17)'!P14+'Game 4 (20-15)'!P14+'Game 5 (20-15)'!P14+'Game 6 (23-12)'!P14+'Game 8 (14-6)'!P14+'Game 9 (5-14)'!P14+'Game 10 (11-13)'!P14+'Game 11 (7-0)'!P14+'Game 12 (7-0)'!P14+'Game 13 (11-4) '!P14+'Game 14 (11-3)'!P14+'Game 7 (13-8)'!P14+'Game 15 (9-4)'!P14+'Game 16 (11-12)'!P14+'Game 17 (19-11)'!P14+'Game 18 (11-6)'!P14</f>
        <v>1</v>
      </c>
      <c r="Q12" s="34">
        <f>'Game 1 (12-13) '!Q14+'Game 2 (6-3)'!Q14+'Game 3 (23-17)'!Q14+'Game 4 (20-15)'!Q14+'Game 5 (20-15)'!Q14+'Game 6 (23-12)'!Q14+'Game 8 (14-6)'!Q14+'Game 9 (5-14)'!Q14+'Game 10 (11-13)'!Q14+'Game 11 (7-0)'!Q14+'Game 12 (7-0)'!Q14+'Game 13 (11-4) '!Q14+'Game 14 (11-3)'!Q14+'Game 7 (13-8)'!Q14+'Game 15 (9-4)'!Q14+'Game 16 (11-12)'!Q14+'Game 17 (19-11)'!Q14+'Game 18 (11-6)'!Q14</f>
        <v>0</v>
      </c>
      <c r="R12" s="34">
        <f>'Game 1 (12-13) '!R14+'Game 2 (6-3)'!R14+'Game 3 (23-17)'!R14+'Game 4 (20-15)'!R14+'Game 5 (20-15)'!R14+'Game 6 (23-12)'!R14+'Game 8 (14-6)'!R14+'Game 9 (5-14)'!R14+'Game 10 (11-13)'!R14+'Game 11 (7-0)'!R14+'Game 12 (7-0)'!R14+'Game 13 (11-4) '!R14+'Game 14 (11-3)'!R14+'Game 7 (13-8)'!R14+'Game 15 (9-4)'!R14+'Game 16 (11-12)'!R14+'Game 17 (19-11)'!R14+'Game 18 (11-6)'!R14</f>
        <v>1</v>
      </c>
      <c r="S12" s="34">
        <f>'Game 1 (12-13) '!S14+'Game 2 (6-3)'!S14+'Game 3 (23-17)'!S14+'Game 4 (20-15)'!S14+'Game 5 (20-15)'!S14+'Game 6 (23-12)'!S14+'Game 8 (14-6)'!S14+'Game 9 (5-14)'!S14+'Game 10 (11-13)'!S14+'Game 11 (7-0)'!S14+'Game 12 (7-0)'!S14+'Game 13 (11-4) '!S14+'Game 14 (11-3)'!S14+'Game 7 (13-8)'!S14+'Game 15 (9-4)'!S14+'Game 16 (11-12)'!S14+'Game 17 (19-11)'!S14+'Game 18 (11-6)'!S14</f>
        <v>0</v>
      </c>
      <c r="T12" s="10">
        <f t="shared" ref="T12" si="8">G12/F12</f>
        <v>0.65306122448979587</v>
      </c>
      <c r="U12" s="10">
        <f t="shared" ref="U12" si="9">(J12+(2*K12)+(3*L12)+(4*M12))/F12</f>
        <v>0.91836734693877553</v>
      </c>
      <c r="V12" s="10">
        <f t="shared" ref="V12" si="10">(G12+N12+Q12)/E12</f>
        <v>0.66666666666666663</v>
      </c>
      <c r="W12" s="11">
        <f t="shared" ref="W12" si="11">U12+V12</f>
        <v>1.5850340136054422</v>
      </c>
      <c r="Y12" t="s">
        <v>86</v>
      </c>
      <c r="Z12" s="1">
        <v>0.55555555555555558</v>
      </c>
      <c r="AA12" s="39">
        <v>0.58974358974358976</v>
      </c>
    </row>
    <row r="13" spans="2:27" x14ac:dyDescent="0.4">
      <c r="B13" s="44"/>
      <c r="C13" s="3" t="s">
        <v>12</v>
      </c>
      <c r="D13" s="34">
        <f>'Game 1 (12-13) '!D15+'Game 2 (6-3)'!D15+'Game 3 (23-17)'!D15+'Game 4 (20-15)'!D15+'Game 5 (20-15)'!D15+'Game 6 (23-12)'!D15+'Game 8 (14-6)'!D15+'Game 9 (5-14)'!D15+'Game 10 (11-13)'!D15+'Game 11 (7-0)'!D15+'Game 12 (7-0)'!D15+'Game 13 (11-4) '!D15+'Game 14 (11-3)'!D15+'Game 7 (13-8)'!D15+'Game 15 (9-4)'!D15+'Game 16 (11-12)'!D15+'Game 17 (19-11)'!D15+'Game 18 (11-6)'!D15</f>
        <v>12</v>
      </c>
      <c r="E13" s="34">
        <f>'Game 1 (12-13) '!E15+'Game 2 (6-3)'!E15+'Game 3 (23-17)'!E15+'Game 4 (20-15)'!E15+'Game 5 (20-15)'!E15+'Game 6 (23-12)'!E15+'Game 8 (14-6)'!E15+'Game 9 (5-14)'!E15+'Game 10 (11-13)'!E15+'Game 11 (7-0)'!E15+'Game 12 (7-0)'!E15+'Game 13 (11-4) '!E15+'Game 14 (11-3)'!E15+'Game 7 (13-8)'!E15+'Game 15 (9-4)'!E15+'Game 16 (11-12)'!E15+'Game 17 (19-11)'!E15+'Game 18 (11-6)'!E15</f>
        <v>45</v>
      </c>
      <c r="F13" s="34">
        <f>'Game 1 (12-13) '!F15+'Game 2 (6-3)'!F15+'Game 3 (23-17)'!F15+'Game 4 (20-15)'!F15+'Game 5 (20-15)'!F15+'Game 6 (23-12)'!F15+'Game 8 (14-6)'!F15+'Game 9 (5-14)'!F15+'Game 10 (11-13)'!F15+'Game 11 (7-0)'!F15+'Game 12 (7-0)'!F15+'Game 13 (11-4) '!F15+'Game 14 (11-3)'!F15+'Game 7 (13-8)'!F15+'Game 15 (9-4)'!F15+'Game 16 (11-12)'!F15+'Game 17 (19-11)'!F15+'Game 18 (11-6)'!F15</f>
        <v>44</v>
      </c>
      <c r="G13" s="34">
        <f>'Game 1 (12-13) '!G15+'Game 2 (6-3)'!G15+'Game 3 (23-17)'!G15+'Game 4 (20-15)'!G15+'Game 5 (20-15)'!G15+'Game 6 (23-12)'!G15+'Game 8 (14-6)'!G15+'Game 9 (5-14)'!G15+'Game 10 (11-13)'!G15+'Game 11 (7-0)'!G15+'Game 12 (7-0)'!G15+'Game 13 (11-4) '!G15+'Game 14 (11-3)'!G15+'Game 7 (13-8)'!G15+'Game 15 (9-4)'!G15+'Game 16 (11-12)'!G15+'Game 17 (19-11)'!G15+'Game 18 (11-6)'!G15</f>
        <v>30</v>
      </c>
      <c r="H13" s="34">
        <f>'Game 1 (12-13) '!H15+'Game 2 (6-3)'!H15+'Game 3 (23-17)'!H15+'Game 4 (20-15)'!H15+'Game 5 (20-15)'!H15+'Game 6 (23-12)'!H15+'Game 8 (14-6)'!H15+'Game 9 (5-14)'!H15+'Game 10 (11-13)'!H15+'Game 11 (7-0)'!H15+'Game 12 (7-0)'!H15+'Game 13 (11-4) '!H15+'Game 14 (11-3)'!H15+'Game 7 (13-8)'!H15+'Game 15 (9-4)'!H15+'Game 16 (11-12)'!H15+'Game 17 (19-11)'!H15+'Game 18 (11-6)'!H15</f>
        <v>21</v>
      </c>
      <c r="I13" s="34">
        <f>'Game 1 (12-13) '!I15+'Game 2 (6-3)'!I15+'Game 3 (23-17)'!I15+'Game 4 (20-15)'!I15+'Game 5 (20-15)'!I15+'Game 6 (23-12)'!I15+'Game 8 (14-6)'!I15+'Game 9 (5-14)'!I15+'Game 10 (11-13)'!I15+'Game 11 (7-0)'!I15+'Game 12 (7-0)'!I15+'Game 13 (11-4) '!I15+'Game 14 (11-3)'!I15+'Game 7 (13-8)'!I15+'Game 15 (9-4)'!I15+'Game 16 (11-12)'!I15+'Game 17 (19-11)'!I15+'Game 18 (11-6)'!I15</f>
        <v>16</v>
      </c>
      <c r="J13" s="34">
        <f>'Game 1 (12-13) '!J15+'Game 2 (6-3)'!J15+'Game 3 (23-17)'!J15+'Game 4 (20-15)'!J15+'Game 5 (20-15)'!J15+'Game 6 (23-12)'!J15+'Game 8 (14-6)'!J15+'Game 9 (5-14)'!J15+'Game 10 (11-13)'!J15+'Game 11 (7-0)'!J15+'Game 12 (7-0)'!J15+'Game 13 (11-4) '!J15+'Game 14 (11-3)'!J15+'Game 7 (13-8)'!J15+'Game 15 (9-4)'!J15+'Game 16 (11-12)'!J15+'Game 17 (19-11)'!J15+'Game 18 (11-6)'!J15</f>
        <v>20</v>
      </c>
      <c r="K13" s="34">
        <f>'Game 1 (12-13) '!K15+'Game 2 (6-3)'!K15+'Game 3 (23-17)'!K15+'Game 4 (20-15)'!K15+'Game 5 (20-15)'!K15+'Game 6 (23-12)'!K15+'Game 8 (14-6)'!K15+'Game 9 (5-14)'!K15+'Game 10 (11-13)'!K15+'Game 11 (7-0)'!K15+'Game 12 (7-0)'!K15+'Game 13 (11-4) '!K15+'Game 14 (11-3)'!K15+'Game 7 (13-8)'!K15+'Game 15 (9-4)'!K15+'Game 16 (11-12)'!K15+'Game 17 (19-11)'!K15+'Game 18 (11-6)'!K15</f>
        <v>6</v>
      </c>
      <c r="L13" s="34">
        <f>'Game 1 (12-13) '!L15+'Game 2 (6-3)'!L15+'Game 3 (23-17)'!L15+'Game 4 (20-15)'!L15+'Game 5 (20-15)'!L15+'Game 6 (23-12)'!L15+'Game 8 (14-6)'!L15+'Game 9 (5-14)'!L15+'Game 10 (11-13)'!L15+'Game 11 (7-0)'!L15+'Game 12 (7-0)'!L15+'Game 13 (11-4) '!L15+'Game 14 (11-3)'!L15+'Game 7 (13-8)'!L15+'Game 15 (9-4)'!L15+'Game 16 (11-12)'!L15+'Game 17 (19-11)'!L15+'Game 18 (11-6)'!L15</f>
        <v>1</v>
      </c>
      <c r="M13" s="34">
        <f>'Game 1 (12-13) '!M15+'Game 2 (6-3)'!M15+'Game 3 (23-17)'!M15+'Game 4 (20-15)'!M15+'Game 5 (20-15)'!M15+'Game 6 (23-12)'!M15+'Game 8 (14-6)'!M15+'Game 9 (5-14)'!M15+'Game 10 (11-13)'!M15+'Game 11 (7-0)'!M15+'Game 12 (7-0)'!M15+'Game 13 (11-4) '!M15+'Game 14 (11-3)'!M15+'Game 7 (13-8)'!M15+'Game 15 (9-4)'!M15+'Game 16 (11-12)'!M15+'Game 17 (19-11)'!M15+'Game 18 (11-6)'!M15</f>
        <v>3</v>
      </c>
      <c r="N13" s="34">
        <f>'Game 1 (12-13) '!N15+'Game 2 (6-3)'!N15+'Game 3 (23-17)'!N15+'Game 4 (20-15)'!N15+'Game 5 (20-15)'!N15+'Game 6 (23-12)'!N15+'Game 8 (14-6)'!N15+'Game 9 (5-14)'!N15+'Game 10 (11-13)'!N15+'Game 11 (7-0)'!N15+'Game 12 (7-0)'!N15+'Game 13 (11-4) '!N15+'Game 14 (11-3)'!N15+'Game 7 (13-8)'!N15+'Game 15 (9-4)'!N15+'Game 16 (11-12)'!N15+'Game 17 (19-11)'!N15+'Game 18 (11-6)'!N15</f>
        <v>1</v>
      </c>
      <c r="O13" s="34">
        <f>'Game 1 (12-13) '!O15+'Game 2 (6-3)'!O15+'Game 3 (23-17)'!O15+'Game 4 (20-15)'!O15+'Game 5 (20-15)'!O15+'Game 6 (23-12)'!O15+'Game 8 (14-6)'!O15+'Game 9 (5-14)'!O15+'Game 10 (11-13)'!O15+'Game 11 (7-0)'!O15+'Game 12 (7-0)'!O15+'Game 13 (11-4) '!O15+'Game 14 (11-3)'!O15+'Game 7 (13-8)'!O15+'Game 15 (9-4)'!O15+'Game 16 (11-12)'!O15+'Game 17 (19-11)'!O15+'Game 18 (11-6)'!O15</f>
        <v>2</v>
      </c>
      <c r="P13" s="34">
        <f>'Game 1 (12-13) '!P15+'Game 2 (6-3)'!P15+'Game 3 (23-17)'!P15+'Game 4 (20-15)'!P15+'Game 5 (20-15)'!P15+'Game 6 (23-12)'!P15+'Game 8 (14-6)'!P15+'Game 9 (5-14)'!P15+'Game 10 (11-13)'!P15+'Game 11 (7-0)'!P15+'Game 12 (7-0)'!P15+'Game 13 (11-4) '!P15+'Game 14 (11-3)'!P15+'Game 7 (13-8)'!P15+'Game 15 (9-4)'!P15+'Game 16 (11-12)'!P15+'Game 17 (19-11)'!P15+'Game 18 (11-6)'!P15</f>
        <v>0</v>
      </c>
      <c r="Q13" s="34">
        <f>'Game 1 (12-13) '!Q15+'Game 2 (6-3)'!Q15+'Game 3 (23-17)'!Q15+'Game 4 (20-15)'!Q15+'Game 5 (20-15)'!Q15+'Game 6 (23-12)'!Q15+'Game 8 (14-6)'!Q15+'Game 9 (5-14)'!Q15+'Game 10 (11-13)'!Q15+'Game 11 (7-0)'!Q15+'Game 12 (7-0)'!Q15+'Game 13 (11-4) '!Q15+'Game 14 (11-3)'!Q15+'Game 7 (13-8)'!Q15+'Game 15 (9-4)'!Q15+'Game 16 (11-12)'!Q15+'Game 17 (19-11)'!Q15+'Game 18 (11-6)'!Q15</f>
        <v>0</v>
      </c>
      <c r="R13" s="34">
        <f>'Game 1 (12-13) '!R15+'Game 2 (6-3)'!R15+'Game 3 (23-17)'!R15+'Game 4 (20-15)'!R15+'Game 5 (20-15)'!R15+'Game 6 (23-12)'!R15+'Game 8 (14-6)'!R15+'Game 9 (5-14)'!R15+'Game 10 (11-13)'!R15+'Game 11 (7-0)'!R15+'Game 12 (7-0)'!R15+'Game 13 (11-4) '!R15+'Game 14 (11-3)'!R15+'Game 7 (13-8)'!R15+'Game 15 (9-4)'!R15+'Game 16 (11-12)'!R15+'Game 17 (19-11)'!R15+'Game 18 (11-6)'!R15</f>
        <v>0</v>
      </c>
      <c r="S13" s="34">
        <f>'Game 1 (12-13) '!S15+'Game 2 (6-3)'!S15+'Game 3 (23-17)'!S15+'Game 4 (20-15)'!S15+'Game 5 (20-15)'!S15+'Game 6 (23-12)'!S15+'Game 8 (14-6)'!S15+'Game 9 (5-14)'!S15+'Game 10 (11-13)'!S15+'Game 11 (7-0)'!S15+'Game 12 (7-0)'!S15+'Game 13 (11-4) '!S15+'Game 14 (11-3)'!S15+'Game 7 (13-8)'!S15+'Game 15 (9-4)'!S15+'Game 16 (11-12)'!S15+'Game 17 (19-11)'!S15+'Game 18 (11-6)'!S15</f>
        <v>0</v>
      </c>
      <c r="T13" s="10">
        <f t="shared" ref="T13" si="12">G13/F13</f>
        <v>0.68181818181818177</v>
      </c>
      <c r="U13" s="10">
        <f t="shared" ref="U13" si="13">(J13+(2*K13)+(3*L13)+(4*M13))/F13</f>
        <v>1.0681818181818181</v>
      </c>
      <c r="V13" s="10">
        <f t="shared" ref="V13" si="14">(G13+N13+Q13)/E13</f>
        <v>0.68888888888888888</v>
      </c>
      <c r="W13" s="11">
        <f t="shared" ref="W13" si="15">U13+V13</f>
        <v>1.757070707070707</v>
      </c>
      <c r="Y13" t="s">
        <v>84</v>
      </c>
      <c r="Z13" s="1">
        <v>0.6216216216216216</v>
      </c>
      <c r="AA13" s="39">
        <v>0.58974358974358976</v>
      </c>
    </row>
    <row r="14" spans="2:27" x14ac:dyDescent="0.4">
      <c r="B14" s="44"/>
      <c r="C14" s="3" t="s">
        <v>38</v>
      </c>
      <c r="D14" s="34">
        <f>'Game 5 (20-15)'!D18+'Game 6 (23-12)'!D18</f>
        <v>2</v>
      </c>
      <c r="E14" s="34">
        <f>'Game 5 (20-15)'!E18+'Game 6 (23-12)'!E18</f>
        <v>8</v>
      </c>
      <c r="F14" s="34">
        <f>'Game 5 (20-15)'!F18+'Game 6 (23-12)'!F18</f>
        <v>8</v>
      </c>
      <c r="G14" s="34">
        <f>'Game 5 (20-15)'!G18+'Game 6 (23-12)'!G18</f>
        <v>6</v>
      </c>
      <c r="H14" s="34">
        <f>'Game 5 (20-15)'!H18+'Game 6 (23-12)'!H18</f>
        <v>4</v>
      </c>
      <c r="I14" s="34">
        <f>'Game 5 (20-15)'!I18+'Game 6 (23-12)'!I18</f>
        <v>2</v>
      </c>
      <c r="J14" s="34">
        <f>'Game 5 (20-15)'!J18+'Game 6 (23-12)'!J18</f>
        <v>4</v>
      </c>
      <c r="K14" s="34">
        <f>'Game 5 (20-15)'!K18+'Game 6 (23-12)'!K18</f>
        <v>1</v>
      </c>
      <c r="L14" s="34">
        <f>'Game 5 (20-15)'!L18+'Game 6 (23-12)'!L18</f>
        <v>0</v>
      </c>
      <c r="M14" s="34">
        <f>'Game 5 (20-15)'!M18+'Game 6 (23-12)'!M18</f>
        <v>0</v>
      </c>
      <c r="N14" s="34">
        <f>'Game 5 (20-15)'!N18+'Game 6 (23-12)'!N18</f>
        <v>0</v>
      </c>
      <c r="O14" s="34">
        <f>'Game 5 (20-15)'!O18+'Game 6 (23-12)'!O18</f>
        <v>0</v>
      </c>
      <c r="P14" s="34">
        <f>'Game 5 (20-15)'!P18+'Game 6 (23-12)'!P18</f>
        <v>1</v>
      </c>
      <c r="Q14" s="34">
        <f>'Game 5 (20-15)'!Q18+'Game 6 (23-12)'!Q18</f>
        <v>0</v>
      </c>
      <c r="R14" s="34">
        <f>'Game 5 (20-15)'!R18+'Game 6 (23-12)'!R18</f>
        <v>0</v>
      </c>
      <c r="S14" s="34">
        <f>'Game 5 (20-15)'!S18+'Game 6 (23-12)'!S18</f>
        <v>0</v>
      </c>
      <c r="T14" s="10">
        <f>G14/F14</f>
        <v>0.75</v>
      </c>
      <c r="U14" s="10">
        <f t="shared" ref="U14:U15" si="16">(J14+(2*K14)+(3*L14)+(4*M14))/F14</f>
        <v>0.75</v>
      </c>
      <c r="V14" s="10">
        <f t="shared" ref="V14:V15" si="17">(G14+N14+Q14)/E14</f>
        <v>0.75</v>
      </c>
      <c r="W14" s="11">
        <f t="shared" ref="W14:W15" si="18">U14+V14</f>
        <v>1.5</v>
      </c>
      <c r="Y14" t="s">
        <v>5</v>
      </c>
      <c r="Z14" s="1">
        <v>0.55319148936170215</v>
      </c>
      <c r="AA14" s="39">
        <v>0.56000000000000005</v>
      </c>
    </row>
    <row r="15" spans="2:27" x14ac:dyDescent="0.4">
      <c r="B15" s="44"/>
      <c r="C15" s="3" t="s">
        <v>10</v>
      </c>
      <c r="D15" s="34">
        <f>'Game 1 (12-13) '!D17+'Game 2 (6-3)'!D17+'Game 3 (23-17)'!D17+'Game 4 (20-15)'!D17+'Game 5 (20-15)'!D17+'Game 6 (23-12)'!D17+'Game 8 (14-6)'!D17+'Game 9 (5-14)'!D17+'Game 10 (11-13)'!D17+'Game 11 (7-0)'!D17+'Game 12 (7-0)'!D17+'Game 13 (11-4) '!D17+'Game 14 (11-3)'!D17</f>
        <v>8</v>
      </c>
      <c r="E15" s="34">
        <f>'Game 1 (12-13) '!E17+'Game 2 (6-3)'!E17+'Game 3 (23-17)'!E17+'Game 4 (20-15)'!E17+'Game 5 (20-15)'!E17+'Game 6 (23-12)'!E17+'Game 8 (14-6)'!E17+'Game 9 (5-14)'!E17+'Game 10 (11-13)'!E17+'Game 11 (7-0)'!E17+'Game 12 (7-0)'!E17+'Game 13 (11-4) '!E17+'Game 14 (11-3)'!E17</f>
        <v>29</v>
      </c>
      <c r="F15" s="34">
        <f>'Game 1 (12-13) '!F17+'Game 2 (6-3)'!F17+'Game 3 (23-17)'!F17+'Game 4 (20-15)'!F17+'Game 5 (20-15)'!F17+'Game 6 (23-12)'!F17+'Game 8 (14-6)'!F17+'Game 9 (5-14)'!F17+'Game 10 (11-13)'!F17+'Game 11 (7-0)'!F17+'Game 12 (7-0)'!F17+'Game 13 (11-4) '!F17+'Game 14 (11-3)'!F17</f>
        <v>28</v>
      </c>
      <c r="G15" s="34">
        <f>'Game 1 (12-13) '!G17+'Game 2 (6-3)'!G17+'Game 3 (23-17)'!G17+'Game 4 (20-15)'!G17+'Game 5 (20-15)'!G17+'Game 6 (23-12)'!G17+'Game 8 (14-6)'!G17+'Game 9 (5-14)'!G17+'Game 10 (11-13)'!G17+'Game 11 (7-0)'!G17+'Game 12 (7-0)'!G17+'Game 13 (11-4) '!G17+'Game 14 (11-3)'!G17</f>
        <v>19</v>
      </c>
      <c r="H15" s="34">
        <f>'Game 1 (12-13) '!H17+'Game 2 (6-3)'!H17+'Game 3 (23-17)'!H17+'Game 4 (20-15)'!H17+'Game 5 (20-15)'!H17+'Game 6 (23-12)'!H17+'Game 8 (14-6)'!H17+'Game 9 (5-14)'!H17+'Game 10 (11-13)'!H17+'Game 11 (7-0)'!H17+'Game 12 (7-0)'!H17+'Game 13 (11-4) '!H17+'Game 14 (11-3)'!H17</f>
        <v>11</v>
      </c>
      <c r="I15" s="34">
        <f>'Game 1 (12-13) '!I17+'Game 2 (6-3)'!I17+'Game 3 (23-17)'!I17+'Game 4 (20-15)'!I17+'Game 5 (20-15)'!I17+'Game 6 (23-12)'!I17+'Game 8 (14-6)'!I17+'Game 9 (5-14)'!I17+'Game 10 (11-13)'!I17+'Game 11 (7-0)'!I17+'Game 12 (7-0)'!I17+'Game 13 (11-4) '!I17+'Game 14 (11-3)'!I17</f>
        <v>12</v>
      </c>
      <c r="J15" s="34">
        <f>'Game 1 (12-13) '!J17+'Game 2 (6-3)'!J17+'Game 3 (23-17)'!J17+'Game 4 (20-15)'!J17+'Game 5 (20-15)'!J17+'Game 6 (23-12)'!J17+'Game 8 (14-6)'!J17+'Game 9 (5-14)'!J17+'Game 10 (11-13)'!J17+'Game 11 (7-0)'!J17+'Game 12 (7-0)'!J17+'Game 13 (11-4) '!J17+'Game 14 (11-3)'!J17</f>
        <v>17</v>
      </c>
      <c r="K15" s="34">
        <f>'Game 1 (12-13) '!K17+'Game 2 (6-3)'!K17+'Game 3 (23-17)'!K17+'Game 4 (20-15)'!K17+'Game 5 (20-15)'!K17+'Game 6 (23-12)'!K17+'Game 8 (14-6)'!K17+'Game 9 (5-14)'!K17+'Game 10 (11-13)'!K17+'Game 11 (7-0)'!K17+'Game 12 (7-0)'!K17+'Game 13 (11-4) '!K17+'Game 14 (11-3)'!K17</f>
        <v>2</v>
      </c>
      <c r="L15" s="34">
        <f>'Game 1 (12-13) '!L17+'Game 2 (6-3)'!L17+'Game 3 (23-17)'!L17+'Game 4 (20-15)'!L17+'Game 5 (20-15)'!L17+'Game 6 (23-12)'!L17+'Game 8 (14-6)'!L17+'Game 9 (5-14)'!L17+'Game 10 (11-13)'!L17+'Game 11 (7-0)'!L17+'Game 12 (7-0)'!L17+'Game 13 (11-4) '!L17+'Game 14 (11-3)'!L17</f>
        <v>0</v>
      </c>
      <c r="M15" s="34">
        <f>'Game 1 (12-13) '!M17+'Game 2 (6-3)'!M17+'Game 3 (23-17)'!M17+'Game 4 (20-15)'!M17+'Game 5 (20-15)'!M17+'Game 6 (23-12)'!M17+'Game 8 (14-6)'!M17+'Game 9 (5-14)'!M17+'Game 10 (11-13)'!M17+'Game 11 (7-0)'!M17+'Game 12 (7-0)'!M17+'Game 13 (11-4) '!M17+'Game 14 (11-3)'!M17</f>
        <v>1</v>
      </c>
      <c r="N15" s="34">
        <f>'Game 1 (12-13) '!N17+'Game 2 (6-3)'!N17+'Game 3 (23-17)'!N17+'Game 4 (20-15)'!N17+'Game 5 (20-15)'!N17+'Game 6 (23-12)'!N17+'Game 8 (14-6)'!N17+'Game 9 (5-14)'!N17+'Game 10 (11-13)'!N17+'Game 11 (7-0)'!N17+'Game 12 (7-0)'!N17+'Game 13 (11-4) '!N17+'Game 14 (11-3)'!N17</f>
        <v>1</v>
      </c>
      <c r="O15" s="34">
        <f>'Game 1 (12-13) '!O17+'Game 2 (6-3)'!O17+'Game 3 (23-17)'!O17+'Game 4 (20-15)'!O17+'Game 5 (20-15)'!O17+'Game 6 (23-12)'!O17+'Game 8 (14-6)'!O17+'Game 9 (5-14)'!O17+'Game 10 (11-13)'!O17+'Game 11 (7-0)'!O17+'Game 12 (7-0)'!O17+'Game 13 (11-4) '!O17+'Game 14 (11-3)'!O17</f>
        <v>2</v>
      </c>
      <c r="P15" s="34">
        <f>'Game 1 (12-13) '!P17+'Game 2 (6-3)'!P17+'Game 3 (23-17)'!P17+'Game 4 (20-15)'!P17+'Game 5 (20-15)'!P17+'Game 6 (23-12)'!P17+'Game 8 (14-6)'!P17+'Game 9 (5-14)'!P17+'Game 10 (11-13)'!P17+'Game 11 (7-0)'!P17+'Game 12 (7-0)'!P17+'Game 13 (11-4) '!P17+'Game 14 (11-3)'!P17</f>
        <v>1</v>
      </c>
      <c r="Q15" s="34">
        <f>'Game 1 (12-13) '!Q17+'Game 2 (6-3)'!Q17+'Game 3 (23-17)'!Q17+'Game 4 (20-15)'!Q17+'Game 5 (20-15)'!Q17+'Game 6 (23-12)'!Q17+'Game 8 (14-6)'!Q17+'Game 9 (5-14)'!Q17+'Game 10 (11-13)'!Q17+'Game 11 (7-0)'!Q17+'Game 12 (7-0)'!Q17+'Game 13 (11-4) '!Q17+'Game 14 (11-3)'!Q17</f>
        <v>0</v>
      </c>
      <c r="R15" s="34">
        <f>'Game 1 (12-13) '!R17+'Game 2 (6-3)'!R17+'Game 3 (23-17)'!R17+'Game 4 (20-15)'!R17+'Game 5 (20-15)'!R17+'Game 6 (23-12)'!R17+'Game 8 (14-6)'!R17+'Game 9 (5-14)'!R17+'Game 10 (11-13)'!R17+'Game 11 (7-0)'!R17+'Game 12 (7-0)'!R17+'Game 13 (11-4) '!R17+'Game 14 (11-3)'!R17</f>
        <v>0</v>
      </c>
      <c r="S15" s="34">
        <f>'Game 1 (12-13) '!S17+'Game 2 (6-3)'!S17+'Game 3 (23-17)'!S17+'Game 4 (20-15)'!S17+'Game 5 (20-15)'!S17+'Game 6 (23-12)'!S17+'Game 8 (14-6)'!S17+'Game 9 (5-14)'!S17+'Game 10 (11-13)'!S17+'Game 11 (7-0)'!S17+'Game 12 (7-0)'!S17+'Game 13 (11-4) '!S17+'Game 14 (11-3)'!S17</f>
        <v>0</v>
      </c>
      <c r="T15" s="48">
        <f t="shared" ref="T15" si="19">G15/F15</f>
        <v>0.6785714285714286</v>
      </c>
      <c r="U15" s="10">
        <f t="shared" si="16"/>
        <v>0.8928571428571429</v>
      </c>
      <c r="V15" s="48">
        <f t="shared" si="17"/>
        <v>0.68965517241379315</v>
      </c>
      <c r="W15" s="11">
        <f t="shared" si="18"/>
        <v>1.5825123152709359</v>
      </c>
      <c r="Y15" t="s">
        <v>0</v>
      </c>
      <c r="Z15" s="1">
        <v>0.55555555555555558</v>
      </c>
      <c r="AA15" s="39">
        <v>0.55769230769230771</v>
      </c>
    </row>
    <row r="16" spans="2:27" x14ac:dyDescent="0.4">
      <c r="B16" s="44"/>
      <c r="C16" s="3" t="s">
        <v>91</v>
      </c>
      <c r="D16" s="34">
        <f>'Game 1 (12-13) '!D5+'Game 2 (6-3)'!D5+'Game 5 (20-15)'!D5+'Game 6 (23-12)'!D5+'Game 13 (11-4) '!D5+'Game 14 (11-3)'!D5+'Game 15 (9-4)'!D5+'Game 16 (11-12)'!D5+'Game 17 (19-11)'!D5+'Game 18 (11-6)'!D5</f>
        <v>10</v>
      </c>
      <c r="E16" s="34">
        <f>'Game 1 (12-13) '!E5+'Game 2 (6-3)'!E5+'Game 5 (20-15)'!E5+'Game 6 (23-12)'!E5+'Game 13 (11-4) '!E5+'Game 14 (11-3)'!E5+'Game 15 (9-4)'!E5+'Game 16 (11-12)'!E5+'Game 17 (19-11)'!E5+'Game 18 (11-6)'!E5</f>
        <v>37</v>
      </c>
      <c r="F16" s="34">
        <f>'Game 1 (12-13) '!F5+'Game 2 (6-3)'!F5+'Game 5 (20-15)'!F5+'Game 6 (23-12)'!F5+'Game 13 (11-4) '!F5+'Game 14 (11-3)'!F5+'Game 15 (9-4)'!F5+'Game 16 (11-12)'!F5+'Game 17 (19-11)'!F5+'Game 18 (11-6)'!F5</f>
        <v>34</v>
      </c>
      <c r="G16" s="34">
        <f>'Game 1 (12-13) '!G5+'Game 2 (6-3)'!G5+'Game 5 (20-15)'!G5+'Game 6 (23-12)'!G5+'Game 13 (11-4) '!G5+'Game 14 (11-3)'!G5+'Game 15 (9-4)'!G5+'Game 16 (11-12)'!G5+'Game 17 (19-11)'!G5+'Game 18 (11-6)'!G5</f>
        <v>22</v>
      </c>
      <c r="H16" s="34">
        <f>'Game 1 (12-13) '!H5+'Game 2 (6-3)'!H5+'Game 5 (20-15)'!H5+'Game 6 (23-12)'!H5+'Game 13 (11-4) '!H5+'Game 14 (11-3)'!H5+'Game 15 (9-4)'!H5+'Game 16 (11-12)'!H5+'Game 17 (19-11)'!H5+'Game 18 (11-6)'!H5</f>
        <v>18</v>
      </c>
      <c r="I16" s="34">
        <f>'Game 1 (12-13) '!I5+'Game 2 (6-3)'!I5+'Game 5 (20-15)'!I5+'Game 6 (23-12)'!I5+'Game 13 (11-4) '!I5+'Game 14 (11-3)'!I5+'Game 15 (9-4)'!I5+'Game 16 (11-12)'!I5+'Game 17 (19-11)'!I5+'Game 18 (11-6)'!I5</f>
        <v>23</v>
      </c>
      <c r="J16" s="34">
        <f>'Game 1 (12-13) '!J5+'Game 2 (6-3)'!J5+'Game 5 (20-15)'!J5+'Game 6 (23-12)'!J5+'Game 13 (11-4) '!J5+'Game 14 (11-3)'!J5+'Game 15 (9-4)'!J5+'Game 16 (11-12)'!J5+'Game 17 (19-11)'!J5+'Game 18 (11-6)'!J5</f>
        <v>8</v>
      </c>
      <c r="K16" s="34">
        <f>'Game 1 (12-13) '!K5+'Game 2 (6-3)'!K5+'Game 5 (20-15)'!K5+'Game 6 (23-12)'!K5+'Game 13 (11-4) '!K5+'Game 14 (11-3)'!K5+'Game 15 (9-4)'!K5+'Game 16 (11-12)'!K5+'Game 17 (19-11)'!K5+'Game 18 (11-6)'!K5</f>
        <v>4</v>
      </c>
      <c r="L16" s="34">
        <f>'Game 1 (12-13) '!L5+'Game 2 (6-3)'!L5+'Game 5 (20-15)'!L5+'Game 6 (23-12)'!L5+'Game 13 (11-4) '!L5+'Game 14 (11-3)'!L5+'Game 15 (9-4)'!L5+'Game 16 (11-12)'!L5+'Game 17 (19-11)'!L5+'Game 18 (11-6)'!L5</f>
        <v>1</v>
      </c>
      <c r="M16" s="34">
        <f>'Game 1 (12-13) '!M5+'Game 2 (6-3)'!M5+'Game 5 (20-15)'!M5+'Game 6 (23-12)'!M5+'Game 13 (11-4) '!M5+'Game 14 (11-3)'!M5+'Game 15 (9-4)'!M5+'Game 16 (11-12)'!M5+'Game 17 (19-11)'!M5+'Game 18 (11-6)'!M5</f>
        <v>5</v>
      </c>
      <c r="N16" s="34">
        <f>'Game 1 (12-13) '!N5+'Game 2 (6-3)'!N5+'Game 5 (20-15)'!N5+'Game 6 (23-12)'!N5+'Game 13 (11-4) '!N5+'Game 14 (11-3)'!N5+'Game 15 (9-4)'!N5+'Game 16 (11-12)'!N5+'Game 17 (19-11)'!N5+'Game 18 (11-6)'!N5</f>
        <v>2</v>
      </c>
      <c r="O16" s="34">
        <f>'Game 1 (12-13) '!O5+'Game 2 (6-3)'!O5+'Game 5 (20-15)'!O5+'Game 6 (23-12)'!O5+'Game 13 (11-4) '!O5+'Game 14 (11-3)'!O5+'Game 15 (9-4)'!O5+'Game 16 (11-12)'!O5+'Game 17 (19-11)'!O5+'Game 18 (11-6)'!O5</f>
        <v>0</v>
      </c>
      <c r="P16" s="47">
        <f>'Game 1 (12-13) '!P5+'Game 2 (6-3)'!P5+'Game 5 (20-15)'!P5+'Game 6 (23-12)'!P5+'Game 13 (11-4) '!P5+'Game 14 (11-3)'!P5+'Game 15 (9-4)'!P5+'Game 16 (11-12)'!P5+'Game 17 (19-11)'!P5+'Game 18 (11-6)'!P5</f>
        <v>4</v>
      </c>
      <c r="Q16" s="34">
        <f>'Game 1 (12-13) '!Q5+'Game 2 (6-3)'!Q5+'Game 5 (20-15)'!Q5+'Game 6 (23-12)'!Q5+'Game 13 (11-4) '!Q5+'Game 14 (11-3)'!Q5+'Game 15 (9-4)'!Q5+'Game 16 (11-12)'!Q5+'Game 17 (19-11)'!Q5+'Game 18 (11-6)'!Q5</f>
        <v>0</v>
      </c>
      <c r="R16" s="34">
        <f>'Game 1 (12-13) '!R5+'Game 2 (6-3)'!R5+'Game 5 (20-15)'!R5+'Game 6 (23-12)'!R5+'Game 13 (11-4) '!R5+'Game 14 (11-3)'!R5+'Game 15 (9-4)'!R5+'Game 16 (11-12)'!R5+'Game 17 (19-11)'!R5+'Game 18 (11-6)'!R5</f>
        <v>1</v>
      </c>
      <c r="S16" s="34">
        <f>'Game 1 (12-13) '!S5+'Game 2 (6-3)'!S5+'Game 5 (20-15)'!S5+'Game 6 (23-12)'!S5+'Game 13 (11-4) '!S5+'Game 14 (11-3)'!S5+'Game 15 (9-4)'!S5+'Game 16 (11-12)'!S5+'Game 17 (19-11)'!S5+'Game 18 (11-6)'!S5</f>
        <v>0</v>
      </c>
      <c r="T16" s="10">
        <f t="shared" ref="T16" si="20">G16/F16</f>
        <v>0.6470588235294118</v>
      </c>
      <c r="U16" s="48">
        <f t="shared" ref="U16" si="21">(J16+(2*K16)+(3*L16)+(4*M16))/F16</f>
        <v>1.1470588235294117</v>
      </c>
      <c r="V16" s="10">
        <f t="shared" ref="V16" si="22">(G16+N16+Q16)/E16</f>
        <v>0.64864864864864868</v>
      </c>
      <c r="W16" s="49">
        <f t="shared" ref="W16" si="23">U16+V16</f>
        <v>1.7957074721780604</v>
      </c>
      <c r="Y16" t="s">
        <v>88</v>
      </c>
      <c r="Z16" s="1">
        <v>0.52631578947368418</v>
      </c>
      <c r="AA16" s="39">
        <v>0.53448275862068961</v>
      </c>
    </row>
    <row r="17" spans="2:27" x14ac:dyDescent="0.4">
      <c r="B17" s="44"/>
      <c r="C17" s="3" t="s">
        <v>109</v>
      </c>
      <c r="D17" s="34">
        <f>'Game 7 (13-8)'!D19+'Game 8 (14-6)'!D19+'Game 13 (11-4) '!D19+'Game 14 (11-3)'!D19+'Game 15 (9-4)'!D19+'Game 16 (11-12)'!D19+'Game 17 (19-11)'!D19+'Game 18 (11-6)'!D19</f>
        <v>8</v>
      </c>
      <c r="E17" s="34">
        <f>'Game 7 (13-8)'!E19+'Game 8 (14-6)'!E19+'Game 13 (11-4) '!E19+'Game 14 (11-3)'!E19+'Game 15 (9-4)'!E19+'Game 16 (11-12)'!E19+'Game 17 (19-11)'!E19+'Game 18 (11-6)'!E19</f>
        <v>25</v>
      </c>
      <c r="F17" s="34">
        <f>'Game 7 (13-8)'!F19+'Game 8 (14-6)'!F19+'Game 13 (11-4) '!F19+'Game 14 (11-3)'!F19+'Game 15 (9-4)'!F19+'Game 16 (11-12)'!F19+'Game 17 (19-11)'!F19+'Game 18 (11-6)'!F19</f>
        <v>23</v>
      </c>
      <c r="G17" s="34">
        <f>'Game 7 (13-8)'!G19+'Game 8 (14-6)'!G19+'Game 13 (11-4) '!G19+'Game 14 (11-3)'!G19+'Game 15 (9-4)'!G19+'Game 16 (11-12)'!G19+'Game 17 (19-11)'!G19+'Game 18 (11-6)'!G19</f>
        <v>13</v>
      </c>
      <c r="H17" s="34">
        <f>'Game 7 (13-8)'!H19+'Game 8 (14-6)'!H19+'Game 13 (11-4) '!H19+'Game 14 (11-3)'!H19+'Game 15 (9-4)'!H19+'Game 16 (11-12)'!H19+'Game 17 (19-11)'!H19+'Game 18 (11-6)'!H19</f>
        <v>5</v>
      </c>
      <c r="I17" s="34">
        <f>'Game 7 (13-8)'!I19+'Game 8 (14-6)'!I19+'Game 13 (11-4) '!I19+'Game 14 (11-3)'!I19+'Game 15 (9-4)'!I19+'Game 16 (11-12)'!I19+'Game 17 (19-11)'!I19+'Game 18 (11-6)'!I19</f>
        <v>5</v>
      </c>
      <c r="J17" s="34">
        <f>'Game 7 (13-8)'!J19+'Game 8 (14-6)'!J19+'Game 13 (11-4) '!J19+'Game 14 (11-3)'!J19+'Game 15 (9-4)'!J19+'Game 16 (11-12)'!J19+'Game 17 (19-11)'!J19+'Game 18 (11-6)'!J19</f>
        <v>9</v>
      </c>
      <c r="K17" s="34">
        <f>'Game 7 (13-8)'!K19+'Game 8 (14-6)'!K19+'Game 13 (11-4) '!K19+'Game 14 (11-3)'!K19+'Game 15 (9-4)'!K19+'Game 16 (11-12)'!K19+'Game 17 (19-11)'!K19+'Game 18 (11-6)'!K19</f>
        <v>4</v>
      </c>
      <c r="L17" s="34">
        <f>'Game 7 (13-8)'!L19+'Game 8 (14-6)'!L19+'Game 13 (11-4) '!L19+'Game 14 (11-3)'!L19+'Game 15 (9-4)'!L19+'Game 16 (11-12)'!L19+'Game 17 (19-11)'!L19+'Game 18 (11-6)'!L19</f>
        <v>0</v>
      </c>
      <c r="M17" s="34">
        <f>'Game 7 (13-8)'!M19+'Game 8 (14-6)'!M19+'Game 13 (11-4) '!M19+'Game 14 (11-3)'!M19+'Game 15 (9-4)'!M19+'Game 16 (11-12)'!M19+'Game 17 (19-11)'!M19+'Game 18 (11-6)'!M19</f>
        <v>0</v>
      </c>
      <c r="N17" s="34">
        <f>'Game 7 (13-8)'!N19+'Game 8 (14-6)'!N19+'Game 13 (11-4) '!N19+'Game 14 (11-3)'!N19+'Game 15 (9-4)'!N19+'Game 16 (11-12)'!N19+'Game 17 (19-11)'!N19+'Game 18 (11-6)'!N19</f>
        <v>0</v>
      </c>
      <c r="O17" s="34">
        <f>'Game 7 (13-8)'!O19+'Game 8 (14-6)'!O19+'Game 13 (11-4) '!O19+'Game 14 (11-3)'!O19+'Game 15 (9-4)'!O19+'Game 16 (11-12)'!O19+'Game 17 (19-11)'!O19+'Game 18 (11-6)'!O19</f>
        <v>1</v>
      </c>
      <c r="P17" s="34">
        <f>'Game 7 (13-8)'!P19+'Game 8 (14-6)'!P19+'Game 13 (11-4) '!P19+'Game 14 (11-3)'!P19+'Game 15 (9-4)'!P19+'Game 16 (11-12)'!P19+'Game 17 (19-11)'!P19+'Game 18 (11-6)'!P19</f>
        <v>0</v>
      </c>
      <c r="Q17" s="34">
        <f>'Game 7 (13-8)'!Q19+'Game 8 (14-6)'!Q19+'Game 13 (11-4) '!Q19+'Game 14 (11-3)'!Q19+'Game 15 (9-4)'!Q19+'Game 16 (11-12)'!Q19+'Game 17 (19-11)'!Q19+'Game 18 (11-6)'!Q19</f>
        <v>0</v>
      </c>
      <c r="R17" s="34">
        <f>'Game 7 (13-8)'!R19+'Game 8 (14-6)'!R19+'Game 13 (11-4) '!R19+'Game 14 (11-3)'!R19+'Game 15 (9-4)'!R19+'Game 16 (11-12)'!R19+'Game 17 (19-11)'!R19+'Game 18 (11-6)'!R19</f>
        <v>1</v>
      </c>
      <c r="S17" s="34">
        <f>'Game 7 (13-8)'!S19+'Game 8 (14-6)'!S19+'Game 13 (11-4) '!S19+'Game 14 (11-3)'!S19+'Game 15 (9-4)'!S19+'Game 16 (11-12)'!S19+'Game 17 (19-11)'!S19+'Game 18 (11-6)'!S19</f>
        <v>0</v>
      </c>
      <c r="T17" s="10">
        <f t="shared" ref="T17" si="24">G17/F17</f>
        <v>0.56521739130434778</v>
      </c>
      <c r="U17" s="10">
        <f t="shared" ref="U17" si="25">(J17+(2*K17)+(3*L17)+(4*M17))/F17</f>
        <v>0.73913043478260865</v>
      </c>
      <c r="V17" s="10">
        <f t="shared" ref="V17" si="26">(G17+N17+Q17)/E17</f>
        <v>0.52</v>
      </c>
      <c r="W17" s="11">
        <f t="shared" ref="W17" si="27">U17+V17</f>
        <v>1.2591304347826087</v>
      </c>
      <c r="Y17" t="s">
        <v>109</v>
      </c>
      <c r="Z17" s="1">
        <v>0.56521739130434778</v>
      </c>
      <c r="AA17" s="39">
        <v>0.52</v>
      </c>
    </row>
    <row r="18" spans="2:27" x14ac:dyDescent="0.4">
      <c r="B18" s="44"/>
      <c r="C18" s="3" t="s">
        <v>85</v>
      </c>
      <c r="D18" s="34">
        <f>'Game 13 (11-4) '!D6+'Game 14 (11-3)'!D6+'Game 15 (9-4)'!D6+'Game 16 (11-12)'!D6</f>
        <v>4</v>
      </c>
      <c r="E18" s="34">
        <f>'Game 13 (11-4) '!E6+'Game 14 (11-3)'!E6</f>
        <v>7</v>
      </c>
      <c r="F18" s="34">
        <f>'Game 13 (11-4) '!F6+'Game 14 (11-3)'!F6</f>
        <v>7</v>
      </c>
      <c r="G18" s="34">
        <f>'Game 13 (11-4) '!G6+'Game 14 (11-3)'!G6</f>
        <v>6</v>
      </c>
      <c r="H18" s="34">
        <f>'Game 13 (11-4) '!H6+'Game 14 (11-3)'!H6</f>
        <v>2</v>
      </c>
      <c r="I18" s="34">
        <f>'Game 13 (11-4) '!I6+'Game 14 (11-3)'!I6</f>
        <v>4</v>
      </c>
      <c r="J18" s="34">
        <f>'Game 13 (11-4) '!J6+'Game 14 (11-3)'!J6</f>
        <v>5</v>
      </c>
      <c r="K18" s="34">
        <f>'Game 13 (11-4) '!K6+'Game 14 (11-3)'!K6</f>
        <v>0</v>
      </c>
      <c r="L18" s="34">
        <f>'Game 13 (11-4) '!L6+'Game 14 (11-3)'!L6</f>
        <v>0</v>
      </c>
      <c r="M18" s="34">
        <f>'Game 13 (11-4) '!M6+'Game 14 (11-3)'!M6</f>
        <v>1</v>
      </c>
      <c r="N18" s="34">
        <f>'Game 13 (11-4) '!N6+'Game 14 (11-3)'!N6</f>
        <v>0</v>
      </c>
      <c r="O18" s="34">
        <f>'Game 13 (11-4) '!O6+'Game 14 (11-3)'!O6</f>
        <v>0</v>
      </c>
      <c r="P18" s="34">
        <f>'Game 13 (11-4) '!P6+'Game 14 (11-3)'!P6</f>
        <v>0</v>
      </c>
      <c r="Q18" s="34">
        <f>'Game 13 (11-4) '!Q6+'Game 14 (11-3)'!Q6</f>
        <v>0</v>
      </c>
      <c r="R18" s="34">
        <f>'Game 13 (11-4) '!R6+'Game 14 (11-3)'!R6</f>
        <v>0</v>
      </c>
      <c r="S18" s="34">
        <f>'Game 13 (11-4) '!S6+'Game 14 (11-3)'!S6</f>
        <v>0</v>
      </c>
      <c r="T18" s="10">
        <f t="shared" ref="T18" si="28">G18/F18</f>
        <v>0.8571428571428571</v>
      </c>
      <c r="U18" s="10">
        <f t="shared" ref="U18" si="29">(J18+(2*K18)+(3*L18)+(4*M18))/F18</f>
        <v>1.2857142857142858</v>
      </c>
      <c r="V18" s="10">
        <f t="shared" ref="V18" si="30">(G18+N18+Q18)/E18</f>
        <v>0.8571428571428571</v>
      </c>
      <c r="W18" s="11">
        <f t="shared" ref="W18" si="31">U18+V18</f>
        <v>2.1428571428571428</v>
      </c>
      <c r="Y18" t="s">
        <v>87</v>
      </c>
      <c r="Z18" s="1">
        <v>0.46511627906976744</v>
      </c>
      <c r="AA18" s="39">
        <v>0.50980392156862742</v>
      </c>
    </row>
    <row r="19" spans="2:27" x14ac:dyDescent="0.4">
      <c r="B19" s="44"/>
      <c r="C19" s="3" t="s">
        <v>95</v>
      </c>
      <c r="D19" s="34">
        <f>'Game 1 (12-13) '!D20+'Game 2 (6-3)'!D20+'Game 3 (23-17)'!D20+'Game 4 (20-15)'!D20+'Game 5 (20-15)'!D20+'Game 6 (23-12)'!D20+'Game 8 (14-6)'!D20+'Game 9 (5-14)'!D20+'Game 10 (11-13)'!D20</f>
        <v>2</v>
      </c>
      <c r="E19" s="34">
        <f>'Game 1 (12-13) '!E20+'Game 2 (6-3)'!E20+'Game 3 (23-17)'!E20+'Game 4 (20-15)'!E20+'Game 5 (20-15)'!E20+'Game 6 (23-12)'!E20+'Game 8 (14-6)'!E20+'Game 9 (5-14)'!E20+'Game 10 (11-13)'!E20</f>
        <v>7</v>
      </c>
      <c r="F19" s="34">
        <f>'Game 1 (12-13) '!F20+'Game 2 (6-3)'!F20+'Game 3 (23-17)'!F20+'Game 4 (20-15)'!F20+'Game 5 (20-15)'!F20+'Game 6 (23-12)'!F20+'Game 8 (14-6)'!F20+'Game 9 (5-14)'!F20+'Game 10 (11-13)'!F20</f>
        <v>7</v>
      </c>
      <c r="G19" s="34">
        <f>'Game 1 (12-13) '!G20+'Game 2 (6-3)'!G20+'Game 3 (23-17)'!G20+'Game 4 (20-15)'!G20+'Game 5 (20-15)'!G20+'Game 6 (23-12)'!G20+'Game 8 (14-6)'!G20+'Game 9 (5-14)'!G20+'Game 10 (11-13)'!G20</f>
        <v>3</v>
      </c>
      <c r="H19" s="34">
        <f>'Game 1 (12-13) '!H20+'Game 2 (6-3)'!H20+'Game 3 (23-17)'!H20+'Game 4 (20-15)'!H20+'Game 5 (20-15)'!H20+'Game 6 (23-12)'!H20+'Game 8 (14-6)'!H20+'Game 9 (5-14)'!H20+'Game 10 (11-13)'!H20</f>
        <v>1</v>
      </c>
      <c r="I19" s="34">
        <f>'Game 1 (12-13) '!I20+'Game 2 (6-3)'!I20+'Game 3 (23-17)'!I20+'Game 4 (20-15)'!I20+'Game 5 (20-15)'!I20+'Game 6 (23-12)'!I20+'Game 8 (14-6)'!I20+'Game 9 (5-14)'!I20+'Game 10 (11-13)'!I20</f>
        <v>1</v>
      </c>
      <c r="J19" s="34">
        <f>'Game 1 (12-13) '!J20+'Game 2 (6-3)'!J20+'Game 3 (23-17)'!J20+'Game 4 (20-15)'!J20+'Game 5 (20-15)'!J20+'Game 6 (23-12)'!J20+'Game 8 (14-6)'!J20+'Game 9 (5-14)'!J20+'Game 10 (11-13)'!J20</f>
        <v>2</v>
      </c>
      <c r="K19" s="34">
        <f>'Game 1 (12-13) '!K20+'Game 2 (6-3)'!K20+'Game 3 (23-17)'!K20+'Game 4 (20-15)'!K20+'Game 5 (20-15)'!K20+'Game 6 (23-12)'!K20+'Game 8 (14-6)'!K20+'Game 9 (5-14)'!K20+'Game 10 (11-13)'!K20</f>
        <v>1</v>
      </c>
      <c r="L19" s="34">
        <f>'Game 1 (12-13) '!L20+'Game 2 (6-3)'!L20+'Game 3 (23-17)'!L20+'Game 4 (20-15)'!L20+'Game 5 (20-15)'!L20+'Game 6 (23-12)'!L20+'Game 8 (14-6)'!L20+'Game 9 (5-14)'!L20+'Game 10 (11-13)'!L20</f>
        <v>0</v>
      </c>
      <c r="M19" s="34">
        <f>'Game 1 (12-13) '!M20+'Game 2 (6-3)'!M20+'Game 3 (23-17)'!M20+'Game 4 (20-15)'!M20+'Game 5 (20-15)'!M20+'Game 6 (23-12)'!M20+'Game 8 (14-6)'!M20+'Game 9 (5-14)'!M20+'Game 10 (11-13)'!M20</f>
        <v>0</v>
      </c>
      <c r="N19" s="34">
        <f>'Game 1 (12-13) '!N20+'Game 2 (6-3)'!N20+'Game 3 (23-17)'!N20+'Game 4 (20-15)'!N20+'Game 5 (20-15)'!N20+'Game 6 (23-12)'!N20+'Game 8 (14-6)'!N20+'Game 9 (5-14)'!N20+'Game 10 (11-13)'!N20</f>
        <v>0</v>
      </c>
      <c r="O19" s="34">
        <f>'Game 1 (12-13) '!O20+'Game 2 (6-3)'!O20+'Game 3 (23-17)'!O20+'Game 4 (20-15)'!O20+'Game 5 (20-15)'!O20+'Game 6 (23-12)'!O20+'Game 8 (14-6)'!O20+'Game 9 (5-14)'!O20+'Game 10 (11-13)'!O20</f>
        <v>1</v>
      </c>
      <c r="P19" s="34">
        <f>'Game 1 (12-13) '!P20+'Game 2 (6-3)'!P20+'Game 3 (23-17)'!P20+'Game 4 (20-15)'!P20+'Game 5 (20-15)'!P20+'Game 6 (23-12)'!P20+'Game 8 (14-6)'!P20+'Game 9 (5-14)'!P20+'Game 10 (11-13)'!P20</f>
        <v>0</v>
      </c>
      <c r="Q19" s="34">
        <f>'Game 1 (12-13) '!Q20+'Game 2 (6-3)'!Q20+'Game 3 (23-17)'!Q20+'Game 4 (20-15)'!Q20+'Game 5 (20-15)'!Q20+'Game 6 (23-12)'!Q20+'Game 8 (14-6)'!Q20+'Game 9 (5-14)'!Q20+'Game 10 (11-13)'!Q20</f>
        <v>0</v>
      </c>
      <c r="R19" s="34">
        <f>'Game 1 (12-13) '!R20+'Game 2 (6-3)'!R20+'Game 3 (23-17)'!R20+'Game 4 (20-15)'!R20+'Game 5 (20-15)'!R20+'Game 6 (23-12)'!R20+'Game 8 (14-6)'!R20+'Game 9 (5-14)'!R20+'Game 10 (11-13)'!R20</f>
        <v>0</v>
      </c>
      <c r="S19" s="34">
        <f>'Game 1 (12-13) '!S20+'Game 2 (6-3)'!S20+'Game 3 (23-17)'!S20+'Game 4 (20-15)'!S20+'Game 5 (20-15)'!S20+'Game 6 (23-12)'!S20+'Game 8 (14-6)'!S20+'Game 9 (5-14)'!S20+'Game 10 (11-13)'!S20</f>
        <v>0</v>
      </c>
      <c r="T19" s="10">
        <f t="shared" ref="T19" si="32">G19/F19</f>
        <v>0.42857142857142855</v>
      </c>
      <c r="U19" s="10">
        <f t="shared" ref="U19" si="33">(J19+(2*K19)+(3*L19)+(4*M19))/F19</f>
        <v>0.5714285714285714</v>
      </c>
      <c r="V19" s="10">
        <f t="shared" ref="V19" si="34">(G19+N19+Q19)/E19</f>
        <v>0.42857142857142855</v>
      </c>
      <c r="W19" s="11">
        <f t="shared" ref="W19" si="35">U19+V19</f>
        <v>1</v>
      </c>
      <c r="Y19" t="s">
        <v>95</v>
      </c>
      <c r="Z19" s="1">
        <v>0.42857142857142855</v>
      </c>
      <c r="AA19" s="39">
        <v>0.42857142857142855</v>
      </c>
    </row>
    <row r="20" spans="2:27" x14ac:dyDescent="0.4">
      <c r="B20" s="44"/>
      <c r="C20" s="2" t="s">
        <v>4</v>
      </c>
      <c r="D20" s="12" t="s">
        <v>43</v>
      </c>
      <c r="E20" s="12" t="s">
        <v>3</v>
      </c>
      <c r="F20" s="12" t="s">
        <v>2</v>
      </c>
      <c r="G20" s="12" t="s">
        <v>1</v>
      </c>
      <c r="H20" s="12" t="s">
        <v>39</v>
      </c>
      <c r="I20" s="18" t="s">
        <v>40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10"/>
      <c r="W20" s="11"/>
    </row>
    <row r="21" spans="2:27" x14ac:dyDescent="0.4">
      <c r="B21" s="44"/>
      <c r="C21" s="3" t="s">
        <v>0</v>
      </c>
      <c r="D21" s="25"/>
      <c r="E21" s="25"/>
      <c r="F21" s="25"/>
      <c r="G21" s="25"/>
      <c r="H21" s="25"/>
      <c r="I21" s="19"/>
      <c r="J21" s="9"/>
      <c r="K21" s="9"/>
      <c r="L21" s="9"/>
      <c r="M21" s="25"/>
      <c r="N21" s="25"/>
      <c r="O21" s="9"/>
      <c r="P21" s="9"/>
      <c r="Q21" s="9"/>
      <c r="R21" s="9"/>
      <c r="S21" s="9"/>
      <c r="T21" s="9"/>
      <c r="U21" s="10"/>
      <c r="V21" s="10"/>
      <c r="W21" s="11"/>
    </row>
    <row r="22" spans="2:27" x14ac:dyDescent="0.4">
      <c r="B22" s="44"/>
      <c r="C22" s="3" t="s">
        <v>89</v>
      </c>
      <c r="D22" s="25"/>
      <c r="E22" s="25"/>
      <c r="F22" s="25"/>
      <c r="G22" s="25"/>
      <c r="H22" s="25"/>
      <c r="I22" s="25"/>
      <c r="J22" s="9"/>
      <c r="K22" s="9"/>
      <c r="L22" s="9"/>
      <c r="M22" s="25"/>
      <c r="N22" s="25"/>
      <c r="O22" s="9"/>
      <c r="P22" s="9"/>
      <c r="Q22" s="9"/>
      <c r="R22" s="9"/>
      <c r="S22" s="9"/>
      <c r="T22" s="9"/>
      <c r="U22" s="10"/>
      <c r="V22" s="10"/>
      <c r="W22" s="11"/>
    </row>
    <row r="23" spans="2:27" x14ac:dyDescent="0.4">
      <c r="B23" s="44"/>
      <c r="C23" s="3" t="s">
        <v>38</v>
      </c>
      <c r="D23" s="25"/>
      <c r="E23" s="25"/>
      <c r="F23" s="25"/>
      <c r="G23" s="25"/>
      <c r="H23" s="25"/>
      <c r="I23" s="1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10"/>
      <c r="W23" s="11"/>
    </row>
    <row r="24" spans="2:27" ht="15" thickBot="1" x14ac:dyDescent="0.45">
      <c r="B24" s="45"/>
      <c r="C24" s="6" t="s">
        <v>45</v>
      </c>
      <c r="D24" s="26"/>
      <c r="E24" s="26"/>
      <c r="F24" s="26"/>
      <c r="G24" s="26"/>
      <c r="H24" s="26"/>
      <c r="I24" s="19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4"/>
      <c r="W24" s="15"/>
    </row>
    <row r="25" spans="2:27" ht="15" thickBot="1" x14ac:dyDescent="0.45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7"/>
      <c r="V25" s="17"/>
      <c r="W25" s="17"/>
    </row>
    <row r="26" spans="2:27" x14ac:dyDescent="0.4">
      <c r="B26" s="40" t="s">
        <v>124</v>
      </c>
      <c r="C26" s="5" t="s">
        <v>32</v>
      </c>
      <c r="D26" s="7" t="s">
        <v>31</v>
      </c>
      <c r="E26" s="7" t="s">
        <v>30</v>
      </c>
      <c r="F26" s="7" t="s">
        <v>29</v>
      </c>
      <c r="G26" s="7" t="s">
        <v>27</v>
      </c>
      <c r="H26" s="7" t="s">
        <v>28</v>
      </c>
      <c r="I26" s="7" t="s">
        <v>26</v>
      </c>
      <c r="J26" s="7" t="s">
        <v>25</v>
      </c>
      <c r="K26" s="7" t="s">
        <v>24</v>
      </c>
      <c r="L26" s="7" t="s">
        <v>23</v>
      </c>
      <c r="M26" s="7" t="s">
        <v>22</v>
      </c>
      <c r="N26" s="7" t="s">
        <v>21</v>
      </c>
      <c r="O26" s="7" t="s">
        <v>20</v>
      </c>
      <c r="P26" s="7" t="s">
        <v>98</v>
      </c>
      <c r="Q26" s="7" t="s">
        <v>36</v>
      </c>
      <c r="R26" s="7" t="s">
        <v>19</v>
      </c>
      <c r="S26" s="7" t="s">
        <v>18</v>
      </c>
      <c r="T26" s="7" t="s">
        <v>17</v>
      </c>
      <c r="U26" s="7" t="s">
        <v>16</v>
      </c>
      <c r="V26" s="7" t="s">
        <v>15</v>
      </c>
      <c r="W26" s="8" t="s">
        <v>14</v>
      </c>
    </row>
    <row r="27" spans="2:27" x14ac:dyDescent="0.4">
      <c r="B27" s="41"/>
      <c r="C27" s="3" t="s">
        <v>0</v>
      </c>
      <c r="D27" s="9">
        <v>1</v>
      </c>
      <c r="E27" s="9">
        <v>4</v>
      </c>
      <c r="F27" s="9">
        <v>4</v>
      </c>
      <c r="G27" s="9">
        <v>1</v>
      </c>
      <c r="H27" s="9">
        <v>1</v>
      </c>
      <c r="I27" s="9">
        <v>1</v>
      </c>
      <c r="J27" s="9">
        <v>0</v>
      </c>
      <c r="K27" s="9">
        <v>1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0">
        <v>0.25</v>
      </c>
      <c r="U27" s="10">
        <v>0.5</v>
      </c>
      <c r="V27" s="10">
        <v>0.25</v>
      </c>
      <c r="W27" s="11">
        <v>0.75</v>
      </c>
    </row>
    <row r="28" spans="2:27" x14ac:dyDescent="0.4">
      <c r="B28" s="41"/>
      <c r="C28" s="3" t="s">
        <v>46</v>
      </c>
      <c r="D28" s="9">
        <v>1</v>
      </c>
      <c r="E28" s="9">
        <v>4</v>
      </c>
      <c r="F28" s="9">
        <v>4</v>
      </c>
      <c r="G28" s="9">
        <v>4</v>
      </c>
      <c r="H28" s="9">
        <v>1</v>
      </c>
      <c r="I28" s="9">
        <v>4</v>
      </c>
      <c r="J28" s="9">
        <v>3</v>
      </c>
      <c r="K28" s="9">
        <v>1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0">
        <v>1</v>
      </c>
      <c r="U28" s="10">
        <v>1.25</v>
      </c>
      <c r="V28" s="10">
        <v>1</v>
      </c>
      <c r="W28" s="11">
        <v>2.25</v>
      </c>
    </row>
    <row r="29" spans="2:27" x14ac:dyDescent="0.4">
      <c r="B29" s="41"/>
      <c r="C29" s="3" t="s">
        <v>84</v>
      </c>
      <c r="D29" s="9">
        <v>1</v>
      </c>
      <c r="E29" s="9">
        <v>4</v>
      </c>
      <c r="F29" s="9">
        <v>3</v>
      </c>
      <c r="G29" s="9">
        <v>1</v>
      </c>
      <c r="H29" s="9">
        <v>1</v>
      </c>
      <c r="I29" s="9">
        <v>2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1</v>
      </c>
      <c r="P29" s="9">
        <v>0</v>
      </c>
      <c r="Q29" s="9">
        <v>0</v>
      </c>
      <c r="R29" s="9">
        <v>1</v>
      </c>
      <c r="S29" s="9">
        <v>0</v>
      </c>
      <c r="T29" s="10">
        <v>0.33333333333333331</v>
      </c>
      <c r="U29" s="10">
        <v>0.33333333333333331</v>
      </c>
      <c r="V29" s="10">
        <v>0.5</v>
      </c>
      <c r="W29" s="11">
        <v>0.83333333333333326</v>
      </c>
    </row>
    <row r="30" spans="2:27" x14ac:dyDescent="0.4">
      <c r="B30" s="41"/>
      <c r="C30" s="3" t="s">
        <v>91</v>
      </c>
      <c r="D30" s="9">
        <v>1</v>
      </c>
      <c r="E30" s="9">
        <v>4</v>
      </c>
      <c r="F30" s="9">
        <v>4</v>
      </c>
      <c r="G30" s="9">
        <v>2</v>
      </c>
      <c r="H30" s="9">
        <v>2</v>
      </c>
      <c r="I30" s="9">
        <v>2</v>
      </c>
      <c r="J30" s="9">
        <v>1</v>
      </c>
      <c r="K30" s="9">
        <v>0</v>
      </c>
      <c r="L30" s="9">
        <v>0</v>
      </c>
      <c r="M30" s="9">
        <v>1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10">
        <v>0.5</v>
      </c>
      <c r="U30" s="10">
        <v>1.25</v>
      </c>
      <c r="V30" s="10">
        <v>0.5</v>
      </c>
      <c r="W30" s="11">
        <v>1.75</v>
      </c>
    </row>
    <row r="31" spans="2:27" x14ac:dyDescent="0.4">
      <c r="B31" s="41"/>
      <c r="C31" s="3" t="s">
        <v>88</v>
      </c>
      <c r="D31" s="9">
        <v>1</v>
      </c>
      <c r="E31" s="9">
        <v>3</v>
      </c>
      <c r="F31" s="9">
        <v>3</v>
      </c>
      <c r="G31" s="9">
        <v>2</v>
      </c>
      <c r="H31" s="9">
        <v>2</v>
      </c>
      <c r="I31" s="9">
        <v>0</v>
      </c>
      <c r="J31" s="9">
        <v>2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0">
        <v>0.66666666666666663</v>
      </c>
      <c r="U31" s="10">
        <v>0.66666666666666663</v>
      </c>
      <c r="V31" s="10">
        <v>0.66666666666666663</v>
      </c>
      <c r="W31" s="11">
        <v>1.3333333333333333</v>
      </c>
    </row>
    <row r="32" spans="2:27" x14ac:dyDescent="0.4">
      <c r="B32" s="41"/>
      <c r="C32" s="3" t="s">
        <v>87</v>
      </c>
      <c r="D32" s="9">
        <v>1</v>
      </c>
      <c r="E32" s="9">
        <v>3</v>
      </c>
      <c r="F32" s="9">
        <v>3</v>
      </c>
      <c r="G32" s="9">
        <v>2</v>
      </c>
      <c r="H32" s="9">
        <v>2</v>
      </c>
      <c r="I32" s="9">
        <v>2</v>
      </c>
      <c r="J32" s="9">
        <v>1</v>
      </c>
      <c r="K32" s="9">
        <v>0</v>
      </c>
      <c r="L32" s="9">
        <v>0</v>
      </c>
      <c r="M32" s="9">
        <v>1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0">
        <v>0.66666666666666663</v>
      </c>
      <c r="U32" s="10">
        <v>1.6666666666666667</v>
      </c>
      <c r="V32" s="10">
        <v>0.66666666666666663</v>
      </c>
      <c r="W32" s="11">
        <v>2.3333333333333335</v>
      </c>
    </row>
    <row r="33" spans="2:23" x14ac:dyDescent="0.4">
      <c r="B33" s="41"/>
      <c r="C33" s="3" t="s">
        <v>5</v>
      </c>
      <c r="D33" s="9">
        <v>1</v>
      </c>
      <c r="E33" s="9">
        <v>3</v>
      </c>
      <c r="F33" s="9">
        <v>3</v>
      </c>
      <c r="G33" s="9">
        <v>3</v>
      </c>
      <c r="H33" s="9">
        <v>3</v>
      </c>
      <c r="I33" s="9">
        <v>1</v>
      </c>
      <c r="J33" s="9">
        <v>3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0">
        <v>1</v>
      </c>
      <c r="U33" s="10">
        <v>1</v>
      </c>
      <c r="V33" s="10">
        <v>1</v>
      </c>
      <c r="W33" s="11">
        <v>2</v>
      </c>
    </row>
    <row r="34" spans="2:23" x14ac:dyDescent="0.4">
      <c r="B34" s="41"/>
      <c r="C34" s="3" t="s">
        <v>99</v>
      </c>
      <c r="D34" s="9">
        <v>1</v>
      </c>
      <c r="E34" s="9">
        <v>3</v>
      </c>
      <c r="F34" s="9">
        <v>3</v>
      </c>
      <c r="G34" s="9">
        <v>3</v>
      </c>
      <c r="H34" s="9">
        <v>3</v>
      </c>
      <c r="I34" s="9">
        <v>2</v>
      </c>
      <c r="J34" s="9">
        <v>2</v>
      </c>
      <c r="K34" s="9">
        <v>1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0">
        <v>1</v>
      </c>
      <c r="U34" s="10">
        <v>1.3333333333333333</v>
      </c>
      <c r="V34" s="10">
        <v>1</v>
      </c>
      <c r="W34" s="11">
        <v>2.333333333333333</v>
      </c>
    </row>
    <row r="35" spans="2:23" x14ac:dyDescent="0.4">
      <c r="B35" s="41"/>
      <c r="C35" s="3" t="s">
        <v>109</v>
      </c>
      <c r="D35" s="9">
        <v>1</v>
      </c>
      <c r="E35" s="9">
        <v>3</v>
      </c>
      <c r="F35" s="9">
        <v>3</v>
      </c>
      <c r="G35" s="9">
        <v>3</v>
      </c>
      <c r="H35" s="9">
        <v>2</v>
      </c>
      <c r="I35" s="9">
        <v>2</v>
      </c>
      <c r="J35" s="9">
        <v>3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0">
        <v>1</v>
      </c>
      <c r="U35" s="10">
        <v>1</v>
      </c>
      <c r="V35" s="10">
        <v>1</v>
      </c>
      <c r="W35" s="11">
        <v>2</v>
      </c>
    </row>
    <row r="36" spans="2:23" x14ac:dyDescent="0.4">
      <c r="B36" s="41"/>
      <c r="C36" s="3" t="s">
        <v>45</v>
      </c>
      <c r="D36" s="9">
        <v>1</v>
      </c>
      <c r="E36" s="9">
        <v>3</v>
      </c>
      <c r="F36" s="9">
        <v>3</v>
      </c>
      <c r="G36" s="9">
        <v>3</v>
      </c>
      <c r="H36" s="9">
        <v>2</v>
      </c>
      <c r="I36" s="9">
        <v>1</v>
      </c>
      <c r="J36" s="9">
        <v>3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10">
        <v>1</v>
      </c>
      <c r="U36" s="10">
        <v>1</v>
      </c>
      <c r="V36" s="10">
        <v>1</v>
      </c>
      <c r="W36" s="11">
        <v>2</v>
      </c>
    </row>
    <row r="37" spans="2:23" x14ac:dyDescent="0.4">
      <c r="B37" s="41"/>
      <c r="C37" s="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1"/>
    </row>
    <row r="38" spans="2:23" x14ac:dyDescent="0.4">
      <c r="B38" s="41"/>
      <c r="C38" s="2" t="s">
        <v>4</v>
      </c>
      <c r="D38" s="12" t="s">
        <v>47</v>
      </c>
      <c r="E38" s="12" t="s">
        <v>3</v>
      </c>
      <c r="F38" s="12" t="s">
        <v>2</v>
      </c>
      <c r="G38" s="12" t="s">
        <v>1</v>
      </c>
      <c r="H38" s="12" t="s">
        <v>34</v>
      </c>
      <c r="I38" s="2" t="s">
        <v>40</v>
      </c>
      <c r="J38" s="9"/>
      <c r="K38" s="9"/>
      <c r="L38" s="9"/>
      <c r="M38" s="28"/>
      <c r="N38" s="29"/>
      <c r="O38" s="28"/>
      <c r="P38" s="28"/>
      <c r="Q38" s="28"/>
      <c r="R38" s="28"/>
      <c r="S38" s="9"/>
      <c r="T38" s="9"/>
      <c r="U38" s="10"/>
      <c r="V38" s="10"/>
      <c r="W38" s="11"/>
    </row>
    <row r="39" spans="2:23" x14ac:dyDescent="0.4">
      <c r="B39" s="41"/>
      <c r="C39" s="3"/>
      <c r="D39" s="3"/>
      <c r="E39" s="3"/>
      <c r="F39" s="3"/>
      <c r="G39" s="3"/>
      <c r="H39" s="3"/>
      <c r="I39" s="3"/>
      <c r="J39" s="9"/>
      <c r="K39" s="9"/>
      <c r="L39" s="9"/>
      <c r="M39" s="28" t="s">
        <v>51</v>
      </c>
      <c r="N39" s="29">
        <v>45483</v>
      </c>
      <c r="O39" s="28" t="s">
        <v>65</v>
      </c>
      <c r="P39" s="28" t="s">
        <v>125</v>
      </c>
      <c r="Q39" s="28" t="s">
        <v>48</v>
      </c>
      <c r="R39" s="28" t="s">
        <v>52</v>
      </c>
      <c r="S39" s="9"/>
      <c r="T39" s="9"/>
      <c r="U39" s="10"/>
      <c r="V39" s="10"/>
      <c r="W39" s="11"/>
    </row>
    <row r="40" spans="2:23" ht="15" thickBot="1" x14ac:dyDescent="0.45">
      <c r="B40" s="42"/>
      <c r="C40" s="6"/>
      <c r="D40" s="6"/>
      <c r="E40" s="6"/>
      <c r="F40" s="6"/>
      <c r="G40" s="6"/>
      <c r="H40" s="6"/>
      <c r="I40" s="6"/>
      <c r="J40" s="13"/>
      <c r="K40" s="13"/>
      <c r="L40" s="13"/>
      <c r="M40" s="30"/>
      <c r="N40" s="30"/>
      <c r="O40" s="30" t="s">
        <v>50</v>
      </c>
      <c r="P40" s="32">
        <v>0.85416666666666663</v>
      </c>
      <c r="Q40" s="30" t="s">
        <v>49</v>
      </c>
      <c r="R40" s="30" t="s">
        <v>126</v>
      </c>
      <c r="S40" s="13"/>
      <c r="T40" s="13"/>
      <c r="U40" s="14"/>
      <c r="V40" s="14"/>
      <c r="W40" s="15"/>
    </row>
    <row r="41" spans="2:23" ht="15" thickBot="1" x14ac:dyDescent="0.45"/>
    <row r="42" spans="2:23" ht="14.6" customHeight="1" x14ac:dyDescent="0.4">
      <c r="B42" s="40" t="s">
        <v>127</v>
      </c>
      <c r="C42" s="5" t="s">
        <v>32</v>
      </c>
      <c r="D42" s="7" t="s">
        <v>31</v>
      </c>
      <c r="E42" s="7" t="s">
        <v>30</v>
      </c>
      <c r="F42" s="7" t="s">
        <v>29</v>
      </c>
      <c r="G42" s="7" t="s">
        <v>27</v>
      </c>
      <c r="H42" s="7" t="s">
        <v>28</v>
      </c>
      <c r="I42" s="7" t="s">
        <v>26</v>
      </c>
      <c r="J42" s="7" t="s">
        <v>25</v>
      </c>
      <c r="K42" s="7" t="s">
        <v>24</v>
      </c>
      <c r="L42" s="7" t="s">
        <v>23</v>
      </c>
      <c r="M42" s="7" t="s">
        <v>22</v>
      </c>
      <c r="N42" s="7" t="s">
        <v>21</v>
      </c>
      <c r="O42" s="7" t="s">
        <v>20</v>
      </c>
      <c r="P42" s="7" t="s">
        <v>98</v>
      </c>
      <c r="Q42" s="7" t="s">
        <v>36</v>
      </c>
      <c r="R42" s="7" t="s">
        <v>19</v>
      </c>
      <c r="S42" s="7" t="s">
        <v>18</v>
      </c>
      <c r="T42" s="7" t="s">
        <v>17</v>
      </c>
      <c r="U42" s="7" t="s">
        <v>16</v>
      </c>
      <c r="V42" s="7" t="s">
        <v>15</v>
      </c>
      <c r="W42" s="8" t="s">
        <v>14</v>
      </c>
    </row>
    <row r="43" spans="2:23" x14ac:dyDescent="0.4">
      <c r="B43" s="41"/>
      <c r="C43" s="3" t="s">
        <v>0</v>
      </c>
      <c r="D43" s="9">
        <v>1</v>
      </c>
      <c r="E43" s="9">
        <v>4</v>
      </c>
      <c r="F43" s="9">
        <v>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0">
        <v>0</v>
      </c>
      <c r="U43" s="10">
        <v>0</v>
      </c>
      <c r="V43" s="10">
        <v>0</v>
      </c>
      <c r="W43" s="11">
        <v>0</v>
      </c>
    </row>
    <row r="44" spans="2:23" x14ac:dyDescent="0.4">
      <c r="B44" s="41"/>
      <c r="C44" s="3" t="s">
        <v>46</v>
      </c>
      <c r="D44" s="9">
        <v>1</v>
      </c>
      <c r="E44" s="9">
        <v>4</v>
      </c>
      <c r="F44" s="9">
        <v>4</v>
      </c>
      <c r="G44" s="9">
        <v>3</v>
      </c>
      <c r="H44" s="9">
        <v>2</v>
      </c>
      <c r="I44" s="9">
        <v>0</v>
      </c>
      <c r="J44" s="9">
        <v>2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0</v>
      </c>
      <c r="T44" s="10">
        <v>0.75</v>
      </c>
      <c r="U44" s="10">
        <v>0.5</v>
      </c>
      <c r="V44" s="10">
        <v>0.75</v>
      </c>
      <c r="W44" s="11">
        <v>1.25</v>
      </c>
    </row>
    <row r="45" spans="2:23" x14ac:dyDescent="0.4">
      <c r="B45" s="41"/>
      <c r="C45" s="3" t="s">
        <v>84</v>
      </c>
      <c r="D45" s="9">
        <v>1</v>
      </c>
      <c r="E45" s="9">
        <v>4</v>
      </c>
      <c r="F45" s="9">
        <v>4</v>
      </c>
      <c r="G45" s="9">
        <v>4</v>
      </c>
      <c r="H45" s="9">
        <v>3</v>
      </c>
      <c r="I45" s="9">
        <v>0</v>
      </c>
      <c r="J45" s="9">
        <v>4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10">
        <v>1</v>
      </c>
      <c r="U45" s="10">
        <v>1</v>
      </c>
      <c r="V45" s="10">
        <v>1</v>
      </c>
      <c r="W45" s="11">
        <v>2</v>
      </c>
    </row>
    <row r="46" spans="2:23" x14ac:dyDescent="0.4">
      <c r="B46" s="41"/>
      <c r="C46" s="3" t="s">
        <v>91</v>
      </c>
      <c r="D46" s="9">
        <v>1</v>
      </c>
      <c r="E46" s="9">
        <v>4</v>
      </c>
      <c r="F46" s="9">
        <v>4</v>
      </c>
      <c r="G46" s="9">
        <v>2</v>
      </c>
      <c r="H46" s="9">
        <v>2</v>
      </c>
      <c r="I46" s="9">
        <v>1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10">
        <v>0.5</v>
      </c>
      <c r="U46" s="10">
        <v>0.5</v>
      </c>
      <c r="V46" s="10">
        <v>0.5</v>
      </c>
      <c r="W46" s="11">
        <v>1</v>
      </c>
    </row>
    <row r="47" spans="2:23" x14ac:dyDescent="0.4">
      <c r="B47" s="41"/>
      <c r="C47" s="3" t="s">
        <v>88</v>
      </c>
      <c r="D47" s="9">
        <v>1</v>
      </c>
      <c r="E47" s="9">
        <v>4</v>
      </c>
      <c r="F47" s="9">
        <v>4</v>
      </c>
      <c r="G47" s="9">
        <v>3</v>
      </c>
      <c r="H47" s="9">
        <v>2</v>
      </c>
      <c r="I47" s="9">
        <v>6</v>
      </c>
      <c r="J47" s="9">
        <v>2</v>
      </c>
      <c r="K47" s="9">
        <v>0</v>
      </c>
      <c r="L47" s="9">
        <v>0</v>
      </c>
      <c r="M47" s="9">
        <v>1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0">
        <v>0.75</v>
      </c>
      <c r="U47" s="10">
        <v>1.5</v>
      </c>
      <c r="V47" s="10">
        <v>0.75</v>
      </c>
      <c r="W47" s="11">
        <v>2.25</v>
      </c>
    </row>
    <row r="48" spans="2:23" x14ac:dyDescent="0.4">
      <c r="B48" s="41"/>
      <c r="C48" s="3" t="s">
        <v>87</v>
      </c>
      <c r="D48" s="9">
        <v>1</v>
      </c>
      <c r="E48" s="9">
        <v>3</v>
      </c>
      <c r="F48" s="9">
        <v>3</v>
      </c>
      <c r="G48" s="9">
        <v>1</v>
      </c>
      <c r="H48" s="9">
        <v>1</v>
      </c>
      <c r="I48" s="9">
        <v>1</v>
      </c>
      <c r="J48" s="9">
        <v>1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10">
        <v>0.33333333333333331</v>
      </c>
      <c r="U48" s="10">
        <v>0.33333333333333331</v>
      </c>
      <c r="V48" s="10">
        <v>0.33333333333333331</v>
      </c>
      <c r="W48" s="11">
        <v>0.66666666666666663</v>
      </c>
    </row>
    <row r="49" spans="2:23" x14ac:dyDescent="0.4">
      <c r="B49" s="41"/>
      <c r="C49" s="3" t="s">
        <v>5</v>
      </c>
      <c r="D49" s="9">
        <v>1</v>
      </c>
      <c r="E49" s="9">
        <v>3</v>
      </c>
      <c r="F49" s="9">
        <v>3</v>
      </c>
      <c r="G49" s="9">
        <v>2</v>
      </c>
      <c r="H49" s="9">
        <v>1</v>
      </c>
      <c r="I49" s="9">
        <v>1</v>
      </c>
      <c r="J49" s="9">
        <v>1</v>
      </c>
      <c r="K49" s="9">
        <v>0</v>
      </c>
      <c r="L49" s="9">
        <v>0</v>
      </c>
      <c r="M49" s="9">
        <v>1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0">
        <v>0.66666666666666663</v>
      </c>
      <c r="U49" s="10">
        <v>1.6666666666666667</v>
      </c>
      <c r="V49" s="10">
        <v>0.66666666666666663</v>
      </c>
      <c r="W49" s="11">
        <v>2.3333333333333335</v>
      </c>
    </row>
    <row r="50" spans="2:23" x14ac:dyDescent="0.4">
      <c r="B50" s="41"/>
      <c r="C50" s="3" t="s">
        <v>99</v>
      </c>
      <c r="D50" s="9">
        <v>1</v>
      </c>
      <c r="E50" s="9">
        <v>3</v>
      </c>
      <c r="F50" s="9">
        <v>3</v>
      </c>
      <c r="G50" s="9">
        <v>2</v>
      </c>
      <c r="H50" s="9">
        <v>0</v>
      </c>
      <c r="I50" s="9">
        <v>2</v>
      </c>
      <c r="J50" s="9">
        <v>1</v>
      </c>
      <c r="K50" s="9">
        <v>1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10">
        <v>0.66666666666666663</v>
      </c>
      <c r="U50" s="10">
        <v>1</v>
      </c>
      <c r="V50" s="10">
        <v>0.66666666666666663</v>
      </c>
      <c r="W50" s="11">
        <v>1.6666666666666665</v>
      </c>
    </row>
    <row r="51" spans="2:23" x14ac:dyDescent="0.4">
      <c r="B51" s="41"/>
      <c r="C51" s="3" t="s">
        <v>109</v>
      </c>
      <c r="D51" s="9">
        <v>1</v>
      </c>
      <c r="E51" s="9">
        <v>3</v>
      </c>
      <c r="F51" s="9">
        <v>3</v>
      </c>
      <c r="G51" s="9">
        <v>1</v>
      </c>
      <c r="H51" s="9">
        <v>0</v>
      </c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10">
        <v>0.33333333333333331</v>
      </c>
      <c r="U51" s="10">
        <v>0.33333333333333331</v>
      </c>
      <c r="V51" s="10">
        <v>0.33333333333333331</v>
      </c>
      <c r="W51" s="11">
        <v>0.66666666666666663</v>
      </c>
    </row>
    <row r="52" spans="2:23" x14ac:dyDescent="0.4">
      <c r="B52" s="41"/>
      <c r="C52" s="3" t="s">
        <v>45</v>
      </c>
      <c r="D52" s="9">
        <v>1</v>
      </c>
      <c r="E52" s="9">
        <v>2</v>
      </c>
      <c r="F52" s="9">
        <v>2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0">
        <v>0</v>
      </c>
      <c r="U52" s="10">
        <v>0</v>
      </c>
      <c r="V52" s="10">
        <v>0</v>
      </c>
      <c r="W52" s="11">
        <v>0</v>
      </c>
    </row>
    <row r="53" spans="2:23" x14ac:dyDescent="0.4">
      <c r="B53" s="41"/>
      <c r="C53" s="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10"/>
      <c r="U53" s="10"/>
      <c r="V53" s="10"/>
      <c r="W53" s="11"/>
    </row>
    <row r="54" spans="2:23" x14ac:dyDescent="0.4">
      <c r="B54" s="41"/>
      <c r="C54" s="2" t="s">
        <v>4</v>
      </c>
      <c r="D54" s="12" t="s">
        <v>47</v>
      </c>
      <c r="E54" s="12" t="s">
        <v>3</v>
      </c>
      <c r="F54" s="12" t="s">
        <v>2</v>
      </c>
      <c r="G54" s="12" t="s">
        <v>1</v>
      </c>
      <c r="H54" s="12" t="s">
        <v>34</v>
      </c>
      <c r="I54" s="2" t="s">
        <v>40</v>
      </c>
      <c r="J54" s="9"/>
      <c r="K54" s="9"/>
      <c r="L54" s="9"/>
      <c r="M54" s="28"/>
      <c r="N54" s="29"/>
      <c r="O54" s="28"/>
      <c r="P54" s="28"/>
      <c r="Q54" s="28"/>
      <c r="R54" s="28"/>
      <c r="S54" s="9"/>
      <c r="T54" s="9"/>
      <c r="U54" s="10"/>
      <c r="V54" s="10"/>
      <c r="W54" s="11"/>
    </row>
    <row r="55" spans="2:23" x14ac:dyDescent="0.4">
      <c r="B55" s="41"/>
      <c r="C55" s="3"/>
      <c r="D55" s="3"/>
      <c r="E55" s="3"/>
      <c r="F55" s="3"/>
      <c r="G55" s="3"/>
      <c r="H55" s="3"/>
      <c r="I55" s="3"/>
      <c r="J55" s="9"/>
      <c r="K55" s="9"/>
      <c r="L55" s="9"/>
      <c r="M55" s="28" t="s">
        <v>51</v>
      </c>
      <c r="N55" s="29">
        <v>45483</v>
      </c>
      <c r="O55" s="28" t="s">
        <v>65</v>
      </c>
      <c r="P55" s="28" t="s">
        <v>125</v>
      </c>
      <c r="Q55" s="28" t="s">
        <v>48</v>
      </c>
      <c r="R55" s="28" t="s">
        <v>52</v>
      </c>
      <c r="S55" s="9"/>
      <c r="T55" s="9"/>
      <c r="U55" s="10"/>
      <c r="V55" s="10"/>
      <c r="W55" s="11"/>
    </row>
    <row r="56" spans="2:23" ht="15" thickBot="1" x14ac:dyDescent="0.45">
      <c r="B56" s="42"/>
      <c r="C56" s="6"/>
      <c r="D56" s="6"/>
      <c r="E56" s="6"/>
      <c r="F56" s="6"/>
      <c r="G56" s="6"/>
      <c r="H56" s="6"/>
      <c r="I56" s="6"/>
      <c r="J56" s="13"/>
      <c r="K56" s="13"/>
      <c r="L56" s="13"/>
      <c r="M56" s="30"/>
      <c r="N56" s="30"/>
      <c r="O56" s="30" t="s">
        <v>50</v>
      </c>
      <c r="P56" s="32">
        <v>0.89583333333333337</v>
      </c>
      <c r="Q56" s="30" t="s">
        <v>49</v>
      </c>
      <c r="R56" s="30" t="s">
        <v>126</v>
      </c>
      <c r="S56" s="13"/>
      <c r="T56" s="13"/>
      <c r="U56" s="14"/>
      <c r="V56" s="14"/>
      <c r="W56" s="15"/>
    </row>
  </sheetData>
  <autoFilter ref="Y3:AA19" xr:uid="{8EABB3F8-E02E-43EA-880F-0D19512E80AA}">
    <sortState xmlns:xlrd2="http://schemas.microsoft.com/office/spreadsheetml/2017/richdata2" ref="Y4:AA19">
      <sortCondition descending="1" ref="AA3:AA19"/>
    </sortState>
  </autoFilter>
  <mergeCells count="3">
    <mergeCell ref="B3:B24"/>
    <mergeCell ref="B26:B40"/>
    <mergeCell ref="B42:B56"/>
  </mergeCells>
  <phoneticPr fontId="2" type="noConversion"/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4DB0-1E4B-4BF5-AFB7-6BB1F4D3536F}">
  <dimension ref="B3:W44"/>
  <sheetViews>
    <sheetView zoomScale="70" zoomScaleNormal="70" workbookViewId="0">
      <selection activeCell="B28" sqref="B28:W42"/>
    </sheetView>
  </sheetViews>
  <sheetFormatPr defaultRowHeight="14.6" x14ac:dyDescent="0.4"/>
  <cols>
    <col min="14" max="14" width="9.3828125" bestFit="1" customWidth="1"/>
    <col min="16" max="16" width="8.921875" bestFit="1" customWidth="1"/>
    <col min="18" max="18" width="14.69140625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>G4/F4</f>
        <v>#DIV/0!</v>
      </c>
      <c r="U4" s="10" t="e">
        <f>(J4+(2*K4)+(3*L4)+(4*M4))/F4</f>
        <v>#DIV/0!</v>
      </c>
      <c r="V4" s="10" t="e">
        <f>(G4+N4+Q4+O4)/E4</f>
        <v>#DIV/0!</v>
      </c>
      <c r="W4" s="11" t="e">
        <f>U4+V4</f>
        <v>#DIV/0!</v>
      </c>
    </row>
    <row r="5" spans="3:23" x14ac:dyDescent="0.4">
      <c r="C5" t="s">
        <v>91</v>
      </c>
      <c r="D5" s="20">
        <v>1</v>
      </c>
      <c r="E5" s="20">
        <v>3</v>
      </c>
      <c r="F5" s="20">
        <v>3</v>
      </c>
      <c r="G5" s="20">
        <v>2</v>
      </c>
      <c r="H5" s="20">
        <v>1</v>
      </c>
      <c r="I5" s="20">
        <v>3</v>
      </c>
      <c r="J5" s="20">
        <v>1</v>
      </c>
      <c r="K5" s="20">
        <v>1</v>
      </c>
      <c r="L5" s="20"/>
      <c r="M5" s="20"/>
      <c r="N5" s="20"/>
      <c r="O5" s="20"/>
      <c r="P5" s="20"/>
      <c r="Q5" s="20"/>
      <c r="R5" s="20"/>
      <c r="S5" s="20"/>
      <c r="T5" s="10">
        <f t="shared" ref="T5:T19" si="0">G5/F5</f>
        <v>0.66666666666666663</v>
      </c>
      <c r="U5" s="10">
        <f t="shared" ref="U5:U19" si="1">(J5+(2*K5)+(3*L5)+(4*M5))/F5</f>
        <v>1</v>
      </c>
      <c r="V5" s="10">
        <f t="shared" ref="V5:V19" si="2">(G5+N5+Q5+O5)/E5</f>
        <v>0.66666666666666663</v>
      </c>
      <c r="W5" s="11">
        <f t="shared" ref="W5:W19" si="3">U5+V5</f>
        <v>1.6666666666666665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4</v>
      </c>
      <c r="F7" s="20">
        <v>4</v>
      </c>
      <c r="G7" s="20">
        <v>3</v>
      </c>
      <c r="H7" s="20">
        <v>1</v>
      </c>
      <c r="I7" s="20">
        <v>2</v>
      </c>
      <c r="J7" s="20">
        <v>2</v>
      </c>
      <c r="K7" s="20"/>
      <c r="L7" s="20">
        <v>1</v>
      </c>
      <c r="M7" s="20"/>
      <c r="N7" s="20"/>
      <c r="O7" s="20"/>
      <c r="P7" s="20"/>
      <c r="Q7" s="20"/>
      <c r="R7" s="20"/>
      <c r="S7" s="20"/>
      <c r="T7" s="10">
        <f t="shared" si="0"/>
        <v>0.75</v>
      </c>
      <c r="U7" s="10">
        <f t="shared" si="1"/>
        <v>1.25</v>
      </c>
      <c r="V7" s="10">
        <f t="shared" si="2"/>
        <v>0.75</v>
      </c>
      <c r="W7" s="11">
        <f t="shared" si="3"/>
        <v>2</v>
      </c>
    </row>
    <row r="8" spans="3:23" x14ac:dyDescent="0.4">
      <c r="C8" t="s">
        <v>45</v>
      </c>
      <c r="D8" s="20">
        <v>1</v>
      </c>
      <c r="E8" s="20">
        <v>3</v>
      </c>
      <c r="F8" s="20">
        <v>2</v>
      </c>
      <c r="G8" s="20"/>
      <c r="H8" s="20">
        <v>2</v>
      </c>
      <c r="I8" s="20"/>
      <c r="J8" s="20"/>
      <c r="K8" s="20"/>
      <c r="L8" s="20"/>
      <c r="M8" s="20"/>
      <c r="N8" s="20">
        <v>1</v>
      </c>
      <c r="O8" s="20">
        <v>2</v>
      </c>
      <c r="P8" s="20"/>
      <c r="Q8" s="20"/>
      <c r="R8" s="20"/>
      <c r="S8" s="20"/>
      <c r="T8" s="10">
        <f t="shared" si="0"/>
        <v>0</v>
      </c>
      <c r="U8" s="10">
        <f t="shared" si="1"/>
        <v>0</v>
      </c>
      <c r="V8" s="10">
        <f t="shared" si="2"/>
        <v>1</v>
      </c>
      <c r="W8" s="11">
        <f t="shared" si="3"/>
        <v>1</v>
      </c>
    </row>
    <row r="9" spans="3:23" x14ac:dyDescent="0.4">
      <c r="C9" t="s">
        <v>86</v>
      </c>
      <c r="D9" s="20">
        <v>1</v>
      </c>
      <c r="E9" s="20">
        <v>3</v>
      </c>
      <c r="F9" s="20">
        <v>2</v>
      </c>
      <c r="G9" s="20">
        <v>1</v>
      </c>
      <c r="H9" s="20">
        <v>1</v>
      </c>
      <c r="I9" s="20">
        <v>1</v>
      </c>
      <c r="J9" s="20">
        <v>1</v>
      </c>
      <c r="K9" s="20"/>
      <c r="L9" s="20"/>
      <c r="M9" s="20"/>
      <c r="N9" s="20">
        <v>1</v>
      </c>
      <c r="O9" s="20"/>
      <c r="P9" s="20"/>
      <c r="Q9" s="20"/>
      <c r="R9" s="20"/>
      <c r="S9" s="20"/>
      <c r="T9" s="10">
        <f t="shared" si="0"/>
        <v>0.5</v>
      </c>
      <c r="U9" s="10">
        <f t="shared" si="1"/>
        <v>0.5</v>
      </c>
      <c r="V9" s="10">
        <f t="shared" si="2"/>
        <v>0.66666666666666663</v>
      </c>
      <c r="W9" s="11">
        <f t="shared" si="3"/>
        <v>1.1666666666666665</v>
      </c>
    </row>
    <row r="10" spans="3:23" x14ac:dyDescent="0.4">
      <c r="C10" t="s">
        <v>5</v>
      </c>
      <c r="D10" s="20">
        <v>1</v>
      </c>
      <c r="E10" s="20">
        <v>4</v>
      </c>
      <c r="F10" s="20">
        <v>4</v>
      </c>
      <c r="G10" s="20">
        <v>2</v>
      </c>
      <c r="H10" s="20">
        <v>2</v>
      </c>
      <c r="I10" s="20"/>
      <c r="J10" s="20">
        <v>2</v>
      </c>
      <c r="K10" s="20"/>
      <c r="L10" s="20"/>
      <c r="M10" s="20"/>
      <c r="N10" s="20"/>
      <c r="O10" s="20"/>
      <c r="P10" s="20"/>
      <c r="Q10" s="20"/>
      <c r="R10" s="20"/>
      <c r="S10" s="20"/>
      <c r="T10" s="10">
        <f t="shared" si="0"/>
        <v>0.5</v>
      </c>
      <c r="U10" s="10">
        <f t="shared" si="1"/>
        <v>0.5</v>
      </c>
      <c r="V10" s="10">
        <f t="shared" si="2"/>
        <v>0.5</v>
      </c>
      <c r="W10" s="11">
        <f t="shared" si="3"/>
        <v>1</v>
      </c>
    </row>
    <row r="11" spans="3:23" x14ac:dyDescent="0.4">
      <c r="C11" t="s">
        <v>87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0" t="e">
        <f t="shared" si="0"/>
        <v>#DIV/0!</v>
      </c>
      <c r="U11" s="10" t="e">
        <f t="shared" si="1"/>
        <v>#DIV/0!</v>
      </c>
      <c r="V11" s="10" t="e">
        <f t="shared" si="2"/>
        <v>#DIV/0!</v>
      </c>
      <c r="W11" s="11" t="e">
        <f t="shared" si="3"/>
        <v>#DIV/0!</v>
      </c>
    </row>
    <row r="12" spans="3:23" x14ac:dyDescent="0.4">
      <c r="C12" t="s">
        <v>0</v>
      </c>
      <c r="D12" s="20">
        <v>1</v>
      </c>
      <c r="E12" s="20">
        <v>3</v>
      </c>
      <c r="F12" s="20">
        <v>3</v>
      </c>
      <c r="G12" s="20">
        <v>3</v>
      </c>
      <c r="H12" s="20">
        <v>1</v>
      </c>
      <c r="I12" s="20">
        <v>2</v>
      </c>
      <c r="J12" s="20">
        <v>3</v>
      </c>
      <c r="K12" s="20"/>
      <c r="L12" s="20"/>
      <c r="M12" s="20"/>
      <c r="N12" s="20"/>
      <c r="O12" s="20"/>
      <c r="P12" s="20"/>
      <c r="Q12" s="20"/>
      <c r="R12" s="20"/>
      <c r="S12" s="20"/>
      <c r="T12" s="10">
        <f t="shared" si="0"/>
        <v>1</v>
      </c>
      <c r="U12" s="10">
        <f t="shared" si="1"/>
        <v>1</v>
      </c>
      <c r="V12" s="10">
        <f t="shared" si="2"/>
        <v>1</v>
      </c>
      <c r="W12" s="11">
        <f t="shared" si="3"/>
        <v>2</v>
      </c>
    </row>
    <row r="13" spans="3:23" x14ac:dyDescent="0.4">
      <c r="C13" t="s">
        <v>88</v>
      </c>
      <c r="D13" s="20">
        <v>1</v>
      </c>
      <c r="E13" s="20">
        <v>4</v>
      </c>
      <c r="F13" s="20">
        <v>3</v>
      </c>
      <c r="G13" s="20">
        <v>2</v>
      </c>
      <c r="H13" s="20">
        <v>3</v>
      </c>
      <c r="I13" s="20">
        <v>1</v>
      </c>
      <c r="J13" s="20"/>
      <c r="K13" s="20">
        <v>2</v>
      </c>
      <c r="L13" s="20"/>
      <c r="M13" s="20"/>
      <c r="N13" s="20">
        <v>1</v>
      </c>
      <c r="O13" s="20"/>
      <c r="P13" s="20"/>
      <c r="Q13" s="20"/>
      <c r="R13" s="20"/>
      <c r="S13" s="20"/>
      <c r="T13" s="10">
        <f t="shared" si="0"/>
        <v>0.66666666666666663</v>
      </c>
      <c r="U13" s="10">
        <f t="shared" si="1"/>
        <v>1.3333333333333333</v>
      </c>
      <c r="V13" s="10">
        <f t="shared" si="2"/>
        <v>0.75</v>
      </c>
      <c r="W13" s="11">
        <f t="shared" si="3"/>
        <v>2.083333333333333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1</v>
      </c>
      <c r="H14" s="20"/>
      <c r="I14" s="20">
        <v>1</v>
      </c>
      <c r="J14" s="20">
        <v>1</v>
      </c>
      <c r="K14" s="20"/>
      <c r="L14" s="20"/>
      <c r="M14" s="20"/>
      <c r="N14" s="20"/>
      <c r="O14" s="20"/>
      <c r="P14" s="20"/>
      <c r="Q14" s="20"/>
      <c r="R14" s="20"/>
      <c r="S14" s="20"/>
      <c r="T14" s="10">
        <f t="shared" si="0"/>
        <v>0.33333333333333331</v>
      </c>
      <c r="U14" s="10">
        <f t="shared" si="1"/>
        <v>0.33333333333333331</v>
      </c>
      <c r="V14" s="10">
        <f t="shared" si="2"/>
        <v>0.33333333333333331</v>
      </c>
      <c r="W14" s="11">
        <f t="shared" si="3"/>
        <v>0.66666666666666663</v>
      </c>
    </row>
    <row r="15" spans="3:23" x14ac:dyDescent="0.4">
      <c r="C15" t="s">
        <v>12</v>
      </c>
      <c r="D15" s="20">
        <v>1</v>
      </c>
      <c r="E15" s="20">
        <v>4</v>
      </c>
      <c r="F15" s="20">
        <v>4</v>
      </c>
      <c r="G15" s="20">
        <v>2</v>
      </c>
      <c r="H15" s="20"/>
      <c r="I15" s="20"/>
      <c r="J15" s="20">
        <v>2</v>
      </c>
      <c r="K15" s="20"/>
      <c r="L15" s="20"/>
      <c r="M15" s="20"/>
      <c r="N15" s="20"/>
      <c r="O15" s="20"/>
      <c r="P15" s="20"/>
      <c r="Q15" s="20"/>
      <c r="R15" s="20"/>
      <c r="S15" s="20"/>
      <c r="T15" s="10">
        <f t="shared" si="0"/>
        <v>0.5</v>
      </c>
      <c r="U15" s="10">
        <f t="shared" si="1"/>
        <v>0.5</v>
      </c>
      <c r="V15" s="10">
        <f t="shared" si="2"/>
        <v>0.5</v>
      </c>
      <c r="W15" s="11">
        <f t="shared" si="3"/>
        <v>1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1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3</v>
      </c>
      <c r="F17" s="20">
        <v>3</v>
      </c>
      <c r="G17" s="20">
        <v>2</v>
      </c>
      <c r="H17" s="20">
        <v>1</v>
      </c>
      <c r="I17" s="20">
        <v>2</v>
      </c>
      <c r="J17" s="20">
        <v>1</v>
      </c>
      <c r="K17" s="20">
        <v>1</v>
      </c>
      <c r="L17" s="20"/>
      <c r="M17" s="20"/>
      <c r="N17" s="20"/>
      <c r="O17" s="20"/>
      <c r="P17" s="20"/>
      <c r="Q17" s="20"/>
      <c r="R17" s="20"/>
      <c r="S17" s="20"/>
      <c r="T17" s="10">
        <f t="shared" si="0"/>
        <v>0.66666666666666663</v>
      </c>
      <c r="U17" s="10">
        <f t="shared" si="1"/>
        <v>1</v>
      </c>
      <c r="V17" s="10">
        <f t="shared" si="2"/>
        <v>0.66666666666666663</v>
      </c>
      <c r="W17" s="11">
        <f t="shared" si="3"/>
        <v>1.6666666666666665</v>
      </c>
    </row>
    <row r="18" spans="2:23" x14ac:dyDescent="0.4">
      <c r="C18" t="s">
        <v>90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1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0"/>
        <v>#DIV/0!</v>
      </c>
      <c r="U19" s="10" t="e">
        <f t="shared" si="1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ref="T20" si="4">G20/F20</f>
        <v>#DIV/0!</v>
      </c>
      <c r="U20" s="10" t="e">
        <f t="shared" ref="U20" si="5">(J20+(2*K20)+(3*L20)+(4*M20))/F20</f>
        <v>#DIV/0!</v>
      </c>
      <c r="V20" s="10" t="e">
        <f t="shared" ref="V20" si="6">(G20+N20+Q20+O20)/E20</f>
        <v>#DIV/0!</v>
      </c>
      <c r="W20" s="11" t="e">
        <f t="shared" ref="W20" si="7">U20+V20</f>
        <v>#DIV/0!</v>
      </c>
    </row>
    <row r="21" spans="2:23" x14ac:dyDescent="0.4">
      <c r="C21" t="s">
        <v>4</v>
      </c>
    </row>
    <row r="22" spans="2:23" x14ac:dyDescent="0.4">
      <c r="C22" t="s">
        <v>0</v>
      </c>
      <c r="D22" s="20"/>
      <c r="E22" s="20"/>
      <c r="F22" s="20"/>
      <c r="G22" s="20"/>
      <c r="H22" s="35"/>
      <c r="I22" s="36"/>
      <c r="J22" s="37"/>
    </row>
    <row r="23" spans="2:23" x14ac:dyDescent="0.4">
      <c r="C23" t="s">
        <v>89</v>
      </c>
      <c r="H23" s="37"/>
      <c r="I23" s="36"/>
      <c r="J23" s="37"/>
    </row>
    <row r="24" spans="2:23" x14ac:dyDescent="0.4">
      <c r="C24" t="s">
        <v>38</v>
      </c>
      <c r="D24" s="20"/>
      <c r="E24" s="20"/>
      <c r="F24" s="20"/>
      <c r="G24" s="20"/>
      <c r="H24" s="31"/>
      <c r="I24" s="36"/>
      <c r="J24" s="37"/>
    </row>
    <row r="25" spans="2:23" x14ac:dyDescent="0.4">
      <c r="C25" t="s">
        <v>6</v>
      </c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100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84</v>
      </c>
      <c r="D29" s="9">
        <f>VLOOKUP($C29,$C$4:$S$20,MATCH(D$28,$C$3:$S$3,0),FALSE)</f>
        <v>1</v>
      </c>
      <c r="E29" s="9">
        <f t="shared" ref="E29:S38" si="8">VLOOKUP($C29,$C$4:$S$20,MATCH(E$28,$C$3:$S$3,0),FALSE)</f>
        <v>4</v>
      </c>
      <c r="F29" s="9">
        <f t="shared" si="8"/>
        <v>4</v>
      </c>
      <c r="G29" s="9">
        <f t="shared" si="8"/>
        <v>3</v>
      </c>
      <c r="H29" s="9">
        <f t="shared" si="8"/>
        <v>1</v>
      </c>
      <c r="I29" s="9">
        <f t="shared" si="8"/>
        <v>2</v>
      </c>
      <c r="J29" s="9">
        <f t="shared" si="8"/>
        <v>2</v>
      </c>
      <c r="K29" s="9">
        <f t="shared" si="8"/>
        <v>0</v>
      </c>
      <c r="L29" s="9">
        <f t="shared" si="8"/>
        <v>1</v>
      </c>
      <c r="M29" s="9">
        <f t="shared" si="8"/>
        <v>0</v>
      </c>
      <c r="N29" s="9">
        <f t="shared" si="8"/>
        <v>0</v>
      </c>
      <c r="O29" s="9">
        <f t="shared" si="8"/>
        <v>0</v>
      </c>
      <c r="P29" s="9">
        <f t="shared" si="8"/>
        <v>0</v>
      </c>
      <c r="Q29" s="9">
        <f t="shared" si="8"/>
        <v>0</v>
      </c>
      <c r="R29" s="9">
        <f t="shared" si="8"/>
        <v>0</v>
      </c>
      <c r="S29" s="9">
        <f t="shared" si="8"/>
        <v>0</v>
      </c>
      <c r="T29" s="10">
        <f t="shared" ref="T29:T33" si="9">G29/F29</f>
        <v>0.75</v>
      </c>
      <c r="U29" s="10">
        <f t="shared" ref="U29:U33" si="10">(J29+(2*K29)+(3*L29)+(4*M29))/F29</f>
        <v>1.25</v>
      </c>
      <c r="V29" s="10">
        <f>(G29+N29+Q29+O29)/E29</f>
        <v>0.75</v>
      </c>
      <c r="W29" s="11">
        <f>U29+V29</f>
        <v>2</v>
      </c>
    </row>
    <row r="30" spans="2:23" x14ac:dyDescent="0.4">
      <c r="B30" s="41"/>
      <c r="C30" s="3" t="s">
        <v>12</v>
      </c>
      <c r="D30" s="9">
        <f t="shared" ref="D30:D38" si="11">VLOOKUP($C30,$C$4:$S$20,MATCH(D$28,$C$3:$S$3,0),FALSE)</f>
        <v>1</v>
      </c>
      <c r="E30" s="9">
        <f t="shared" si="8"/>
        <v>4</v>
      </c>
      <c r="F30" s="9">
        <f t="shared" si="8"/>
        <v>4</v>
      </c>
      <c r="G30" s="9">
        <f t="shared" si="8"/>
        <v>2</v>
      </c>
      <c r="H30" s="9">
        <f t="shared" si="8"/>
        <v>0</v>
      </c>
      <c r="I30" s="9">
        <f t="shared" si="8"/>
        <v>0</v>
      </c>
      <c r="J30" s="9">
        <f t="shared" si="8"/>
        <v>2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 t="shared" si="8"/>
        <v>0</v>
      </c>
      <c r="O30" s="9">
        <f t="shared" si="8"/>
        <v>0</v>
      </c>
      <c r="P30" s="9">
        <f t="shared" si="8"/>
        <v>0</v>
      </c>
      <c r="Q30" s="9">
        <f t="shared" si="8"/>
        <v>0</v>
      </c>
      <c r="R30" s="9">
        <f t="shared" si="8"/>
        <v>0</v>
      </c>
      <c r="S30" s="9">
        <f t="shared" si="8"/>
        <v>0</v>
      </c>
      <c r="T30" s="10">
        <f t="shared" si="9"/>
        <v>0.5</v>
      </c>
      <c r="U30" s="10">
        <f t="shared" si="10"/>
        <v>0.5</v>
      </c>
      <c r="V30" s="10">
        <f t="shared" ref="V30:V33" si="12">(G30+N30+Q30+O30)/E30</f>
        <v>0.5</v>
      </c>
      <c r="W30" s="11">
        <f t="shared" ref="W30:W33" si="13">U30+V30</f>
        <v>1</v>
      </c>
    </row>
    <row r="31" spans="2:23" x14ac:dyDescent="0.4">
      <c r="B31" s="41"/>
      <c r="C31" s="3" t="s">
        <v>5</v>
      </c>
      <c r="D31" s="9">
        <f t="shared" si="11"/>
        <v>1</v>
      </c>
      <c r="E31" s="9">
        <f t="shared" si="8"/>
        <v>4</v>
      </c>
      <c r="F31" s="9">
        <f t="shared" si="8"/>
        <v>4</v>
      </c>
      <c r="G31" s="9">
        <f t="shared" si="8"/>
        <v>2</v>
      </c>
      <c r="H31" s="9">
        <f t="shared" si="8"/>
        <v>2</v>
      </c>
      <c r="I31" s="9">
        <f t="shared" si="8"/>
        <v>0</v>
      </c>
      <c r="J31" s="9">
        <f t="shared" si="8"/>
        <v>2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9">
        <f t="shared" si="8"/>
        <v>0</v>
      </c>
      <c r="R31" s="9">
        <f t="shared" si="8"/>
        <v>0</v>
      </c>
      <c r="S31" s="9">
        <f t="shared" si="8"/>
        <v>0</v>
      </c>
      <c r="T31" s="10">
        <f t="shared" si="9"/>
        <v>0.5</v>
      </c>
      <c r="U31" s="10">
        <f t="shared" si="10"/>
        <v>0.5</v>
      </c>
      <c r="V31" s="10">
        <f t="shared" si="12"/>
        <v>0.5</v>
      </c>
      <c r="W31" s="11">
        <f t="shared" si="13"/>
        <v>1</v>
      </c>
    </row>
    <row r="32" spans="2:23" x14ac:dyDescent="0.4">
      <c r="B32" s="41"/>
      <c r="C32" s="3" t="s">
        <v>88</v>
      </c>
      <c r="D32" s="9">
        <f t="shared" si="11"/>
        <v>1</v>
      </c>
      <c r="E32" s="9">
        <f t="shared" si="8"/>
        <v>4</v>
      </c>
      <c r="F32" s="9">
        <f t="shared" si="8"/>
        <v>3</v>
      </c>
      <c r="G32" s="9">
        <f t="shared" si="8"/>
        <v>2</v>
      </c>
      <c r="H32" s="9">
        <f t="shared" si="8"/>
        <v>3</v>
      </c>
      <c r="I32" s="9">
        <f t="shared" si="8"/>
        <v>1</v>
      </c>
      <c r="J32" s="9">
        <f t="shared" si="8"/>
        <v>0</v>
      </c>
      <c r="K32" s="9">
        <f t="shared" si="8"/>
        <v>2</v>
      </c>
      <c r="L32" s="9">
        <f t="shared" si="8"/>
        <v>0</v>
      </c>
      <c r="M32" s="9">
        <f t="shared" si="8"/>
        <v>0</v>
      </c>
      <c r="N32" s="9">
        <f t="shared" si="8"/>
        <v>1</v>
      </c>
      <c r="O32" s="9">
        <f t="shared" si="8"/>
        <v>0</v>
      </c>
      <c r="P32" s="9">
        <f t="shared" si="8"/>
        <v>0</v>
      </c>
      <c r="Q32" s="9">
        <f t="shared" si="8"/>
        <v>0</v>
      </c>
      <c r="R32" s="9">
        <f t="shared" si="8"/>
        <v>0</v>
      </c>
      <c r="S32" s="9">
        <f t="shared" si="8"/>
        <v>0</v>
      </c>
      <c r="T32" s="10">
        <f t="shared" si="9"/>
        <v>0.66666666666666663</v>
      </c>
      <c r="U32" s="10">
        <f t="shared" si="10"/>
        <v>1.3333333333333333</v>
      </c>
      <c r="V32" s="10">
        <f t="shared" si="12"/>
        <v>0.75</v>
      </c>
      <c r="W32" s="11">
        <f t="shared" si="13"/>
        <v>2.083333333333333</v>
      </c>
    </row>
    <row r="33" spans="2:23" x14ac:dyDescent="0.4">
      <c r="B33" s="41"/>
      <c r="C33" s="3" t="s">
        <v>91</v>
      </c>
      <c r="D33" s="9">
        <f t="shared" si="11"/>
        <v>1</v>
      </c>
      <c r="E33" s="9">
        <f t="shared" si="8"/>
        <v>3</v>
      </c>
      <c r="F33" s="9">
        <f t="shared" si="8"/>
        <v>3</v>
      </c>
      <c r="G33" s="9">
        <f t="shared" si="8"/>
        <v>2</v>
      </c>
      <c r="H33" s="9">
        <f t="shared" si="8"/>
        <v>1</v>
      </c>
      <c r="I33" s="9">
        <f t="shared" si="8"/>
        <v>3</v>
      </c>
      <c r="J33" s="9">
        <f t="shared" si="8"/>
        <v>1</v>
      </c>
      <c r="K33" s="9">
        <f t="shared" si="8"/>
        <v>1</v>
      </c>
      <c r="L33" s="9">
        <f t="shared" si="8"/>
        <v>0</v>
      </c>
      <c r="M33" s="9">
        <f t="shared" si="8"/>
        <v>0</v>
      </c>
      <c r="N33" s="9">
        <f t="shared" si="8"/>
        <v>0</v>
      </c>
      <c r="O33" s="9">
        <f t="shared" si="8"/>
        <v>0</v>
      </c>
      <c r="P33" s="9">
        <f t="shared" si="8"/>
        <v>0</v>
      </c>
      <c r="Q33" s="9">
        <f t="shared" si="8"/>
        <v>0</v>
      </c>
      <c r="R33" s="9">
        <f t="shared" si="8"/>
        <v>0</v>
      </c>
      <c r="S33" s="9">
        <f t="shared" si="8"/>
        <v>0</v>
      </c>
      <c r="T33" s="10">
        <f t="shared" si="9"/>
        <v>0.66666666666666663</v>
      </c>
      <c r="U33" s="10">
        <f t="shared" si="10"/>
        <v>1</v>
      </c>
      <c r="V33" s="10">
        <f t="shared" si="12"/>
        <v>0.66666666666666663</v>
      </c>
      <c r="W33" s="11">
        <f t="shared" si="13"/>
        <v>1.6666666666666665</v>
      </c>
    </row>
    <row r="34" spans="2:23" x14ac:dyDescent="0.4">
      <c r="B34" s="41"/>
      <c r="C34" s="3" t="s">
        <v>10</v>
      </c>
      <c r="D34" s="9">
        <f t="shared" si="11"/>
        <v>1</v>
      </c>
      <c r="E34" s="9">
        <f t="shared" si="8"/>
        <v>3</v>
      </c>
      <c r="F34" s="9">
        <f t="shared" si="8"/>
        <v>3</v>
      </c>
      <c r="G34" s="9">
        <f t="shared" si="8"/>
        <v>2</v>
      </c>
      <c r="H34" s="9">
        <f t="shared" si="8"/>
        <v>1</v>
      </c>
      <c r="I34" s="9">
        <f t="shared" si="8"/>
        <v>2</v>
      </c>
      <c r="J34" s="9">
        <f t="shared" si="8"/>
        <v>1</v>
      </c>
      <c r="K34" s="9">
        <f t="shared" si="8"/>
        <v>1</v>
      </c>
      <c r="L34" s="9">
        <f t="shared" si="8"/>
        <v>0</v>
      </c>
      <c r="M34" s="9">
        <f t="shared" si="8"/>
        <v>0</v>
      </c>
      <c r="N34" s="9">
        <f t="shared" si="8"/>
        <v>0</v>
      </c>
      <c r="O34" s="9">
        <f t="shared" si="8"/>
        <v>0</v>
      </c>
      <c r="P34" s="9">
        <f t="shared" si="8"/>
        <v>0</v>
      </c>
      <c r="Q34" s="9">
        <f t="shared" si="8"/>
        <v>0</v>
      </c>
      <c r="R34" s="9">
        <f t="shared" si="8"/>
        <v>0</v>
      </c>
      <c r="S34" s="9">
        <f t="shared" si="8"/>
        <v>0</v>
      </c>
      <c r="T34" s="10">
        <f t="shared" ref="T34:T38" si="14">G34/F34</f>
        <v>0.66666666666666663</v>
      </c>
      <c r="U34" s="10">
        <f t="shared" ref="U34:U38" si="15">(J34+(2*K34)+(3*L34)+(4*M34))/F34</f>
        <v>1</v>
      </c>
      <c r="V34" s="10">
        <f t="shared" ref="V34:V38" si="16">(G34+N34+Q34+O34)/E34</f>
        <v>0.66666666666666663</v>
      </c>
      <c r="W34" s="11">
        <f t="shared" ref="W34:W38" si="17">U34+V34</f>
        <v>1.6666666666666665</v>
      </c>
    </row>
    <row r="35" spans="2:23" x14ac:dyDescent="0.4">
      <c r="B35" s="41"/>
      <c r="C35" s="3" t="s">
        <v>99</v>
      </c>
      <c r="D35" s="9">
        <f t="shared" si="11"/>
        <v>1</v>
      </c>
      <c r="E35" s="9">
        <f t="shared" si="8"/>
        <v>3</v>
      </c>
      <c r="F35" s="9">
        <f t="shared" si="8"/>
        <v>3</v>
      </c>
      <c r="G35" s="9">
        <f t="shared" si="8"/>
        <v>1</v>
      </c>
      <c r="H35" s="9">
        <f t="shared" si="8"/>
        <v>0</v>
      </c>
      <c r="I35" s="9">
        <f t="shared" si="8"/>
        <v>1</v>
      </c>
      <c r="J35" s="9">
        <f t="shared" si="8"/>
        <v>1</v>
      </c>
      <c r="K35" s="9">
        <f t="shared" si="8"/>
        <v>0</v>
      </c>
      <c r="L35" s="9">
        <f t="shared" si="8"/>
        <v>0</v>
      </c>
      <c r="M35" s="9">
        <f t="shared" si="8"/>
        <v>0</v>
      </c>
      <c r="N35" s="9">
        <f t="shared" si="8"/>
        <v>0</v>
      </c>
      <c r="O35" s="9">
        <f t="shared" si="8"/>
        <v>0</v>
      </c>
      <c r="P35" s="9">
        <f t="shared" si="8"/>
        <v>0</v>
      </c>
      <c r="Q35" s="9">
        <f t="shared" si="8"/>
        <v>0</v>
      </c>
      <c r="R35" s="9">
        <f t="shared" si="8"/>
        <v>0</v>
      </c>
      <c r="S35" s="9">
        <f t="shared" si="8"/>
        <v>0</v>
      </c>
      <c r="T35" s="10">
        <f t="shared" si="14"/>
        <v>0.33333333333333331</v>
      </c>
      <c r="U35" s="10">
        <f t="shared" si="15"/>
        <v>0.33333333333333331</v>
      </c>
      <c r="V35" s="10">
        <f t="shared" si="16"/>
        <v>0.33333333333333331</v>
      </c>
      <c r="W35" s="11">
        <f t="shared" si="17"/>
        <v>0.66666666666666663</v>
      </c>
    </row>
    <row r="36" spans="2:23" x14ac:dyDescent="0.4">
      <c r="B36" s="41"/>
      <c r="C36" s="3" t="s">
        <v>86</v>
      </c>
      <c r="D36" s="9">
        <f t="shared" si="11"/>
        <v>1</v>
      </c>
      <c r="E36" s="9">
        <f t="shared" si="8"/>
        <v>3</v>
      </c>
      <c r="F36" s="9">
        <f t="shared" si="8"/>
        <v>2</v>
      </c>
      <c r="G36" s="9">
        <f t="shared" si="8"/>
        <v>1</v>
      </c>
      <c r="H36" s="9">
        <f t="shared" si="8"/>
        <v>1</v>
      </c>
      <c r="I36" s="9">
        <f t="shared" si="8"/>
        <v>1</v>
      </c>
      <c r="J36" s="9">
        <f t="shared" si="8"/>
        <v>1</v>
      </c>
      <c r="K36" s="9">
        <f t="shared" si="8"/>
        <v>0</v>
      </c>
      <c r="L36" s="9">
        <f t="shared" si="8"/>
        <v>0</v>
      </c>
      <c r="M36" s="9">
        <f t="shared" si="8"/>
        <v>0</v>
      </c>
      <c r="N36" s="9">
        <f t="shared" si="8"/>
        <v>1</v>
      </c>
      <c r="O36" s="9">
        <f t="shared" si="8"/>
        <v>0</v>
      </c>
      <c r="P36" s="9">
        <f t="shared" si="8"/>
        <v>0</v>
      </c>
      <c r="Q36" s="9">
        <f t="shared" si="8"/>
        <v>0</v>
      </c>
      <c r="R36" s="9">
        <f t="shared" si="8"/>
        <v>0</v>
      </c>
      <c r="S36" s="9">
        <f t="shared" si="8"/>
        <v>0</v>
      </c>
      <c r="T36" s="10">
        <f t="shared" si="14"/>
        <v>0.5</v>
      </c>
      <c r="U36" s="10">
        <f t="shared" si="15"/>
        <v>0.5</v>
      </c>
      <c r="V36" s="10">
        <f t="shared" si="16"/>
        <v>0.66666666666666663</v>
      </c>
      <c r="W36" s="11">
        <f t="shared" si="17"/>
        <v>1.1666666666666665</v>
      </c>
    </row>
    <row r="37" spans="2:23" x14ac:dyDescent="0.4">
      <c r="B37" s="41"/>
      <c r="C37" s="3" t="s">
        <v>45</v>
      </c>
      <c r="D37" s="9">
        <f t="shared" si="11"/>
        <v>1</v>
      </c>
      <c r="E37" s="9">
        <f t="shared" si="8"/>
        <v>3</v>
      </c>
      <c r="F37" s="9">
        <f t="shared" si="8"/>
        <v>2</v>
      </c>
      <c r="G37" s="9">
        <f t="shared" si="8"/>
        <v>0</v>
      </c>
      <c r="H37" s="9">
        <f t="shared" si="8"/>
        <v>2</v>
      </c>
      <c r="I37" s="9">
        <f t="shared" si="8"/>
        <v>0</v>
      </c>
      <c r="J37" s="9">
        <f t="shared" si="8"/>
        <v>0</v>
      </c>
      <c r="K37" s="9">
        <f t="shared" si="8"/>
        <v>0</v>
      </c>
      <c r="L37" s="9">
        <f t="shared" si="8"/>
        <v>0</v>
      </c>
      <c r="M37" s="9">
        <f t="shared" si="8"/>
        <v>0</v>
      </c>
      <c r="N37" s="9">
        <f t="shared" si="8"/>
        <v>1</v>
      </c>
      <c r="O37" s="9">
        <f t="shared" si="8"/>
        <v>2</v>
      </c>
      <c r="P37" s="9">
        <f t="shared" si="8"/>
        <v>0</v>
      </c>
      <c r="Q37" s="9">
        <f t="shared" si="8"/>
        <v>0</v>
      </c>
      <c r="R37" s="9">
        <f t="shared" si="8"/>
        <v>0</v>
      </c>
      <c r="S37" s="9">
        <f t="shared" si="8"/>
        <v>0</v>
      </c>
      <c r="T37" s="10">
        <f t="shared" si="14"/>
        <v>0</v>
      </c>
      <c r="U37" s="10">
        <f t="shared" si="15"/>
        <v>0</v>
      </c>
      <c r="V37" s="10">
        <f t="shared" si="16"/>
        <v>1</v>
      </c>
      <c r="W37" s="11">
        <f t="shared" si="17"/>
        <v>1</v>
      </c>
    </row>
    <row r="38" spans="2:23" x14ac:dyDescent="0.4">
      <c r="B38" s="41"/>
      <c r="C38" s="3" t="s">
        <v>0</v>
      </c>
      <c r="D38" s="9">
        <f t="shared" si="11"/>
        <v>1</v>
      </c>
      <c r="E38" s="9">
        <f t="shared" si="8"/>
        <v>3</v>
      </c>
      <c r="F38" s="9">
        <f t="shared" si="8"/>
        <v>3</v>
      </c>
      <c r="G38" s="9">
        <f t="shared" si="8"/>
        <v>3</v>
      </c>
      <c r="H38" s="9">
        <f t="shared" si="8"/>
        <v>1</v>
      </c>
      <c r="I38" s="9">
        <f t="shared" si="8"/>
        <v>2</v>
      </c>
      <c r="J38" s="9">
        <f t="shared" si="8"/>
        <v>3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  <c r="O38" s="9">
        <f t="shared" si="8"/>
        <v>0</v>
      </c>
      <c r="P38" s="9">
        <f t="shared" si="8"/>
        <v>0</v>
      </c>
      <c r="Q38" s="9">
        <f t="shared" si="8"/>
        <v>0</v>
      </c>
      <c r="R38" s="9">
        <f t="shared" si="8"/>
        <v>0</v>
      </c>
      <c r="S38" s="9">
        <f t="shared" si="8"/>
        <v>0</v>
      </c>
      <c r="T38" s="10">
        <f t="shared" si="14"/>
        <v>1</v>
      </c>
      <c r="U38" s="10">
        <f t="shared" si="15"/>
        <v>1</v>
      </c>
      <c r="V38" s="10">
        <f t="shared" si="16"/>
        <v>1</v>
      </c>
      <c r="W38" s="11">
        <f t="shared" si="17"/>
        <v>2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 t="str">
        <f>C22</f>
        <v>Eric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45392</v>
      </c>
      <c r="O41" s="28" t="s">
        <v>65</v>
      </c>
      <c r="P41" s="28" t="s">
        <v>102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 t="str">
        <f>C25</f>
        <v>Johnny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0.8125</v>
      </c>
      <c r="Q42" s="30" t="s">
        <v>49</v>
      </c>
      <c r="R42" s="30" t="s">
        <v>59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3536-87A8-49E1-BED5-7DB706161775}">
  <dimension ref="B3:W44"/>
  <sheetViews>
    <sheetView topLeftCell="A7" zoomScale="70" zoomScaleNormal="70" workbookViewId="0">
      <selection sqref="A1:XFD1048576"/>
    </sheetView>
  </sheetViews>
  <sheetFormatPr defaultRowHeight="14.6" x14ac:dyDescent="0.4"/>
  <cols>
    <col min="14" max="14" width="9.382812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>G4/F4</f>
        <v>#DIV/0!</v>
      </c>
      <c r="U4" s="10" t="e">
        <f>(J4+(2*K4)+(3*L4)+(4*M4))/F4</f>
        <v>#DIV/0!</v>
      </c>
      <c r="V4" s="10" t="e">
        <f>(G4+N4+Q4+O4)/E4</f>
        <v>#DIV/0!</v>
      </c>
      <c r="W4" s="11" t="e">
        <f>U4+V4</f>
        <v>#DIV/0!</v>
      </c>
    </row>
    <row r="5" spans="3:23" x14ac:dyDescent="0.4">
      <c r="C5" t="s">
        <v>91</v>
      </c>
      <c r="D5" s="20">
        <v>1</v>
      </c>
      <c r="E5" s="20">
        <v>4</v>
      </c>
      <c r="F5" s="20">
        <v>3</v>
      </c>
      <c r="G5" s="20">
        <v>1</v>
      </c>
      <c r="H5" s="20">
        <v>1</v>
      </c>
      <c r="I5" s="20">
        <v>2</v>
      </c>
      <c r="J5" s="20"/>
      <c r="K5" s="20"/>
      <c r="L5" s="20"/>
      <c r="M5" s="20">
        <v>1</v>
      </c>
      <c r="N5" s="20"/>
      <c r="O5" s="20"/>
      <c r="P5" s="20"/>
      <c r="Q5" s="20"/>
      <c r="R5" s="20">
        <v>1</v>
      </c>
      <c r="S5" s="20"/>
      <c r="T5" s="10">
        <f t="shared" ref="T5:T20" si="0">G5/F5</f>
        <v>0.33333333333333331</v>
      </c>
      <c r="U5" s="10">
        <f t="shared" ref="U5:U20" si="1">(J5+(2*K5)+(3*L5)+(4*M5))/F5</f>
        <v>1.3333333333333333</v>
      </c>
      <c r="V5" s="10">
        <f t="shared" ref="V5:V20" si="2">(G5+N5+Q5+O5)/E5</f>
        <v>0.25</v>
      </c>
      <c r="W5" s="11">
        <f t="shared" ref="W5:W20" si="3">U5+V5</f>
        <v>1.5833333333333333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0"/>
        <v>#DIV/0!</v>
      </c>
      <c r="U6" s="10" t="e">
        <f t="shared" si="1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3</v>
      </c>
      <c r="F7" s="20">
        <v>3</v>
      </c>
      <c r="G7" s="20">
        <v>2</v>
      </c>
      <c r="H7" s="20">
        <v>1</v>
      </c>
      <c r="I7" s="20"/>
      <c r="J7" s="20">
        <v>2</v>
      </c>
      <c r="K7" s="20"/>
      <c r="L7" s="20"/>
      <c r="M7" s="20"/>
      <c r="N7" s="20"/>
      <c r="O7" s="20"/>
      <c r="P7" s="20"/>
      <c r="Q7" s="20"/>
      <c r="R7" s="20"/>
      <c r="S7" s="20"/>
      <c r="T7" s="10">
        <f t="shared" si="0"/>
        <v>0.66666666666666663</v>
      </c>
      <c r="U7" s="10">
        <f t="shared" si="1"/>
        <v>0.66666666666666663</v>
      </c>
      <c r="V7" s="10">
        <f t="shared" si="2"/>
        <v>0.66666666666666663</v>
      </c>
      <c r="W7" s="11">
        <f t="shared" si="3"/>
        <v>1.3333333333333333</v>
      </c>
    </row>
    <row r="8" spans="3:23" x14ac:dyDescent="0.4">
      <c r="C8" t="s">
        <v>45</v>
      </c>
      <c r="D8" s="20">
        <v>1</v>
      </c>
      <c r="E8" s="20">
        <v>3</v>
      </c>
      <c r="F8" s="20">
        <v>3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</v>
      </c>
      <c r="T8" s="10">
        <f t="shared" si="0"/>
        <v>0</v>
      </c>
      <c r="U8" s="10">
        <f t="shared" si="1"/>
        <v>0</v>
      </c>
      <c r="V8" s="10">
        <f t="shared" si="2"/>
        <v>0</v>
      </c>
      <c r="W8" s="11">
        <f t="shared" si="3"/>
        <v>0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1</v>
      </c>
      <c r="H9" s="20"/>
      <c r="I9" s="20">
        <v>1</v>
      </c>
      <c r="J9" s="20"/>
      <c r="K9" s="20">
        <v>1</v>
      </c>
      <c r="L9" s="20"/>
      <c r="M9" s="20"/>
      <c r="N9" s="20"/>
      <c r="O9" s="20"/>
      <c r="P9" s="20"/>
      <c r="Q9" s="20"/>
      <c r="R9" s="20"/>
      <c r="S9" s="20"/>
      <c r="T9" s="10">
        <f t="shared" si="0"/>
        <v>0.33333333333333331</v>
      </c>
      <c r="U9" s="10">
        <f t="shared" si="1"/>
        <v>0.66666666666666663</v>
      </c>
      <c r="V9" s="10">
        <f t="shared" si="2"/>
        <v>0.33333333333333331</v>
      </c>
      <c r="W9" s="11">
        <f t="shared" si="3"/>
        <v>1</v>
      </c>
    </row>
    <row r="10" spans="3:23" x14ac:dyDescent="0.4">
      <c r="C10" t="s">
        <v>5</v>
      </c>
      <c r="D10" s="20">
        <v>1</v>
      </c>
      <c r="E10" s="20">
        <v>3</v>
      </c>
      <c r="F10" s="20">
        <v>2</v>
      </c>
      <c r="G10" s="20">
        <v>1</v>
      </c>
      <c r="H10" s="20">
        <v>1</v>
      </c>
      <c r="I10" s="20">
        <v>1</v>
      </c>
      <c r="J10" s="20">
        <v>1</v>
      </c>
      <c r="K10" s="20"/>
      <c r="L10" s="20"/>
      <c r="M10" s="20"/>
      <c r="N10" s="20"/>
      <c r="O10" s="20"/>
      <c r="P10" s="20"/>
      <c r="Q10" s="20"/>
      <c r="R10" s="20">
        <v>1</v>
      </c>
      <c r="S10" s="20">
        <v>1</v>
      </c>
      <c r="T10" s="10">
        <f t="shared" si="0"/>
        <v>0.5</v>
      </c>
      <c r="U10" s="10">
        <f t="shared" si="1"/>
        <v>0.5</v>
      </c>
      <c r="V10" s="10">
        <f t="shared" si="2"/>
        <v>0.33333333333333331</v>
      </c>
      <c r="W10" s="11">
        <f t="shared" si="3"/>
        <v>0.83333333333333326</v>
      </c>
    </row>
    <row r="11" spans="3:23" x14ac:dyDescent="0.4">
      <c r="C11" t="s">
        <v>87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0" t="e">
        <f t="shared" si="0"/>
        <v>#DIV/0!</v>
      </c>
      <c r="U11" s="10" t="e">
        <f t="shared" si="1"/>
        <v>#DIV/0!</v>
      </c>
      <c r="V11" s="10" t="e">
        <f t="shared" si="2"/>
        <v>#DIV/0!</v>
      </c>
      <c r="W11" s="11" t="e">
        <f t="shared" si="3"/>
        <v>#DIV/0!</v>
      </c>
    </row>
    <row r="12" spans="3:23" x14ac:dyDescent="0.4">
      <c r="C12" t="s">
        <v>0</v>
      </c>
      <c r="D12" s="20">
        <v>1</v>
      </c>
      <c r="E12" s="20">
        <v>3</v>
      </c>
      <c r="F12" s="20">
        <v>3</v>
      </c>
      <c r="G12" s="20">
        <v>2</v>
      </c>
      <c r="H12" s="20">
        <v>1</v>
      </c>
      <c r="I12" s="20"/>
      <c r="J12" s="20">
        <v>1</v>
      </c>
      <c r="K12" s="20">
        <v>1</v>
      </c>
      <c r="L12" s="20"/>
      <c r="M12" s="20"/>
      <c r="N12" s="20"/>
      <c r="O12" s="20"/>
      <c r="P12" s="20"/>
      <c r="Q12" s="20"/>
      <c r="R12" s="20"/>
      <c r="S12" s="20"/>
      <c r="T12" s="10">
        <f t="shared" si="0"/>
        <v>0.66666666666666663</v>
      </c>
      <c r="U12" s="10">
        <f t="shared" si="1"/>
        <v>1</v>
      </c>
      <c r="V12" s="10">
        <f t="shared" si="2"/>
        <v>0.66666666666666663</v>
      </c>
      <c r="W12" s="11">
        <f t="shared" si="3"/>
        <v>1.6666666666666665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3</v>
      </c>
      <c r="H13" s="20">
        <v>1</v>
      </c>
      <c r="I13" s="20"/>
      <c r="J13" s="20">
        <v>3</v>
      </c>
      <c r="K13" s="20"/>
      <c r="L13" s="20"/>
      <c r="M13" s="20"/>
      <c r="N13" s="20"/>
      <c r="O13" s="20"/>
      <c r="P13" s="20"/>
      <c r="Q13" s="20"/>
      <c r="R13" s="20"/>
      <c r="S13" s="20"/>
      <c r="T13" s="10">
        <f t="shared" si="0"/>
        <v>1</v>
      </c>
      <c r="U13" s="10">
        <f t="shared" si="1"/>
        <v>1</v>
      </c>
      <c r="V13" s="10">
        <f t="shared" si="2"/>
        <v>1</v>
      </c>
      <c r="W13" s="11">
        <f t="shared" si="3"/>
        <v>2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1</v>
      </c>
      <c r="H14" s="20">
        <v>1</v>
      </c>
      <c r="I14" s="20"/>
      <c r="J14" s="20">
        <v>1</v>
      </c>
      <c r="K14" s="20"/>
      <c r="L14" s="20"/>
      <c r="M14" s="20"/>
      <c r="N14" s="20"/>
      <c r="O14" s="20">
        <v>1</v>
      </c>
      <c r="P14" s="20"/>
      <c r="Q14" s="20"/>
      <c r="R14" s="20"/>
      <c r="S14" s="20"/>
      <c r="T14" s="10">
        <f t="shared" si="0"/>
        <v>0.33333333333333331</v>
      </c>
      <c r="U14" s="10">
        <f t="shared" si="1"/>
        <v>0.33333333333333331</v>
      </c>
      <c r="V14" s="10">
        <f t="shared" si="2"/>
        <v>0.66666666666666663</v>
      </c>
      <c r="W14" s="11">
        <f t="shared" si="3"/>
        <v>1</v>
      </c>
    </row>
    <row r="15" spans="3:23" x14ac:dyDescent="0.4">
      <c r="C15" t="s">
        <v>12</v>
      </c>
      <c r="D15" s="20">
        <v>1</v>
      </c>
      <c r="E15" s="20">
        <v>3</v>
      </c>
      <c r="F15" s="20">
        <v>3</v>
      </c>
      <c r="G15" s="20">
        <v>2</v>
      </c>
      <c r="H15" s="20"/>
      <c r="I15" s="20">
        <v>1</v>
      </c>
      <c r="J15" s="20">
        <v>1</v>
      </c>
      <c r="K15" s="20">
        <v>1</v>
      </c>
      <c r="L15" s="20"/>
      <c r="M15" s="20"/>
      <c r="N15" s="20"/>
      <c r="O15" s="20"/>
      <c r="P15" s="20"/>
      <c r="Q15" s="20"/>
      <c r="R15" s="20"/>
      <c r="S15" s="20"/>
      <c r="T15" s="10">
        <f t="shared" si="0"/>
        <v>0.66666666666666663</v>
      </c>
      <c r="U15" s="10">
        <f t="shared" si="1"/>
        <v>1</v>
      </c>
      <c r="V15" s="10">
        <f t="shared" si="2"/>
        <v>0.66666666666666663</v>
      </c>
      <c r="W15" s="11">
        <f t="shared" si="3"/>
        <v>1.6666666666666665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0"/>
        <v>#DIV/0!</v>
      </c>
      <c r="U16" s="10" t="e">
        <f t="shared" si="1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3</v>
      </c>
      <c r="F17" s="20">
        <v>3</v>
      </c>
      <c r="G17" s="20">
        <v>2</v>
      </c>
      <c r="H17" s="20"/>
      <c r="I17" s="20">
        <v>1</v>
      </c>
      <c r="J17" s="20">
        <v>2</v>
      </c>
      <c r="K17" s="20"/>
      <c r="L17" s="20"/>
      <c r="M17" s="20"/>
      <c r="N17" s="20"/>
      <c r="O17" s="20"/>
      <c r="P17" s="20"/>
      <c r="Q17" s="20"/>
      <c r="R17" s="20"/>
      <c r="S17" s="20"/>
      <c r="T17" s="10">
        <f t="shared" si="0"/>
        <v>0.66666666666666663</v>
      </c>
      <c r="U17" s="10">
        <f t="shared" si="1"/>
        <v>0.66666666666666663</v>
      </c>
      <c r="V17" s="10">
        <f t="shared" si="2"/>
        <v>0.66666666666666663</v>
      </c>
      <c r="W17" s="11">
        <f t="shared" si="3"/>
        <v>1.3333333333333333</v>
      </c>
    </row>
    <row r="18" spans="2:23" x14ac:dyDescent="0.4">
      <c r="C18" t="s">
        <v>90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0"/>
        <v>#DIV/0!</v>
      </c>
      <c r="U18" s="10" t="e">
        <f t="shared" si="1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0"/>
        <v>#DIV/0!</v>
      </c>
      <c r="U19" s="10" t="e">
        <f t="shared" si="1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0"/>
        <v>#DIV/0!</v>
      </c>
      <c r="U20" s="10" t="e">
        <f t="shared" si="1"/>
        <v>#DIV/0!</v>
      </c>
      <c r="V20" s="10" t="e">
        <f t="shared" si="2"/>
        <v>#DIV/0!</v>
      </c>
      <c r="W20" s="11" t="e">
        <f t="shared" si="3"/>
        <v>#DIV/0!</v>
      </c>
    </row>
    <row r="21" spans="2:23" x14ac:dyDescent="0.4">
      <c r="C21" t="s">
        <v>4</v>
      </c>
    </row>
    <row r="22" spans="2:23" x14ac:dyDescent="0.4">
      <c r="C22" t="s">
        <v>0</v>
      </c>
      <c r="D22" s="20"/>
      <c r="E22" s="20"/>
      <c r="F22" s="20"/>
      <c r="G22" s="20"/>
      <c r="H22" s="35"/>
      <c r="I22" s="36"/>
      <c r="J22" s="37"/>
    </row>
    <row r="23" spans="2:23" x14ac:dyDescent="0.4">
      <c r="C23" t="s">
        <v>89</v>
      </c>
      <c r="H23" s="37"/>
      <c r="I23" s="36"/>
      <c r="J23" s="37"/>
    </row>
    <row r="24" spans="2:23" x14ac:dyDescent="0.4">
      <c r="C24" t="s">
        <v>38</v>
      </c>
      <c r="D24" s="20"/>
      <c r="E24" s="20"/>
      <c r="F24" s="20"/>
      <c r="G24" s="20"/>
      <c r="H24" s="31"/>
      <c r="I24" s="36"/>
      <c r="J24" s="37"/>
    </row>
    <row r="25" spans="2:23" x14ac:dyDescent="0.4">
      <c r="C25" t="s">
        <v>6</v>
      </c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101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91</v>
      </c>
      <c r="D29" s="9">
        <f>VLOOKUP($C29,$C$4:$S$20,MATCH(D$28,$C$3:$S$3,0),FALSE)</f>
        <v>1</v>
      </c>
      <c r="E29" s="9">
        <f t="shared" ref="E29:S38" si="4">VLOOKUP($C29,$C$4:$S$20,MATCH(E$28,$C$3:$S$3,0),FALSE)</f>
        <v>4</v>
      </c>
      <c r="F29" s="9">
        <f t="shared" si="4"/>
        <v>3</v>
      </c>
      <c r="G29" s="9">
        <f t="shared" si="4"/>
        <v>1</v>
      </c>
      <c r="H29" s="9">
        <f t="shared" si="4"/>
        <v>1</v>
      </c>
      <c r="I29" s="9">
        <f t="shared" si="4"/>
        <v>2</v>
      </c>
      <c r="J29" s="9">
        <f t="shared" si="4"/>
        <v>0</v>
      </c>
      <c r="K29" s="9">
        <f t="shared" si="4"/>
        <v>0</v>
      </c>
      <c r="L29" s="9">
        <f t="shared" si="4"/>
        <v>0</v>
      </c>
      <c r="M29" s="9">
        <f t="shared" si="4"/>
        <v>1</v>
      </c>
      <c r="N29" s="9">
        <f t="shared" si="4"/>
        <v>0</v>
      </c>
      <c r="O29" s="9">
        <f t="shared" si="4"/>
        <v>0</v>
      </c>
      <c r="P29" s="9">
        <f t="shared" si="4"/>
        <v>0</v>
      </c>
      <c r="Q29" s="9">
        <f t="shared" si="4"/>
        <v>0</v>
      </c>
      <c r="R29" s="9">
        <f t="shared" si="4"/>
        <v>1</v>
      </c>
      <c r="S29" s="9">
        <f t="shared" si="4"/>
        <v>0</v>
      </c>
      <c r="T29" s="10">
        <f t="shared" ref="T29:T38" si="5">G29/F29</f>
        <v>0.33333333333333331</v>
      </c>
      <c r="U29" s="10">
        <f t="shared" ref="U29:U38" si="6">(J29+(2*K29)+(3*L29)+(4*M29))/F29</f>
        <v>1.3333333333333333</v>
      </c>
      <c r="V29" s="10">
        <f>(G29+N29+Q29+O29)/E29</f>
        <v>0.25</v>
      </c>
      <c r="W29" s="11">
        <f>U29+V29</f>
        <v>1.5833333333333333</v>
      </c>
    </row>
    <row r="30" spans="2:23" x14ac:dyDescent="0.4">
      <c r="B30" s="41"/>
      <c r="C30" s="3" t="s">
        <v>10</v>
      </c>
      <c r="D30" s="9">
        <f t="shared" ref="D30:D38" si="7">VLOOKUP($C30,$C$4:$S$20,MATCH(D$28,$C$3:$S$3,0),FALSE)</f>
        <v>1</v>
      </c>
      <c r="E30" s="9">
        <f t="shared" si="4"/>
        <v>3</v>
      </c>
      <c r="F30" s="9">
        <f t="shared" si="4"/>
        <v>3</v>
      </c>
      <c r="G30" s="9">
        <f t="shared" si="4"/>
        <v>2</v>
      </c>
      <c r="H30" s="9">
        <f t="shared" si="4"/>
        <v>0</v>
      </c>
      <c r="I30" s="9">
        <f t="shared" si="4"/>
        <v>1</v>
      </c>
      <c r="J30" s="9">
        <f t="shared" si="4"/>
        <v>2</v>
      </c>
      <c r="K30" s="9">
        <f t="shared" si="4"/>
        <v>0</v>
      </c>
      <c r="L30" s="9">
        <f t="shared" si="4"/>
        <v>0</v>
      </c>
      <c r="M30" s="9">
        <f t="shared" si="4"/>
        <v>0</v>
      </c>
      <c r="N30" s="9">
        <f t="shared" si="4"/>
        <v>0</v>
      </c>
      <c r="O30" s="9">
        <f t="shared" si="4"/>
        <v>0</v>
      </c>
      <c r="P30" s="9">
        <f t="shared" si="4"/>
        <v>0</v>
      </c>
      <c r="Q30" s="9">
        <f t="shared" si="4"/>
        <v>0</v>
      </c>
      <c r="R30" s="9">
        <f t="shared" si="4"/>
        <v>0</v>
      </c>
      <c r="S30" s="9">
        <f t="shared" si="4"/>
        <v>0</v>
      </c>
      <c r="T30" s="10">
        <f t="shared" si="5"/>
        <v>0.66666666666666663</v>
      </c>
      <c r="U30" s="10">
        <f t="shared" si="6"/>
        <v>0.66666666666666663</v>
      </c>
      <c r="V30" s="10">
        <f t="shared" ref="V30:V38" si="8">(G30+N30+Q30+O30)/E30</f>
        <v>0.66666666666666663</v>
      </c>
      <c r="W30" s="11">
        <f t="shared" ref="W30:W38" si="9">U30+V30</f>
        <v>1.3333333333333333</v>
      </c>
    </row>
    <row r="31" spans="2:23" x14ac:dyDescent="0.4">
      <c r="B31" s="41"/>
      <c r="C31" s="3" t="s">
        <v>99</v>
      </c>
      <c r="D31" s="9">
        <f t="shared" si="7"/>
        <v>1</v>
      </c>
      <c r="E31" s="9">
        <f t="shared" si="4"/>
        <v>3</v>
      </c>
      <c r="F31" s="9">
        <f t="shared" si="4"/>
        <v>3</v>
      </c>
      <c r="G31" s="9">
        <f t="shared" si="4"/>
        <v>1</v>
      </c>
      <c r="H31" s="9">
        <f t="shared" si="4"/>
        <v>1</v>
      </c>
      <c r="I31" s="9">
        <f t="shared" si="4"/>
        <v>0</v>
      </c>
      <c r="J31" s="9">
        <f t="shared" si="4"/>
        <v>1</v>
      </c>
      <c r="K31" s="9">
        <f t="shared" si="4"/>
        <v>0</v>
      </c>
      <c r="L31" s="9">
        <f t="shared" si="4"/>
        <v>0</v>
      </c>
      <c r="M31" s="9">
        <f t="shared" si="4"/>
        <v>0</v>
      </c>
      <c r="N31" s="9">
        <f t="shared" si="4"/>
        <v>0</v>
      </c>
      <c r="O31" s="9">
        <f t="shared" si="4"/>
        <v>1</v>
      </c>
      <c r="P31" s="9">
        <f t="shared" si="4"/>
        <v>0</v>
      </c>
      <c r="Q31" s="9">
        <f t="shared" si="4"/>
        <v>0</v>
      </c>
      <c r="R31" s="9">
        <f t="shared" si="4"/>
        <v>0</v>
      </c>
      <c r="S31" s="9">
        <f t="shared" si="4"/>
        <v>0</v>
      </c>
      <c r="T31" s="10">
        <f t="shared" si="5"/>
        <v>0.33333333333333331</v>
      </c>
      <c r="U31" s="10">
        <f t="shared" si="6"/>
        <v>0.33333333333333331</v>
      </c>
      <c r="V31" s="10">
        <f t="shared" si="8"/>
        <v>0.66666666666666663</v>
      </c>
      <c r="W31" s="11">
        <f t="shared" si="9"/>
        <v>1</v>
      </c>
    </row>
    <row r="32" spans="2:23" x14ac:dyDescent="0.4">
      <c r="B32" s="41"/>
      <c r="C32" s="3" t="s">
        <v>86</v>
      </c>
      <c r="D32" s="9">
        <f t="shared" si="7"/>
        <v>1</v>
      </c>
      <c r="E32" s="9">
        <f t="shared" si="4"/>
        <v>3</v>
      </c>
      <c r="F32" s="9">
        <f t="shared" si="4"/>
        <v>3</v>
      </c>
      <c r="G32" s="9">
        <f t="shared" si="4"/>
        <v>1</v>
      </c>
      <c r="H32" s="9">
        <f t="shared" si="4"/>
        <v>0</v>
      </c>
      <c r="I32" s="9">
        <f t="shared" si="4"/>
        <v>1</v>
      </c>
      <c r="J32" s="9">
        <f t="shared" si="4"/>
        <v>0</v>
      </c>
      <c r="K32" s="9">
        <f t="shared" si="4"/>
        <v>1</v>
      </c>
      <c r="L32" s="9">
        <f t="shared" si="4"/>
        <v>0</v>
      </c>
      <c r="M32" s="9">
        <f t="shared" si="4"/>
        <v>0</v>
      </c>
      <c r="N32" s="9">
        <f t="shared" si="4"/>
        <v>0</v>
      </c>
      <c r="O32" s="9">
        <f t="shared" si="4"/>
        <v>0</v>
      </c>
      <c r="P32" s="9">
        <f t="shared" si="4"/>
        <v>0</v>
      </c>
      <c r="Q32" s="9">
        <f t="shared" si="4"/>
        <v>0</v>
      </c>
      <c r="R32" s="9">
        <f t="shared" si="4"/>
        <v>0</v>
      </c>
      <c r="S32" s="9">
        <f t="shared" si="4"/>
        <v>0</v>
      </c>
      <c r="T32" s="10">
        <f t="shared" si="5"/>
        <v>0.33333333333333331</v>
      </c>
      <c r="U32" s="10">
        <f t="shared" si="6"/>
        <v>0.66666666666666663</v>
      </c>
      <c r="V32" s="10">
        <f t="shared" si="8"/>
        <v>0.33333333333333331</v>
      </c>
      <c r="W32" s="11">
        <f t="shared" si="9"/>
        <v>1</v>
      </c>
    </row>
    <row r="33" spans="2:23" x14ac:dyDescent="0.4">
      <c r="B33" s="41"/>
      <c r="C33" s="3" t="s">
        <v>45</v>
      </c>
      <c r="D33" s="9">
        <f t="shared" si="7"/>
        <v>1</v>
      </c>
      <c r="E33" s="9">
        <f t="shared" si="4"/>
        <v>3</v>
      </c>
      <c r="F33" s="9">
        <f t="shared" si="4"/>
        <v>3</v>
      </c>
      <c r="G33" s="9">
        <f t="shared" si="4"/>
        <v>0</v>
      </c>
      <c r="H33" s="9">
        <f t="shared" si="4"/>
        <v>0</v>
      </c>
      <c r="I33" s="9">
        <f t="shared" si="4"/>
        <v>0</v>
      </c>
      <c r="J33" s="9">
        <f t="shared" si="4"/>
        <v>0</v>
      </c>
      <c r="K33" s="9">
        <f t="shared" si="4"/>
        <v>0</v>
      </c>
      <c r="L33" s="9">
        <f t="shared" si="4"/>
        <v>0</v>
      </c>
      <c r="M33" s="9">
        <f t="shared" si="4"/>
        <v>0</v>
      </c>
      <c r="N33" s="9">
        <f t="shared" si="4"/>
        <v>0</v>
      </c>
      <c r="O33" s="9">
        <f t="shared" si="4"/>
        <v>0</v>
      </c>
      <c r="P33" s="9">
        <f t="shared" si="4"/>
        <v>0</v>
      </c>
      <c r="Q33" s="9">
        <f t="shared" si="4"/>
        <v>0</v>
      </c>
      <c r="R33" s="9">
        <f t="shared" si="4"/>
        <v>0</v>
      </c>
      <c r="S33" s="9">
        <f t="shared" si="4"/>
        <v>1</v>
      </c>
      <c r="T33" s="10">
        <f t="shared" si="5"/>
        <v>0</v>
      </c>
      <c r="U33" s="10">
        <f t="shared" si="6"/>
        <v>0</v>
      </c>
      <c r="V33" s="10">
        <f t="shared" si="8"/>
        <v>0</v>
      </c>
      <c r="W33" s="11">
        <f t="shared" si="9"/>
        <v>0</v>
      </c>
    </row>
    <row r="34" spans="2:23" x14ac:dyDescent="0.4">
      <c r="B34" s="41"/>
      <c r="C34" s="3" t="s">
        <v>88</v>
      </c>
      <c r="D34" s="9">
        <f t="shared" si="7"/>
        <v>1</v>
      </c>
      <c r="E34" s="9">
        <f t="shared" si="4"/>
        <v>3</v>
      </c>
      <c r="F34" s="9">
        <f t="shared" si="4"/>
        <v>3</v>
      </c>
      <c r="G34" s="9">
        <f t="shared" si="4"/>
        <v>3</v>
      </c>
      <c r="H34" s="9">
        <f t="shared" si="4"/>
        <v>1</v>
      </c>
      <c r="I34" s="9">
        <f t="shared" si="4"/>
        <v>0</v>
      </c>
      <c r="J34" s="9">
        <f t="shared" si="4"/>
        <v>3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10">
        <f t="shared" si="5"/>
        <v>1</v>
      </c>
      <c r="U34" s="10">
        <f t="shared" si="6"/>
        <v>1</v>
      </c>
      <c r="V34" s="10">
        <f t="shared" si="8"/>
        <v>1</v>
      </c>
      <c r="W34" s="11">
        <f t="shared" si="9"/>
        <v>2</v>
      </c>
    </row>
    <row r="35" spans="2:23" x14ac:dyDescent="0.4">
      <c r="B35" s="41"/>
      <c r="C35" s="3" t="s">
        <v>84</v>
      </c>
      <c r="D35" s="9">
        <f t="shared" si="7"/>
        <v>1</v>
      </c>
      <c r="E35" s="9">
        <f t="shared" si="4"/>
        <v>3</v>
      </c>
      <c r="F35" s="9">
        <f t="shared" si="4"/>
        <v>3</v>
      </c>
      <c r="G35" s="9">
        <f t="shared" si="4"/>
        <v>2</v>
      </c>
      <c r="H35" s="9">
        <f t="shared" si="4"/>
        <v>1</v>
      </c>
      <c r="I35" s="9">
        <f t="shared" si="4"/>
        <v>0</v>
      </c>
      <c r="J35" s="9">
        <f t="shared" si="4"/>
        <v>2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10">
        <f t="shared" si="5"/>
        <v>0.66666666666666663</v>
      </c>
      <c r="U35" s="10">
        <f t="shared" si="6"/>
        <v>0.66666666666666663</v>
      </c>
      <c r="V35" s="10">
        <f t="shared" si="8"/>
        <v>0.66666666666666663</v>
      </c>
      <c r="W35" s="11">
        <f t="shared" si="9"/>
        <v>1.3333333333333333</v>
      </c>
    </row>
    <row r="36" spans="2:23" x14ac:dyDescent="0.4">
      <c r="B36" s="41"/>
      <c r="C36" s="3" t="s">
        <v>12</v>
      </c>
      <c r="D36" s="9">
        <f t="shared" si="7"/>
        <v>1</v>
      </c>
      <c r="E36" s="9">
        <f t="shared" si="4"/>
        <v>3</v>
      </c>
      <c r="F36" s="9">
        <f t="shared" si="4"/>
        <v>3</v>
      </c>
      <c r="G36" s="9">
        <f t="shared" si="4"/>
        <v>2</v>
      </c>
      <c r="H36" s="9">
        <f t="shared" si="4"/>
        <v>0</v>
      </c>
      <c r="I36" s="9">
        <f t="shared" si="4"/>
        <v>1</v>
      </c>
      <c r="J36" s="9">
        <f t="shared" si="4"/>
        <v>1</v>
      </c>
      <c r="K36" s="9">
        <f t="shared" si="4"/>
        <v>1</v>
      </c>
      <c r="L36" s="9">
        <f t="shared" si="4"/>
        <v>0</v>
      </c>
      <c r="M36" s="9">
        <f t="shared" si="4"/>
        <v>0</v>
      </c>
      <c r="N36" s="9">
        <f t="shared" si="4"/>
        <v>0</v>
      </c>
      <c r="O36" s="9">
        <f t="shared" si="4"/>
        <v>0</v>
      </c>
      <c r="P36" s="9">
        <f t="shared" si="4"/>
        <v>0</v>
      </c>
      <c r="Q36" s="9">
        <f t="shared" si="4"/>
        <v>0</v>
      </c>
      <c r="R36" s="9">
        <f t="shared" si="4"/>
        <v>0</v>
      </c>
      <c r="S36" s="9">
        <f t="shared" si="4"/>
        <v>0</v>
      </c>
      <c r="T36" s="10">
        <f t="shared" si="5"/>
        <v>0.66666666666666663</v>
      </c>
      <c r="U36" s="10">
        <f t="shared" si="6"/>
        <v>1</v>
      </c>
      <c r="V36" s="10">
        <f t="shared" si="8"/>
        <v>0.66666666666666663</v>
      </c>
      <c r="W36" s="11">
        <f t="shared" si="9"/>
        <v>1.6666666666666665</v>
      </c>
    </row>
    <row r="37" spans="2:23" x14ac:dyDescent="0.4">
      <c r="B37" s="41"/>
      <c r="C37" s="3" t="s">
        <v>5</v>
      </c>
      <c r="D37" s="9">
        <f t="shared" si="7"/>
        <v>1</v>
      </c>
      <c r="E37" s="9">
        <f t="shared" si="4"/>
        <v>3</v>
      </c>
      <c r="F37" s="9">
        <f t="shared" si="4"/>
        <v>2</v>
      </c>
      <c r="G37" s="9">
        <f t="shared" si="4"/>
        <v>1</v>
      </c>
      <c r="H37" s="9">
        <f t="shared" si="4"/>
        <v>1</v>
      </c>
      <c r="I37" s="9">
        <f t="shared" si="4"/>
        <v>1</v>
      </c>
      <c r="J37" s="9">
        <f t="shared" si="4"/>
        <v>1</v>
      </c>
      <c r="K37" s="9">
        <f t="shared" si="4"/>
        <v>0</v>
      </c>
      <c r="L37" s="9">
        <f t="shared" si="4"/>
        <v>0</v>
      </c>
      <c r="M37" s="9">
        <f t="shared" si="4"/>
        <v>0</v>
      </c>
      <c r="N37" s="9">
        <f t="shared" si="4"/>
        <v>0</v>
      </c>
      <c r="O37" s="9">
        <f t="shared" si="4"/>
        <v>0</v>
      </c>
      <c r="P37" s="9">
        <f t="shared" si="4"/>
        <v>0</v>
      </c>
      <c r="Q37" s="9">
        <f t="shared" si="4"/>
        <v>0</v>
      </c>
      <c r="R37" s="9">
        <f t="shared" si="4"/>
        <v>1</v>
      </c>
      <c r="S37" s="9">
        <f t="shared" si="4"/>
        <v>1</v>
      </c>
      <c r="T37" s="10">
        <f t="shared" si="5"/>
        <v>0.5</v>
      </c>
      <c r="U37" s="10">
        <f t="shared" si="6"/>
        <v>0.5</v>
      </c>
      <c r="V37" s="10">
        <f t="shared" si="8"/>
        <v>0.33333333333333331</v>
      </c>
      <c r="W37" s="11">
        <f t="shared" si="9"/>
        <v>0.83333333333333326</v>
      </c>
    </row>
    <row r="38" spans="2:23" x14ac:dyDescent="0.4">
      <c r="B38" s="41"/>
      <c r="C38" s="3" t="s">
        <v>0</v>
      </c>
      <c r="D38" s="9">
        <f t="shared" si="7"/>
        <v>1</v>
      </c>
      <c r="E38" s="9">
        <f t="shared" si="4"/>
        <v>3</v>
      </c>
      <c r="F38" s="9">
        <f t="shared" si="4"/>
        <v>3</v>
      </c>
      <c r="G38" s="9">
        <f t="shared" si="4"/>
        <v>2</v>
      </c>
      <c r="H38" s="9">
        <f t="shared" si="4"/>
        <v>1</v>
      </c>
      <c r="I38" s="9">
        <f t="shared" si="4"/>
        <v>0</v>
      </c>
      <c r="J38" s="9">
        <f t="shared" si="4"/>
        <v>1</v>
      </c>
      <c r="K38" s="9">
        <f t="shared" si="4"/>
        <v>1</v>
      </c>
      <c r="L38" s="9">
        <f t="shared" si="4"/>
        <v>0</v>
      </c>
      <c r="M38" s="9">
        <f t="shared" si="4"/>
        <v>0</v>
      </c>
      <c r="N38" s="9">
        <f t="shared" si="4"/>
        <v>0</v>
      </c>
      <c r="O38" s="9">
        <f t="shared" si="4"/>
        <v>0</v>
      </c>
      <c r="P38" s="9">
        <f t="shared" si="4"/>
        <v>0</v>
      </c>
      <c r="Q38" s="9">
        <f t="shared" si="4"/>
        <v>0</v>
      </c>
      <c r="R38" s="9">
        <f t="shared" si="4"/>
        <v>0</v>
      </c>
      <c r="S38" s="9">
        <f t="shared" si="4"/>
        <v>0</v>
      </c>
      <c r="T38" s="10">
        <f t="shared" si="5"/>
        <v>0.66666666666666663</v>
      </c>
      <c r="U38" s="10">
        <f t="shared" si="6"/>
        <v>1</v>
      </c>
      <c r="V38" s="10">
        <f t="shared" si="8"/>
        <v>0.66666666666666663</v>
      </c>
      <c r="W38" s="11">
        <f t="shared" si="9"/>
        <v>1.6666666666666665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 t="str">
        <f>C22</f>
        <v>Eric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45392</v>
      </c>
      <c r="O41" s="28" t="s">
        <v>65</v>
      </c>
      <c r="P41" s="28" t="s">
        <v>102</v>
      </c>
      <c r="Q41" s="28" t="s">
        <v>48</v>
      </c>
      <c r="R41" s="28" t="s">
        <v>59</v>
      </c>
      <c r="S41" s="9"/>
      <c r="T41" s="9"/>
      <c r="U41" s="10"/>
      <c r="V41" s="10"/>
      <c r="W41" s="11"/>
    </row>
    <row r="42" spans="2:23" ht="15" thickBot="1" x14ac:dyDescent="0.45">
      <c r="B42" s="42"/>
      <c r="C42" s="6" t="str">
        <f>C25</f>
        <v>Johnny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0.8125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FB0-F23B-4889-8343-0845E5522852}">
  <dimension ref="B3:W44"/>
  <sheetViews>
    <sheetView topLeftCell="A4" zoomScale="55" zoomScaleNormal="55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5</v>
      </c>
      <c r="F4" s="20">
        <v>5</v>
      </c>
      <c r="G4" s="20">
        <v>4</v>
      </c>
      <c r="H4" s="20">
        <v>2</v>
      </c>
      <c r="I4" s="20">
        <v>5</v>
      </c>
      <c r="J4" s="20">
        <v>3</v>
      </c>
      <c r="K4" s="20">
        <v>1</v>
      </c>
      <c r="L4" s="20"/>
      <c r="M4" s="20"/>
      <c r="N4" s="20"/>
      <c r="O4" s="20"/>
      <c r="P4" s="20"/>
      <c r="Q4" s="20"/>
      <c r="R4" s="20"/>
      <c r="S4" s="20"/>
      <c r="T4" s="10">
        <f>G4/F4</f>
        <v>0.8</v>
      </c>
      <c r="U4" s="10">
        <f t="shared" ref="U4:U6" si="0">(J4+(2*K4)+(3*L4)+(4*M4)+(4*P4))/F4</f>
        <v>1</v>
      </c>
      <c r="V4" s="10">
        <f>(G4+N4+Q4+O4)/E4</f>
        <v>0.8</v>
      </c>
      <c r="W4" s="11">
        <f>U4+V4</f>
        <v>1.8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ref="T5:T20" si="1">G5/F5</f>
        <v>#DIV/0!</v>
      </c>
      <c r="U5" s="10" t="e">
        <f t="shared" si="0"/>
        <v>#DIV/0!</v>
      </c>
      <c r="V5" s="10" t="e">
        <f t="shared" ref="V5:V20" si="2">(G5+N5+Q5+O5)/E5</f>
        <v>#DIV/0!</v>
      </c>
      <c r="W5" s="11" t="e">
        <f t="shared" ref="W5:W20" si="3">U5+V5</f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1"/>
        <v>#DIV/0!</v>
      </c>
      <c r="U6" s="10" t="e">
        <f t="shared" si="0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5</v>
      </c>
      <c r="F7" s="20">
        <v>5</v>
      </c>
      <c r="G7" s="20">
        <v>5</v>
      </c>
      <c r="H7" s="20">
        <v>3</v>
      </c>
      <c r="I7" s="20">
        <v>2</v>
      </c>
      <c r="J7" s="20">
        <v>1</v>
      </c>
      <c r="K7" s="20">
        <v>1</v>
      </c>
      <c r="L7" s="20"/>
      <c r="M7" s="20">
        <v>1</v>
      </c>
      <c r="N7" s="20"/>
      <c r="O7" s="20"/>
      <c r="P7" s="20">
        <v>2</v>
      </c>
      <c r="Q7" s="20"/>
      <c r="R7" s="20"/>
      <c r="S7" s="20"/>
      <c r="T7" s="10">
        <f t="shared" si="1"/>
        <v>1</v>
      </c>
      <c r="U7" s="10">
        <f>(J7+(2*K7)+(3*L7)+(4*M7)+(4*P7))/F7</f>
        <v>3</v>
      </c>
      <c r="V7" s="10">
        <f t="shared" si="2"/>
        <v>1</v>
      </c>
      <c r="W7" s="11">
        <f>U7+V7</f>
        <v>4</v>
      </c>
    </row>
    <row r="8" spans="3:23" x14ac:dyDescent="0.4">
      <c r="C8" t="s">
        <v>45</v>
      </c>
      <c r="D8" s="20">
        <v>1</v>
      </c>
      <c r="E8" s="20">
        <v>5</v>
      </c>
      <c r="F8" s="20">
        <v>5</v>
      </c>
      <c r="G8" s="20">
        <v>3</v>
      </c>
      <c r="H8" s="20">
        <v>1</v>
      </c>
      <c r="I8" s="20">
        <v>1</v>
      </c>
      <c r="J8" s="20">
        <v>3</v>
      </c>
      <c r="K8" s="20"/>
      <c r="L8" s="20"/>
      <c r="M8" s="20"/>
      <c r="N8" s="20"/>
      <c r="O8" s="20">
        <v>1</v>
      </c>
      <c r="P8" s="20"/>
      <c r="Q8" s="20"/>
      <c r="R8" s="20"/>
      <c r="S8" s="20"/>
      <c r="T8" s="10">
        <f t="shared" si="1"/>
        <v>0.6</v>
      </c>
      <c r="U8" s="10">
        <f t="shared" ref="U8:U20" si="4">(J8+(2*K8)+(3*L8)+(4*M8)+(4*P8))/F8</f>
        <v>0.6</v>
      </c>
      <c r="V8" s="10">
        <f t="shared" si="2"/>
        <v>0.8</v>
      </c>
      <c r="W8" s="11">
        <f t="shared" si="3"/>
        <v>1.4</v>
      </c>
    </row>
    <row r="9" spans="3:23" x14ac:dyDescent="0.4">
      <c r="C9" t="s">
        <v>86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 t="e">
        <f t="shared" si="1"/>
        <v>#DIV/0!</v>
      </c>
      <c r="U9" s="10" t="e">
        <f t="shared" si="4"/>
        <v>#DIV/0!</v>
      </c>
      <c r="V9" s="10" t="e">
        <f t="shared" si="2"/>
        <v>#DIV/0!</v>
      </c>
      <c r="W9" s="11" t="e">
        <f t="shared" si="3"/>
        <v>#DIV/0!</v>
      </c>
    </row>
    <row r="10" spans="3:23" x14ac:dyDescent="0.4">
      <c r="C10" t="s">
        <v>5</v>
      </c>
      <c r="D10" s="20">
        <v>1</v>
      </c>
      <c r="E10" s="20">
        <v>5</v>
      </c>
      <c r="F10" s="20">
        <v>5</v>
      </c>
      <c r="G10" s="20">
        <v>4</v>
      </c>
      <c r="H10" s="20">
        <v>3</v>
      </c>
      <c r="I10" s="20">
        <v>2</v>
      </c>
      <c r="J10" s="20">
        <v>3</v>
      </c>
      <c r="K10" s="20"/>
      <c r="L10" s="20"/>
      <c r="M10" s="20"/>
      <c r="N10" s="20"/>
      <c r="O10" s="20"/>
      <c r="P10" s="20">
        <v>1</v>
      </c>
      <c r="Q10" s="20"/>
      <c r="R10" s="20"/>
      <c r="S10" s="20"/>
      <c r="T10" s="10">
        <f t="shared" si="1"/>
        <v>0.8</v>
      </c>
      <c r="U10" s="10">
        <f t="shared" si="4"/>
        <v>1.4</v>
      </c>
      <c r="V10" s="10">
        <f t="shared" si="2"/>
        <v>0.8</v>
      </c>
      <c r="W10" s="11">
        <f t="shared" si="3"/>
        <v>2.2000000000000002</v>
      </c>
    </row>
    <row r="11" spans="3:23" x14ac:dyDescent="0.4">
      <c r="C11" t="s">
        <v>87</v>
      </c>
      <c r="D11" s="20">
        <v>1</v>
      </c>
      <c r="E11" s="20">
        <v>5</v>
      </c>
      <c r="F11" s="20">
        <v>4</v>
      </c>
      <c r="G11" s="20">
        <v>3</v>
      </c>
      <c r="H11" s="20">
        <v>4</v>
      </c>
      <c r="I11" s="20">
        <v>3</v>
      </c>
      <c r="J11" s="20">
        <v>2</v>
      </c>
      <c r="K11" s="20"/>
      <c r="L11" s="20"/>
      <c r="M11" s="20">
        <v>1</v>
      </c>
      <c r="N11" s="20">
        <v>1</v>
      </c>
      <c r="O11" s="20"/>
      <c r="P11" s="20"/>
      <c r="Q11" s="20"/>
      <c r="R11" s="20"/>
      <c r="S11" s="20"/>
      <c r="T11" s="10">
        <f t="shared" si="1"/>
        <v>0.75</v>
      </c>
      <c r="U11" s="10">
        <f t="shared" si="4"/>
        <v>1.5</v>
      </c>
      <c r="V11" s="10">
        <f t="shared" si="2"/>
        <v>0.8</v>
      </c>
      <c r="W11" s="11">
        <f t="shared" si="3"/>
        <v>2.2999999999999998</v>
      </c>
    </row>
    <row r="12" spans="3:23" x14ac:dyDescent="0.4">
      <c r="C12" t="s">
        <v>0</v>
      </c>
      <c r="D12" s="20">
        <v>1</v>
      </c>
      <c r="E12" s="20">
        <v>5</v>
      </c>
      <c r="F12" s="20">
        <v>3</v>
      </c>
      <c r="G12" s="20">
        <v>3</v>
      </c>
      <c r="H12" s="20">
        <v>1</v>
      </c>
      <c r="I12" s="20">
        <v>2</v>
      </c>
      <c r="J12" s="20">
        <v>3</v>
      </c>
      <c r="K12" s="20"/>
      <c r="L12" s="20"/>
      <c r="M12" s="20"/>
      <c r="N12" s="20"/>
      <c r="O12" s="20"/>
      <c r="P12" s="20"/>
      <c r="Q12" s="20"/>
      <c r="R12" s="20">
        <v>2</v>
      </c>
      <c r="S12" s="20"/>
      <c r="T12" s="10">
        <f t="shared" si="1"/>
        <v>1</v>
      </c>
      <c r="U12" s="10">
        <f t="shared" si="4"/>
        <v>1</v>
      </c>
      <c r="V12" s="10">
        <f t="shared" si="2"/>
        <v>0.6</v>
      </c>
      <c r="W12" s="11">
        <f t="shared" si="3"/>
        <v>1.6</v>
      </c>
    </row>
    <row r="13" spans="3:23" x14ac:dyDescent="0.4">
      <c r="C13" t="s">
        <v>88</v>
      </c>
      <c r="D13" s="20">
        <v>1</v>
      </c>
      <c r="E13" s="20">
        <v>5</v>
      </c>
      <c r="F13" s="20">
        <v>5</v>
      </c>
      <c r="G13" s="20">
        <v>3</v>
      </c>
      <c r="H13" s="20">
        <v>3</v>
      </c>
      <c r="I13" s="20"/>
      <c r="J13" s="20">
        <v>2</v>
      </c>
      <c r="K13" s="20"/>
      <c r="L13" s="20"/>
      <c r="M13" s="20"/>
      <c r="N13" s="20"/>
      <c r="O13" s="20"/>
      <c r="P13" s="20">
        <v>1</v>
      </c>
      <c r="Q13" s="20"/>
      <c r="R13" s="20"/>
      <c r="S13" s="20"/>
      <c r="T13" s="10">
        <f t="shared" si="1"/>
        <v>0.6</v>
      </c>
      <c r="U13" s="10">
        <f t="shared" si="4"/>
        <v>1.2</v>
      </c>
      <c r="V13" s="10">
        <f t="shared" si="2"/>
        <v>0.6</v>
      </c>
      <c r="W13" s="11">
        <f t="shared" si="3"/>
        <v>1.7999999999999998</v>
      </c>
    </row>
    <row r="14" spans="3:23" x14ac:dyDescent="0.4">
      <c r="C14" t="s">
        <v>99</v>
      </c>
      <c r="D14" s="20">
        <v>1</v>
      </c>
      <c r="E14" s="20">
        <v>5</v>
      </c>
      <c r="F14" s="20">
        <v>3</v>
      </c>
      <c r="G14" s="20">
        <v>1</v>
      </c>
      <c r="H14" s="20">
        <v>3</v>
      </c>
      <c r="I14" s="20">
        <v>2</v>
      </c>
      <c r="J14" s="20">
        <v>1</v>
      </c>
      <c r="K14" s="20"/>
      <c r="L14" s="20"/>
      <c r="M14" s="20"/>
      <c r="N14" s="20">
        <v>1</v>
      </c>
      <c r="O14" s="20"/>
      <c r="P14" s="20"/>
      <c r="Q14" s="20"/>
      <c r="R14" s="20">
        <v>1</v>
      </c>
      <c r="S14" s="20"/>
      <c r="T14" s="10">
        <f t="shared" si="1"/>
        <v>0.33333333333333331</v>
      </c>
      <c r="U14" s="10">
        <f t="shared" si="4"/>
        <v>0.33333333333333331</v>
      </c>
      <c r="V14" s="10">
        <f t="shared" si="2"/>
        <v>0.4</v>
      </c>
      <c r="W14" s="11">
        <f t="shared" si="3"/>
        <v>0.73333333333333339</v>
      </c>
    </row>
    <row r="15" spans="3:23" x14ac:dyDescent="0.4">
      <c r="C15" t="s">
        <v>12</v>
      </c>
      <c r="D15" s="20">
        <v>1</v>
      </c>
      <c r="E15" s="20">
        <v>5</v>
      </c>
      <c r="F15" s="20">
        <v>5</v>
      </c>
      <c r="G15" s="20">
        <v>3</v>
      </c>
      <c r="H15" s="20">
        <v>3</v>
      </c>
      <c r="I15" s="20">
        <v>1</v>
      </c>
      <c r="J15" s="20">
        <v>3</v>
      </c>
      <c r="K15" s="20"/>
      <c r="L15" s="20"/>
      <c r="M15" s="20"/>
      <c r="N15" s="20"/>
      <c r="O15" s="20">
        <v>1</v>
      </c>
      <c r="P15" s="20"/>
      <c r="Q15" s="20"/>
      <c r="R15" s="20"/>
      <c r="S15" s="20"/>
      <c r="T15" s="10">
        <f t="shared" si="1"/>
        <v>0.6</v>
      </c>
      <c r="U15" s="10">
        <f t="shared" si="4"/>
        <v>0.6</v>
      </c>
      <c r="V15" s="10">
        <f t="shared" si="2"/>
        <v>0.8</v>
      </c>
      <c r="W15" s="11">
        <f t="shared" si="3"/>
        <v>1.4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1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5</v>
      </c>
      <c r="F17" s="20">
        <v>5</v>
      </c>
      <c r="G17" s="20">
        <v>3</v>
      </c>
      <c r="H17" s="20">
        <v>1</v>
      </c>
      <c r="I17" s="20">
        <v>2</v>
      </c>
      <c r="J17" s="20">
        <v>2</v>
      </c>
      <c r="K17" s="20">
        <v>1</v>
      </c>
      <c r="L17" s="20"/>
      <c r="M17" s="20"/>
      <c r="N17" s="20"/>
      <c r="O17" s="20"/>
      <c r="P17" s="20"/>
      <c r="Q17" s="20"/>
      <c r="R17" s="20"/>
      <c r="S17" s="20"/>
      <c r="T17" s="10">
        <f t="shared" si="1"/>
        <v>0.6</v>
      </c>
      <c r="U17" s="10">
        <f t="shared" si="4"/>
        <v>0.8</v>
      </c>
      <c r="V17" s="10">
        <f t="shared" si="2"/>
        <v>0.6</v>
      </c>
      <c r="W17" s="11">
        <f t="shared" si="3"/>
        <v>1.4</v>
      </c>
    </row>
    <row r="18" spans="2:23" x14ac:dyDescent="0.4">
      <c r="C18" t="s">
        <v>90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1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1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1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1" spans="2:23" x14ac:dyDescent="0.4">
      <c r="C21" t="s">
        <v>4</v>
      </c>
    </row>
    <row r="22" spans="2:23" x14ac:dyDescent="0.4">
      <c r="C22" t="s">
        <v>0</v>
      </c>
      <c r="D22" s="20"/>
      <c r="E22" s="20"/>
      <c r="F22" s="20"/>
      <c r="G22" s="20"/>
      <c r="H22" s="35"/>
      <c r="I22" s="36"/>
      <c r="J22" s="37"/>
    </row>
    <row r="23" spans="2:23" x14ac:dyDescent="0.4">
      <c r="C23" t="s">
        <v>89</v>
      </c>
      <c r="H23" s="37"/>
      <c r="I23" s="36"/>
      <c r="J23" s="37"/>
    </row>
    <row r="24" spans="2:23" x14ac:dyDescent="0.4">
      <c r="C24" t="s">
        <v>38</v>
      </c>
      <c r="D24" s="20"/>
      <c r="E24" s="20"/>
      <c r="F24" s="20"/>
      <c r="G24" s="20"/>
      <c r="H24" s="31"/>
      <c r="I24" s="36"/>
      <c r="J24" s="37"/>
    </row>
    <row r="25" spans="2:23" x14ac:dyDescent="0.4">
      <c r="C25" t="s">
        <v>6</v>
      </c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103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84</v>
      </c>
      <c r="D29" s="9">
        <f>VLOOKUP($C29,$C$4:$S$20,MATCH(D$28,$C$3:$S$3,0),FALSE)</f>
        <v>1</v>
      </c>
      <c r="E29" s="9">
        <f t="shared" ref="E29:S38" si="5">VLOOKUP($C29,$C$4:$S$20,MATCH(E$28,$C$3:$S$3,0),FALSE)</f>
        <v>5</v>
      </c>
      <c r="F29" s="9">
        <f t="shared" si="5"/>
        <v>5</v>
      </c>
      <c r="G29" s="9">
        <f t="shared" si="5"/>
        <v>5</v>
      </c>
      <c r="H29" s="9">
        <f t="shared" si="5"/>
        <v>3</v>
      </c>
      <c r="I29" s="9">
        <f t="shared" si="5"/>
        <v>2</v>
      </c>
      <c r="J29" s="9">
        <f t="shared" si="5"/>
        <v>1</v>
      </c>
      <c r="K29" s="9">
        <f t="shared" si="5"/>
        <v>1</v>
      </c>
      <c r="L29" s="9">
        <f t="shared" si="5"/>
        <v>0</v>
      </c>
      <c r="M29" s="9">
        <f t="shared" si="5"/>
        <v>1</v>
      </c>
      <c r="N29" s="9">
        <f t="shared" si="5"/>
        <v>0</v>
      </c>
      <c r="O29" s="9">
        <f t="shared" si="5"/>
        <v>0</v>
      </c>
      <c r="P29" s="9">
        <f t="shared" si="5"/>
        <v>2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1</v>
      </c>
      <c r="U29" s="10">
        <f t="shared" ref="U29:U38" si="7">(J29+(2*K29)+(3*L29)+(4*M29))/F29</f>
        <v>1.4</v>
      </c>
      <c r="V29" s="10">
        <f>(G29+N29+Q29+O29)/E29</f>
        <v>1</v>
      </c>
      <c r="W29" s="11">
        <f>U29+V29</f>
        <v>2.4</v>
      </c>
    </row>
    <row r="30" spans="2:23" x14ac:dyDescent="0.4">
      <c r="B30" s="41"/>
      <c r="C30" s="3" t="s">
        <v>12</v>
      </c>
      <c r="D30" s="9">
        <f t="shared" ref="D30:D38" si="8">VLOOKUP($C30,$C$4:$S$20,MATCH(D$28,$C$3:$S$3,0),FALSE)</f>
        <v>1</v>
      </c>
      <c r="E30" s="9">
        <f t="shared" si="5"/>
        <v>5</v>
      </c>
      <c r="F30" s="9">
        <f t="shared" si="5"/>
        <v>5</v>
      </c>
      <c r="G30" s="9">
        <f t="shared" si="5"/>
        <v>3</v>
      </c>
      <c r="H30" s="9">
        <f t="shared" si="5"/>
        <v>3</v>
      </c>
      <c r="I30" s="9">
        <f t="shared" si="5"/>
        <v>1</v>
      </c>
      <c r="J30" s="9">
        <f t="shared" si="5"/>
        <v>3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1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0.6</v>
      </c>
      <c r="U30" s="10">
        <f t="shared" si="7"/>
        <v>0.6</v>
      </c>
      <c r="V30" s="10">
        <f t="shared" ref="V30:V38" si="9">(G30+N30+Q30+O30)/E30</f>
        <v>0.8</v>
      </c>
      <c r="W30" s="11">
        <f t="shared" ref="W30:W38" si="10">U30+V30</f>
        <v>1.4</v>
      </c>
    </row>
    <row r="31" spans="2:23" x14ac:dyDescent="0.4">
      <c r="B31" s="41"/>
      <c r="C31" s="3" t="s">
        <v>87</v>
      </c>
      <c r="D31" s="9">
        <f t="shared" si="8"/>
        <v>1</v>
      </c>
      <c r="E31" s="9">
        <f t="shared" si="5"/>
        <v>5</v>
      </c>
      <c r="F31" s="9">
        <f t="shared" si="5"/>
        <v>4</v>
      </c>
      <c r="G31" s="9">
        <f t="shared" si="5"/>
        <v>3</v>
      </c>
      <c r="H31" s="9">
        <f t="shared" si="5"/>
        <v>4</v>
      </c>
      <c r="I31" s="9">
        <f t="shared" si="5"/>
        <v>3</v>
      </c>
      <c r="J31" s="9">
        <f t="shared" si="5"/>
        <v>2</v>
      </c>
      <c r="K31" s="9">
        <f t="shared" si="5"/>
        <v>0</v>
      </c>
      <c r="L31" s="9">
        <f t="shared" si="5"/>
        <v>0</v>
      </c>
      <c r="M31" s="9">
        <f t="shared" si="5"/>
        <v>1</v>
      </c>
      <c r="N31" s="9">
        <f t="shared" si="5"/>
        <v>1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0.75</v>
      </c>
      <c r="U31" s="10">
        <f t="shared" si="7"/>
        <v>1.5</v>
      </c>
      <c r="V31" s="10">
        <f t="shared" si="9"/>
        <v>0.8</v>
      </c>
      <c r="W31" s="11">
        <f t="shared" si="10"/>
        <v>2.2999999999999998</v>
      </c>
    </row>
    <row r="32" spans="2:23" x14ac:dyDescent="0.4">
      <c r="B32" s="41"/>
      <c r="C32" s="3" t="s">
        <v>88</v>
      </c>
      <c r="D32" s="9">
        <f t="shared" si="8"/>
        <v>1</v>
      </c>
      <c r="E32" s="9">
        <f t="shared" si="5"/>
        <v>5</v>
      </c>
      <c r="F32" s="9">
        <f t="shared" si="5"/>
        <v>5</v>
      </c>
      <c r="G32" s="9">
        <f t="shared" si="5"/>
        <v>3</v>
      </c>
      <c r="H32" s="9">
        <f t="shared" si="5"/>
        <v>3</v>
      </c>
      <c r="I32" s="9">
        <f t="shared" si="5"/>
        <v>0</v>
      </c>
      <c r="J32" s="9">
        <f t="shared" si="5"/>
        <v>2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1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0.6</v>
      </c>
      <c r="U32" s="10">
        <f t="shared" si="7"/>
        <v>0.4</v>
      </c>
      <c r="V32" s="10">
        <f t="shared" si="9"/>
        <v>0.6</v>
      </c>
      <c r="W32" s="11">
        <f t="shared" si="10"/>
        <v>1</v>
      </c>
    </row>
    <row r="33" spans="2:23" x14ac:dyDescent="0.4">
      <c r="B33" s="41"/>
      <c r="C33" s="3" t="s">
        <v>99</v>
      </c>
      <c r="D33" s="9">
        <f t="shared" si="8"/>
        <v>1</v>
      </c>
      <c r="E33" s="9">
        <f t="shared" si="5"/>
        <v>5</v>
      </c>
      <c r="F33" s="9">
        <f t="shared" si="5"/>
        <v>3</v>
      </c>
      <c r="G33" s="9">
        <f t="shared" si="5"/>
        <v>1</v>
      </c>
      <c r="H33" s="9">
        <f t="shared" si="5"/>
        <v>3</v>
      </c>
      <c r="I33" s="9">
        <f t="shared" si="5"/>
        <v>2</v>
      </c>
      <c r="J33" s="9">
        <f t="shared" si="5"/>
        <v>1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1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1</v>
      </c>
      <c r="S33" s="9">
        <f t="shared" si="5"/>
        <v>0</v>
      </c>
      <c r="T33" s="10">
        <f t="shared" si="6"/>
        <v>0.33333333333333331</v>
      </c>
      <c r="U33" s="10">
        <f t="shared" si="7"/>
        <v>0.33333333333333331</v>
      </c>
      <c r="V33" s="10">
        <f t="shared" si="9"/>
        <v>0.4</v>
      </c>
      <c r="W33" s="11">
        <f t="shared" si="10"/>
        <v>0.73333333333333339</v>
      </c>
    </row>
    <row r="34" spans="2:23" x14ac:dyDescent="0.4">
      <c r="B34" s="41"/>
      <c r="C34" s="3" t="s">
        <v>5</v>
      </c>
      <c r="D34" s="9">
        <f t="shared" si="8"/>
        <v>1</v>
      </c>
      <c r="E34" s="9">
        <f t="shared" si="5"/>
        <v>5</v>
      </c>
      <c r="F34" s="9">
        <f t="shared" si="5"/>
        <v>5</v>
      </c>
      <c r="G34" s="9">
        <f t="shared" si="5"/>
        <v>4</v>
      </c>
      <c r="H34" s="9">
        <f t="shared" si="5"/>
        <v>3</v>
      </c>
      <c r="I34" s="9">
        <f t="shared" si="5"/>
        <v>2</v>
      </c>
      <c r="J34" s="9">
        <f t="shared" si="5"/>
        <v>3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1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0.8</v>
      </c>
      <c r="U34" s="10">
        <f t="shared" si="7"/>
        <v>0.6</v>
      </c>
      <c r="V34" s="10">
        <f t="shared" si="9"/>
        <v>0.8</v>
      </c>
      <c r="W34" s="11">
        <f t="shared" si="10"/>
        <v>1.4</v>
      </c>
    </row>
    <row r="35" spans="2:23" x14ac:dyDescent="0.4">
      <c r="B35" s="41"/>
      <c r="C35" s="3" t="s">
        <v>46</v>
      </c>
      <c r="D35" s="9">
        <f t="shared" si="8"/>
        <v>1</v>
      </c>
      <c r="E35" s="9">
        <f t="shared" si="5"/>
        <v>5</v>
      </c>
      <c r="F35" s="9">
        <f t="shared" si="5"/>
        <v>5</v>
      </c>
      <c r="G35" s="9">
        <f t="shared" si="5"/>
        <v>4</v>
      </c>
      <c r="H35" s="9">
        <f t="shared" si="5"/>
        <v>2</v>
      </c>
      <c r="I35" s="9">
        <f t="shared" si="5"/>
        <v>5</v>
      </c>
      <c r="J35" s="9">
        <f t="shared" si="5"/>
        <v>3</v>
      </c>
      <c r="K35" s="9">
        <f t="shared" si="5"/>
        <v>1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0.8</v>
      </c>
      <c r="U35" s="10">
        <f t="shared" si="7"/>
        <v>1</v>
      </c>
      <c r="V35" s="10">
        <f t="shared" si="9"/>
        <v>0.8</v>
      </c>
      <c r="W35" s="11">
        <f t="shared" si="10"/>
        <v>1.8</v>
      </c>
    </row>
    <row r="36" spans="2:23" x14ac:dyDescent="0.4">
      <c r="B36" s="41"/>
      <c r="C36" s="3" t="s">
        <v>45</v>
      </c>
      <c r="D36" s="9">
        <f t="shared" si="8"/>
        <v>1</v>
      </c>
      <c r="E36" s="9">
        <f t="shared" si="5"/>
        <v>5</v>
      </c>
      <c r="F36" s="9">
        <f t="shared" si="5"/>
        <v>5</v>
      </c>
      <c r="G36" s="9">
        <f t="shared" si="5"/>
        <v>3</v>
      </c>
      <c r="H36" s="9">
        <f t="shared" si="5"/>
        <v>1</v>
      </c>
      <c r="I36" s="9">
        <f t="shared" si="5"/>
        <v>1</v>
      </c>
      <c r="J36" s="9">
        <f t="shared" si="5"/>
        <v>3</v>
      </c>
      <c r="K36" s="9">
        <f t="shared" si="5"/>
        <v>0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1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0.6</v>
      </c>
      <c r="U36" s="10">
        <f t="shared" si="7"/>
        <v>0.6</v>
      </c>
      <c r="V36" s="10">
        <f t="shared" si="9"/>
        <v>0.8</v>
      </c>
      <c r="W36" s="11">
        <f t="shared" si="10"/>
        <v>1.4</v>
      </c>
    </row>
    <row r="37" spans="2:23" x14ac:dyDescent="0.4">
      <c r="B37" s="41"/>
      <c r="C37" s="3" t="s">
        <v>0</v>
      </c>
      <c r="D37" s="9">
        <f t="shared" si="8"/>
        <v>1</v>
      </c>
      <c r="E37" s="9">
        <f t="shared" si="5"/>
        <v>5</v>
      </c>
      <c r="F37" s="9">
        <f t="shared" si="5"/>
        <v>3</v>
      </c>
      <c r="G37" s="9">
        <f t="shared" si="5"/>
        <v>3</v>
      </c>
      <c r="H37" s="9">
        <f t="shared" si="5"/>
        <v>1</v>
      </c>
      <c r="I37" s="9">
        <f t="shared" si="5"/>
        <v>2</v>
      </c>
      <c r="J37" s="9">
        <f t="shared" si="5"/>
        <v>3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2</v>
      </c>
      <c r="S37" s="9">
        <f t="shared" si="5"/>
        <v>0</v>
      </c>
      <c r="T37" s="10">
        <f t="shared" si="6"/>
        <v>1</v>
      </c>
      <c r="U37" s="10">
        <f t="shared" si="7"/>
        <v>1</v>
      </c>
      <c r="V37" s="10">
        <f t="shared" si="9"/>
        <v>0.6</v>
      </c>
      <c r="W37" s="11">
        <f t="shared" si="10"/>
        <v>1.6</v>
      </c>
    </row>
    <row r="38" spans="2:23" x14ac:dyDescent="0.4">
      <c r="B38" s="41"/>
      <c r="C38" s="3" t="s">
        <v>10</v>
      </c>
      <c r="D38" s="9">
        <f t="shared" si="8"/>
        <v>1</v>
      </c>
      <c r="E38" s="9">
        <f t="shared" si="5"/>
        <v>5</v>
      </c>
      <c r="F38" s="9">
        <f t="shared" si="5"/>
        <v>5</v>
      </c>
      <c r="G38" s="9">
        <f t="shared" si="5"/>
        <v>3</v>
      </c>
      <c r="H38" s="9">
        <f t="shared" si="5"/>
        <v>1</v>
      </c>
      <c r="I38" s="9">
        <f t="shared" si="5"/>
        <v>2</v>
      </c>
      <c r="J38" s="9">
        <f t="shared" si="5"/>
        <v>2</v>
      </c>
      <c r="K38" s="9">
        <f t="shared" si="5"/>
        <v>1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0.6</v>
      </c>
      <c r="U38" s="10">
        <f t="shared" si="7"/>
        <v>0.8</v>
      </c>
      <c r="V38" s="10">
        <f t="shared" si="9"/>
        <v>0.6</v>
      </c>
      <c r="W38" s="11">
        <f t="shared" si="10"/>
        <v>1.4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 t="str">
        <f>C22</f>
        <v>Eric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45399</v>
      </c>
      <c r="O41" s="28" t="s">
        <v>65</v>
      </c>
      <c r="P41" s="28" t="s">
        <v>94</v>
      </c>
      <c r="Q41" s="28" t="s">
        <v>48</v>
      </c>
      <c r="R41" s="28" t="s">
        <v>104</v>
      </c>
      <c r="S41" s="9"/>
      <c r="T41" s="9"/>
      <c r="U41" s="10"/>
      <c r="V41" s="10"/>
      <c r="W41" s="11"/>
    </row>
    <row r="42" spans="2:23" ht="15" thickBot="1" x14ac:dyDescent="0.45">
      <c r="B42" s="42"/>
      <c r="C42" s="6" t="str">
        <f>C25</f>
        <v>Johnny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0.85416666666666663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483E-78A6-45D3-885F-A4595C0A45F1}">
  <dimension ref="B3:W44"/>
  <sheetViews>
    <sheetView topLeftCell="A7" zoomScale="70" zoomScaleNormal="70" workbookViewId="0">
      <selection sqref="A1:XFD1048576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>
        <v>1</v>
      </c>
      <c r="E4" s="20">
        <v>4</v>
      </c>
      <c r="F4" s="20">
        <v>3</v>
      </c>
      <c r="G4" s="20">
        <v>3</v>
      </c>
      <c r="H4" s="20">
        <v>3</v>
      </c>
      <c r="I4" s="20">
        <v>4</v>
      </c>
      <c r="J4" s="20">
        <v>2</v>
      </c>
      <c r="K4" s="20"/>
      <c r="L4" s="20"/>
      <c r="M4" s="20">
        <v>1</v>
      </c>
      <c r="N4" s="20">
        <v>1</v>
      </c>
      <c r="O4" s="20"/>
      <c r="P4" s="20"/>
      <c r="Q4" s="20"/>
      <c r="R4" s="20"/>
      <c r="S4" s="20"/>
      <c r="T4" s="10">
        <f>G4/F4</f>
        <v>1</v>
      </c>
      <c r="U4" s="10">
        <f t="shared" ref="U4:U6" si="0">(J4+(2*K4)+(3*L4)+(4*M4)+(4*P4))/F4</f>
        <v>2</v>
      </c>
      <c r="V4" s="10">
        <f>(G4+N4+Q4+O4)/E4</f>
        <v>1</v>
      </c>
      <c r="W4" s="11">
        <f>U4+V4</f>
        <v>3</v>
      </c>
    </row>
    <row r="5" spans="3:23" x14ac:dyDescent="0.4">
      <c r="C5" t="s">
        <v>91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0" t="e">
        <f t="shared" ref="T5:T20" si="1">G5/F5</f>
        <v>#DIV/0!</v>
      </c>
      <c r="U5" s="10" t="e">
        <f t="shared" si="0"/>
        <v>#DIV/0!</v>
      </c>
      <c r="V5" s="10" t="e">
        <f t="shared" ref="V5:V20" si="2">(G5+N5+Q5+O5)/E5</f>
        <v>#DIV/0!</v>
      </c>
      <c r="W5" s="11" t="e">
        <f t="shared" ref="W5:W20" si="3">U5+V5</f>
        <v>#DIV/0!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1"/>
        <v>#DIV/0!</v>
      </c>
      <c r="U6" s="10" t="e">
        <f t="shared" si="0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>
        <v>1</v>
      </c>
      <c r="E7" s="20">
        <v>4</v>
      </c>
      <c r="F7" s="20">
        <v>4</v>
      </c>
      <c r="G7" s="20">
        <v>2</v>
      </c>
      <c r="H7" s="20">
        <v>2</v>
      </c>
      <c r="I7" s="20">
        <v>1</v>
      </c>
      <c r="J7" s="20">
        <v>1</v>
      </c>
      <c r="K7" s="20">
        <v>1</v>
      </c>
      <c r="L7" s="20"/>
      <c r="M7" s="20"/>
      <c r="N7" s="20"/>
      <c r="O7" s="20"/>
      <c r="P7" s="20"/>
      <c r="Q7" s="20"/>
      <c r="R7" s="20"/>
      <c r="S7" s="20"/>
      <c r="T7" s="10">
        <f t="shared" si="1"/>
        <v>0.5</v>
      </c>
      <c r="U7" s="10">
        <f>(J7+(2*K7)+(3*L7)+(4*M7)+(4*P7))/F7</f>
        <v>0.75</v>
      </c>
      <c r="V7" s="10">
        <f t="shared" si="2"/>
        <v>0.5</v>
      </c>
      <c r="W7" s="11">
        <f>U7+V7</f>
        <v>1.25</v>
      </c>
    </row>
    <row r="8" spans="3:23" x14ac:dyDescent="0.4">
      <c r="C8" t="s">
        <v>45</v>
      </c>
      <c r="D8" s="20">
        <v>1</v>
      </c>
      <c r="E8" s="20">
        <v>4</v>
      </c>
      <c r="F8" s="20">
        <v>4</v>
      </c>
      <c r="G8" s="20">
        <v>2</v>
      </c>
      <c r="H8" s="20">
        <v>2</v>
      </c>
      <c r="I8" s="20"/>
      <c r="J8" s="20">
        <v>2</v>
      </c>
      <c r="K8" s="20"/>
      <c r="L8" s="20"/>
      <c r="M8" s="20"/>
      <c r="N8" s="20"/>
      <c r="O8" s="20">
        <v>1</v>
      </c>
      <c r="P8" s="20"/>
      <c r="Q8" s="20"/>
      <c r="R8" s="20"/>
      <c r="S8" s="20"/>
      <c r="T8" s="10">
        <f t="shared" si="1"/>
        <v>0.5</v>
      </c>
      <c r="U8" s="10">
        <f t="shared" ref="U8:U20" si="4">(J8+(2*K8)+(3*L8)+(4*M8)+(4*P8))/F8</f>
        <v>0.5</v>
      </c>
      <c r="V8" s="10">
        <f t="shared" si="2"/>
        <v>0.75</v>
      </c>
      <c r="W8" s="11">
        <f t="shared" si="3"/>
        <v>1.25</v>
      </c>
    </row>
    <row r="9" spans="3:23" x14ac:dyDescent="0.4">
      <c r="C9" t="s">
        <v>86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0" t="e">
        <f t="shared" si="1"/>
        <v>#DIV/0!</v>
      </c>
      <c r="U9" s="10" t="e">
        <f t="shared" si="4"/>
        <v>#DIV/0!</v>
      </c>
      <c r="V9" s="10" t="e">
        <f t="shared" si="2"/>
        <v>#DIV/0!</v>
      </c>
      <c r="W9" s="11" t="e">
        <f t="shared" si="3"/>
        <v>#DIV/0!</v>
      </c>
    </row>
    <row r="10" spans="3:23" x14ac:dyDescent="0.4">
      <c r="C10" t="s">
        <v>5</v>
      </c>
      <c r="D10" s="20">
        <v>1</v>
      </c>
      <c r="E10" s="20">
        <v>4</v>
      </c>
      <c r="F10" s="20">
        <v>4</v>
      </c>
      <c r="G10" s="20">
        <v>2</v>
      </c>
      <c r="H10" s="20">
        <v>1</v>
      </c>
      <c r="I10" s="20">
        <v>3</v>
      </c>
      <c r="J10" s="20">
        <v>1</v>
      </c>
      <c r="K10" s="20">
        <v>1</v>
      </c>
      <c r="L10" s="20"/>
      <c r="M10" s="20"/>
      <c r="N10" s="20"/>
      <c r="O10" s="20"/>
      <c r="P10" s="20"/>
      <c r="Q10" s="20"/>
      <c r="R10" s="20"/>
      <c r="S10" s="20"/>
      <c r="T10" s="10">
        <f t="shared" si="1"/>
        <v>0.5</v>
      </c>
      <c r="U10" s="10">
        <f t="shared" si="4"/>
        <v>0.75</v>
      </c>
      <c r="V10" s="10">
        <f t="shared" si="2"/>
        <v>0.5</v>
      </c>
      <c r="W10" s="11">
        <f t="shared" si="3"/>
        <v>1.25</v>
      </c>
    </row>
    <row r="11" spans="3:23" x14ac:dyDescent="0.4">
      <c r="C11" t="s">
        <v>87</v>
      </c>
      <c r="D11" s="20">
        <v>1</v>
      </c>
      <c r="E11" s="20">
        <v>4</v>
      </c>
      <c r="F11" s="20">
        <v>3</v>
      </c>
      <c r="G11" s="20">
        <v>3</v>
      </c>
      <c r="H11" s="20">
        <v>2</v>
      </c>
      <c r="I11" s="20">
        <v>5</v>
      </c>
      <c r="J11" s="20">
        <v>2</v>
      </c>
      <c r="K11" s="20"/>
      <c r="L11" s="20"/>
      <c r="M11" s="20">
        <v>1</v>
      </c>
      <c r="N11" s="20"/>
      <c r="O11" s="20"/>
      <c r="P11" s="20"/>
      <c r="Q11" s="20"/>
      <c r="R11" s="20">
        <v>1</v>
      </c>
      <c r="S11" s="20"/>
      <c r="T11" s="10">
        <f t="shared" si="1"/>
        <v>1</v>
      </c>
      <c r="U11" s="10">
        <f t="shared" si="4"/>
        <v>2</v>
      </c>
      <c r="V11" s="10">
        <f t="shared" si="2"/>
        <v>0.75</v>
      </c>
      <c r="W11" s="11">
        <f t="shared" si="3"/>
        <v>2.75</v>
      </c>
    </row>
    <row r="12" spans="3:23" x14ac:dyDescent="0.4">
      <c r="C12" t="s">
        <v>0</v>
      </c>
      <c r="D12" s="20">
        <v>1</v>
      </c>
      <c r="E12" s="20">
        <v>3</v>
      </c>
      <c r="F12" s="20">
        <v>2</v>
      </c>
      <c r="G12" s="20">
        <v>2</v>
      </c>
      <c r="H12" s="20">
        <v>2</v>
      </c>
      <c r="I12" s="20">
        <v>1</v>
      </c>
      <c r="J12" s="20"/>
      <c r="K12" s="20">
        <v>1</v>
      </c>
      <c r="L12" s="20"/>
      <c r="M12" s="20"/>
      <c r="N12" s="20">
        <v>1</v>
      </c>
      <c r="O12" s="20"/>
      <c r="P12" s="20"/>
      <c r="Q12" s="20"/>
      <c r="R12" s="20"/>
      <c r="S12" s="20"/>
      <c r="T12" s="10">
        <f t="shared" si="1"/>
        <v>1</v>
      </c>
      <c r="U12" s="10">
        <f t="shared" si="4"/>
        <v>1</v>
      </c>
      <c r="V12" s="10">
        <f t="shared" si="2"/>
        <v>1</v>
      </c>
      <c r="W12" s="11">
        <f t="shared" si="3"/>
        <v>2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1</v>
      </c>
      <c r="H13" s="20">
        <v>2</v>
      </c>
      <c r="I13" s="20">
        <v>3</v>
      </c>
      <c r="J13" s="20"/>
      <c r="K13" s="20">
        <v>2</v>
      </c>
      <c r="L13" s="20"/>
      <c r="M13" s="20"/>
      <c r="N13" s="20"/>
      <c r="O13" s="20">
        <v>1</v>
      </c>
      <c r="P13" s="20"/>
      <c r="Q13" s="20"/>
      <c r="R13" s="20"/>
      <c r="S13" s="20"/>
      <c r="T13" s="10">
        <f t="shared" si="1"/>
        <v>0.25</v>
      </c>
      <c r="U13" s="10">
        <f t="shared" si="4"/>
        <v>1</v>
      </c>
      <c r="V13" s="10">
        <f t="shared" si="2"/>
        <v>0.5</v>
      </c>
      <c r="W13" s="11">
        <f t="shared" si="3"/>
        <v>1.5</v>
      </c>
    </row>
    <row r="14" spans="3:23" x14ac:dyDescent="0.4">
      <c r="C14" t="s">
        <v>99</v>
      </c>
      <c r="D14" s="20">
        <v>1</v>
      </c>
      <c r="E14" s="20">
        <v>4</v>
      </c>
      <c r="F14" s="20">
        <v>4</v>
      </c>
      <c r="G14" s="20">
        <v>4</v>
      </c>
      <c r="H14" s="20">
        <v>2</v>
      </c>
      <c r="I14" s="20">
        <v>1</v>
      </c>
      <c r="J14" s="20">
        <v>4</v>
      </c>
      <c r="K14" s="20"/>
      <c r="L14" s="20"/>
      <c r="M14" s="20"/>
      <c r="N14" s="20"/>
      <c r="O14" s="20"/>
      <c r="P14" s="20"/>
      <c r="Q14" s="20"/>
      <c r="R14" s="20"/>
      <c r="S14" s="20"/>
      <c r="T14" s="10">
        <f t="shared" si="1"/>
        <v>1</v>
      </c>
      <c r="U14" s="10">
        <f t="shared" si="4"/>
        <v>1</v>
      </c>
      <c r="V14" s="10">
        <f t="shared" si="2"/>
        <v>1</v>
      </c>
      <c r="W14" s="11">
        <f t="shared" si="3"/>
        <v>2</v>
      </c>
    </row>
    <row r="15" spans="3:23" x14ac:dyDescent="0.4">
      <c r="C15" t="s">
        <v>12</v>
      </c>
      <c r="D15" s="20">
        <v>1</v>
      </c>
      <c r="E15" s="20">
        <v>4</v>
      </c>
      <c r="F15" s="20">
        <v>3</v>
      </c>
      <c r="G15" s="20">
        <v>3</v>
      </c>
      <c r="H15" s="20">
        <v>2</v>
      </c>
      <c r="I15" s="20">
        <v>1</v>
      </c>
      <c r="J15" s="20">
        <v>2</v>
      </c>
      <c r="K15" s="20">
        <v>1</v>
      </c>
      <c r="L15" s="20"/>
      <c r="M15" s="20"/>
      <c r="N15" s="20">
        <v>1</v>
      </c>
      <c r="O15" s="20"/>
      <c r="P15" s="20"/>
      <c r="Q15" s="20"/>
      <c r="R15" s="20"/>
      <c r="S15" s="20"/>
      <c r="T15" s="10">
        <f t="shared" si="1"/>
        <v>1</v>
      </c>
      <c r="U15" s="10">
        <f t="shared" si="4"/>
        <v>1.3333333333333333</v>
      </c>
      <c r="V15" s="10">
        <f t="shared" si="2"/>
        <v>1</v>
      </c>
      <c r="W15" s="11">
        <f t="shared" si="3"/>
        <v>2.333333333333333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1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3</v>
      </c>
      <c r="F17" s="20">
        <v>3</v>
      </c>
      <c r="G17" s="20">
        <v>2</v>
      </c>
      <c r="H17" s="20">
        <v>2</v>
      </c>
      <c r="I17" s="20">
        <v>1</v>
      </c>
      <c r="J17" s="20">
        <v>1</v>
      </c>
      <c r="K17" s="20"/>
      <c r="L17" s="20"/>
      <c r="M17" s="20"/>
      <c r="N17" s="20"/>
      <c r="O17" s="20"/>
      <c r="P17" s="20">
        <v>1</v>
      </c>
      <c r="Q17" s="20"/>
      <c r="R17" s="20"/>
      <c r="S17" s="20"/>
      <c r="T17" s="10">
        <f t="shared" si="1"/>
        <v>0.66666666666666663</v>
      </c>
      <c r="U17" s="10">
        <f t="shared" si="4"/>
        <v>1.6666666666666667</v>
      </c>
      <c r="V17" s="10">
        <f t="shared" si="2"/>
        <v>0.66666666666666663</v>
      </c>
      <c r="W17" s="11">
        <f t="shared" si="3"/>
        <v>2.3333333333333335</v>
      </c>
    </row>
    <row r="18" spans="2:23" x14ac:dyDescent="0.4">
      <c r="C18" t="s">
        <v>90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10" t="e">
        <f t="shared" si="1"/>
        <v>#DIV/0!</v>
      </c>
      <c r="U18" s="10" t="e">
        <f t="shared" si="4"/>
        <v>#DIV/0!</v>
      </c>
      <c r="V18" s="10" t="e">
        <f t="shared" si="2"/>
        <v>#DIV/0!</v>
      </c>
      <c r="W18" s="11" t="e">
        <f t="shared" si="3"/>
        <v>#DIV/0!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1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1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1" spans="2:23" x14ac:dyDescent="0.4">
      <c r="C21" t="s">
        <v>4</v>
      </c>
    </row>
    <row r="22" spans="2:23" x14ac:dyDescent="0.4">
      <c r="C22" t="s">
        <v>0</v>
      </c>
      <c r="D22" s="20"/>
      <c r="E22" s="20"/>
      <c r="F22" s="20"/>
      <c r="G22" s="20"/>
      <c r="H22" s="35"/>
      <c r="I22" s="36"/>
      <c r="J22" s="37"/>
    </row>
    <row r="23" spans="2:23" x14ac:dyDescent="0.4">
      <c r="C23" t="s">
        <v>89</v>
      </c>
      <c r="H23" s="37"/>
      <c r="I23" s="36"/>
      <c r="J23" s="37"/>
    </row>
    <row r="24" spans="2:23" x14ac:dyDescent="0.4">
      <c r="C24" t="s">
        <v>38</v>
      </c>
      <c r="D24" s="20"/>
      <c r="E24" s="20"/>
      <c r="F24" s="20"/>
      <c r="G24" s="20"/>
      <c r="H24" s="31"/>
      <c r="I24" s="36"/>
      <c r="J24" s="37"/>
    </row>
    <row r="25" spans="2:23" x14ac:dyDescent="0.4">
      <c r="C25" t="s">
        <v>6</v>
      </c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105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46</v>
      </c>
      <c r="D29" s="9">
        <f>VLOOKUP($C29,$C$4:$S$20,MATCH(D$28,$C$3:$S$3,0),FALSE)</f>
        <v>1</v>
      </c>
      <c r="E29" s="9">
        <f t="shared" ref="E29:S38" si="5">VLOOKUP($C29,$C$4:$S$20,MATCH(E$28,$C$3:$S$3,0),FALSE)</f>
        <v>4</v>
      </c>
      <c r="F29" s="9">
        <f t="shared" si="5"/>
        <v>3</v>
      </c>
      <c r="G29" s="9">
        <f t="shared" si="5"/>
        <v>3</v>
      </c>
      <c r="H29" s="9">
        <f t="shared" si="5"/>
        <v>3</v>
      </c>
      <c r="I29" s="9">
        <f t="shared" si="5"/>
        <v>4</v>
      </c>
      <c r="J29" s="9">
        <f t="shared" si="5"/>
        <v>2</v>
      </c>
      <c r="K29" s="9">
        <f t="shared" si="5"/>
        <v>0</v>
      </c>
      <c r="L29" s="9">
        <f t="shared" si="5"/>
        <v>0</v>
      </c>
      <c r="M29" s="9">
        <f t="shared" si="5"/>
        <v>1</v>
      </c>
      <c r="N29" s="9">
        <f t="shared" si="5"/>
        <v>1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1</v>
      </c>
      <c r="U29" s="10">
        <f t="shared" ref="U29:U38" si="7">(J29+(2*K29)+(3*L29)+(4*M29))/F29</f>
        <v>2</v>
      </c>
      <c r="V29" s="10">
        <f>(G29+N29+Q29+O29)/E29</f>
        <v>1</v>
      </c>
      <c r="W29" s="11">
        <f>U29+V29</f>
        <v>3</v>
      </c>
    </row>
    <row r="30" spans="2:23" x14ac:dyDescent="0.4">
      <c r="B30" s="41"/>
      <c r="C30" s="3" t="s">
        <v>12</v>
      </c>
      <c r="D30" s="9">
        <f t="shared" ref="D30:D38" si="8">VLOOKUP($C30,$C$4:$S$20,MATCH(D$28,$C$3:$S$3,0),FALSE)</f>
        <v>1</v>
      </c>
      <c r="E30" s="9">
        <f t="shared" si="5"/>
        <v>4</v>
      </c>
      <c r="F30" s="9">
        <f t="shared" si="5"/>
        <v>3</v>
      </c>
      <c r="G30" s="9">
        <f t="shared" si="5"/>
        <v>3</v>
      </c>
      <c r="H30" s="9">
        <f t="shared" si="5"/>
        <v>2</v>
      </c>
      <c r="I30" s="9">
        <f t="shared" si="5"/>
        <v>1</v>
      </c>
      <c r="J30" s="9">
        <f t="shared" si="5"/>
        <v>2</v>
      </c>
      <c r="K30" s="9">
        <f t="shared" si="5"/>
        <v>1</v>
      </c>
      <c r="L30" s="9">
        <f t="shared" si="5"/>
        <v>0</v>
      </c>
      <c r="M30" s="9">
        <f t="shared" si="5"/>
        <v>0</v>
      </c>
      <c r="N30" s="9">
        <f t="shared" si="5"/>
        <v>1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1</v>
      </c>
      <c r="U30" s="10">
        <f t="shared" si="7"/>
        <v>1.3333333333333333</v>
      </c>
      <c r="V30" s="10">
        <f t="shared" ref="V30:V38" si="9">(G30+N30+Q30+O30)/E30</f>
        <v>1</v>
      </c>
      <c r="W30" s="11">
        <f t="shared" ref="W30:W38" si="10">U30+V30</f>
        <v>2.333333333333333</v>
      </c>
    </row>
    <row r="31" spans="2:23" x14ac:dyDescent="0.4">
      <c r="B31" s="41"/>
      <c r="C31" s="3" t="s">
        <v>87</v>
      </c>
      <c r="D31" s="9">
        <f t="shared" si="8"/>
        <v>1</v>
      </c>
      <c r="E31" s="9">
        <f t="shared" si="5"/>
        <v>4</v>
      </c>
      <c r="F31" s="9">
        <f t="shared" si="5"/>
        <v>3</v>
      </c>
      <c r="G31" s="9">
        <f t="shared" si="5"/>
        <v>3</v>
      </c>
      <c r="H31" s="9">
        <f t="shared" si="5"/>
        <v>2</v>
      </c>
      <c r="I31" s="9">
        <f t="shared" si="5"/>
        <v>5</v>
      </c>
      <c r="J31" s="9">
        <f t="shared" si="5"/>
        <v>2</v>
      </c>
      <c r="K31" s="9">
        <f t="shared" si="5"/>
        <v>0</v>
      </c>
      <c r="L31" s="9">
        <f t="shared" si="5"/>
        <v>0</v>
      </c>
      <c r="M31" s="9">
        <f t="shared" si="5"/>
        <v>1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1</v>
      </c>
      <c r="S31" s="9">
        <f t="shared" si="5"/>
        <v>0</v>
      </c>
      <c r="T31" s="10">
        <f t="shared" si="6"/>
        <v>1</v>
      </c>
      <c r="U31" s="10">
        <f t="shared" si="7"/>
        <v>2</v>
      </c>
      <c r="V31" s="10">
        <f t="shared" si="9"/>
        <v>0.75</v>
      </c>
      <c r="W31" s="11">
        <f t="shared" si="10"/>
        <v>2.75</v>
      </c>
    </row>
    <row r="32" spans="2:23" x14ac:dyDescent="0.4">
      <c r="B32" s="41"/>
      <c r="C32" s="3" t="s">
        <v>88</v>
      </c>
      <c r="D32" s="9">
        <f t="shared" si="8"/>
        <v>1</v>
      </c>
      <c r="E32" s="9">
        <f t="shared" si="5"/>
        <v>4</v>
      </c>
      <c r="F32" s="9">
        <f t="shared" si="5"/>
        <v>4</v>
      </c>
      <c r="G32" s="9">
        <f t="shared" si="5"/>
        <v>1</v>
      </c>
      <c r="H32" s="9">
        <f t="shared" si="5"/>
        <v>2</v>
      </c>
      <c r="I32" s="9">
        <f t="shared" si="5"/>
        <v>3</v>
      </c>
      <c r="J32" s="9">
        <f t="shared" si="5"/>
        <v>0</v>
      </c>
      <c r="K32" s="9">
        <f t="shared" si="5"/>
        <v>2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1</v>
      </c>
      <c r="P32" s="9">
        <f t="shared" si="5"/>
        <v>0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0.25</v>
      </c>
      <c r="U32" s="10">
        <f t="shared" si="7"/>
        <v>1</v>
      </c>
      <c r="V32" s="10">
        <f t="shared" si="9"/>
        <v>0.5</v>
      </c>
      <c r="W32" s="11">
        <f t="shared" si="10"/>
        <v>1.5</v>
      </c>
    </row>
    <row r="33" spans="2:23" x14ac:dyDescent="0.4">
      <c r="B33" s="41"/>
      <c r="C33" s="3" t="s">
        <v>84</v>
      </c>
      <c r="D33" s="9">
        <f t="shared" si="8"/>
        <v>1</v>
      </c>
      <c r="E33" s="9">
        <f t="shared" si="5"/>
        <v>4</v>
      </c>
      <c r="F33" s="9">
        <f t="shared" si="5"/>
        <v>4</v>
      </c>
      <c r="G33" s="9">
        <f t="shared" si="5"/>
        <v>2</v>
      </c>
      <c r="H33" s="9">
        <f t="shared" si="5"/>
        <v>2</v>
      </c>
      <c r="I33" s="9">
        <f t="shared" si="5"/>
        <v>1</v>
      </c>
      <c r="J33" s="9">
        <f t="shared" si="5"/>
        <v>1</v>
      </c>
      <c r="K33" s="9">
        <f t="shared" si="5"/>
        <v>1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0.5</v>
      </c>
      <c r="U33" s="10">
        <f t="shared" si="7"/>
        <v>0.75</v>
      </c>
      <c r="V33" s="10">
        <f t="shared" si="9"/>
        <v>0.5</v>
      </c>
      <c r="W33" s="11">
        <f t="shared" si="10"/>
        <v>1.25</v>
      </c>
    </row>
    <row r="34" spans="2:23" x14ac:dyDescent="0.4">
      <c r="B34" s="41"/>
      <c r="C34" s="3" t="s">
        <v>5</v>
      </c>
      <c r="D34" s="9">
        <f t="shared" si="8"/>
        <v>1</v>
      </c>
      <c r="E34" s="9">
        <f t="shared" si="5"/>
        <v>4</v>
      </c>
      <c r="F34" s="9">
        <f t="shared" si="5"/>
        <v>4</v>
      </c>
      <c r="G34" s="9">
        <f t="shared" si="5"/>
        <v>2</v>
      </c>
      <c r="H34" s="9">
        <f t="shared" si="5"/>
        <v>1</v>
      </c>
      <c r="I34" s="9">
        <f t="shared" si="5"/>
        <v>3</v>
      </c>
      <c r="J34" s="9">
        <f t="shared" si="5"/>
        <v>1</v>
      </c>
      <c r="K34" s="9">
        <f t="shared" si="5"/>
        <v>1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0.5</v>
      </c>
      <c r="U34" s="10">
        <f t="shared" si="7"/>
        <v>0.75</v>
      </c>
      <c r="V34" s="10">
        <f t="shared" si="9"/>
        <v>0.5</v>
      </c>
      <c r="W34" s="11">
        <f t="shared" si="10"/>
        <v>1.25</v>
      </c>
    </row>
    <row r="35" spans="2:23" x14ac:dyDescent="0.4">
      <c r="B35" s="41"/>
      <c r="C35" s="3" t="s">
        <v>99</v>
      </c>
      <c r="D35" s="9">
        <f t="shared" si="8"/>
        <v>1</v>
      </c>
      <c r="E35" s="9">
        <f t="shared" si="5"/>
        <v>4</v>
      </c>
      <c r="F35" s="9">
        <f t="shared" si="5"/>
        <v>4</v>
      </c>
      <c r="G35" s="9">
        <f t="shared" si="5"/>
        <v>4</v>
      </c>
      <c r="H35" s="9">
        <f t="shared" si="5"/>
        <v>2</v>
      </c>
      <c r="I35" s="9">
        <f t="shared" si="5"/>
        <v>1</v>
      </c>
      <c r="J35" s="9">
        <f t="shared" si="5"/>
        <v>4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1</v>
      </c>
      <c r="U35" s="10">
        <f t="shared" si="7"/>
        <v>1</v>
      </c>
      <c r="V35" s="10">
        <f t="shared" si="9"/>
        <v>1</v>
      </c>
      <c r="W35" s="11">
        <f t="shared" si="10"/>
        <v>2</v>
      </c>
    </row>
    <row r="36" spans="2:23" x14ac:dyDescent="0.4">
      <c r="B36" s="41"/>
      <c r="C36" s="3" t="s">
        <v>45</v>
      </c>
      <c r="D36" s="9">
        <f t="shared" si="8"/>
        <v>1</v>
      </c>
      <c r="E36" s="9">
        <f t="shared" si="5"/>
        <v>4</v>
      </c>
      <c r="F36" s="9">
        <f t="shared" si="5"/>
        <v>4</v>
      </c>
      <c r="G36" s="9">
        <f t="shared" si="5"/>
        <v>2</v>
      </c>
      <c r="H36" s="9">
        <f t="shared" si="5"/>
        <v>2</v>
      </c>
      <c r="I36" s="9">
        <f t="shared" si="5"/>
        <v>0</v>
      </c>
      <c r="J36" s="9">
        <f t="shared" si="5"/>
        <v>2</v>
      </c>
      <c r="K36" s="9">
        <f t="shared" si="5"/>
        <v>0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1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0.5</v>
      </c>
      <c r="U36" s="10">
        <f t="shared" si="7"/>
        <v>0.5</v>
      </c>
      <c r="V36" s="10">
        <f t="shared" si="9"/>
        <v>0.75</v>
      </c>
      <c r="W36" s="11">
        <f t="shared" si="10"/>
        <v>1.25</v>
      </c>
    </row>
    <row r="37" spans="2:23" x14ac:dyDescent="0.4">
      <c r="B37" s="41"/>
      <c r="C37" s="3" t="s">
        <v>0</v>
      </c>
      <c r="D37" s="9">
        <f t="shared" si="8"/>
        <v>1</v>
      </c>
      <c r="E37" s="9">
        <f t="shared" si="5"/>
        <v>3</v>
      </c>
      <c r="F37" s="9">
        <f t="shared" si="5"/>
        <v>2</v>
      </c>
      <c r="G37" s="9">
        <f t="shared" si="5"/>
        <v>2</v>
      </c>
      <c r="H37" s="9">
        <f t="shared" si="5"/>
        <v>2</v>
      </c>
      <c r="I37" s="9">
        <f t="shared" si="5"/>
        <v>1</v>
      </c>
      <c r="J37" s="9">
        <f t="shared" si="5"/>
        <v>0</v>
      </c>
      <c r="K37" s="9">
        <f t="shared" si="5"/>
        <v>1</v>
      </c>
      <c r="L37" s="9">
        <f t="shared" si="5"/>
        <v>0</v>
      </c>
      <c r="M37" s="9">
        <f t="shared" si="5"/>
        <v>0</v>
      </c>
      <c r="N37" s="9">
        <f t="shared" si="5"/>
        <v>1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1</v>
      </c>
      <c r="U37" s="10">
        <f t="shared" si="7"/>
        <v>1</v>
      </c>
      <c r="V37" s="10">
        <f t="shared" si="9"/>
        <v>1</v>
      </c>
      <c r="W37" s="11">
        <f t="shared" si="10"/>
        <v>2</v>
      </c>
    </row>
    <row r="38" spans="2:23" x14ac:dyDescent="0.4">
      <c r="B38" s="41"/>
      <c r="C38" s="3" t="s">
        <v>10</v>
      </c>
      <c r="D38" s="9">
        <f t="shared" si="8"/>
        <v>1</v>
      </c>
      <c r="E38" s="9">
        <f t="shared" si="5"/>
        <v>3</v>
      </c>
      <c r="F38" s="9">
        <f t="shared" si="5"/>
        <v>3</v>
      </c>
      <c r="G38" s="9">
        <f t="shared" si="5"/>
        <v>2</v>
      </c>
      <c r="H38" s="9">
        <f t="shared" si="5"/>
        <v>2</v>
      </c>
      <c r="I38" s="9">
        <f t="shared" si="5"/>
        <v>1</v>
      </c>
      <c r="J38" s="9">
        <f t="shared" si="5"/>
        <v>1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1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0.66666666666666663</v>
      </c>
      <c r="U38" s="10">
        <f t="shared" si="7"/>
        <v>0.33333333333333331</v>
      </c>
      <c r="V38" s="10">
        <f t="shared" si="9"/>
        <v>0.66666666666666663</v>
      </c>
      <c r="W38" s="11">
        <f t="shared" si="10"/>
        <v>1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 t="str">
        <f>C22</f>
        <v>Eric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45399</v>
      </c>
      <c r="O41" s="28" t="s">
        <v>65</v>
      </c>
      <c r="P41" s="28" t="s">
        <v>94</v>
      </c>
      <c r="Q41" s="28" t="s">
        <v>48</v>
      </c>
      <c r="R41" s="28" t="s">
        <v>104</v>
      </c>
      <c r="S41" s="9"/>
      <c r="T41" s="9"/>
      <c r="U41" s="10"/>
      <c r="V41" s="10"/>
      <c r="W41" s="11"/>
    </row>
    <row r="42" spans="2:23" ht="15" thickBot="1" x14ac:dyDescent="0.45">
      <c r="B42" s="42"/>
      <c r="C42" s="6" t="str">
        <f>C25</f>
        <v>Johnny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0.85416666666666663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D0C4-D9D3-4FD5-B31D-EF0D266BB005}">
  <dimension ref="B3:W44"/>
  <sheetViews>
    <sheetView topLeftCell="A10" zoomScale="70" zoomScaleNormal="70" workbookViewId="0">
      <selection activeCell="B28" sqref="B28:W42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>G4/F4</f>
        <v>#DIV/0!</v>
      </c>
      <c r="U4" s="10" t="e">
        <f t="shared" ref="U4:U6" si="0">(J4+(2*K4)+(3*L4)+(4*M4)+(4*P4))/F4</f>
        <v>#DIV/0!</v>
      </c>
      <c r="V4" s="10" t="e">
        <f>(G4+N4+Q4+O4)/E4</f>
        <v>#DIV/0!</v>
      </c>
      <c r="W4" s="11" t="e">
        <f>U4+V4</f>
        <v>#DIV/0!</v>
      </c>
    </row>
    <row r="5" spans="3:23" x14ac:dyDescent="0.4">
      <c r="C5" t="s">
        <v>91</v>
      </c>
      <c r="D5" s="20">
        <v>1</v>
      </c>
      <c r="E5" s="20">
        <v>4</v>
      </c>
      <c r="F5" s="20">
        <v>4</v>
      </c>
      <c r="G5" s="20">
        <v>4</v>
      </c>
      <c r="H5" s="20">
        <v>2</v>
      </c>
      <c r="I5" s="20">
        <v>5</v>
      </c>
      <c r="J5" s="20">
        <v>1</v>
      </c>
      <c r="K5" s="20"/>
      <c r="L5" s="20">
        <v>1</v>
      </c>
      <c r="M5" s="20">
        <v>1</v>
      </c>
      <c r="N5" s="20"/>
      <c r="O5" s="20"/>
      <c r="P5" s="20">
        <v>1</v>
      </c>
      <c r="Q5" s="20"/>
      <c r="R5" s="20"/>
      <c r="S5" s="20"/>
      <c r="T5" s="10">
        <f t="shared" ref="T5:T20" si="1">G5/F5</f>
        <v>1</v>
      </c>
      <c r="U5" s="10">
        <f t="shared" si="0"/>
        <v>3</v>
      </c>
      <c r="V5" s="10">
        <f t="shared" ref="V5:V20" si="2">(G5+N5+Q5+O5)/E5</f>
        <v>1</v>
      </c>
      <c r="W5" s="11">
        <f t="shared" ref="W5:W20" si="3">U5+V5</f>
        <v>4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1"/>
        <v>#DIV/0!</v>
      </c>
      <c r="U6" s="10" t="e">
        <f t="shared" si="0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 t="e">
        <f t="shared" si="1"/>
        <v>#DIV/0!</v>
      </c>
      <c r="U7" s="10" t="e">
        <f>(J7+(2*K7)+(3*L7)+(4*M7)+(4*P7))/F7</f>
        <v>#DIV/0!</v>
      </c>
      <c r="V7" s="10" t="e">
        <f t="shared" si="2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3</v>
      </c>
      <c r="F8" s="20">
        <v>3</v>
      </c>
      <c r="G8" s="20">
        <v>3</v>
      </c>
      <c r="H8" s="20">
        <v>1</v>
      </c>
      <c r="I8" s="20">
        <v>1</v>
      </c>
      <c r="J8" s="20">
        <v>3</v>
      </c>
      <c r="K8" s="20"/>
      <c r="L8" s="20"/>
      <c r="M8" s="20"/>
      <c r="N8" s="20"/>
      <c r="O8" s="20"/>
      <c r="P8" s="20"/>
      <c r="Q8" s="20"/>
      <c r="R8" s="20"/>
      <c r="S8" s="20"/>
      <c r="T8" s="10">
        <f t="shared" si="1"/>
        <v>1</v>
      </c>
      <c r="U8" s="10">
        <f t="shared" ref="U8:U20" si="4">(J8+(2*K8)+(3*L8)+(4*M8)+(4*P8))/F8</f>
        <v>1</v>
      </c>
      <c r="V8" s="10">
        <f t="shared" si="2"/>
        <v>1</v>
      </c>
      <c r="W8" s="11">
        <f t="shared" si="3"/>
        <v>2</v>
      </c>
    </row>
    <row r="9" spans="3:23" x14ac:dyDescent="0.4">
      <c r="C9" t="s">
        <v>86</v>
      </c>
      <c r="D9" s="20">
        <v>1</v>
      </c>
      <c r="E9" s="20">
        <v>3</v>
      </c>
      <c r="F9" s="20">
        <v>3</v>
      </c>
      <c r="G9" s="20">
        <v>2</v>
      </c>
      <c r="H9" s="20">
        <v>2</v>
      </c>
      <c r="I9" s="20">
        <v>2</v>
      </c>
      <c r="J9" s="20"/>
      <c r="K9" s="20">
        <v>2</v>
      </c>
      <c r="L9" s="20"/>
      <c r="M9" s="20"/>
      <c r="N9" s="20"/>
      <c r="O9" s="20"/>
      <c r="P9" s="20"/>
      <c r="Q9" s="20"/>
      <c r="R9" s="20"/>
      <c r="S9" s="20"/>
      <c r="T9" s="10">
        <f t="shared" si="1"/>
        <v>0.66666666666666663</v>
      </c>
      <c r="U9" s="10">
        <f t="shared" si="4"/>
        <v>1.3333333333333333</v>
      </c>
      <c r="V9" s="10">
        <f t="shared" si="2"/>
        <v>0.66666666666666663</v>
      </c>
      <c r="W9" s="11">
        <f t="shared" si="3"/>
        <v>2</v>
      </c>
    </row>
    <row r="10" spans="3:23" x14ac:dyDescent="0.4">
      <c r="C10" t="s">
        <v>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 t="e">
        <f t="shared" si="1"/>
        <v>#DIV/0!</v>
      </c>
      <c r="U10" s="10" t="e">
        <f t="shared" si="4"/>
        <v>#DIV/0!</v>
      </c>
      <c r="V10" s="10" t="e">
        <f t="shared" si="2"/>
        <v>#DIV/0!</v>
      </c>
      <c r="W10" s="11" t="e">
        <f t="shared" si="3"/>
        <v>#DIV/0!</v>
      </c>
    </row>
    <row r="11" spans="3:23" x14ac:dyDescent="0.4">
      <c r="C11" t="s">
        <v>87</v>
      </c>
      <c r="D11" s="20">
        <v>1</v>
      </c>
      <c r="E11" s="20">
        <v>4</v>
      </c>
      <c r="F11" s="20">
        <v>4</v>
      </c>
      <c r="G11" s="20">
        <v>3</v>
      </c>
      <c r="H11" s="20">
        <v>2</v>
      </c>
      <c r="I11" s="20">
        <v>2</v>
      </c>
      <c r="J11" s="20">
        <v>2</v>
      </c>
      <c r="K11" s="20">
        <v>1</v>
      </c>
      <c r="L11" s="20"/>
      <c r="M11" s="20"/>
      <c r="N11" s="20"/>
      <c r="O11" s="20"/>
      <c r="P11" s="20"/>
      <c r="Q11" s="20"/>
      <c r="R11" s="20"/>
      <c r="S11" s="20"/>
      <c r="T11" s="10">
        <f t="shared" si="1"/>
        <v>0.75</v>
      </c>
      <c r="U11" s="10">
        <f t="shared" si="4"/>
        <v>1</v>
      </c>
      <c r="V11" s="10">
        <f t="shared" si="2"/>
        <v>0.75</v>
      </c>
      <c r="W11" s="11">
        <f t="shared" si="3"/>
        <v>1.75</v>
      </c>
    </row>
    <row r="12" spans="3:23" x14ac:dyDescent="0.4">
      <c r="C12" t="s">
        <v>0</v>
      </c>
      <c r="D12" s="20">
        <v>1</v>
      </c>
      <c r="E12" s="20">
        <v>3</v>
      </c>
      <c r="F12" s="20">
        <v>2</v>
      </c>
      <c r="G12" s="20">
        <v>1</v>
      </c>
      <c r="H12" s="20">
        <v>2</v>
      </c>
      <c r="I12" s="20">
        <v>2</v>
      </c>
      <c r="J12" s="20">
        <v>1</v>
      </c>
      <c r="K12" s="20"/>
      <c r="L12" s="20"/>
      <c r="M12" s="20"/>
      <c r="N12" s="20">
        <v>1</v>
      </c>
      <c r="O12" s="20"/>
      <c r="P12" s="20"/>
      <c r="Q12" s="20"/>
      <c r="R12" s="20"/>
      <c r="S12" s="20"/>
      <c r="T12" s="10">
        <f t="shared" si="1"/>
        <v>0.5</v>
      </c>
      <c r="U12" s="10">
        <f t="shared" si="4"/>
        <v>0.5</v>
      </c>
      <c r="V12" s="10">
        <f t="shared" si="2"/>
        <v>0.66666666666666663</v>
      </c>
      <c r="W12" s="11">
        <f t="shared" si="3"/>
        <v>1.1666666666666665</v>
      </c>
    </row>
    <row r="13" spans="3:23" x14ac:dyDescent="0.4">
      <c r="C13" t="s">
        <v>88</v>
      </c>
      <c r="D13" s="20">
        <v>1</v>
      </c>
      <c r="E13" s="20">
        <v>3</v>
      </c>
      <c r="F13" s="20">
        <v>3</v>
      </c>
      <c r="G13" s="20">
        <v>2</v>
      </c>
      <c r="H13" s="20">
        <v>2</v>
      </c>
      <c r="I13" s="20"/>
      <c r="J13" s="20">
        <v>2</v>
      </c>
      <c r="K13" s="20"/>
      <c r="L13" s="20"/>
      <c r="M13" s="20"/>
      <c r="N13" s="20"/>
      <c r="O13" s="20"/>
      <c r="P13" s="20"/>
      <c r="Q13" s="20"/>
      <c r="R13" s="20"/>
      <c r="S13" s="20"/>
      <c r="T13" s="10">
        <f t="shared" si="1"/>
        <v>0.66666666666666663</v>
      </c>
      <c r="U13" s="10">
        <f t="shared" si="4"/>
        <v>0.66666666666666663</v>
      </c>
      <c r="V13" s="10">
        <f t="shared" si="2"/>
        <v>0.66666666666666663</v>
      </c>
      <c r="W13" s="11">
        <f t="shared" si="3"/>
        <v>1.3333333333333333</v>
      </c>
    </row>
    <row r="14" spans="3:23" x14ac:dyDescent="0.4">
      <c r="C14" t="s">
        <v>99</v>
      </c>
      <c r="D14" s="20">
        <v>1</v>
      </c>
      <c r="E14" s="20">
        <v>3</v>
      </c>
      <c r="F14" s="20">
        <v>3</v>
      </c>
      <c r="G14" s="20">
        <v>2</v>
      </c>
      <c r="H14" s="20">
        <v>2</v>
      </c>
      <c r="I14" s="20">
        <v>2</v>
      </c>
      <c r="J14" s="20">
        <v>2</v>
      </c>
      <c r="K14" s="20"/>
      <c r="L14" s="20"/>
      <c r="M14" s="20"/>
      <c r="N14" s="20"/>
      <c r="O14" s="20"/>
      <c r="P14" s="20"/>
      <c r="Q14" s="20"/>
      <c r="R14" s="20"/>
      <c r="S14" s="20"/>
      <c r="T14" s="10">
        <f t="shared" si="1"/>
        <v>0.66666666666666663</v>
      </c>
      <c r="U14" s="10">
        <f t="shared" si="4"/>
        <v>0.66666666666666663</v>
      </c>
      <c r="V14" s="10">
        <f t="shared" si="2"/>
        <v>0.66666666666666663</v>
      </c>
      <c r="W14" s="11">
        <f t="shared" si="3"/>
        <v>1.3333333333333333</v>
      </c>
    </row>
    <row r="15" spans="3:23" x14ac:dyDescent="0.4">
      <c r="C15" t="s">
        <v>12</v>
      </c>
      <c r="D15" s="20">
        <v>1</v>
      </c>
      <c r="E15" s="20">
        <v>4</v>
      </c>
      <c r="F15" s="20">
        <v>4</v>
      </c>
      <c r="G15" s="20">
        <v>2</v>
      </c>
      <c r="H15" s="20">
        <v>3</v>
      </c>
      <c r="I15" s="20">
        <v>3</v>
      </c>
      <c r="J15" s="20">
        <v>1</v>
      </c>
      <c r="K15" s="20"/>
      <c r="L15" s="20"/>
      <c r="M15" s="20">
        <v>1</v>
      </c>
      <c r="N15" s="20"/>
      <c r="O15" s="20">
        <v>1</v>
      </c>
      <c r="P15" s="20"/>
      <c r="Q15" s="20"/>
      <c r="R15" s="20"/>
      <c r="S15" s="20"/>
      <c r="T15" s="10">
        <f t="shared" si="1"/>
        <v>0.5</v>
      </c>
      <c r="U15" s="10">
        <f t="shared" si="4"/>
        <v>1.25</v>
      </c>
      <c r="V15" s="10">
        <f t="shared" si="2"/>
        <v>0.75</v>
      </c>
      <c r="W15" s="11">
        <f t="shared" si="3"/>
        <v>2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1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4</v>
      </c>
      <c r="F17" s="20">
        <v>3</v>
      </c>
      <c r="G17" s="20">
        <v>2</v>
      </c>
      <c r="H17" s="20">
        <v>2</v>
      </c>
      <c r="I17" s="20">
        <v>2</v>
      </c>
      <c r="J17" s="20">
        <v>2</v>
      </c>
      <c r="K17" s="20"/>
      <c r="L17" s="20"/>
      <c r="M17" s="20"/>
      <c r="N17" s="20">
        <v>1</v>
      </c>
      <c r="O17" s="20">
        <v>1</v>
      </c>
      <c r="P17" s="20"/>
      <c r="Q17" s="20"/>
      <c r="R17" s="20"/>
      <c r="S17" s="20"/>
      <c r="T17" s="10">
        <f t="shared" si="1"/>
        <v>0.66666666666666663</v>
      </c>
      <c r="U17" s="10">
        <f t="shared" si="4"/>
        <v>0.66666666666666663</v>
      </c>
      <c r="V17" s="10">
        <f t="shared" si="2"/>
        <v>1</v>
      </c>
      <c r="W17" s="11">
        <f t="shared" si="3"/>
        <v>1.6666666666666665</v>
      </c>
    </row>
    <row r="18" spans="2:23" x14ac:dyDescent="0.4">
      <c r="C18" t="s">
        <v>38</v>
      </c>
      <c r="D18" s="20">
        <v>1</v>
      </c>
      <c r="E18" s="20">
        <v>4</v>
      </c>
      <c r="F18" s="20">
        <v>4</v>
      </c>
      <c r="G18" s="20">
        <v>3</v>
      </c>
      <c r="H18" s="20">
        <v>2</v>
      </c>
      <c r="I18" s="20">
        <v>1</v>
      </c>
      <c r="J18" s="20">
        <v>2</v>
      </c>
      <c r="K18" s="20">
        <v>1</v>
      </c>
      <c r="L18" s="20"/>
      <c r="M18" s="20"/>
      <c r="N18" s="20"/>
      <c r="O18" s="20"/>
      <c r="P18" s="20"/>
      <c r="Q18" s="20"/>
      <c r="R18" s="20"/>
      <c r="S18" s="20"/>
      <c r="T18" s="10">
        <f t="shared" si="1"/>
        <v>0.75</v>
      </c>
      <c r="U18" s="10">
        <f t="shared" si="4"/>
        <v>1</v>
      </c>
      <c r="V18" s="10">
        <f t="shared" si="2"/>
        <v>0.75</v>
      </c>
      <c r="W18" s="11">
        <f t="shared" si="3"/>
        <v>1.75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1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1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1" spans="2:23" x14ac:dyDescent="0.4">
      <c r="C21" t="s">
        <v>4</v>
      </c>
    </row>
    <row r="22" spans="2:23" x14ac:dyDescent="0.4">
      <c r="C22" t="s">
        <v>0</v>
      </c>
      <c r="D22" s="20"/>
      <c r="E22" s="20"/>
      <c r="F22" s="20"/>
      <c r="G22" s="20"/>
      <c r="H22" s="35"/>
      <c r="I22" s="36"/>
      <c r="J22" s="37"/>
    </row>
    <row r="23" spans="2:23" x14ac:dyDescent="0.4">
      <c r="C23" t="s">
        <v>89</v>
      </c>
      <c r="H23" s="37"/>
      <c r="I23" s="36"/>
      <c r="J23" s="37"/>
    </row>
    <row r="24" spans="2:23" x14ac:dyDescent="0.4">
      <c r="C24" t="s">
        <v>38</v>
      </c>
      <c r="D24" s="20"/>
      <c r="E24" s="20"/>
      <c r="F24" s="20"/>
      <c r="G24" s="20"/>
      <c r="H24" s="31"/>
      <c r="I24" s="36"/>
      <c r="J24" s="37"/>
    </row>
    <row r="25" spans="2:23" x14ac:dyDescent="0.4">
      <c r="C25" t="s">
        <v>6</v>
      </c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107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10</v>
      </c>
      <c r="D29" s="9">
        <f>VLOOKUP($C29,$C$4:$S$20,MATCH(D$28,$C$3:$S$3,0),FALSE)</f>
        <v>1</v>
      </c>
      <c r="E29" s="9">
        <f t="shared" ref="E29:S38" si="5">VLOOKUP($C29,$C$4:$S$20,MATCH(E$28,$C$3:$S$3,0),FALSE)</f>
        <v>4</v>
      </c>
      <c r="F29" s="9">
        <f t="shared" si="5"/>
        <v>3</v>
      </c>
      <c r="G29" s="9">
        <f t="shared" si="5"/>
        <v>2</v>
      </c>
      <c r="H29" s="9">
        <f t="shared" si="5"/>
        <v>2</v>
      </c>
      <c r="I29" s="9">
        <f t="shared" si="5"/>
        <v>2</v>
      </c>
      <c r="J29" s="9">
        <f t="shared" si="5"/>
        <v>2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1</v>
      </c>
      <c r="O29" s="9">
        <f t="shared" si="5"/>
        <v>1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0.66666666666666663</v>
      </c>
      <c r="U29" s="10">
        <f t="shared" ref="U29:U38" si="7">(J29+(2*K29)+(3*L29)+(4*M29))/F29</f>
        <v>0.66666666666666663</v>
      </c>
      <c r="V29" s="10">
        <f>(G29+N29+Q29+O29)/E29</f>
        <v>1</v>
      </c>
      <c r="W29" s="11">
        <f>U29+V29</f>
        <v>1.6666666666666665</v>
      </c>
    </row>
    <row r="30" spans="2:23" x14ac:dyDescent="0.4">
      <c r="B30" s="41"/>
      <c r="C30" s="3" t="s">
        <v>12</v>
      </c>
      <c r="D30" s="9">
        <f t="shared" ref="D30:D38" si="8">VLOOKUP($C30,$C$4:$S$20,MATCH(D$28,$C$3:$S$3,0),FALSE)</f>
        <v>1</v>
      </c>
      <c r="E30" s="9">
        <f t="shared" si="5"/>
        <v>4</v>
      </c>
      <c r="F30" s="9">
        <f t="shared" si="5"/>
        <v>4</v>
      </c>
      <c r="G30" s="9">
        <f t="shared" si="5"/>
        <v>2</v>
      </c>
      <c r="H30" s="9">
        <f t="shared" si="5"/>
        <v>3</v>
      </c>
      <c r="I30" s="9">
        <f t="shared" si="5"/>
        <v>3</v>
      </c>
      <c r="J30" s="9">
        <f t="shared" si="5"/>
        <v>1</v>
      </c>
      <c r="K30" s="9">
        <f t="shared" si="5"/>
        <v>0</v>
      </c>
      <c r="L30" s="9">
        <f t="shared" si="5"/>
        <v>0</v>
      </c>
      <c r="M30" s="9">
        <f t="shared" si="5"/>
        <v>1</v>
      </c>
      <c r="N30" s="9">
        <f t="shared" si="5"/>
        <v>0</v>
      </c>
      <c r="O30" s="9">
        <f t="shared" si="5"/>
        <v>1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0.5</v>
      </c>
      <c r="U30" s="10">
        <f t="shared" si="7"/>
        <v>1.25</v>
      </c>
      <c r="V30" s="10">
        <f t="shared" ref="V30:V38" si="9">(G30+N30+Q30+O30)/E30</f>
        <v>0.75</v>
      </c>
      <c r="W30" s="11">
        <f t="shared" ref="W30:W38" si="10">U30+V30</f>
        <v>2</v>
      </c>
    </row>
    <row r="31" spans="2:23" x14ac:dyDescent="0.4">
      <c r="B31" s="41"/>
      <c r="C31" s="3" t="s">
        <v>87</v>
      </c>
      <c r="D31" s="9">
        <f t="shared" si="8"/>
        <v>1</v>
      </c>
      <c r="E31" s="9">
        <f t="shared" si="5"/>
        <v>4</v>
      </c>
      <c r="F31" s="9">
        <f t="shared" si="5"/>
        <v>4</v>
      </c>
      <c r="G31" s="9">
        <f t="shared" si="5"/>
        <v>3</v>
      </c>
      <c r="H31" s="9">
        <f t="shared" si="5"/>
        <v>2</v>
      </c>
      <c r="I31" s="9">
        <f t="shared" si="5"/>
        <v>2</v>
      </c>
      <c r="J31" s="9">
        <f t="shared" si="5"/>
        <v>2</v>
      </c>
      <c r="K31" s="9">
        <f t="shared" si="5"/>
        <v>1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0.75</v>
      </c>
      <c r="U31" s="10">
        <f t="shared" si="7"/>
        <v>1</v>
      </c>
      <c r="V31" s="10">
        <f t="shared" si="9"/>
        <v>0.75</v>
      </c>
      <c r="W31" s="11">
        <f t="shared" si="10"/>
        <v>1.75</v>
      </c>
    </row>
    <row r="32" spans="2:23" x14ac:dyDescent="0.4">
      <c r="B32" s="41"/>
      <c r="C32" s="3" t="s">
        <v>91</v>
      </c>
      <c r="D32" s="9">
        <f t="shared" si="8"/>
        <v>1</v>
      </c>
      <c r="E32" s="9">
        <f t="shared" si="5"/>
        <v>4</v>
      </c>
      <c r="F32" s="9">
        <f t="shared" si="5"/>
        <v>4</v>
      </c>
      <c r="G32" s="9">
        <f t="shared" si="5"/>
        <v>4</v>
      </c>
      <c r="H32" s="9">
        <f t="shared" si="5"/>
        <v>2</v>
      </c>
      <c r="I32" s="9">
        <f t="shared" si="5"/>
        <v>5</v>
      </c>
      <c r="J32" s="9">
        <f t="shared" si="5"/>
        <v>1</v>
      </c>
      <c r="K32" s="9">
        <f t="shared" si="5"/>
        <v>0</v>
      </c>
      <c r="L32" s="9">
        <f t="shared" si="5"/>
        <v>1</v>
      </c>
      <c r="M32" s="9">
        <f t="shared" si="5"/>
        <v>1</v>
      </c>
      <c r="N32" s="9">
        <f t="shared" si="5"/>
        <v>0</v>
      </c>
      <c r="O32" s="9">
        <f t="shared" si="5"/>
        <v>0</v>
      </c>
      <c r="P32" s="9">
        <f t="shared" si="5"/>
        <v>1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1</v>
      </c>
      <c r="U32" s="10">
        <f t="shared" si="7"/>
        <v>2</v>
      </c>
      <c r="V32" s="10">
        <f t="shared" si="9"/>
        <v>1</v>
      </c>
      <c r="W32" s="11">
        <f t="shared" si="10"/>
        <v>3</v>
      </c>
    </row>
    <row r="33" spans="2:23" x14ac:dyDescent="0.4">
      <c r="B33" s="41"/>
      <c r="C33" s="3" t="s">
        <v>38</v>
      </c>
      <c r="D33" s="9">
        <f t="shared" si="8"/>
        <v>1</v>
      </c>
      <c r="E33" s="9">
        <f t="shared" si="5"/>
        <v>4</v>
      </c>
      <c r="F33" s="9">
        <f t="shared" si="5"/>
        <v>4</v>
      </c>
      <c r="G33" s="9">
        <f t="shared" si="5"/>
        <v>3</v>
      </c>
      <c r="H33" s="9">
        <f t="shared" si="5"/>
        <v>2</v>
      </c>
      <c r="I33" s="9">
        <f t="shared" si="5"/>
        <v>1</v>
      </c>
      <c r="J33" s="9">
        <f t="shared" si="5"/>
        <v>2</v>
      </c>
      <c r="K33" s="9">
        <f t="shared" si="5"/>
        <v>1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0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0.75</v>
      </c>
      <c r="U33" s="10">
        <f t="shared" si="7"/>
        <v>1</v>
      </c>
      <c r="V33" s="10">
        <f t="shared" si="9"/>
        <v>0.75</v>
      </c>
      <c r="W33" s="11">
        <f t="shared" si="10"/>
        <v>1.75</v>
      </c>
    </row>
    <row r="34" spans="2:23" x14ac:dyDescent="0.4">
      <c r="B34" s="41"/>
      <c r="C34" s="3" t="s">
        <v>88</v>
      </c>
      <c r="D34" s="9">
        <f t="shared" si="8"/>
        <v>1</v>
      </c>
      <c r="E34" s="9">
        <f t="shared" si="5"/>
        <v>3</v>
      </c>
      <c r="F34" s="9">
        <f t="shared" si="5"/>
        <v>3</v>
      </c>
      <c r="G34" s="9">
        <f t="shared" si="5"/>
        <v>2</v>
      </c>
      <c r="H34" s="9">
        <f t="shared" si="5"/>
        <v>2</v>
      </c>
      <c r="I34" s="9">
        <f t="shared" si="5"/>
        <v>0</v>
      </c>
      <c r="J34" s="9">
        <f t="shared" si="5"/>
        <v>2</v>
      </c>
      <c r="K34" s="9">
        <f t="shared" si="5"/>
        <v>0</v>
      </c>
      <c r="L34" s="9">
        <f t="shared" si="5"/>
        <v>0</v>
      </c>
      <c r="M34" s="9">
        <f t="shared" si="5"/>
        <v>0</v>
      </c>
      <c r="N34" s="9">
        <f t="shared" si="5"/>
        <v>0</v>
      </c>
      <c r="O34" s="9">
        <f t="shared" si="5"/>
        <v>0</v>
      </c>
      <c r="P34" s="9">
        <f t="shared" si="5"/>
        <v>0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0.66666666666666663</v>
      </c>
      <c r="U34" s="10">
        <f t="shared" si="7"/>
        <v>0.66666666666666663</v>
      </c>
      <c r="V34" s="10">
        <f t="shared" si="9"/>
        <v>0.66666666666666663</v>
      </c>
      <c r="W34" s="11">
        <f t="shared" si="10"/>
        <v>1.3333333333333333</v>
      </c>
    </row>
    <row r="35" spans="2:23" x14ac:dyDescent="0.4">
      <c r="B35" s="41"/>
      <c r="C35" s="3" t="s">
        <v>99</v>
      </c>
      <c r="D35" s="9">
        <f t="shared" si="8"/>
        <v>1</v>
      </c>
      <c r="E35" s="9">
        <f t="shared" si="5"/>
        <v>3</v>
      </c>
      <c r="F35" s="9">
        <f t="shared" si="5"/>
        <v>3</v>
      </c>
      <c r="G35" s="9">
        <f t="shared" si="5"/>
        <v>2</v>
      </c>
      <c r="H35" s="9">
        <f t="shared" si="5"/>
        <v>2</v>
      </c>
      <c r="I35" s="9">
        <f t="shared" si="5"/>
        <v>2</v>
      </c>
      <c r="J35" s="9">
        <f t="shared" si="5"/>
        <v>2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0.66666666666666663</v>
      </c>
      <c r="U35" s="10">
        <f t="shared" si="7"/>
        <v>0.66666666666666663</v>
      </c>
      <c r="V35" s="10">
        <f t="shared" si="9"/>
        <v>0.66666666666666663</v>
      </c>
      <c r="W35" s="11">
        <f t="shared" si="10"/>
        <v>1.3333333333333333</v>
      </c>
    </row>
    <row r="36" spans="2:23" x14ac:dyDescent="0.4">
      <c r="B36" s="41"/>
      <c r="C36" s="3" t="s">
        <v>86</v>
      </c>
      <c r="D36" s="9">
        <f t="shared" si="8"/>
        <v>1</v>
      </c>
      <c r="E36" s="9">
        <f t="shared" si="5"/>
        <v>3</v>
      </c>
      <c r="F36" s="9">
        <f t="shared" si="5"/>
        <v>3</v>
      </c>
      <c r="G36" s="9">
        <f t="shared" si="5"/>
        <v>2</v>
      </c>
      <c r="H36" s="9">
        <f t="shared" si="5"/>
        <v>2</v>
      </c>
      <c r="I36" s="9">
        <f t="shared" si="5"/>
        <v>2</v>
      </c>
      <c r="J36" s="9">
        <f t="shared" si="5"/>
        <v>0</v>
      </c>
      <c r="K36" s="9">
        <f t="shared" si="5"/>
        <v>2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0.66666666666666663</v>
      </c>
      <c r="U36" s="10">
        <f t="shared" si="7"/>
        <v>1.3333333333333333</v>
      </c>
      <c r="V36" s="10">
        <f t="shared" si="9"/>
        <v>0.66666666666666663</v>
      </c>
      <c r="W36" s="11">
        <f t="shared" si="10"/>
        <v>2</v>
      </c>
    </row>
    <row r="37" spans="2:23" x14ac:dyDescent="0.4">
      <c r="B37" s="41"/>
      <c r="C37" s="3" t="s">
        <v>45</v>
      </c>
      <c r="D37" s="9">
        <f t="shared" si="8"/>
        <v>1</v>
      </c>
      <c r="E37" s="9">
        <f t="shared" si="5"/>
        <v>3</v>
      </c>
      <c r="F37" s="9">
        <f t="shared" si="5"/>
        <v>3</v>
      </c>
      <c r="G37" s="9">
        <f t="shared" si="5"/>
        <v>3</v>
      </c>
      <c r="H37" s="9">
        <f t="shared" si="5"/>
        <v>1</v>
      </c>
      <c r="I37" s="9">
        <f t="shared" si="5"/>
        <v>1</v>
      </c>
      <c r="J37" s="9">
        <f t="shared" si="5"/>
        <v>3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1</v>
      </c>
      <c r="U37" s="10">
        <f t="shared" si="7"/>
        <v>1</v>
      </c>
      <c r="V37" s="10">
        <f t="shared" si="9"/>
        <v>1</v>
      </c>
      <c r="W37" s="11">
        <f t="shared" si="10"/>
        <v>2</v>
      </c>
    </row>
    <row r="38" spans="2:23" x14ac:dyDescent="0.4">
      <c r="B38" s="41"/>
      <c r="C38" s="3" t="s">
        <v>0</v>
      </c>
      <c r="D38" s="9">
        <f t="shared" si="8"/>
        <v>1</v>
      </c>
      <c r="E38" s="9">
        <f t="shared" si="5"/>
        <v>3</v>
      </c>
      <c r="F38" s="9">
        <f t="shared" si="5"/>
        <v>2</v>
      </c>
      <c r="G38" s="9">
        <f t="shared" si="5"/>
        <v>1</v>
      </c>
      <c r="H38" s="9">
        <f t="shared" si="5"/>
        <v>2</v>
      </c>
      <c r="I38" s="9">
        <f>VLOOKUP($C38,$C$4:$S$20,MATCH(I$28,$C$3:$S$3,0),FALSE)</f>
        <v>2</v>
      </c>
      <c r="J38" s="9">
        <f t="shared" si="5"/>
        <v>1</v>
      </c>
      <c r="K38" s="9">
        <f t="shared" si="5"/>
        <v>0</v>
      </c>
      <c r="L38" s="9">
        <f t="shared" si="5"/>
        <v>0</v>
      </c>
      <c r="M38" s="9">
        <f t="shared" si="5"/>
        <v>0</v>
      </c>
      <c r="N38" s="9">
        <f t="shared" si="5"/>
        <v>1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0.5</v>
      </c>
      <c r="U38" s="10">
        <f t="shared" si="7"/>
        <v>0.5</v>
      </c>
      <c r="V38" s="10">
        <f t="shared" si="9"/>
        <v>0.66666666666666663</v>
      </c>
      <c r="W38" s="11">
        <f t="shared" si="10"/>
        <v>1.1666666666666665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 t="str">
        <f>C22</f>
        <v>Eric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45406</v>
      </c>
      <c r="O41" s="28" t="s">
        <v>65</v>
      </c>
      <c r="P41" s="28" t="s">
        <v>94</v>
      </c>
      <c r="Q41" s="28" t="s">
        <v>48</v>
      </c>
      <c r="R41" s="28" t="s">
        <v>106</v>
      </c>
      <c r="S41" s="9"/>
      <c r="T41" s="9"/>
      <c r="U41" s="10"/>
      <c r="V41" s="10"/>
      <c r="W41" s="11"/>
    </row>
    <row r="42" spans="2:23" ht="15" thickBot="1" x14ac:dyDescent="0.45">
      <c r="B42" s="42"/>
      <c r="C42" s="6" t="str">
        <f>C25</f>
        <v>Johnny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0.77083333333333337</v>
      </c>
      <c r="Q42" s="30" t="s">
        <v>49</v>
      </c>
      <c r="R42" s="30" t="s">
        <v>52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AC78-8E05-409A-A33A-0EEA503E6DA3}">
  <dimension ref="B3:W44"/>
  <sheetViews>
    <sheetView topLeftCell="A7" zoomScale="85" zoomScaleNormal="85" workbookViewId="0">
      <selection activeCell="D29" sqref="D29:S29"/>
    </sheetView>
  </sheetViews>
  <sheetFormatPr defaultRowHeight="14.6" x14ac:dyDescent="0.4"/>
  <cols>
    <col min="14" max="14" width="9.921875" bestFit="1" customWidth="1"/>
    <col min="16" max="16" width="8.921875" bestFit="1" customWidth="1"/>
    <col min="18" max="18" width="9" bestFit="1" customWidth="1"/>
  </cols>
  <sheetData>
    <row r="3" spans="3:23" x14ac:dyDescent="0.4"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27</v>
      </c>
      <c r="H3" s="33" t="s">
        <v>28</v>
      </c>
      <c r="I3" s="33" t="s">
        <v>26</v>
      </c>
      <c r="J3" s="33" t="s">
        <v>25</v>
      </c>
      <c r="K3" s="33" t="s">
        <v>24</v>
      </c>
      <c r="L3" s="33" t="s">
        <v>23</v>
      </c>
      <c r="M3" s="33" t="s">
        <v>22</v>
      </c>
      <c r="N3" s="33" t="s">
        <v>21</v>
      </c>
      <c r="O3" s="33" t="s">
        <v>20</v>
      </c>
      <c r="P3" s="33" t="s">
        <v>98</v>
      </c>
      <c r="Q3" s="33" t="s">
        <v>36</v>
      </c>
      <c r="R3" s="33" t="s">
        <v>19</v>
      </c>
      <c r="S3" s="33" t="s">
        <v>18</v>
      </c>
      <c r="T3" s="33" t="s">
        <v>17</v>
      </c>
      <c r="U3" s="33" t="s">
        <v>16</v>
      </c>
      <c r="V3" s="33" t="s">
        <v>15</v>
      </c>
      <c r="W3" s="33" t="s">
        <v>14</v>
      </c>
    </row>
    <row r="4" spans="3:23" x14ac:dyDescent="0.4">
      <c r="C4" t="s">
        <v>46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0" t="e">
        <f>G4/F4</f>
        <v>#DIV/0!</v>
      </c>
      <c r="U4" s="10" t="e">
        <f t="shared" ref="U4:U6" si="0">(J4+(2*K4)+(3*L4)+(4*M4)+(4*P4))/F4</f>
        <v>#DIV/0!</v>
      </c>
      <c r="V4" s="10" t="e">
        <f>(G4+N4+Q4+O4)/E4</f>
        <v>#DIV/0!</v>
      </c>
      <c r="W4" s="11" t="e">
        <f>U4+V4</f>
        <v>#DIV/0!</v>
      </c>
    </row>
    <row r="5" spans="3:23" x14ac:dyDescent="0.4">
      <c r="C5" t="s">
        <v>91</v>
      </c>
      <c r="D5" s="20">
        <v>1</v>
      </c>
      <c r="E5" s="20">
        <v>4</v>
      </c>
      <c r="F5" s="20">
        <v>4</v>
      </c>
      <c r="G5" s="20">
        <v>4</v>
      </c>
      <c r="H5" s="20">
        <v>3</v>
      </c>
      <c r="I5" s="20">
        <v>4</v>
      </c>
      <c r="J5" s="20">
        <v>2</v>
      </c>
      <c r="K5" s="20"/>
      <c r="L5" s="20"/>
      <c r="M5" s="20">
        <v>1</v>
      </c>
      <c r="N5" s="20"/>
      <c r="O5" s="20"/>
      <c r="P5" s="20">
        <v>1</v>
      </c>
      <c r="Q5" s="20"/>
      <c r="R5" s="20"/>
      <c r="S5" s="20"/>
      <c r="T5" s="10">
        <f t="shared" ref="T5:T20" si="1">G5/F5</f>
        <v>1</v>
      </c>
      <c r="U5" s="10">
        <f t="shared" si="0"/>
        <v>2.5</v>
      </c>
      <c r="V5" s="10">
        <f t="shared" ref="V5:V20" si="2">(G5+N5+Q5+O5)/E5</f>
        <v>1</v>
      </c>
      <c r="W5" s="11">
        <f t="shared" ref="W5:W20" si="3">U5+V5</f>
        <v>3.5</v>
      </c>
    </row>
    <row r="6" spans="3:23" x14ac:dyDescent="0.4">
      <c r="C6" t="s">
        <v>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0" t="e">
        <f t="shared" si="1"/>
        <v>#DIV/0!</v>
      </c>
      <c r="U6" s="10" t="e">
        <f t="shared" si="0"/>
        <v>#DIV/0!</v>
      </c>
      <c r="V6" s="10" t="e">
        <f t="shared" si="2"/>
        <v>#DIV/0!</v>
      </c>
      <c r="W6" s="11" t="e">
        <f t="shared" si="3"/>
        <v>#DIV/0!</v>
      </c>
    </row>
    <row r="7" spans="3:23" x14ac:dyDescent="0.4">
      <c r="C7" t="s">
        <v>84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0" t="e">
        <f t="shared" si="1"/>
        <v>#DIV/0!</v>
      </c>
      <c r="U7" s="10" t="e">
        <f>(J7+(2*K7)+(3*L7)+(4*M7)+(4*P7))/F7</f>
        <v>#DIV/0!</v>
      </c>
      <c r="V7" s="10" t="e">
        <f t="shared" si="2"/>
        <v>#DIV/0!</v>
      </c>
      <c r="W7" s="11" t="e">
        <f>U7+V7</f>
        <v>#DIV/0!</v>
      </c>
    </row>
    <row r="8" spans="3:23" x14ac:dyDescent="0.4">
      <c r="C8" t="s">
        <v>45</v>
      </c>
      <c r="D8" s="20">
        <v>1</v>
      </c>
      <c r="E8" s="20">
        <v>4</v>
      </c>
      <c r="F8" s="20">
        <v>4</v>
      </c>
      <c r="G8" s="20">
        <v>3</v>
      </c>
      <c r="H8" s="20">
        <v>2</v>
      </c>
      <c r="I8" s="20">
        <v>3</v>
      </c>
      <c r="J8" s="20">
        <v>2</v>
      </c>
      <c r="K8" s="20">
        <v>1</v>
      </c>
      <c r="L8" s="20"/>
      <c r="M8" s="20"/>
      <c r="N8" s="20"/>
      <c r="O8" s="20"/>
      <c r="P8" s="20"/>
      <c r="Q8" s="20"/>
      <c r="R8" s="20"/>
      <c r="S8" s="20"/>
      <c r="T8" s="10">
        <f t="shared" si="1"/>
        <v>0.75</v>
      </c>
      <c r="U8" s="10">
        <f t="shared" ref="U8:U20" si="4">(J8+(2*K8)+(3*L8)+(4*M8)+(4*P8))/F8</f>
        <v>1</v>
      </c>
      <c r="V8" s="10">
        <f t="shared" si="2"/>
        <v>0.75</v>
      </c>
      <c r="W8" s="11">
        <f t="shared" si="3"/>
        <v>1.75</v>
      </c>
    </row>
    <row r="9" spans="3:23" x14ac:dyDescent="0.4">
      <c r="C9" t="s">
        <v>86</v>
      </c>
      <c r="D9" s="20">
        <v>1</v>
      </c>
      <c r="E9" s="20">
        <v>4</v>
      </c>
      <c r="F9" s="20">
        <v>4</v>
      </c>
      <c r="G9" s="20">
        <v>4</v>
      </c>
      <c r="H9" s="20">
        <v>3</v>
      </c>
      <c r="I9" s="20"/>
      <c r="J9" s="20"/>
      <c r="K9" s="20">
        <v>4</v>
      </c>
      <c r="L9" s="20"/>
      <c r="M9" s="20"/>
      <c r="N9" s="20"/>
      <c r="O9" s="20"/>
      <c r="P9" s="20"/>
      <c r="Q9" s="20"/>
      <c r="R9" s="20"/>
      <c r="S9" s="20"/>
      <c r="T9" s="10">
        <f t="shared" si="1"/>
        <v>1</v>
      </c>
      <c r="U9" s="10">
        <f t="shared" si="4"/>
        <v>2</v>
      </c>
      <c r="V9" s="10">
        <f t="shared" si="2"/>
        <v>1</v>
      </c>
      <c r="W9" s="11">
        <f t="shared" si="3"/>
        <v>3</v>
      </c>
    </row>
    <row r="10" spans="3:23" x14ac:dyDescent="0.4">
      <c r="C10" t="s">
        <v>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10" t="e">
        <f t="shared" si="1"/>
        <v>#DIV/0!</v>
      </c>
      <c r="U10" s="10" t="e">
        <f t="shared" si="4"/>
        <v>#DIV/0!</v>
      </c>
      <c r="V10" s="10" t="e">
        <f t="shared" si="2"/>
        <v>#DIV/0!</v>
      </c>
      <c r="W10" s="11" t="e">
        <f t="shared" si="3"/>
        <v>#DIV/0!</v>
      </c>
    </row>
    <row r="11" spans="3:23" x14ac:dyDescent="0.4">
      <c r="C11" t="s">
        <v>87</v>
      </c>
      <c r="D11" s="20">
        <v>1</v>
      </c>
      <c r="E11" s="20">
        <v>4</v>
      </c>
      <c r="F11" s="20">
        <v>4</v>
      </c>
      <c r="G11" s="20">
        <v>2</v>
      </c>
      <c r="H11" s="20">
        <v>1</v>
      </c>
      <c r="I11" s="20">
        <v>2</v>
      </c>
      <c r="J11" s="20">
        <v>2</v>
      </c>
      <c r="K11" s="20"/>
      <c r="L11" s="20"/>
      <c r="M11" s="20"/>
      <c r="N11" s="20"/>
      <c r="O11" s="20"/>
      <c r="P11" s="20"/>
      <c r="Q11" s="20"/>
      <c r="R11" s="20"/>
      <c r="S11" s="20"/>
      <c r="T11" s="10">
        <f t="shared" si="1"/>
        <v>0.5</v>
      </c>
      <c r="U11" s="10">
        <f t="shared" si="4"/>
        <v>0.5</v>
      </c>
      <c r="V11" s="10">
        <f t="shared" si="2"/>
        <v>0.5</v>
      </c>
      <c r="W11" s="11">
        <f t="shared" si="3"/>
        <v>1</v>
      </c>
    </row>
    <row r="12" spans="3:23" x14ac:dyDescent="0.4">
      <c r="C12" t="s">
        <v>0</v>
      </c>
      <c r="D12" s="20">
        <v>1</v>
      </c>
      <c r="E12" s="20">
        <v>4</v>
      </c>
      <c r="F12" s="20">
        <v>4</v>
      </c>
      <c r="G12" s="20">
        <v>3</v>
      </c>
      <c r="H12" s="20">
        <v>2</v>
      </c>
      <c r="I12" s="20">
        <v>5</v>
      </c>
      <c r="J12" s="20">
        <v>2</v>
      </c>
      <c r="K12" s="20">
        <v>1</v>
      </c>
      <c r="L12" s="20"/>
      <c r="M12" s="20"/>
      <c r="N12" s="20"/>
      <c r="O12" s="20"/>
      <c r="P12" s="20"/>
      <c r="Q12" s="20"/>
      <c r="R12" s="20"/>
      <c r="S12" s="20"/>
      <c r="T12" s="10">
        <f t="shared" si="1"/>
        <v>0.75</v>
      </c>
      <c r="U12" s="10">
        <f t="shared" si="4"/>
        <v>1</v>
      </c>
      <c r="V12" s="10">
        <f t="shared" si="2"/>
        <v>0.75</v>
      </c>
      <c r="W12" s="11">
        <f t="shared" si="3"/>
        <v>1.75</v>
      </c>
    </row>
    <row r="13" spans="3:23" x14ac:dyDescent="0.4">
      <c r="C13" t="s">
        <v>88</v>
      </c>
      <c r="D13" s="20">
        <v>1</v>
      </c>
      <c r="E13" s="20">
        <v>4</v>
      </c>
      <c r="F13" s="20">
        <v>4</v>
      </c>
      <c r="G13" s="20">
        <v>4</v>
      </c>
      <c r="H13" s="20">
        <v>2</v>
      </c>
      <c r="I13" s="20">
        <v>4</v>
      </c>
      <c r="J13" s="20"/>
      <c r="K13" s="20"/>
      <c r="L13" s="20">
        <v>1</v>
      </c>
      <c r="M13" s="20">
        <v>1</v>
      </c>
      <c r="N13" s="20"/>
      <c r="O13" s="20"/>
      <c r="P13" s="20">
        <v>2</v>
      </c>
      <c r="Q13" s="20"/>
      <c r="R13" s="20"/>
      <c r="S13" s="20"/>
      <c r="T13" s="10">
        <f t="shared" si="1"/>
        <v>1</v>
      </c>
      <c r="U13" s="10">
        <f t="shared" si="4"/>
        <v>3.75</v>
      </c>
      <c r="V13" s="10">
        <f t="shared" si="2"/>
        <v>1</v>
      </c>
      <c r="W13" s="11">
        <f t="shared" si="3"/>
        <v>4.75</v>
      </c>
    </row>
    <row r="14" spans="3:23" x14ac:dyDescent="0.4">
      <c r="C14" t="s">
        <v>99</v>
      </c>
      <c r="D14" s="20">
        <v>1</v>
      </c>
      <c r="E14" s="20">
        <v>4</v>
      </c>
      <c r="F14" s="20">
        <v>4</v>
      </c>
      <c r="G14" s="20">
        <v>2</v>
      </c>
      <c r="H14" s="20">
        <v>2</v>
      </c>
      <c r="I14" s="20">
        <v>1</v>
      </c>
      <c r="J14" s="20">
        <v>1</v>
      </c>
      <c r="K14" s="20"/>
      <c r="L14" s="20"/>
      <c r="M14" s="20"/>
      <c r="N14" s="20"/>
      <c r="O14" s="20"/>
      <c r="P14" s="20">
        <v>1</v>
      </c>
      <c r="Q14" s="20"/>
      <c r="R14" s="20"/>
      <c r="S14" s="20"/>
      <c r="T14" s="10">
        <f t="shared" si="1"/>
        <v>0.5</v>
      </c>
      <c r="U14" s="10">
        <f t="shared" si="4"/>
        <v>1.25</v>
      </c>
      <c r="V14" s="10">
        <f t="shared" si="2"/>
        <v>0.5</v>
      </c>
      <c r="W14" s="11">
        <f t="shared" si="3"/>
        <v>1.75</v>
      </c>
    </row>
    <row r="15" spans="3:23" x14ac:dyDescent="0.4">
      <c r="C15" t="s">
        <v>12</v>
      </c>
      <c r="D15" s="20">
        <v>1</v>
      </c>
      <c r="E15" s="20">
        <v>4</v>
      </c>
      <c r="F15" s="20">
        <v>4</v>
      </c>
      <c r="G15" s="20">
        <v>3</v>
      </c>
      <c r="H15" s="20">
        <v>3</v>
      </c>
      <c r="I15" s="20">
        <v>2</v>
      </c>
      <c r="J15" s="20">
        <v>3</v>
      </c>
      <c r="K15" s="20"/>
      <c r="L15" s="20"/>
      <c r="M15" s="20"/>
      <c r="N15" s="20"/>
      <c r="O15" s="20"/>
      <c r="P15" s="20"/>
      <c r="Q15" s="20"/>
      <c r="R15" s="20"/>
      <c r="S15" s="20"/>
      <c r="T15" s="10">
        <f t="shared" si="1"/>
        <v>0.75</v>
      </c>
      <c r="U15" s="10">
        <f t="shared" si="4"/>
        <v>0.75</v>
      </c>
      <c r="V15" s="10">
        <f t="shared" si="2"/>
        <v>0.75</v>
      </c>
      <c r="W15" s="11">
        <f t="shared" si="3"/>
        <v>1.5</v>
      </c>
    </row>
    <row r="16" spans="3:23" x14ac:dyDescent="0.4">
      <c r="C16" t="s">
        <v>89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0" t="e">
        <f t="shared" si="1"/>
        <v>#DIV/0!</v>
      </c>
      <c r="U16" s="10" t="e">
        <f t="shared" si="4"/>
        <v>#DIV/0!</v>
      </c>
      <c r="V16" s="10" t="e">
        <f t="shared" si="2"/>
        <v>#DIV/0!</v>
      </c>
      <c r="W16" s="11" t="e">
        <f t="shared" si="3"/>
        <v>#DIV/0!</v>
      </c>
    </row>
    <row r="17" spans="2:23" x14ac:dyDescent="0.4">
      <c r="C17" t="s">
        <v>10</v>
      </c>
      <c r="D17" s="20">
        <v>1</v>
      </c>
      <c r="E17" s="20">
        <v>4</v>
      </c>
      <c r="F17" s="20">
        <v>4</v>
      </c>
      <c r="G17" s="20">
        <v>4</v>
      </c>
      <c r="H17" s="20">
        <v>3</v>
      </c>
      <c r="I17" s="20">
        <v>1</v>
      </c>
      <c r="J17" s="20">
        <v>4</v>
      </c>
      <c r="K17" s="20"/>
      <c r="L17" s="20"/>
      <c r="M17" s="20"/>
      <c r="N17" s="20"/>
      <c r="O17" s="20"/>
      <c r="P17" s="20"/>
      <c r="Q17" s="20"/>
      <c r="R17" s="20"/>
      <c r="S17" s="20"/>
      <c r="T17" s="10">
        <f t="shared" si="1"/>
        <v>1</v>
      </c>
      <c r="U17" s="10">
        <f t="shared" si="4"/>
        <v>1</v>
      </c>
      <c r="V17" s="10">
        <f t="shared" si="2"/>
        <v>1</v>
      </c>
      <c r="W17" s="11">
        <f t="shared" si="3"/>
        <v>2</v>
      </c>
    </row>
    <row r="18" spans="2:23" x14ac:dyDescent="0.4">
      <c r="C18" t="s">
        <v>38</v>
      </c>
      <c r="D18" s="20">
        <v>1</v>
      </c>
      <c r="E18" s="20">
        <v>4</v>
      </c>
      <c r="F18" s="20">
        <v>4</v>
      </c>
      <c r="G18" s="20">
        <v>3</v>
      </c>
      <c r="H18" s="20">
        <v>2</v>
      </c>
      <c r="I18" s="20">
        <v>1</v>
      </c>
      <c r="J18" s="20">
        <v>2</v>
      </c>
      <c r="K18" s="20"/>
      <c r="L18" s="20"/>
      <c r="M18" s="20"/>
      <c r="N18" s="20"/>
      <c r="O18" s="20"/>
      <c r="P18" s="20">
        <v>1</v>
      </c>
      <c r="Q18" s="20"/>
      <c r="R18" s="20"/>
      <c r="S18" s="20"/>
      <c r="T18" s="10">
        <f t="shared" si="1"/>
        <v>0.75</v>
      </c>
      <c r="U18" s="10">
        <f t="shared" si="4"/>
        <v>1.5</v>
      </c>
      <c r="V18" s="10">
        <f t="shared" si="2"/>
        <v>0.75</v>
      </c>
      <c r="W18" s="11">
        <f t="shared" si="3"/>
        <v>2.25</v>
      </c>
    </row>
    <row r="19" spans="2:23" x14ac:dyDescent="0.4">
      <c r="C19" t="s">
        <v>92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10" t="e">
        <f t="shared" si="1"/>
        <v>#DIV/0!</v>
      </c>
      <c r="U19" s="10" t="e">
        <f t="shared" si="4"/>
        <v>#DIV/0!</v>
      </c>
      <c r="V19" s="10" t="e">
        <f t="shared" si="2"/>
        <v>#DIV/0!</v>
      </c>
      <c r="W19" s="11" t="e">
        <f t="shared" si="3"/>
        <v>#DIV/0!</v>
      </c>
    </row>
    <row r="20" spans="2:23" x14ac:dyDescent="0.4">
      <c r="C20" t="s">
        <v>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10" t="e">
        <f t="shared" si="1"/>
        <v>#DIV/0!</v>
      </c>
      <c r="U20" s="10" t="e">
        <f t="shared" si="4"/>
        <v>#DIV/0!</v>
      </c>
      <c r="V20" s="10" t="e">
        <f t="shared" si="2"/>
        <v>#DIV/0!</v>
      </c>
      <c r="W20" s="11" t="e">
        <f t="shared" si="3"/>
        <v>#DIV/0!</v>
      </c>
    </row>
    <row r="22" spans="2:23" x14ac:dyDescent="0.4">
      <c r="D22" s="20"/>
      <c r="E22" s="20"/>
      <c r="F22" s="20"/>
      <c r="G22" s="20"/>
      <c r="H22" s="35"/>
      <c r="I22" s="36"/>
      <c r="J22" s="37"/>
    </row>
    <row r="23" spans="2:23" x14ac:dyDescent="0.4">
      <c r="H23" s="37"/>
      <c r="I23" s="36"/>
      <c r="J23" s="37"/>
    </row>
    <row r="24" spans="2:23" x14ac:dyDescent="0.4">
      <c r="D24" s="20"/>
      <c r="E24" s="20"/>
      <c r="F24" s="20"/>
      <c r="G24" s="20"/>
      <c r="H24" s="31"/>
      <c r="I24" s="36"/>
      <c r="J24" s="37"/>
    </row>
    <row r="25" spans="2:23" x14ac:dyDescent="0.4">
      <c r="H25" s="37"/>
      <c r="I25" s="36"/>
      <c r="J25" s="37"/>
    </row>
    <row r="26" spans="2:23" x14ac:dyDescent="0.4">
      <c r="H26" s="37"/>
      <c r="I26" s="37"/>
      <c r="J26" s="37"/>
    </row>
    <row r="27" spans="2:23" ht="15" thickBot="1" x14ac:dyDescent="0.45"/>
    <row r="28" spans="2:23" ht="14.5" customHeight="1" x14ac:dyDescent="0.4">
      <c r="B28" s="40" t="s">
        <v>108</v>
      </c>
      <c r="C28" s="5" t="s">
        <v>32</v>
      </c>
      <c r="D28" s="7" t="s">
        <v>31</v>
      </c>
      <c r="E28" s="7" t="s">
        <v>30</v>
      </c>
      <c r="F28" s="7" t="s">
        <v>29</v>
      </c>
      <c r="G28" s="7" t="s">
        <v>27</v>
      </c>
      <c r="H28" s="7" t="s">
        <v>28</v>
      </c>
      <c r="I28" s="7" t="s">
        <v>26</v>
      </c>
      <c r="J28" s="7" t="s">
        <v>25</v>
      </c>
      <c r="K28" s="7" t="s">
        <v>24</v>
      </c>
      <c r="L28" s="7" t="s">
        <v>23</v>
      </c>
      <c r="M28" s="7" t="s">
        <v>22</v>
      </c>
      <c r="N28" s="7" t="s">
        <v>21</v>
      </c>
      <c r="O28" s="7" t="s">
        <v>20</v>
      </c>
      <c r="P28" s="7" t="s">
        <v>98</v>
      </c>
      <c r="Q28" s="7" t="s">
        <v>36</v>
      </c>
      <c r="R28" s="7" t="s">
        <v>19</v>
      </c>
      <c r="S28" s="7" t="s">
        <v>18</v>
      </c>
      <c r="T28" s="7" t="s">
        <v>17</v>
      </c>
      <c r="U28" s="7" t="s">
        <v>16</v>
      </c>
      <c r="V28" s="7" t="s">
        <v>15</v>
      </c>
      <c r="W28" s="8" t="s">
        <v>14</v>
      </c>
    </row>
    <row r="29" spans="2:23" x14ac:dyDescent="0.4">
      <c r="B29" s="41"/>
      <c r="C29" s="3" t="s">
        <v>10</v>
      </c>
      <c r="D29" s="9">
        <f>VLOOKUP($C29,$C$4:$S$20,MATCH(D$28,$C$3:$S$3,0),FALSE)</f>
        <v>1</v>
      </c>
      <c r="E29" s="9">
        <f t="shared" ref="E29:S38" si="5">VLOOKUP($C29,$C$4:$S$20,MATCH(E$28,$C$3:$S$3,0),FALSE)</f>
        <v>4</v>
      </c>
      <c r="F29" s="9">
        <f t="shared" si="5"/>
        <v>4</v>
      </c>
      <c r="G29" s="9">
        <f t="shared" si="5"/>
        <v>4</v>
      </c>
      <c r="H29" s="9">
        <f t="shared" si="5"/>
        <v>3</v>
      </c>
      <c r="I29" s="9">
        <f t="shared" si="5"/>
        <v>1</v>
      </c>
      <c r="J29" s="9">
        <f t="shared" si="5"/>
        <v>4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  <c r="O29" s="9">
        <f t="shared" si="5"/>
        <v>0</v>
      </c>
      <c r="P29" s="9">
        <f t="shared" si="5"/>
        <v>0</v>
      </c>
      <c r="Q29" s="9">
        <f t="shared" si="5"/>
        <v>0</v>
      </c>
      <c r="R29" s="9">
        <f t="shared" si="5"/>
        <v>0</v>
      </c>
      <c r="S29" s="9">
        <f t="shared" si="5"/>
        <v>0</v>
      </c>
      <c r="T29" s="10">
        <f t="shared" ref="T29:T38" si="6">G29/F29</f>
        <v>1</v>
      </c>
      <c r="U29" s="10">
        <f t="shared" ref="U29:U38" si="7">(J29+(2*K29)+(3*L29)+(4*M29))/F29</f>
        <v>1</v>
      </c>
      <c r="V29" s="10">
        <f>(G29+N29+Q29+O29)/E29</f>
        <v>1</v>
      </c>
      <c r="W29" s="11">
        <f>U29+V29</f>
        <v>2</v>
      </c>
    </row>
    <row r="30" spans="2:23" x14ac:dyDescent="0.4">
      <c r="B30" s="41"/>
      <c r="C30" s="3" t="s">
        <v>12</v>
      </c>
      <c r="D30" s="9">
        <f t="shared" ref="D30:D38" si="8">VLOOKUP($C30,$C$4:$S$20,MATCH(D$28,$C$3:$S$3,0),FALSE)</f>
        <v>1</v>
      </c>
      <c r="E30" s="9">
        <f t="shared" si="5"/>
        <v>4</v>
      </c>
      <c r="F30" s="9">
        <f t="shared" si="5"/>
        <v>4</v>
      </c>
      <c r="G30" s="9">
        <f t="shared" si="5"/>
        <v>3</v>
      </c>
      <c r="H30" s="9">
        <f t="shared" si="5"/>
        <v>3</v>
      </c>
      <c r="I30" s="9">
        <f t="shared" si="5"/>
        <v>2</v>
      </c>
      <c r="J30" s="9">
        <f t="shared" si="5"/>
        <v>3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9">
        <f t="shared" si="5"/>
        <v>0</v>
      </c>
      <c r="R30" s="9">
        <f t="shared" si="5"/>
        <v>0</v>
      </c>
      <c r="S30" s="9">
        <f t="shared" si="5"/>
        <v>0</v>
      </c>
      <c r="T30" s="10">
        <f t="shared" si="6"/>
        <v>0.75</v>
      </c>
      <c r="U30" s="10">
        <f t="shared" si="7"/>
        <v>0.75</v>
      </c>
      <c r="V30" s="10">
        <f t="shared" ref="V30:V38" si="9">(G30+N30+Q30+O30)/E30</f>
        <v>0.75</v>
      </c>
      <c r="W30" s="11">
        <f t="shared" ref="W30:W38" si="10">U30+V30</f>
        <v>1.5</v>
      </c>
    </row>
    <row r="31" spans="2:23" x14ac:dyDescent="0.4">
      <c r="B31" s="41"/>
      <c r="C31" s="3" t="s">
        <v>87</v>
      </c>
      <c r="D31" s="9">
        <f t="shared" si="8"/>
        <v>1</v>
      </c>
      <c r="E31" s="9">
        <f t="shared" si="5"/>
        <v>4</v>
      </c>
      <c r="F31" s="9">
        <f t="shared" si="5"/>
        <v>4</v>
      </c>
      <c r="G31" s="9">
        <f t="shared" si="5"/>
        <v>2</v>
      </c>
      <c r="H31" s="9">
        <f t="shared" si="5"/>
        <v>1</v>
      </c>
      <c r="I31" s="9">
        <f t="shared" si="5"/>
        <v>2</v>
      </c>
      <c r="J31" s="9">
        <f t="shared" si="5"/>
        <v>2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  <c r="R31" s="9">
        <f t="shared" si="5"/>
        <v>0</v>
      </c>
      <c r="S31" s="9">
        <f t="shared" si="5"/>
        <v>0</v>
      </c>
      <c r="T31" s="10">
        <f t="shared" si="6"/>
        <v>0.5</v>
      </c>
      <c r="U31" s="10">
        <f t="shared" si="7"/>
        <v>0.5</v>
      </c>
      <c r="V31" s="10">
        <f t="shared" si="9"/>
        <v>0.5</v>
      </c>
      <c r="W31" s="11">
        <f t="shared" si="10"/>
        <v>1</v>
      </c>
    </row>
    <row r="32" spans="2:23" x14ac:dyDescent="0.4">
      <c r="B32" s="41"/>
      <c r="C32" s="3" t="s">
        <v>91</v>
      </c>
      <c r="D32" s="9">
        <f t="shared" si="8"/>
        <v>1</v>
      </c>
      <c r="E32" s="9">
        <f t="shared" si="5"/>
        <v>4</v>
      </c>
      <c r="F32" s="9">
        <f t="shared" si="5"/>
        <v>4</v>
      </c>
      <c r="G32" s="9">
        <f t="shared" si="5"/>
        <v>4</v>
      </c>
      <c r="H32" s="9">
        <f t="shared" si="5"/>
        <v>3</v>
      </c>
      <c r="I32" s="9">
        <f t="shared" si="5"/>
        <v>4</v>
      </c>
      <c r="J32" s="9">
        <f t="shared" si="5"/>
        <v>2</v>
      </c>
      <c r="K32" s="9">
        <f t="shared" si="5"/>
        <v>0</v>
      </c>
      <c r="L32" s="9">
        <f t="shared" si="5"/>
        <v>0</v>
      </c>
      <c r="M32" s="9">
        <f t="shared" si="5"/>
        <v>1</v>
      </c>
      <c r="N32" s="9">
        <f t="shared" si="5"/>
        <v>0</v>
      </c>
      <c r="O32" s="9">
        <f t="shared" si="5"/>
        <v>0</v>
      </c>
      <c r="P32" s="9">
        <f t="shared" si="5"/>
        <v>1</v>
      </c>
      <c r="Q32" s="9">
        <f t="shared" si="5"/>
        <v>0</v>
      </c>
      <c r="R32" s="9">
        <f t="shared" si="5"/>
        <v>0</v>
      </c>
      <c r="S32" s="9">
        <f t="shared" si="5"/>
        <v>0</v>
      </c>
      <c r="T32" s="10">
        <f t="shared" si="6"/>
        <v>1</v>
      </c>
      <c r="U32" s="10">
        <f t="shared" si="7"/>
        <v>1.5</v>
      </c>
      <c r="V32" s="10">
        <f t="shared" si="9"/>
        <v>1</v>
      </c>
      <c r="W32" s="11">
        <f t="shared" si="10"/>
        <v>2.5</v>
      </c>
    </row>
    <row r="33" spans="2:23" x14ac:dyDescent="0.4">
      <c r="B33" s="41"/>
      <c r="C33" s="3" t="s">
        <v>38</v>
      </c>
      <c r="D33" s="9">
        <f t="shared" si="8"/>
        <v>1</v>
      </c>
      <c r="E33" s="9">
        <f t="shared" si="5"/>
        <v>4</v>
      </c>
      <c r="F33" s="9">
        <f t="shared" si="5"/>
        <v>4</v>
      </c>
      <c r="G33" s="9">
        <f t="shared" si="5"/>
        <v>3</v>
      </c>
      <c r="H33" s="9">
        <f t="shared" si="5"/>
        <v>2</v>
      </c>
      <c r="I33" s="9">
        <f t="shared" si="5"/>
        <v>1</v>
      </c>
      <c r="J33" s="9">
        <f t="shared" si="5"/>
        <v>2</v>
      </c>
      <c r="K33" s="9">
        <f t="shared" si="5"/>
        <v>0</v>
      </c>
      <c r="L33" s="9">
        <f t="shared" si="5"/>
        <v>0</v>
      </c>
      <c r="M33" s="9">
        <f t="shared" si="5"/>
        <v>0</v>
      </c>
      <c r="N33" s="9">
        <f t="shared" si="5"/>
        <v>0</v>
      </c>
      <c r="O33" s="9">
        <f t="shared" si="5"/>
        <v>0</v>
      </c>
      <c r="P33" s="9">
        <f t="shared" si="5"/>
        <v>1</v>
      </c>
      <c r="Q33" s="9">
        <f t="shared" si="5"/>
        <v>0</v>
      </c>
      <c r="R33" s="9">
        <f t="shared" si="5"/>
        <v>0</v>
      </c>
      <c r="S33" s="9">
        <f t="shared" si="5"/>
        <v>0</v>
      </c>
      <c r="T33" s="10">
        <f t="shared" si="6"/>
        <v>0.75</v>
      </c>
      <c r="U33" s="10">
        <f t="shared" si="7"/>
        <v>0.5</v>
      </c>
      <c r="V33" s="10">
        <f t="shared" si="9"/>
        <v>0.75</v>
      </c>
      <c r="W33" s="11">
        <f t="shared" si="10"/>
        <v>1.25</v>
      </c>
    </row>
    <row r="34" spans="2:23" x14ac:dyDescent="0.4">
      <c r="B34" s="41"/>
      <c r="C34" s="3" t="s">
        <v>88</v>
      </c>
      <c r="D34" s="9">
        <f t="shared" si="8"/>
        <v>1</v>
      </c>
      <c r="E34" s="9">
        <f t="shared" si="5"/>
        <v>4</v>
      </c>
      <c r="F34" s="9">
        <f t="shared" si="5"/>
        <v>4</v>
      </c>
      <c r="G34" s="9">
        <f t="shared" si="5"/>
        <v>4</v>
      </c>
      <c r="H34" s="9">
        <f t="shared" si="5"/>
        <v>2</v>
      </c>
      <c r="I34" s="9">
        <f t="shared" si="5"/>
        <v>4</v>
      </c>
      <c r="J34" s="9">
        <f t="shared" si="5"/>
        <v>0</v>
      </c>
      <c r="K34" s="9">
        <f t="shared" si="5"/>
        <v>0</v>
      </c>
      <c r="L34" s="9">
        <f t="shared" si="5"/>
        <v>1</v>
      </c>
      <c r="M34" s="9">
        <f t="shared" si="5"/>
        <v>1</v>
      </c>
      <c r="N34" s="9">
        <f t="shared" si="5"/>
        <v>0</v>
      </c>
      <c r="O34" s="9">
        <f t="shared" si="5"/>
        <v>0</v>
      </c>
      <c r="P34" s="9">
        <f t="shared" si="5"/>
        <v>2</v>
      </c>
      <c r="Q34" s="9">
        <f t="shared" si="5"/>
        <v>0</v>
      </c>
      <c r="R34" s="9">
        <f t="shared" si="5"/>
        <v>0</v>
      </c>
      <c r="S34" s="9">
        <f t="shared" si="5"/>
        <v>0</v>
      </c>
      <c r="T34" s="10">
        <f t="shared" si="6"/>
        <v>1</v>
      </c>
      <c r="U34" s="10">
        <f t="shared" si="7"/>
        <v>1.75</v>
      </c>
      <c r="V34" s="10">
        <f t="shared" si="9"/>
        <v>1</v>
      </c>
      <c r="W34" s="11">
        <f t="shared" si="10"/>
        <v>2.75</v>
      </c>
    </row>
    <row r="35" spans="2:23" x14ac:dyDescent="0.4">
      <c r="B35" s="41"/>
      <c r="C35" s="3" t="s">
        <v>99</v>
      </c>
      <c r="D35" s="9">
        <f t="shared" si="8"/>
        <v>1</v>
      </c>
      <c r="E35" s="9">
        <f t="shared" si="5"/>
        <v>4</v>
      </c>
      <c r="F35" s="9">
        <f t="shared" si="5"/>
        <v>4</v>
      </c>
      <c r="G35" s="9">
        <f t="shared" si="5"/>
        <v>2</v>
      </c>
      <c r="H35" s="9">
        <f t="shared" si="5"/>
        <v>2</v>
      </c>
      <c r="I35" s="9">
        <f t="shared" si="5"/>
        <v>1</v>
      </c>
      <c r="J35" s="9">
        <f t="shared" si="5"/>
        <v>1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1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10">
        <f t="shared" si="6"/>
        <v>0.5</v>
      </c>
      <c r="U35" s="10">
        <f t="shared" si="7"/>
        <v>0.25</v>
      </c>
      <c r="V35" s="10">
        <f t="shared" si="9"/>
        <v>0.5</v>
      </c>
      <c r="W35" s="11">
        <f t="shared" si="10"/>
        <v>0.75</v>
      </c>
    </row>
    <row r="36" spans="2:23" x14ac:dyDescent="0.4">
      <c r="B36" s="41"/>
      <c r="C36" s="3" t="s">
        <v>86</v>
      </c>
      <c r="D36" s="9">
        <f t="shared" si="8"/>
        <v>1</v>
      </c>
      <c r="E36" s="9">
        <f t="shared" si="5"/>
        <v>4</v>
      </c>
      <c r="F36" s="9">
        <f t="shared" si="5"/>
        <v>4</v>
      </c>
      <c r="G36" s="9">
        <f t="shared" si="5"/>
        <v>4</v>
      </c>
      <c r="H36" s="9">
        <f t="shared" si="5"/>
        <v>3</v>
      </c>
      <c r="I36" s="9">
        <f t="shared" si="5"/>
        <v>0</v>
      </c>
      <c r="J36" s="9">
        <f t="shared" si="5"/>
        <v>0</v>
      </c>
      <c r="K36" s="9">
        <f t="shared" si="5"/>
        <v>4</v>
      </c>
      <c r="L36" s="9">
        <f t="shared" si="5"/>
        <v>0</v>
      </c>
      <c r="M36" s="9">
        <f t="shared" si="5"/>
        <v>0</v>
      </c>
      <c r="N36" s="9">
        <f t="shared" si="5"/>
        <v>0</v>
      </c>
      <c r="O36" s="9">
        <f t="shared" si="5"/>
        <v>0</v>
      </c>
      <c r="P36" s="9">
        <f t="shared" si="5"/>
        <v>0</v>
      </c>
      <c r="Q36" s="9">
        <f t="shared" si="5"/>
        <v>0</v>
      </c>
      <c r="R36" s="9">
        <f t="shared" si="5"/>
        <v>0</v>
      </c>
      <c r="S36" s="9">
        <f t="shared" si="5"/>
        <v>0</v>
      </c>
      <c r="T36" s="10">
        <f t="shared" si="6"/>
        <v>1</v>
      </c>
      <c r="U36" s="10">
        <f t="shared" si="7"/>
        <v>2</v>
      </c>
      <c r="V36" s="10">
        <f t="shared" si="9"/>
        <v>1</v>
      </c>
      <c r="W36" s="11">
        <f t="shared" si="10"/>
        <v>3</v>
      </c>
    </row>
    <row r="37" spans="2:23" x14ac:dyDescent="0.4">
      <c r="B37" s="41"/>
      <c r="C37" s="3" t="s">
        <v>45</v>
      </c>
      <c r="D37" s="9">
        <f t="shared" si="8"/>
        <v>1</v>
      </c>
      <c r="E37" s="9">
        <f t="shared" si="5"/>
        <v>4</v>
      </c>
      <c r="F37" s="9">
        <f t="shared" si="5"/>
        <v>4</v>
      </c>
      <c r="G37" s="9">
        <f t="shared" si="5"/>
        <v>3</v>
      </c>
      <c r="H37" s="9">
        <f t="shared" si="5"/>
        <v>2</v>
      </c>
      <c r="I37" s="9">
        <f t="shared" si="5"/>
        <v>3</v>
      </c>
      <c r="J37" s="9">
        <f t="shared" si="5"/>
        <v>2</v>
      </c>
      <c r="K37" s="9">
        <f t="shared" si="5"/>
        <v>1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f t="shared" si="5"/>
        <v>0</v>
      </c>
      <c r="R37" s="9">
        <f t="shared" si="5"/>
        <v>0</v>
      </c>
      <c r="S37" s="9">
        <f t="shared" si="5"/>
        <v>0</v>
      </c>
      <c r="T37" s="10">
        <f t="shared" si="6"/>
        <v>0.75</v>
      </c>
      <c r="U37" s="10">
        <f t="shared" si="7"/>
        <v>1</v>
      </c>
      <c r="V37" s="10">
        <f t="shared" si="9"/>
        <v>0.75</v>
      </c>
      <c r="W37" s="11">
        <f t="shared" si="10"/>
        <v>1.75</v>
      </c>
    </row>
    <row r="38" spans="2:23" x14ac:dyDescent="0.4">
      <c r="B38" s="41"/>
      <c r="C38" s="3" t="s">
        <v>0</v>
      </c>
      <c r="D38" s="9">
        <f t="shared" si="8"/>
        <v>1</v>
      </c>
      <c r="E38" s="9">
        <f t="shared" si="5"/>
        <v>4</v>
      </c>
      <c r="F38" s="9">
        <f t="shared" si="5"/>
        <v>4</v>
      </c>
      <c r="G38" s="9">
        <f t="shared" si="5"/>
        <v>3</v>
      </c>
      <c r="H38" s="9">
        <f t="shared" si="5"/>
        <v>2</v>
      </c>
      <c r="I38" s="9">
        <f>VLOOKUP($C38,$C$4:$S$20,MATCH(I$28,$C$3:$S$3,0),FALSE)</f>
        <v>5</v>
      </c>
      <c r="J38" s="9">
        <f t="shared" si="5"/>
        <v>2</v>
      </c>
      <c r="K38" s="9">
        <f t="shared" si="5"/>
        <v>1</v>
      </c>
      <c r="L38" s="9">
        <f t="shared" si="5"/>
        <v>0</v>
      </c>
      <c r="M38" s="9">
        <f t="shared" si="5"/>
        <v>0</v>
      </c>
      <c r="N38" s="9">
        <f t="shared" si="5"/>
        <v>0</v>
      </c>
      <c r="O38" s="9">
        <f t="shared" si="5"/>
        <v>0</v>
      </c>
      <c r="P38" s="9">
        <f t="shared" si="5"/>
        <v>0</v>
      </c>
      <c r="Q38" s="9">
        <f t="shared" si="5"/>
        <v>0</v>
      </c>
      <c r="R38" s="9">
        <f t="shared" si="5"/>
        <v>0</v>
      </c>
      <c r="S38" s="9">
        <f t="shared" si="5"/>
        <v>0</v>
      </c>
      <c r="T38" s="10">
        <f t="shared" si="6"/>
        <v>0.75</v>
      </c>
      <c r="U38" s="10">
        <f t="shared" si="7"/>
        <v>1</v>
      </c>
      <c r="V38" s="10">
        <f t="shared" si="9"/>
        <v>0.75</v>
      </c>
      <c r="W38" s="11">
        <f t="shared" si="10"/>
        <v>1.75</v>
      </c>
    </row>
    <row r="39" spans="2:23" x14ac:dyDescent="0.4">
      <c r="B39" s="41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0"/>
      <c r="V39" s="10"/>
      <c r="W39" s="11"/>
    </row>
    <row r="40" spans="2:23" x14ac:dyDescent="0.4">
      <c r="B40" s="41"/>
      <c r="C40" s="2" t="s">
        <v>4</v>
      </c>
      <c r="D40" s="12" t="s">
        <v>47</v>
      </c>
      <c r="E40" s="12" t="s">
        <v>3</v>
      </c>
      <c r="F40" s="12" t="s">
        <v>2</v>
      </c>
      <c r="G40" s="12" t="s">
        <v>1</v>
      </c>
      <c r="H40" s="12" t="s">
        <v>34</v>
      </c>
      <c r="I40" s="2" t="s">
        <v>40</v>
      </c>
      <c r="J40" s="9"/>
      <c r="K40" s="9"/>
      <c r="L40" s="9"/>
      <c r="M40" s="28"/>
      <c r="N40" s="29"/>
      <c r="O40" s="28"/>
      <c r="P40" s="28"/>
      <c r="Q40" s="28"/>
      <c r="R40" s="28"/>
      <c r="S40" s="9"/>
      <c r="T40" s="9"/>
      <c r="U40" s="10"/>
      <c r="V40" s="10"/>
      <c r="W40" s="11"/>
    </row>
    <row r="41" spans="2:23" x14ac:dyDescent="0.4">
      <c r="B41" s="41"/>
      <c r="C41" s="3">
        <f>C22</f>
        <v>0</v>
      </c>
      <c r="D41" s="3"/>
      <c r="E41" s="3"/>
      <c r="F41" s="3"/>
      <c r="G41" s="3"/>
      <c r="H41" s="3"/>
      <c r="I41" s="3"/>
      <c r="J41" s="9"/>
      <c r="K41" s="9"/>
      <c r="L41" s="9"/>
      <c r="M41" s="28" t="s">
        <v>51</v>
      </c>
      <c r="N41" s="29">
        <v>45406</v>
      </c>
      <c r="O41" s="28" t="s">
        <v>65</v>
      </c>
      <c r="P41" s="28" t="s">
        <v>94</v>
      </c>
      <c r="Q41" s="28" t="s">
        <v>48</v>
      </c>
      <c r="R41" s="28" t="s">
        <v>52</v>
      </c>
      <c r="S41" s="9"/>
      <c r="T41" s="9"/>
      <c r="U41" s="10"/>
      <c r="V41" s="10"/>
      <c r="W41" s="11"/>
    </row>
    <row r="42" spans="2:23" ht="15" thickBot="1" x14ac:dyDescent="0.45">
      <c r="B42" s="42"/>
      <c r="C42" s="6">
        <f>C25</f>
        <v>0</v>
      </c>
      <c r="D42" s="6"/>
      <c r="E42" s="6"/>
      <c r="F42" s="6"/>
      <c r="G42" s="6"/>
      <c r="H42" s="6"/>
      <c r="I42" s="6"/>
      <c r="J42" s="13"/>
      <c r="K42" s="13"/>
      <c r="L42" s="13"/>
      <c r="M42" s="30"/>
      <c r="N42" s="30"/>
      <c r="O42" s="30" t="s">
        <v>50</v>
      </c>
      <c r="P42" s="32">
        <v>0.8125</v>
      </c>
      <c r="Q42" s="30" t="s">
        <v>49</v>
      </c>
      <c r="R42" s="30" t="s">
        <v>106</v>
      </c>
      <c r="S42" s="13"/>
      <c r="T42" s="13"/>
      <c r="U42" s="14"/>
      <c r="V42" s="14"/>
      <c r="W42" s="15"/>
    </row>
    <row r="43" spans="2:23" x14ac:dyDescent="0.4">
      <c r="B43" s="4"/>
      <c r="C43" s="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</row>
    <row r="44" spans="2:23" x14ac:dyDescent="0.4">
      <c r="B44" s="4"/>
      <c r="C44" s="4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7"/>
      <c r="W44" s="17"/>
    </row>
  </sheetData>
  <mergeCells count="1">
    <mergeCell ref="B28:B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League Record</vt:lpstr>
      <vt:lpstr>Stats to Filter</vt:lpstr>
      <vt:lpstr>Total</vt:lpstr>
      <vt:lpstr>Game 1 (12-13) </vt:lpstr>
      <vt:lpstr>Game 2 (6-3)</vt:lpstr>
      <vt:lpstr>Game 3 (23-17)</vt:lpstr>
      <vt:lpstr>Game 4 (20-15)</vt:lpstr>
      <vt:lpstr>Game 5 (20-15)</vt:lpstr>
      <vt:lpstr>Game 6 (23-12)</vt:lpstr>
      <vt:lpstr>Game 7 (13-8)</vt:lpstr>
      <vt:lpstr>Game 8 (14-6)</vt:lpstr>
      <vt:lpstr>Game 9 (5-14)</vt:lpstr>
      <vt:lpstr>Game 10 (11-13)</vt:lpstr>
      <vt:lpstr>Game 11 (7-0)</vt:lpstr>
      <vt:lpstr>Game 12 (7-0)</vt:lpstr>
      <vt:lpstr>Game 13 (11-4) </vt:lpstr>
      <vt:lpstr>Game 14 (11-3)</vt:lpstr>
      <vt:lpstr>Game 15 (9-4)</vt:lpstr>
      <vt:lpstr>Game 16 (11-12)</vt:lpstr>
      <vt:lpstr>Game 17 (19-11)</vt:lpstr>
      <vt:lpstr>Game 18 (11-6)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Fejka, Eric</dc:creator>
  <cp:lastModifiedBy>Fejka, Eric Christopher CIV (USA)</cp:lastModifiedBy>
  <cp:lastPrinted>2024-07-23T17:46:58Z</cp:lastPrinted>
  <dcterms:created xsi:type="dcterms:W3CDTF">2021-09-07T23:47:33Z</dcterms:created>
  <dcterms:modified xsi:type="dcterms:W3CDTF">2024-07-23T17:47:10Z</dcterms:modified>
</cp:coreProperties>
</file>