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Indian Hills Water\Documents\Financial Reports\Cash Flow Reports\2021\"/>
    </mc:Choice>
  </mc:AlternateContent>
  <xr:revisionPtr revIDLastSave="0" documentId="13_ncr:1_{873F8763-3632-4318-B812-73B0C1D735A4}" xr6:coauthVersionLast="46" xr6:coauthVersionMax="46" xr10:uidLastSave="{00000000-0000-0000-0000-000000000000}"/>
  <bookViews>
    <workbookView xWindow="390" yWindow="390" windowWidth="12105" windowHeight="14445" firstSheet="5" activeTab="7" xr2:uid="{00000000-000D-0000-FFFF-FFFF00000000}"/>
  </bookViews>
  <sheets>
    <sheet name="jan 98" sheetId="1" r:id="rId1"/>
    <sheet name="feb 98" sheetId="2" r:id="rId2"/>
    <sheet name="mar 98" sheetId="3" r:id="rId3"/>
    <sheet name="apr 98" sheetId="4" r:id="rId4"/>
    <sheet name="may 98" sheetId="5" r:id="rId5"/>
    <sheet name="june 98" sheetId="6" r:id="rId6"/>
    <sheet name="july 98" sheetId="7" r:id="rId7"/>
    <sheet name="8.2013" sheetId="8" r:id="rId8"/>
  </sheets>
  <definedNames>
    <definedName name="_xlnm.Print_Area" localSheetId="7">'8.2013'!$B$1:$I$125</definedName>
  </definedNames>
  <calcPr calcId="181029"/>
</workbook>
</file>

<file path=xl/calcChain.xml><?xml version="1.0" encoding="utf-8"?>
<calcChain xmlns="http://schemas.openxmlformats.org/spreadsheetml/2006/main">
  <c r="I102" i="8" l="1"/>
  <c r="I100" i="8"/>
  <c r="I107" i="8"/>
  <c r="K54" i="8"/>
  <c r="K53" i="8"/>
  <c r="K29" i="8"/>
  <c r="K28" i="8"/>
  <c r="K14" i="8"/>
  <c r="K13" i="8"/>
  <c r="H86" i="8"/>
  <c r="H123" i="8" s="1"/>
  <c r="G86" i="8"/>
  <c r="G123" i="8" s="1"/>
  <c r="J27" i="8" l="1"/>
  <c r="J13" i="8"/>
  <c r="J53" i="8"/>
  <c r="I64" i="8" l="1"/>
  <c r="I58" i="8"/>
  <c r="I34" i="8" l="1"/>
  <c r="I33" i="8"/>
  <c r="I32" i="8"/>
  <c r="H115" i="8"/>
  <c r="H124" i="8" s="1"/>
  <c r="G115" i="8"/>
  <c r="G124" i="8" s="1"/>
  <c r="I56" i="8"/>
  <c r="I55" i="8"/>
  <c r="I54" i="8"/>
  <c r="I53" i="8"/>
  <c r="I49" i="8"/>
  <c r="I18" i="8"/>
  <c r="I37" i="8"/>
  <c r="I30" i="8"/>
  <c r="I29" i="8"/>
  <c r="I28" i="8"/>
  <c r="I27" i="8"/>
  <c r="F115" i="8"/>
  <c r="F124" i="8" s="1"/>
  <c r="F50" i="8"/>
  <c r="I124" i="8" l="1"/>
  <c r="I38" i="8"/>
  <c r="G19" i="8" l="1"/>
  <c r="H19" i="8"/>
  <c r="F19" i="8"/>
  <c r="I47" i="8" l="1"/>
  <c r="I46" i="8"/>
  <c r="I45" i="8"/>
  <c r="I44" i="8"/>
  <c r="H9" i="8"/>
  <c r="H120" i="8" s="1"/>
  <c r="G9" i="8"/>
  <c r="G120" i="8" s="1"/>
  <c r="I19" i="8"/>
  <c r="H50" i="8"/>
  <c r="G50" i="8"/>
  <c r="H75" i="8"/>
  <c r="G75" i="8"/>
  <c r="I106" i="8"/>
  <c r="I108" i="8"/>
  <c r="I93" i="8"/>
  <c r="I60" i="8"/>
  <c r="F75" i="8"/>
  <c r="F76" i="8" l="1"/>
  <c r="F121" i="8" s="1"/>
  <c r="H76" i="8"/>
  <c r="H121" i="8" s="1"/>
  <c r="H126" i="8" s="1"/>
  <c r="G76" i="8"/>
  <c r="G121" i="8" s="1"/>
  <c r="G126" i="8" s="1"/>
  <c r="I113" i="8"/>
  <c r="I112" i="8"/>
  <c r="I105" i="8"/>
  <c r="I63" i="8" l="1"/>
  <c r="I74" i="8"/>
  <c r="I66" i="8"/>
  <c r="I8" i="8"/>
  <c r="I73" i="8"/>
  <c r="I16" i="8"/>
  <c r="I7" i="8"/>
  <c r="F9" i="8"/>
  <c r="F120" i="8" s="1"/>
  <c r="I13" i="8"/>
  <c r="I17" i="8"/>
  <c r="I15" i="8"/>
  <c r="I22" i="8"/>
  <c r="I23" i="8"/>
  <c r="I24" i="8"/>
  <c r="I35" i="8"/>
  <c r="I39" i="8"/>
  <c r="I26" i="8"/>
  <c r="I40" i="8"/>
  <c r="I42" i="8"/>
  <c r="I41" i="8"/>
  <c r="I14" i="8"/>
  <c r="I70" i="8"/>
  <c r="I57" i="8"/>
  <c r="I67" i="8"/>
  <c r="I69" i="8"/>
  <c r="I65" i="8"/>
  <c r="I71" i="8"/>
  <c r="I72" i="8"/>
  <c r="I68" i="8"/>
  <c r="I62" i="8"/>
  <c r="I43" i="8"/>
  <c r="I81" i="8"/>
  <c r="I82" i="8"/>
  <c r="I83" i="8"/>
  <c r="I84" i="8"/>
  <c r="F86" i="8"/>
  <c r="F123" i="8" s="1"/>
  <c r="I123" i="8" s="1"/>
  <c r="F9" i="7"/>
  <c r="H11" i="7"/>
  <c r="H23" i="7"/>
  <c r="H27" i="7"/>
  <c r="E35" i="7"/>
  <c r="F35" i="7"/>
  <c r="H40" i="7"/>
  <c r="H41" i="7"/>
  <c r="E48" i="7"/>
  <c r="F48" i="7"/>
  <c r="E50" i="7"/>
  <c r="F50" i="7"/>
  <c r="E63" i="7"/>
  <c r="E64" i="7"/>
  <c r="E65" i="7"/>
  <c r="F67" i="7"/>
  <c r="G67" i="7"/>
  <c r="G102" i="7" s="1"/>
  <c r="H69" i="7"/>
  <c r="E75" i="7"/>
  <c r="F75" i="7"/>
  <c r="H91" i="7"/>
  <c r="H95" i="7"/>
  <c r="E98" i="7"/>
  <c r="E105" i="7" s="1"/>
  <c r="E106" i="7" s="1"/>
  <c r="F98" i="7"/>
  <c r="F102" i="7"/>
  <c r="H102" i="7"/>
  <c r="G103" i="7"/>
  <c r="H103" i="7"/>
  <c r="E104" i="7"/>
  <c r="F104" i="7"/>
  <c r="F105" i="7"/>
  <c r="F106" i="7"/>
  <c r="F9" i="6"/>
  <c r="H11" i="6"/>
  <c r="G18" i="6"/>
  <c r="H18" i="6" s="1"/>
  <c r="H27" i="6"/>
  <c r="E35" i="6"/>
  <c r="F35" i="6"/>
  <c r="E48" i="6"/>
  <c r="F48" i="6"/>
  <c r="E50" i="6"/>
  <c r="F50" i="6"/>
  <c r="E63" i="6"/>
  <c r="E64" i="6"/>
  <c r="E65" i="6"/>
  <c r="F67" i="6"/>
  <c r="G67" i="6"/>
  <c r="H69" i="6"/>
  <c r="E75" i="6"/>
  <c r="F75" i="6"/>
  <c r="H95" i="6"/>
  <c r="E98" i="6"/>
  <c r="F98" i="6"/>
  <c r="F105" i="6" s="1"/>
  <c r="F106" i="6" s="1"/>
  <c r="F102" i="6"/>
  <c r="G102" i="6"/>
  <c r="H102" i="6"/>
  <c r="G103" i="6"/>
  <c r="H103" i="6"/>
  <c r="E104" i="6"/>
  <c r="E106" i="6" s="1"/>
  <c r="F104" i="6"/>
  <c r="E105" i="6"/>
  <c r="F9" i="5"/>
  <c r="H11" i="5"/>
  <c r="G18" i="5"/>
  <c r="H18" i="5" s="1"/>
  <c r="G29" i="5"/>
  <c r="H29" i="5" s="1"/>
  <c r="G30" i="5"/>
  <c r="G30" i="6" s="1"/>
  <c r="H30" i="5"/>
  <c r="G31" i="5"/>
  <c r="H31" i="5" s="1"/>
  <c r="E35" i="5"/>
  <c r="E50" i="5" s="1"/>
  <c r="F35" i="5"/>
  <c r="F50" i="5" s="1"/>
  <c r="G47" i="5"/>
  <c r="G47" i="6" s="1"/>
  <c r="E48" i="5"/>
  <c r="F48" i="5"/>
  <c r="E63" i="5"/>
  <c r="E64" i="5"/>
  <c r="E65" i="5"/>
  <c r="F67" i="5"/>
  <c r="G67" i="5"/>
  <c r="H69" i="5"/>
  <c r="G71" i="5"/>
  <c r="G73" i="5"/>
  <c r="G73" i="6" s="1"/>
  <c r="H73" i="5"/>
  <c r="E75" i="5"/>
  <c r="E104" i="5" s="1"/>
  <c r="F75" i="5"/>
  <c r="F104" i="5" s="1"/>
  <c r="G95" i="5"/>
  <c r="G95" i="6" s="1"/>
  <c r="E98" i="5"/>
  <c r="E105" i="5" s="1"/>
  <c r="F98" i="5"/>
  <c r="F105" i="5" s="1"/>
  <c r="F106" i="5" s="1"/>
  <c r="F102" i="5"/>
  <c r="G102" i="5"/>
  <c r="H102" i="5"/>
  <c r="G103" i="5"/>
  <c r="H103" i="5"/>
  <c r="F9" i="4"/>
  <c r="F67" i="4" s="1"/>
  <c r="H11" i="4"/>
  <c r="H69" i="4" s="1"/>
  <c r="G18" i="4"/>
  <c r="H18" i="4"/>
  <c r="H29" i="4"/>
  <c r="H30" i="4"/>
  <c r="H31" i="4"/>
  <c r="G33" i="4"/>
  <c r="G33" i="5" s="1"/>
  <c r="G33" i="6" s="1"/>
  <c r="G33" i="7" s="1"/>
  <c r="E35" i="4"/>
  <c r="F35" i="4"/>
  <c r="G41" i="4"/>
  <c r="G41" i="5" s="1"/>
  <c r="H41" i="4"/>
  <c r="E48" i="4"/>
  <c r="E50" i="4" s="1"/>
  <c r="E105" i="4" s="1"/>
  <c r="E106" i="4" s="1"/>
  <c r="F48" i="4"/>
  <c r="F50" i="4" s="1"/>
  <c r="F105" i="4" s="1"/>
  <c r="F106" i="4" s="1"/>
  <c r="E63" i="4"/>
  <c r="E64" i="4"/>
  <c r="E65" i="4"/>
  <c r="G67" i="4"/>
  <c r="G102" i="4" s="1"/>
  <c r="H71" i="4"/>
  <c r="H73" i="4"/>
  <c r="E75" i="4"/>
  <c r="F75" i="4"/>
  <c r="G81" i="4"/>
  <c r="G81" i="5" s="1"/>
  <c r="G87" i="4"/>
  <c r="G87" i="5" s="1"/>
  <c r="G87" i="6" s="1"/>
  <c r="G87" i="7" s="1"/>
  <c r="E98" i="4"/>
  <c r="F98" i="4"/>
  <c r="F102" i="4"/>
  <c r="H102" i="4"/>
  <c r="G103" i="4"/>
  <c r="H103" i="4"/>
  <c r="E104" i="4"/>
  <c r="F104" i="4"/>
  <c r="F9" i="3"/>
  <c r="H11" i="3"/>
  <c r="G18" i="3"/>
  <c r="H18" i="3"/>
  <c r="H21" i="3"/>
  <c r="H29" i="3"/>
  <c r="G33" i="3"/>
  <c r="G34" i="3"/>
  <c r="G34" i="4" s="1"/>
  <c r="G34" i="5" s="1"/>
  <c r="G34" i="6" s="1"/>
  <c r="E35" i="3"/>
  <c r="F35" i="3"/>
  <c r="H41" i="3"/>
  <c r="E48" i="3"/>
  <c r="F48" i="3"/>
  <c r="E50" i="3"/>
  <c r="F50" i="3"/>
  <c r="F105" i="3" s="1"/>
  <c r="F106" i="3" s="1"/>
  <c r="E63" i="3"/>
  <c r="E64" i="3"/>
  <c r="E65" i="3"/>
  <c r="F67" i="3"/>
  <c r="G67" i="3"/>
  <c r="G102" i="3" s="1"/>
  <c r="H69" i="3"/>
  <c r="E75" i="3"/>
  <c r="F75" i="3"/>
  <c r="E98" i="3"/>
  <c r="E105" i="3" s="1"/>
  <c r="E106" i="3" s="1"/>
  <c r="F98" i="3"/>
  <c r="F102" i="3"/>
  <c r="H102" i="3"/>
  <c r="G103" i="3"/>
  <c r="H103" i="3"/>
  <c r="E104" i="3"/>
  <c r="F104" i="3"/>
  <c r="F9" i="2"/>
  <c r="H11" i="2"/>
  <c r="G18" i="2"/>
  <c r="H18" i="2"/>
  <c r="H21" i="2"/>
  <c r="H29" i="2"/>
  <c r="E34" i="2"/>
  <c r="E49" i="2" s="1"/>
  <c r="F34" i="2"/>
  <c r="G43" i="2"/>
  <c r="H43" i="2" s="1"/>
  <c r="E47" i="2"/>
  <c r="F47" i="2"/>
  <c r="F49" i="2"/>
  <c r="F104" i="2" s="1"/>
  <c r="F105" i="2" s="1"/>
  <c r="E62" i="2"/>
  <c r="E63" i="2"/>
  <c r="E64" i="2"/>
  <c r="F66" i="2"/>
  <c r="G66" i="2"/>
  <c r="H68" i="2"/>
  <c r="E74" i="2"/>
  <c r="E103" i="2" s="1"/>
  <c r="F74" i="2"/>
  <c r="G87" i="2"/>
  <c r="G88" i="3" s="1"/>
  <c r="G88" i="4" s="1"/>
  <c r="G88" i="5" s="1"/>
  <c r="G88" i="6" s="1"/>
  <c r="G88" i="7" s="1"/>
  <c r="G93" i="2"/>
  <c r="H93" i="2" s="1"/>
  <c r="E97" i="2"/>
  <c r="E104" i="2" s="1"/>
  <c r="F97" i="2"/>
  <c r="F101" i="2"/>
  <c r="G101" i="2"/>
  <c r="H101" i="2"/>
  <c r="G102" i="2"/>
  <c r="H102" i="2"/>
  <c r="F103" i="2"/>
  <c r="F5" i="1"/>
  <c r="H7" i="1"/>
  <c r="G9" i="1"/>
  <c r="G13" i="2" s="1"/>
  <c r="G13" i="3" s="1"/>
  <c r="G13" i="4" s="1"/>
  <c r="H9" i="1"/>
  <c r="G13" i="1"/>
  <c r="G17" i="2" s="1"/>
  <c r="G14" i="1"/>
  <c r="H14" i="1"/>
  <c r="G16" i="1"/>
  <c r="G20" i="2" s="1"/>
  <c r="G17" i="1"/>
  <c r="G21" i="2" s="1"/>
  <c r="G21" i="3" s="1"/>
  <c r="G21" i="4" s="1"/>
  <c r="G21" i="5" s="1"/>
  <c r="H17" i="1"/>
  <c r="G18" i="1"/>
  <c r="G22" i="2" s="1"/>
  <c r="G19" i="1"/>
  <c r="G23" i="2" s="1"/>
  <c r="G23" i="3" s="1"/>
  <c r="G23" i="4" s="1"/>
  <c r="H19" i="1"/>
  <c r="G20" i="1"/>
  <c r="G24" i="2" s="1"/>
  <c r="G21" i="1"/>
  <c r="G25" i="2" s="1"/>
  <c r="G25" i="3" s="1"/>
  <c r="G25" i="4" s="1"/>
  <c r="H21" i="1"/>
  <c r="G22" i="1"/>
  <c r="G26" i="2" s="1"/>
  <c r="G23" i="1"/>
  <c r="G27" i="2" s="1"/>
  <c r="G27" i="3" s="1"/>
  <c r="G27" i="4" s="1"/>
  <c r="H23" i="1"/>
  <c r="G24" i="1"/>
  <c r="G28" i="2" s="1"/>
  <c r="G25" i="1"/>
  <c r="G29" i="2" s="1"/>
  <c r="G29" i="3" s="1"/>
  <c r="H25" i="1"/>
  <c r="G26" i="1"/>
  <c r="G30" i="2" s="1"/>
  <c r="G27" i="1"/>
  <c r="G31" i="2" s="1"/>
  <c r="G31" i="3" s="1"/>
  <c r="H31" i="3" s="1"/>
  <c r="H27" i="1"/>
  <c r="G28" i="1"/>
  <c r="G32" i="2" s="1"/>
  <c r="G29" i="1"/>
  <c r="G33" i="2" s="1"/>
  <c r="E30" i="1"/>
  <c r="E45" i="1" s="1"/>
  <c r="E100" i="1" s="1"/>
  <c r="E101" i="1" s="1"/>
  <c r="F30" i="1"/>
  <c r="G33" i="1"/>
  <c r="G34" i="1"/>
  <c r="G38" i="2" s="1"/>
  <c r="H34" i="1"/>
  <c r="G35" i="1"/>
  <c r="H35" i="1" s="1"/>
  <c r="G36" i="1"/>
  <c r="G40" i="2" s="1"/>
  <c r="H40" i="2" s="1"/>
  <c r="H36" i="1"/>
  <c r="G37" i="1"/>
  <c r="H37" i="1" s="1"/>
  <c r="G38" i="1"/>
  <c r="G42" i="2" s="1"/>
  <c r="H38" i="1"/>
  <c r="G39" i="1"/>
  <c r="H39" i="1" s="1"/>
  <c r="G40" i="1"/>
  <c r="G44" i="2" s="1"/>
  <c r="H40" i="1"/>
  <c r="G41" i="1"/>
  <c r="H41" i="1" s="1"/>
  <c r="G42" i="1"/>
  <c r="G46" i="2" s="1"/>
  <c r="G47" i="3" s="1"/>
  <c r="E43" i="1"/>
  <c r="F43" i="1"/>
  <c r="F45" i="1"/>
  <c r="E58" i="1"/>
  <c r="E59" i="1"/>
  <c r="E60" i="1"/>
  <c r="F62" i="1"/>
  <c r="G62" i="1"/>
  <c r="H64" i="1"/>
  <c r="G66" i="1"/>
  <c r="G70" i="2" s="1"/>
  <c r="G67" i="1"/>
  <c r="G71" i="2" s="1"/>
  <c r="G72" i="3" s="1"/>
  <c r="G72" i="4" s="1"/>
  <c r="H67" i="1"/>
  <c r="G68" i="1"/>
  <c r="G72" i="2" s="1"/>
  <c r="G69" i="1"/>
  <c r="G73" i="2" s="1"/>
  <c r="G74" i="3" s="1"/>
  <c r="G74" i="4" s="1"/>
  <c r="H69" i="1"/>
  <c r="E70" i="1"/>
  <c r="F70" i="1"/>
  <c r="G70" i="1"/>
  <c r="G99" i="1" s="1"/>
  <c r="H70" i="1"/>
  <c r="G76" i="1"/>
  <c r="G80" i="2" s="1"/>
  <c r="G77" i="1"/>
  <c r="H77" i="1"/>
  <c r="G79" i="1"/>
  <c r="G83" i="2" s="1"/>
  <c r="G82" i="1"/>
  <c r="G86" i="2" s="1"/>
  <c r="G87" i="3" s="1"/>
  <c r="G83" i="1"/>
  <c r="G84" i="1"/>
  <c r="G88" i="2" s="1"/>
  <c r="G89" i="3" s="1"/>
  <c r="G89" i="4" s="1"/>
  <c r="G89" i="5" s="1"/>
  <c r="G89" i="6" s="1"/>
  <c r="G89" i="7" s="1"/>
  <c r="G85" i="1"/>
  <c r="G86" i="1"/>
  <c r="G90" i="2" s="1"/>
  <c r="H86" i="1"/>
  <c r="G87" i="1"/>
  <c r="G89" i="1"/>
  <c r="H89" i="1"/>
  <c r="G90" i="1"/>
  <c r="G94" i="2" s="1"/>
  <c r="G95" i="3" s="1"/>
  <c r="G92" i="1"/>
  <c r="H92" i="1" s="1"/>
  <c r="E93" i="1"/>
  <c r="F93" i="1"/>
  <c r="F97" i="1"/>
  <c r="G97" i="1"/>
  <c r="H97" i="1"/>
  <c r="G98" i="1"/>
  <c r="H98" i="1"/>
  <c r="E99" i="1"/>
  <c r="F99" i="1"/>
  <c r="G27" i="5" l="1"/>
  <c r="H27" i="5" s="1"/>
  <c r="H27" i="4"/>
  <c r="H71" i="2"/>
  <c r="G41" i="2"/>
  <c r="H25" i="2"/>
  <c r="H72" i="3"/>
  <c r="G44" i="3"/>
  <c r="H25" i="3"/>
  <c r="G81" i="6"/>
  <c r="E106" i="5"/>
  <c r="H81" i="5"/>
  <c r="G84" i="3"/>
  <c r="H83" i="2"/>
  <c r="G72" i="5"/>
  <c r="G75" i="5" s="1"/>
  <c r="H72" i="4"/>
  <c r="H33" i="1"/>
  <c r="G43" i="1"/>
  <c r="G32" i="3"/>
  <c r="H32" i="2"/>
  <c r="G24" i="3"/>
  <c r="H24" i="2"/>
  <c r="G45" i="2"/>
  <c r="G37" i="2"/>
  <c r="H99" i="1"/>
  <c r="G74" i="5"/>
  <c r="H74" i="4"/>
  <c r="G71" i="3"/>
  <c r="H70" i="2"/>
  <c r="G74" i="2"/>
  <c r="G43" i="3"/>
  <c r="H42" i="2"/>
  <c r="G26" i="3"/>
  <c r="H26" i="2"/>
  <c r="H21" i="5"/>
  <c r="G21" i="6"/>
  <c r="G17" i="3"/>
  <c r="H17" i="2"/>
  <c r="G34" i="2"/>
  <c r="H34" i="2" s="1"/>
  <c r="E105" i="2"/>
  <c r="H73" i="2"/>
  <c r="H27" i="2"/>
  <c r="H74" i="3"/>
  <c r="H27" i="3"/>
  <c r="H21" i="4"/>
  <c r="G93" i="1"/>
  <c r="G73" i="3"/>
  <c r="H73" i="3" s="1"/>
  <c r="H72" i="2"/>
  <c r="G45" i="3"/>
  <c r="H44" i="2"/>
  <c r="G28" i="3"/>
  <c r="H28" i="2"/>
  <c r="G23" i="5"/>
  <c r="H23" i="4"/>
  <c r="G20" i="3"/>
  <c r="H20" i="2"/>
  <c r="F100" i="1"/>
  <c r="F101" i="1" s="1"/>
  <c r="G91" i="3"/>
  <c r="H90" i="2"/>
  <c r="G81" i="3"/>
  <c r="H80" i="2"/>
  <c r="G39" i="3"/>
  <c r="H38" i="2"/>
  <c r="G30" i="3"/>
  <c r="H30" i="3" s="1"/>
  <c r="H30" i="2"/>
  <c r="G25" i="5"/>
  <c r="H25" i="4"/>
  <c r="G22" i="3"/>
  <c r="H22" i="2"/>
  <c r="G13" i="5"/>
  <c r="H13" i="4"/>
  <c r="G39" i="2"/>
  <c r="H31" i="2"/>
  <c r="H23" i="2"/>
  <c r="H13" i="2"/>
  <c r="G94" i="3"/>
  <c r="H23" i="3"/>
  <c r="H13" i="3"/>
  <c r="G75" i="4"/>
  <c r="G96" i="2"/>
  <c r="G81" i="2"/>
  <c r="H81" i="4"/>
  <c r="H71" i="5"/>
  <c r="G71" i="6"/>
  <c r="H79" i="1"/>
  <c r="H76" i="1"/>
  <c r="H68" i="1"/>
  <c r="H66" i="1"/>
  <c r="G30" i="1"/>
  <c r="H30" i="1" s="1"/>
  <c r="H28" i="1"/>
  <c r="H26" i="1"/>
  <c r="H24" i="1"/>
  <c r="H22" i="1"/>
  <c r="H20" i="1"/>
  <c r="H18" i="1"/>
  <c r="H16" i="1"/>
  <c r="H13" i="1"/>
  <c r="H41" i="5"/>
  <c r="G41" i="6"/>
  <c r="H41" i="6" s="1"/>
  <c r="G30" i="7"/>
  <c r="H30" i="7" s="1"/>
  <c r="H30" i="6"/>
  <c r="G73" i="7"/>
  <c r="H73" i="7" s="1"/>
  <c r="H73" i="6"/>
  <c r="G31" i="6"/>
  <c r="G29" i="6"/>
  <c r="I9" i="8"/>
  <c r="I120" i="8"/>
  <c r="I86" i="8"/>
  <c r="I75" i="8"/>
  <c r="I50" i="8"/>
  <c r="I115" i="8"/>
  <c r="H75" i="5" l="1"/>
  <c r="G104" i="5"/>
  <c r="H104" i="5" s="1"/>
  <c r="H81" i="3"/>
  <c r="G82" i="4"/>
  <c r="H71" i="3"/>
  <c r="G75" i="3"/>
  <c r="G29" i="7"/>
  <c r="H29" i="7" s="1"/>
  <c r="H29" i="6"/>
  <c r="H13" i="5"/>
  <c r="G13" i="6"/>
  <c r="G39" i="4"/>
  <c r="H39" i="3"/>
  <c r="G20" i="4"/>
  <c r="H20" i="3"/>
  <c r="G28" i="4"/>
  <c r="H28" i="3"/>
  <c r="H45" i="2"/>
  <c r="G46" i="3"/>
  <c r="H32" i="3"/>
  <c r="G32" i="4"/>
  <c r="H44" i="3"/>
  <c r="G44" i="4"/>
  <c r="G31" i="7"/>
  <c r="H31" i="7" s="1"/>
  <c r="H31" i="6"/>
  <c r="G82" i="3"/>
  <c r="H82" i="3" s="1"/>
  <c r="H81" i="2"/>
  <c r="G97" i="2"/>
  <c r="G91" i="4"/>
  <c r="H91" i="3"/>
  <c r="H93" i="1"/>
  <c r="G100" i="1"/>
  <c r="H74" i="2"/>
  <c r="G103" i="2"/>
  <c r="H103" i="2" s="1"/>
  <c r="G74" i="6"/>
  <c r="H74" i="5"/>
  <c r="G45" i="1"/>
  <c r="H45" i="1" s="1"/>
  <c r="H43" i="1"/>
  <c r="H75" i="4"/>
  <c r="G104" i="4"/>
  <c r="H104" i="4" s="1"/>
  <c r="H21" i="6"/>
  <c r="G21" i="7"/>
  <c r="H21" i="7" s="1"/>
  <c r="G38" i="3"/>
  <c r="H37" i="2"/>
  <c r="G47" i="2"/>
  <c r="H41" i="2"/>
  <c r="G42" i="3"/>
  <c r="H25" i="5"/>
  <c r="G25" i="6"/>
  <c r="G43" i="4"/>
  <c r="H43" i="3"/>
  <c r="G72" i="6"/>
  <c r="H72" i="5"/>
  <c r="G71" i="7"/>
  <c r="H71" i="6"/>
  <c r="G75" i="6"/>
  <c r="G97" i="3"/>
  <c r="G98" i="3" s="1"/>
  <c r="H96" i="2"/>
  <c r="G94" i="4"/>
  <c r="H94" i="3"/>
  <c r="G40" i="3"/>
  <c r="H39" i="2"/>
  <c r="G22" i="4"/>
  <c r="H22" i="3"/>
  <c r="H23" i="5"/>
  <c r="G23" i="6"/>
  <c r="H23" i="6" s="1"/>
  <c r="H45" i="3"/>
  <c r="G45" i="4"/>
  <c r="G17" i="4"/>
  <c r="H17" i="3"/>
  <c r="G35" i="3"/>
  <c r="H35" i="3" s="1"/>
  <c r="H26" i="3"/>
  <c r="G26" i="4"/>
  <c r="H24" i="3"/>
  <c r="G24" i="4"/>
  <c r="G84" i="4"/>
  <c r="H84" i="3"/>
  <c r="G81" i="7"/>
  <c r="H81" i="6"/>
  <c r="I76" i="8"/>
  <c r="I121" i="8"/>
  <c r="H98" i="3" l="1"/>
  <c r="G72" i="7"/>
  <c r="H72" i="7" s="1"/>
  <c r="H72" i="6"/>
  <c r="G101" i="1"/>
  <c r="H100" i="1"/>
  <c r="H97" i="2"/>
  <c r="G28" i="5"/>
  <c r="H28" i="4"/>
  <c r="G39" i="5"/>
  <c r="H39" i="4"/>
  <c r="H81" i="7"/>
  <c r="H42" i="3"/>
  <c r="G42" i="4"/>
  <c r="G74" i="7"/>
  <c r="H74" i="7" s="1"/>
  <c r="H74" i="6"/>
  <c r="H44" i="4"/>
  <c r="G44" i="5"/>
  <c r="H46" i="3"/>
  <c r="G46" i="4"/>
  <c r="H13" i="6"/>
  <c r="G13" i="7"/>
  <c r="H13" i="7" s="1"/>
  <c r="G104" i="3"/>
  <c r="H104" i="3" s="1"/>
  <c r="H75" i="3"/>
  <c r="G84" i="5"/>
  <c r="H84" i="4"/>
  <c r="H75" i="6"/>
  <c r="G104" i="6"/>
  <c r="H104" i="6" s="1"/>
  <c r="H94" i="4"/>
  <c r="G94" i="5"/>
  <c r="G48" i="3"/>
  <c r="G38" i="4"/>
  <c r="H38" i="3"/>
  <c r="G75" i="7"/>
  <c r="H71" i="7"/>
  <c r="G43" i="5"/>
  <c r="H43" i="4"/>
  <c r="G20" i="5"/>
  <c r="H20" i="4"/>
  <c r="G45" i="5"/>
  <c r="H45" i="4"/>
  <c r="G24" i="5"/>
  <c r="H24" i="4"/>
  <c r="G22" i="5"/>
  <c r="H22" i="4"/>
  <c r="G26" i="5"/>
  <c r="H26" i="4"/>
  <c r="G17" i="5"/>
  <c r="H17" i="4"/>
  <c r="G35" i="4"/>
  <c r="H35" i="4" s="1"/>
  <c r="G40" i="4"/>
  <c r="H40" i="3"/>
  <c r="G97" i="4"/>
  <c r="H97" i="3"/>
  <c r="G25" i="7"/>
  <c r="H25" i="7" s="1"/>
  <c r="H25" i="6"/>
  <c r="G49" i="2"/>
  <c r="H49" i="2" s="1"/>
  <c r="H47" i="2"/>
  <c r="G91" i="5"/>
  <c r="H91" i="4"/>
  <c r="H32" i="4"/>
  <c r="G32" i="5"/>
  <c r="G82" i="5"/>
  <c r="H82" i="4"/>
  <c r="G98" i="4"/>
  <c r="G32" i="6" l="1"/>
  <c r="H32" i="5"/>
  <c r="G20" i="6"/>
  <c r="H20" i="5"/>
  <c r="G44" i="6"/>
  <c r="H44" i="5"/>
  <c r="H42" i="4"/>
  <c r="G42" i="5"/>
  <c r="G104" i="2"/>
  <c r="G26" i="6"/>
  <c r="H26" i="5"/>
  <c r="G97" i="5"/>
  <c r="H97" i="4"/>
  <c r="G84" i="6"/>
  <c r="H84" i="5"/>
  <c r="H39" i="5"/>
  <c r="G39" i="6"/>
  <c r="G104" i="7"/>
  <c r="H104" i="7" s="1"/>
  <c r="H75" i="7"/>
  <c r="H98" i="4"/>
  <c r="G35" i="5"/>
  <c r="H35" i="5" s="1"/>
  <c r="G17" i="6"/>
  <c r="H17" i="5"/>
  <c r="G22" i="6"/>
  <c r="H22" i="5"/>
  <c r="H45" i="5"/>
  <c r="G45" i="6"/>
  <c r="H43" i="5"/>
  <c r="G43" i="6"/>
  <c r="H38" i="4"/>
  <c r="G38" i="5"/>
  <c r="G48" i="4"/>
  <c r="H46" i="4"/>
  <c r="G46" i="5"/>
  <c r="G24" i="6"/>
  <c r="H24" i="5"/>
  <c r="G94" i="6"/>
  <c r="H94" i="5"/>
  <c r="G82" i="6"/>
  <c r="H82" i="5"/>
  <c r="G98" i="5"/>
  <c r="H91" i="5"/>
  <c r="G91" i="6"/>
  <c r="H91" i="6" s="1"/>
  <c r="H40" i="4"/>
  <c r="G40" i="5"/>
  <c r="G50" i="3"/>
  <c r="H48" i="3"/>
  <c r="G28" i="6"/>
  <c r="H28" i="5"/>
  <c r="G24" i="7" l="1"/>
  <c r="H24" i="7" s="1"/>
  <c r="H24" i="6"/>
  <c r="G45" i="7"/>
  <c r="H45" i="7" s="1"/>
  <c r="H45" i="6"/>
  <c r="G97" i="6"/>
  <c r="H97" i="5"/>
  <c r="G42" i="6"/>
  <c r="H42" i="5"/>
  <c r="G82" i="7"/>
  <c r="H82" i="6"/>
  <c r="G98" i="6"/>
  <c r="G46" i="6"/>
  <c r="H46" i="5"/>
  <c r="G17" i="7"/>
  <c r="H17" i="6"/>
  <c r="G35" i="6"/>
  <c r="H35" i="6" s="1"/>
  <c r="H20" i="6"/>
  <c r="G20" i="7"/>
  <c r="H20" i="7" s="1"/>
  <c r="G38" i="6"/>
  <c r="H38" i="5"/>
  <c r="G48" i="5"/>
  <c r="H98" i="5"/>
  <c r="G43" i="7"/>
  <c r="H43" i="7" s="1"/>
  <c r="H43" i="6"/>
  <c r="G84" i="7"/>
  <c r="H84" i="7" s="1"/>
  <c r="H84" i="6"/>
  <c r="G26" i="7"/>
  <c r="H26" i="7" s="1"/>
  <c r="H26" i="6"/>
  <c r="H50" i="3"/>
  <c r="G105" i="3"/>
  <c r="G40" i="6"/>
  <c r="H40" i="6" s="1"/>
  <c r="H40" i="5"/>
  <c r="G94" i="7"/>
  <c r="H94" i="7" s="1"/>
  <c r="H94" i="6"/>
  <c r="G28" i="7"/>
  <c r="H28" i="7" s="1"/>
  <c r="H28" i="6"/>
  <c r="H48" i="4"/>
  <c r="G50" i="4"/>
  <c r="H22" i="6"/>
  <c r="G22" i="7"/>
  <c r="H22" i="7" s="1"/>
  <c r="G39" i="7"/>
  <c r="H39" i="7" s="1"/>
  <c r="H39" i="6"/>
  <c r="H104" i="2"/>
  <c r="G105" i="2"/>
  <c r="H44" i="6"/>
  <c r="G44" i="7"/>
  <c r="H44" i="7" s="1"/>
  <c r="G32" i="7"/>
  <c r="H32" i="7" s="1"/>
  <c r="H32" i="6"/>
  <c r="H46" i="6" l="1"/>
  <c r="G46" i="7"/>
  <c r="H46" i="7" s="1"/>
  <c r="G38" i="7"/>
  <c r="H38" i="6"/>
  <c r="G48" i="6"/>
  <c r="H98" i="6"/>
  <c r="H42" i="6"/>
  <c r="G42" i="7"/>
  <c r="H42" i="7" s="1"/>
  <c r="H50" i="4"/>
  <c r="G105" i="4"/>
  <c r="H17" i="7"/>
  <c r="G35" i="7"/>
  <c r="H35" i="7" s="1"/>
  <c r="H105" i="3"/>
  <c r="G106" i="3"/>
  <c r="H48" i="5"/>
  <c r="G50" i="5"/>
  <c r="H82" i="7"/>
  <c r="G98" i="7"/>
  <c r="H97" i="6"/>
  <c r="G97" i="7"/>
  <c r="H97" i="7" s="1"/>
  <c r="H98" i="7" l="1"/>
  <c r="H105" i="4"/>
  <c r="G106" i="4"/>
  <c r="H38" i="7"/>
  <c r="G48" i="7"/>
  <c r="H50" i="5"/>
  <c r="G105" i="5"/>
  <c r="G50" i="6"/>
  <c r="H48" i="6"/>
  <c r="G106" i="5" l="1"/>
  <c r="H105" i="5"/>
  <c r="G50" i="7"/>
  <c r="H48" i="7"/>
  <c r="H50" i="6"/>
  <c r="G105" i="6"/>
  <c r="G106" i="6" l="1"/>
  <c r="H105" i="6"/>
  <c r="H50" i="7"/>
  <c r="G105" i="7"/>
  <c r="G106" i="7" l="1"/>
  <c r="H105" i="7"/>
</calcChain>
</file>

<file path=xl/sharedStrings.xml><?xml version="1.0" encoding="utf-8"?>
<sst xmlns="http://schemas.openxmlformats.org/spreadsheetml/2006/main" count="736" uniqueCount="177">
  <si>
    <t>Indian Hills Water District</t>
  </si>
  <si>
    <t>Cash Flow Statement</t>
  </si>
  <si>
    <t>Budget</t>
  </si>
  <si>
    <t xml:space="preserve">% of </t>
  </si>
  <si>
    <t xml:space="preserve"> months</t>
  </si>
  <si>
    <t>OPERATING REVENUE</t>
  </si>
  <si>
    <t>Water Revenue</t>
  </si>
  <si>
    <t>OPERATING EXPENSES</t>
  </si>
  <si>
    <t xml:space="preserve">       Administration</t>
  </si>
  <si>
    <t>Salary</t>
  </si>
  <si>
    <t>Payroll Taxes</t>
  </si>
  <si>
    <t>Insurance</t>
  </si>
  <si>
    <t>District</t>
  </si>
  <si>
    <t>Workman's Comp.</t>
  </si>
  <si>
    <t>Director's Fees</t>
  </si>
  <si>
    <t>Office Supplies</t>
  </si>
  <si>
    <t>Legal Notices &amp; Election</t>
  </si>
  <si>
    <t>Memberships/Dues</t>
  </si>
  <si>
    <t>Telephone</t>
  </si>
  <si>
    <t>Legal,</t>
  </si>
  <si>
    <t>General</t>
  </si>
  <si>
    <t>Outside Accounting</t>
  </si>
  <si>
    <t>Audit</t>
  </si>
  <si>
    <t xml:space="preserve">Engineering, </t>
  </si>
  <si>
    <t>JeffCo Treasurer</t>
  </si>
  <si>
    <t>Education &amp; Public Relations</t>
  </si>
  <si>
    <t>travel</t>
  </si>
  <si>
    <t xml:space="preserve"> Administration Total</t>
  </si>
  <si>
    <t xml:space="preserve">       Maintenance</t>
  </si>
  <si>
    <t>Salaries &amp; Wages</t>
  </si>
  <si>
    <t xml:space="preserve">System </t>
  </si>
  <si>
    <t>Repairs &amp; Maint.</t>
  </si>
  <si>
    <t>Chemicals/Filters</t>
  </si>
  <si>
    <t>Truck</t>
  </si>
  <si>
    <t>Gas &amp; Oil</t>
  </si>
  <si>
    <t>Parts &amp; Repairs</t>
  </si>
  <si>
    <t>Water Testing</t>
  </si>
  <si>
    <t>Utilities</t>
  </si>
  <si>
    <t>System Controls (S&amp;I)</t>
  </si>
  <si>
    <t>Misc</t>
  </si>
  <si>
    <t xml:space="preserve"> Maintenance Total</t>
  </si>
  <si>
    <t xml:space="preserve">Total Operating Expenses (Admin + Maint) </t>
  </si>
  <si>
    <t>page2</t>
  </si>
  <si>
    <t>NON-OPERATING REVENUE</t>
  </si>
  <si>
    <t>Taxes</t>
  </si>
  <si>
    <t>Property</t>
  </si>
  <si>
    <t>Specific Ownership</t>
  </si>
  <si>
    <t>Interest</t>
  </si>
  <si>
    <t>Tap Fees</t>
  </si>
  <si>
    <t>Total Non-Op.Revenue</t>
  </si>
  <si>
    <t>NON-OPERATING EXPENSES</t>
  </si>
  <si>
    <t xml:space="preserve">       Debt Service</t>
  </si>
  <si>
    <t>Principle &amp; Interest</t>
  </si>
  <si>
    <t>Payable January 1</t>
  </si>
  <si>
    <t>Payable April</t>
  </si>
  <si>
    <t xml:space="preserve">       Capital Outlay</t>
  </si>
  <si>
    <t>System Improvement &amp; Expansion</t>
  </si>
  <si>
    <t>Water Quality</t>
  </si>
  <si>
    <t>Turkey Creek</t>
  </si>
  <si>
    <t xml:space="preserve"> </t>
  </si>
  <si>
    <t xml:space="preserve">     *Engineering/Study</t>
  </si>
  <si>
    <t>other (testing)</t>
  </si>
  <si>
    <t>Water Storage</t>
  </si>
  <si>
    <t>Geneva Glen</t>
  </si>
  <si>
    <t>Water Rights Preservation</t>
  </si>
  <si>
    <t>Warrior/Bergen Ditch</t>
  </si>
  <si>
    <t>Soda Lakes</t>
  </si>
  <si>
    <t xml:space="preserve"> *Legal</t>
  </si>
  <si>
    <t>Office Equipment</t>
  </si>
  <si>
    <t>Total Non-Op.Expenses</t>
  </si>
  <si>
    <t>SUMMARY INFORMATION</t>
  </si>
  <si>
    <t>TOTAL REVENUE</t>
  </si>
  <si>
    <t>TOTAL EXPENSES</t>
  </si>
  <si>
    <t>SYSTEM DEVELOPMENT FUNDS USED (SAVED)</t>
  </si>
  <si>
    <t>YEAR END BALANCE</t>
  </si>
  <si>
    <t xml:space="preserve">This is not the final accounting for 1997.  There are journal entries and </t>
  </si>
  <si>
    <t>corrections to be made prior to the audit.</t>
  </si>
  <si>
    <t>Kari Cann</t>
  </si>
  <si>
    <t>Treasurer</t>
  </si>
  <si>
    <t>Director &amp; Treasurer</t>
  </si>
  <si>
    <t>misc (reimbures by gm med)</t>
  </si>
  <si>
    <t>Misc &amp;other</t>
  </si>
  <si>
    <t>Water Vending</t>
  </si>
  <si>
    <t>Deferred Comp.</t>
  </si>
  <si>
    <t>Payroll Tax</t>
  </si>
  <si>
    <t>Postage</t>
  </si>
  <si>
    <t>Telephone/internet</t>
  </si>
  <si>
    <t>Legal: General</t>
  </si>
  <si>
    <t>Nitrate Consumables</t>
  </si>
  <si>
    <t>Building Maintenance</t>
  </si>
  <si>
    <t>Security Monitoring Fee</t>
  </si>
  <si>
    <t>Water Storage Zone 3</t>
  </si>
  <si>
    <t>JeffCo Treasurer Fees</t>
  </si>
  <si>
    <t>Election - Legal and Other</t>
  </si>
  <si>
    <t>Expense</t>
  </si>
  <si>
    <t>SUTA CO Unemployment</t>
  </si>
  <si>
    <t>Repairs &amp; Maintenance</t>
  </si>
  <si>
    <t>Insurance &amp; Benefits</t>
  </si>
  <si>
    <t>Bank Expense</t>
  </si>
  <si>
    <t>Fees Licenses &amp; Permits</t>
  </si>
  <si>
    <t>GPS Mapping Project</t>
  </si>
  <si>
    <t>Small Tools</t>
  </si>
  <si>
    <t>Operations</t>
  </si>
  <si>
    <t>General Engineering</t>
  </si>
  <si>
    <t>-</t>
  </si>
  <si>
    <t>Automated Meter System</t>
  </si>
  <si>
    <t>Wages</t>
  </si>
  <si>
    <t>Office Admin</t>
  </si>
  <si>
    <t>Water Fees</t>
  </si>
  <si>
    <t>Benefits:</t>
  </si>
  <si>
    <t>Insurance:</t>
  </si>
  <si>
    <t>Travel &amp; Mileage</t>
  </si>
  <si>
    <t>Miscellaneous</t>
  </si>
  <si>
    <t>Prof Services:</t>
  </si>
  <si>
    <t>Wages:</t>
  </si>
  <si>
    <t>Internet at Turkey Creek</t>
  </si>
  <si>
    <t>Operating Revenue Total</t>
  </si>
  <si>
    <t>Total Administration Expense</t>
  </si>
  <si>
    <t>Total Operations Expense</t>
  </si>
  <si>
    <t>#2 Generator Booster Project</t>
  </si>
  <si>
    <t>#3 Generator BoosterProject</t>
  </si>
  <si>
    <t>Water Storage Zone 2</t>
  </si>
  <si>
    <t>Memcore Upgrade - TC &amp; UWF</t>
  </si>
  <si>
    <t>Nitrate Removal/MIEX</t>
  </si>
  <si>
    <t>Water Rights</t>
  </si>
  <si>
    <t>Total Non-Operating Expenses</t>
  </si>
  <si>
    <t>Legal: Water</t>
  </si>
  <si>
    <t>Total Non-Operating Revenue</t>
  </si>
  <si>
    <t>Operations Contractor</t>
  </si>
  <si>
    <t>Online Payment Processing</t>
  </si>
  <si>
    <t>Accounting Audit</t>
  </si>
  <si>
    <t>Auto Meter Sys Service Units</t>
  </si>
  <si>
    <t>Water Storage Zone 1</t>
  </si>
  <si>
    <t xml:space="preserve">Well #11R </t>
  </si>
  <si>
    <t xml:space="preserve">Well # 12 </t>
  </si>
  <si>
    <t>Well Improvement Projects</t>
  </si>
  <si>
    <t>SCADA Project</t>
  </si>
  <si>
    <t>Engineering - Operations</t>
  </si>
  <si>
    <t>Payroll Expenses</t>
  </si>
  <si>
    <t>Administrative Expenses</t>
  </si>
  <si>
    <t>Total Payroll Expense</t>
  </si>
  <si>
    <t>Utility Billing</t>
  </si>
  <si>
    <t>Computer</t>
  </si>
  <si>
    <t>Payroll</t>
  </si>
  <si>
    <t>Treatment Plants</t>
  </si>
  <si>
    <t>Distribution System</t>
  </si>
  <si>
    <t xml:space="preserve">Distribution System Improvement </t>
  </si>
  <si>
    <t>Storage Tanks</t>
  </si>
  <si>
    <t>Cell Phones</t>
  </si>
  <si>
    <t>Emergency Repairs/Leaks</t>
  </si>
  <si>
    <t>Safety Equipment</t>
  </si>
  <si>
    <t>Uniforms</t>
  </si>
  <si>
    <t>Employee Clothing Reimbursement</t>
  </si>
  <si>
    <t>Rate Review</t>
  </si>
  <si>
    <t>Grant Writer/Finance Finder</t>
  </si>
  <si>
    <t>Power to Zone 1 Tanks</t>
  </si>
  <si>
    <t>Treatment Plant Improvements - UWF</t>
  </si>
  <si>
    <t>Booster Station Improvements</t>
  </si>
  <si>
    <t>Warrior / Bergen Ditch</t>
  </si>
  <si>
    <t>Invest in Bear Creek Storage</t>
  </si>
  <si>
    <t>Water Hauling</t>
  </si>
  <si>
    <t>Truck Replacement</t>
  </si>
  <si>
    <t>COVID Expenses</t>
  </si>
  <si>
    <t>Ops Labor - ORC</t>
  </si>
  <si>
    <t>Office / Admin</t>
  </si>
  <si>
    <t>Budget 2021</t>
  </si>
  <si>
    <t>Fire Hydrant Upgrades</t>
  </si>
  <si>
    <t>Treatment Plant Improvements - TC Discharge</t>
  </si>
  <si>
    <t xml:space="preserve">Total Operating Expenses (Wages + Admin + Maint) </t>
  </si>
  <si>
    <t>TOTAL OPERATING REVENUE</t>
  </si>
  <si>
    <t>TOTAL OPERATING EXPENSES</t>
  </si>
  <si>
    <t>TOTAL CAPITAL EXPENSES</t>
  </si>
  <si>
    <t>TOTAL PROPERTY TAX/TAP REVENUE</t>
  </si>
  <si>
    <t>Water Lease</t>
  </si>
  <si>
    <t>Net Income</t>
  </si>
  <si>
    <t>February</t>
  </si>
  <si>
    <t>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</si>
</sst>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.00_);[Red]&quot;($&quot;#,##0.00\)"/>
    <numFmt numFmtId="165" formatCode="\$#,##0.00_);&quot;($&quot;#,##0.00\)"/>
    <numFmt numFmtId="166" formatCode="\$#,##0_);[Red]&quot;($&quot;#,##0\)"/>
    <numFmt numFmtId="167" formatCode="_(* #,##0_);_(* \(#,##0\);_(* \-??_);_(@_)"/>
    <numFmt numFmtId="168" formatCode="\$#,##0_);&quot;($&quot;#,##0\)"/>
    <numFmt numFmtId="169" formatCode="0.00_);[Red]\(0.00\)"/>
  </numFmts>
  <fonts count="17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Wide Latin"/>
      <family val="1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0" fontId="8" fillId="0" borderId="0" applyFill="0" applyBorder="0" applyAlignment="0" applyProtection="0"/>
    <xf numFmtId="164" fontId="8" fillId="0" borderId="0" applyFill="0" applyBorder="0" applyAlignment="0" applyProtection="0"/>
    <xf numFmtId="9" fontId="8" fillId="0" borderId="0" applyFill="0" applyBorder="0" applyAlignment="0" applyProtection="0"/>
  </cellStyleXfs>
  <cellXfs count="254">
    <xf numFmtId="0" fontId="0" fillId="0" borderId="0" xfId="0"/>
    <xf numFmtId="0" fontId="0" fillId="0" borderId="0" xfId="0" applyNumberFormat="1"/>
    <xf numFmtId="4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/>
    </xf>
    <xf numFmtId="14" fontId="2" fillId="0" borderId="0" xfId="0" applyNumberFormat="1" applyFont="1"/>
    <xf numFmtId="14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/>
    <xf numFmtId="0" fontId="0" fillId="0" borderId="0" xfId="0" applyNumberFormat="1" applyBorder="1"/>
    <xf numFmtId="9" fontId="0" fillId="0" borderId="5" xfId="3" applyFont="1" applyFill="1" applyBorder="1" applyAlignment="1" applyProtection="1"/>
    <xf numFmtId="4" fontId="0" fillId="0" borderId="0" xfId="0" applyNumberFormat="1" applyBorder="1"/>
    <xf numFmtId="0" fontId="0" fillId="0" borderId="5" xfId="0" applyBorder="1"/>
    <xf numFmtId="38" fontId="0" fillId="0" borderId="0" xfId="2" applyNumberFormat="1" applyFont="1" applyFill="1" applyBorder="1" applyAlignment="1" applyProtection="1"/>
    <xf numFmtId="40" fontId="0" fillId="0" borderId="0" xfId="1" applyNumberFormat="1" applyFont="1" applyFill="1" applyBorder="1" applyAlignment="1" applyProtection="1"/>
    <xf numFmtId="9" fontId="0" fillId="0" borderId="5" xfId="0" applyNumberFormat="1" applyBorder="1"/>
    <xf numFmtId="38" fontId="0" fillId="0" borderId="0" xfId="0" applyNumberFormat="1" applyBorder="1"/>
    <xf numFmtId="0" fontId="1" fillId="0" borderId="4" xfId="0" applyFont="1" applyBorder="1" applyAlignment="1">
      <alignment horizontal="left"/>
    </xf>
    <xf numFmtId="165" fontId="1" fillId="0" borderId="0" xfId="0" applyNumberFormat="1" applyFont="1" applyBorder="1"/>
    <xf numFmtId="9" fontId="1" fillId="0" borderId="5" xfId="0" applyNumberFormat="1" applyFont="1" applyBorder="1"/>
    <xf numFmtId="40" fontId="0" fillId="0" borderId="0" xfId="1" applyFont="1" applyFill="1" applyBorder="1" applyAlignment="1" applyProtection="1"/>
    <xf numFmtId="0" fontId="0" fillId="0" borderId="0" xfId="0" applyFont="1" applyBorder="1" applyAlignment="1">
      <alignment horizontal="left"/>
    </xf>
    <xf numFmtId="0" fontId="0" fillId="0" borderId="6" xfId="0" applyFont="1" applyBorder="1"/>
    <xf numFmtId="38" fontId="0" fillId="0" borderId="6" xfId="0" applyNumberFormat="1" applyBorder="1"/>
    <xf numFmtId="4" fontId="0" fillId="0" borderId="6" xfId="0" applyNumberFormat="1" applyBorder="1"/>
    <xf numFmtId="9" fontId="0" fillId="0" borderId="7" xfId="0" applyNumberFormat="1" applyBorder="1"/>
    <xf numFmtId="0" fontId="1" fillId="0" borderId="0" xfId="0" applyFont="1" applyBorder="1" applyAlignment="1">
      <alignment horizontal="right"/>
    </xf>
    <xf numFmtId="166" fontId="1" fillId="0" borderId="0" xfId="2" applyNumberFormat="1" applyFont="1" applyFill="1" applyBorder="1" applyAlignment="1" applyProtection="1"/>
    <xf numFmtId="164" fontId="1" fillId="0" borderId="0" xfId="2" applyFont="1" applyFill="1" applyBorder="1" applyAlignment="1" applyProtection="1"/>
    <xf numFmtId="0" fontId="3" fillId="0" borderId="0" xfId="0" applyFont="1" applyAlignment="1">
      <alignment horizontal="left"/>
    </xf>
    <xf numFmtId="4" fontId="0" fillId="0" borderId="0" xfId="0" applyNumberFormat="1" applyBorder="1" applyAlignment="1">
      <alignment horizontal="right"/>
    </xf>
    <xf numFmtId="9" fontId="0" fillId="0" borderId="5" xfId="0" applyNumberFormat="1" applyFont="1" applyBorder="1"/>
    <xf numFmtId="2" fontId="0" fillId="0" borderId="0" xfId="0" applyNumberFormat="1" applyBorder="1"/>
    <xf numFmtId="165" fontId="1" fillId="0" borderId="0" xfId="2" applyNumberFormat="1" applyFont="1" applyFill="1" applyBorder="1" applyAlignment="1" applyProtection="1"/>
    <xf numFmtId="0" fontId="0" fillId="0" borderId="6" xfId="0" applyFont="1" applyBorder="1" applyAlignment="1">
      <alignment horizontal="left"/>
    </xf>
    <xf numFmtId="2" fontId="0" fillId="0" borderId="6" xfId="0" applyNumberFormat="1" applyBorder="1"/>
    <xf numFmtId="9" fontId="0" fillId="0" borderId="7" xfId="0" applyNumberFormat="1" applyFont="1" applyBorder="1"/>
    <xf numFmtId="0" fontId="1" fillId="0" borderId="0" xfId="0" applyFont="1" applyBorder="1" applyAlignment="1">
      <alignment horizontal="left"/>
    </xf>
    <xf numFmtId="17" fontId="0" fillId="0" borderId="5" xfId="0" applyNumberFormat="1" applyBorder="1"/>
    <xf numFmtId="0" fontId="1" fillId="0" borderId="8" xfId="0" applyFont="1" applyBorder="1" applyAlignment="1">
      <alignment horizontal="left"/>
    </xf>
    <xf numFmtId="0" fontId="0" fillId="0" borderId="9" xfId="0" applyBorder="1"/>
    <xf numFmtId="38" fontId="1" fillId="0" borderId="9" xfId="0" applyNumberFormat="1" applyFont="1" applyBorder="1"/>
    <xf numFmtId="40" fontId="1" fillId="0" borderId="9" xfId="0" applyNumberFormat="1" applyFont="1" applyBorder="1"/>
    <xf numFmtId="9" fontId="1" fillId="0" borderId="10" xfId="0" applyNumberFormat="1" applyFont="1" applyBorder="1"/>
    <xf numFmtId="38" fontId="1" fillId="0" borderId="0" xfId="0" applyNumberFormat="1" applyFont="1" applyBorder="1"/>
    <xf numFmtId="40" fontId="1" fillId="0" borderId="0" xfId="0" applyNumberFormat="1" applyFont="1" applyBorder="1"/>
    <xf numFmtId="9" fontId="1" fillId="0" borderId="0" xfId="0" applyNumberFormat="1" applyFont="1" applyBorder="1"/>
    <xf numFmtId="0" fontId="1" fillId="0" borderId="0" xfId="0" applyFont="1" applyBorder="1"/>
    <xf numFmtId="38" fontId="1" fillId="0" borderId="0" xfId="0" applyNumberFormat="1" applyFont="1" applyBorder="1" applyAlignment="1">
      <alignment horizontal="center"/>
    </xf>
    <xf numFmtId="14" fontId="1" fillId="0" borderId="0" xfId="0" applyNumberFormat="1" applyFont="1"/>
    <xf numFmtId="0" fontId="4" fillId="0" borderId="0" xfId="0" applyFont="1" applyBorder="1"/>
    <xf numFmtId="9" fontId="1" fillId="0" borderId="5" xfId="0" applyNumberFormat="1" applyFont="1" applyBorder="1" applyAlignment="1">
      <alignment horizontal="center"/>
    </xf>
    <xf numFmtId="4" fontId="0" fillId="0" borderId="0" xfId="2" applyNumberFormat="1" applyFont="1" applyFill="1" applyBorder="1" applyAlignment="1" applyProtection="1"/>
    <xf numFmtId="4" fontId="0" fillId="0" borderId="6" xfId="2" applyNumberFormat="1" applyFont="1" applyFill="1" applyBorder="1" applyAlignment="1" applyProtection="1"/>
    <xf numFmtId="2" fontId="0" fillId="0" borderId="0" xfId="2" applyNumberFormat="1" applyFont="1" applyFill="1" applyBorder="1" applyAlignment="1" applyProtection="1"/>
    <xf numFmtId="167" fontId="0" fillId="0" borderId="0" xfId="1" applyNumberFormat="1" applyFont="1" applyFill="1" applyBorder="1" applyAlignment="1" applyProtection="1"/>
    <xf numFmtId="2" fontId="0" fillId="0" borderId="0" xfId="0" applyNumberFormat="1" applyFont="1" applyBorder="1" applyAlignment="1"/>
    <xf numFmtId="0" fontId="0" fillId="0" borderId="0" xfId="0" applyFont="1" applyBorder="1" applyAlignment="1"/>
    <xf numFmtId="0" fontId="0" fillId="0" borderId="8" xfId="0" applyBorder="1"/>
    <xf numFmtId="0" fontId="1" fillId="0" borderId="9" xfId="0" applyFont="1" applyBorder="1" applyAlignment="1">
      <alignment horizontal="right"/>
    </xf>
    <xf numFmtId="166" fontId="1" fillId="0" borderId="9" xfId="2" applyNumberFormat="1" applyFont="1" applyFill="1" applyBorder="1" applyAlignment="1" applyProtection="1"/>
    <xf numFmtId="164" fontId="1" fillId="0" borderId="9" xfId="2" applyNumberFormat="1" applyFont="1" applyFill="1" applyBorder="1" applyAlignment="1" applyProtection="1"/>
    <xf numFmtId="168" fontId="1" fillId="0" borderId="0" xfId="0" applyNumberFormat="1" applyFont="1" applyBorder="1"/>
    <xf numFmtId="0" fontId="1" fillId="0" borderId="11" xfId="0" applyFont="1" applyBorder="1"/>
    <xf numFmtId="0" fontId="0" fillId="0" borderId="12" xfId="0" applyBorder="1"/>
    <xf numFmtId="0" fontId="1" fillId="0" borderId="12" xfId="0" applyFont="1" applyBorder="1" applyAlignment="1">
      <alignment horizontal="center"/>
    </xf>
    <xf numFmtId="17" fontId="1" fillId="0" borderId="12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0" fontId="1" fillId="0" borderId="13" xfId="0" applyNumberFormat="1" applyFont="1" applyBorder="1" applyAlignment="1">
      <alignment horizontal="center"/>
    </xf>
    <xf numFmtId="0" fontId="0" fillId="0" borderId="14" xfId="0" applyBorder="1"/>
    <xf numFmtId="0" fontId="1" fillId="0" borderId="9" xfId="0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0" fontId="1" fillId="0" borderId="14" xfId="0" applyFont="1" applyBorder="1"/>
    <xf numFmtId="9" fontId="1" fillId="0" borderId="16" xfId="0" applyNumberFormat="1" applyFont="1" applyBorder="1"/>
    <xf numFmtId="0" fontId="1" fillId="0" borderId="0" xfId="0" applyNumberFormat="1" applyFont="1" applyBorder="1"/>
    <xf numFmtId="0" fontId="1" fillId="0" borderId="14" xfId="0" applyFont="1" applyBorder="1" applyAlignment="1">
      <alignment horizontal="left"/>
    </xf>
    <xf numFmtId="3" fontId="0" fillId="0" borderId="16" xfId="0" applyNumberFormat="1" applyBorder="1"/>
    <xf numFmtId="0" fontId="1" fillId="0" borderId="17" xfId="0" applyFont="1" applyBorder="1" applyAlignment="1">
      <alignment horizontal="left"/>
    </xf>
    <xf numFmtId="0" fontId="0" fillId="0" borderId="18" xfId="0" applyBorder="1"/>
    <xf numFmtId="0" fontId="1" fillId="0" borderId="18" xfId="0" applyFont="1" applyBorder="1"/>
    <xf numFmtId="0" fontId="0" fillId="0" borderId="18" xfId="0" applyNumberFormat="1" applyBorder="1"/>
    <xf numFmtId="4" fontId="0" fillId="0" borderId="18" xfId="0" applyNumberFormat="1" applyBorder="1"/>
    <xf numFmtId="0" fontId="0" fillId="0" borderId="19" xfId="0" applyBorder="1"/>
    <xf numFmtId="17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NumberFormat="1" applyFont="1"/>
    <xf numFmtId="14" fontId="5" fillId="0" borderId="0" xfId="0" applyNumberFormat="1" applyFont="1" applyAlignment="1">
      <alignment horizontal="center"/>
    </xf>
    <xf numFmtId="40" fontId="0" fillId="0" borderId="0" xfId="0" applyNumberFormat="1" applyBorder="1"/>
    <xf numFmtId="38" fontId="0" fillId="0" borderId="0" xfId="0" applyNumberFormat="1" applyBorder="1" applyAlignment="1">
      <alignment horizontal="right"/>
    </xf>
    <xf numFmtId="0" fontId="0" fillId="0" borderId="0" xfId="0" applyFont="1" applyFill="1" applyBorder="1"/>
    <xf numFmtId="4" fontId="7" fillId="0" borderId="0" xfId="0" applyNumberFormat="1" applyFont="1" applyBorder="1" applyAlignment="1">
      <alignment horizontal="right"/>
    </xf>
    <xf numFmtId="38" fontId="0" fillId="0" borderId="0" xfId="1" applyNumberFormat="1" applyFont="1" applyFill="1" applyBorder="1" applyAlignment="1" applyProtection="1">
      <alignment horizontal="right"/>
    </xf>
    <xf numFmtId="9" fontId="0" fillId="0" borderId="0" xfId="0" applyNumberFormat="1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 applyAlignment="1"/>
    <xf numFmtId="0" fontId="0" fillId="0" borderId="0" xfId="0" applyNumberFormat="1" applyAlignment="1"/>
    <xf numFmtId="14" fontId="0" fillId="0" borderId="0" xfId="0" applyNumberFormat="1" applyAlignment="1"/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40" fontId="9" fillId="0" borderId="0" xfId="1" applyNumberFormat="1" applyFont="1" applyFill="1" applyBorder="1" applyAlignment="1" applyProtection="1">
      <alignment horizontal="right"/>
    </xf>
    <xf numFmtId="4" fontId="9" fillId="0" borderId="0" xfId="0" applyNumberFormat="1" applyFont="1" applyBorder="1" applyAlignment="1">
      <alignment horizontal="right"/>
    </xf>
    <xf numFmtId="0" fontId="10" fillId="0" borderId="0" xfId="0" applyFont="1" applyBorder="1"/>
    <xf numFmtId="38" fontId="10" fillId="0" borderId="0" xfId="2" applyNumberFormat="1" applyFont="1" applyFill="1" applyBorder="1" applyAlignment="1" applyProtection="1">
      <alignment horizontal="right"/>
    </xf>
    <xf numFmtId="40" fontId="10" fillId="0" borderId="0" xfId="1" applyNumberFormat="1" applyFont="1" applyFill="1" applyBorder="1" applyAlignment="1" applyProtection="1"/>
    <xf numFmtId="4" fontId="10" fillId="0" borderId="0" xfId="0" applyNumberFormat="1" applyFont="1" applyBorder="1" applyAlignment="1">
      <alignment horizontal="right"/>
    </xf>
    <xf numFmtId="38" fontId="9" fillId="0" borderId="0" xfId="2" applyNumberFormat="1" applyFont="1" applyFill="1" applyBorder="1" applyAlignment="1" applyProtection="1">
      <alignment horizontal="right"/>
    </xf>
    <xf numFmtId="40" fontId="9" fillId="0" borderId="0" xfId="1" applyNumberFormat="1" applyFont="1" applyFill="1" applyBorder="1" applyAlignment="1" applyProtection="1"/>
    <xf numFmtId="0" fontId="9" fillId="0" borderId="0" xfId="0" applyFont="1"/>
    <xf numFmtId="0" fontId="9" fillId="0" borderId="0" xfId="0" applyFont="1" applyFill="1" applyBorder="1"/>
    <xf numFmtId="0" fontId="10" fillId="2" borderId="23" xfId="0" applyFont="1" applyFill="1" applyBorder="1"/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/>
    </xf>
    <xf numFmtId="38" fontId="10" fillId="0" borderId="0" xfId="2" applyNumberFormat="1" applyFont="1" applyFill="1" applyBorder="1" applyAlignment="1" applyProtection="1">
      <alignment horizontal="center"/>
    </xf>
    <xf numFmtId="0" fontId="10" fillId="2" borderId="0" xfId="0" applyFont="1" applyFill="1" applyBorder="1"/>
    <xf numFmtId="0" fontId="9" fillId="2" borderId="23" xfId="0" applyFont="1" applyFill="1" applyBorder="1"/>
    <xf numFmtId="38" fontId="10" fillId="2" borderId="23" xfId="2" applyNumberFormat="1" applyFont="1" applyFill="1" applyBorder="1" applyAlignment="1" applyProtection="1">
      <alignment horizontal="right"/>
    </xf>
    <xf numFmtId="0" fontId="12" fillId="0" borderId="22" xfId="0" applyFont="1" applyFill="1" applyBorder="1"/>
    <xf numFmtId="0" fontId="13" fillId="0" borderId="22" xfId="0" applyFont="1" applyFill="1" applyBorder="1"/>
    <xf numFmtId="0" fontId="12" fillId="0" borderId="22" xfId="0" applyFont="1" applyFill="1" applyBorder="1" applyAlignment="1">
      <alignment horizontal="center"/>
    </xf>
    <xf numFmtId="166" fontId="10" fillId="2" borderId="0" xfId="2" applyNumberFormat="1" applyFont="1" applyFill="1" applyBorder="1" applyAlignment="1" applyProtection="1">
      <alignment horizontal="right"/>
    </xf>
    <xf numFmtId="38" fontId="10" fillId="0" borderId="0" xfId="1" applyNumberFormat="1" applyFont="1" applyFill="1" applyBorder="1" applyAlignment="1" applyProtection="1">
      <alignment horizontal="center"/>
    </xf>
    <xf numFmtId="9" fontId="10" fillId="0" borderId="0" xfId="3" applyFont="1" applyBorder="1" applyAlignment="1">
      <alignment horizontal="center"/>
    </xf>
    <xf numFmtId="0" fontId="13" fillId="0" borderId="0" xfId="0" applyFont="1" applyFill="1" applyBorder="1"/>
    <xf numFmtId="0" fontId="9" fillId="0" borderId="21" xfId="0" applyFont="1" applyBorder="1"/>
    <xf numFmtId="0" fontId="9" fillId="0" borderId="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left"/>
    </xf>
    <xf numFmtId="38" fontId="10" fillId="0" borderId="0" xfId="0" applyNumberFormat="1" applyFont="1" applyBorder="1" applyAlignment="1">
      <alignment horizontal="right"/>
    </xf>
    <xf numFmtId="40" fontId="9" fillId="0" borderId="21" xfId="1" applyNumberFormat="1" applyFont="1" applyFill="1" applyBorder="1" applyAlignment="1" applyProtection="1">
      <alignment horizontal="right"/>
    </xf>
    <xf numFmtId="4" fontId="9" fillId="0" borderId="21" xfId="0" applyNumberFormat="1" applyFont="1" applyBorder="1" applyAlignment="1">
      <alignment horizontal="right"/>
    </xf>
    <xf numFmtId="0" fontId="10" fillId="0" borderId="24" xfId="0" applyFont="1" applyBorder="1"/>
    <xf numFmtId="0" fontId="10" fillId="0" borderId="23" xfId="0" applyFont="1" applyBorder="1" applyAlignment="1">
      <alignment horizontal="center"/>
    </xf>
    <xf numFmtId="38" fontId="10" fillId="0" borderId="23" xfId="2" applyNumberFormat="1" applyFont="1" applyFill="1" applyBorder="1" applyAlignment="1" applyProtection="1">
      <alignment horizontal="center"/>
    </xf>
    <xf numFmtId="40" fontId="10" fillId="0" borderId="23" xfId="1" applyNumberFormat="1" applyFont="1" applyFill="1" applyBorder="1" applyAlignment="1" applyProtection="1">
      <alignment horizontal="center"/>
    </xf>
    <xf numFmtId="0" fontId="9" fillId="0" borderId="26" xfId="0" applyFont="1" applyBorder="1"/>
    <xf numFmtId="9" fontId="9" fillId="0" borderId="20" xfId="0" applyNumberFormat="1" applyFont="1" applyBorder="1" applyAlignment="1">
      <alignment horizontal="center"/>
    </xf>
    <xf numFmtId="3" fontId="13" fillId="0" borderId="0" xfId="0" applyNumberFormat="1" applyFont="1" applyBorder="1"/>
    <xf numFmtId="0" fontId="10" fillId="2" borderId="24" xfId="0" applyFont="1" applyFill="1" applyBorder="1"/>
    <xf numFmtId="9" fontId="10" fillId="2" borderId="25" xfId="0" applyNumberFormat="1" applyFont="1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0" fillId="2" borderId="24" xfId="0" applyFont="1" applyFill="1" applyBorder="1" applyAlignment="1">
      <alignment horizontal="left"/>
    </xf>
    <xf numFmtId="0" fontId="12" fillId="0" borderId="27" xfId="0" applyFont="1" applyFill="1" applyBorder="1"/>
    <xf numFmtId="0" fontId="13" fillId="0" borderId="28" xfId="0" applyFont="1" applyFill="1" applyBorder="1"/>
    <xf numFmtId="0" fontId="9" fillId="0" borderId="29" xfId="0" applyFont="1" applyBorder="1"/>
    <xf numFmtId="0" fontId="10" fillId="2" borderId="27" xfId="0" applyFont="1" applyFill="1" applyBorder="1" applyAlignment="1">
      <alignment horizontal="left"/>
    </xf>
    <xf numFmtId="166" fontId="10" fillId="2" borderId="22" xfId="2" applyNumberFormat="1" applyFont="1" applyFill="1" applyBorder="1" applyAlignment="1" applyProtection="1">
      <alignment horizontal="right"/>
    </xf>
    <xf numFmtId="9" fontId="10" fillId="2" borderId="28" xfId="0" applyNumberFormat="1" applyFont="1" applyFill="1" applyBorder="1" applyAlignment="1">
      <alignment horizontal="center"/>
    </xf>
    <xf numFmtId="0" fontId="9" fillId="0" borderId="24" xfId="0" applyFont="1" applyBorder="1"/>
    <xf numFmtId="9" fontId="9" fillId="0" borderId="30" xfId="0" applyNumberFormat="1" applyFont="1" applyBorder="1" applyAlignment="1">
      <alignment horizontal="center"/>
    </xf>
    <xf numFmtId="0" fontId="10" fillId="2" borderId="26" xfId="0" applyFont="1" applyFill="1" applyBorder="1" applyAlignment="1">
      <alignment horizontal="left"/>
    </xf>
    <xf numFmtId="9" fontId="10" fillId="2" borderId="20" xfId="0" applyNumberFormat="1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29" xfId="0" applyFont="1" applyFill="1" applyBorder="1" applyAlignment="1">
      <alignment horizontal="center"/>
    </xf>
    <xf numFmtId="9" fontId="10" fillId="0" borderId="20" xfId="0" applyNumberFormat="1" applyFont="1" applyBorder="1" applyAlignment="1">
      <alignment horizontal="center"/>
    </xf>
    <xf numFmtId="9" fontId="10" fillId="0" borderId="20" xfId="3" applyFont="1" applyBorder="1" applyAlignment="1">
      <alignment horizontal="center"/>
    </xf>
    <xf numFmtId="0" fontId="10" fillId="0" borderId="26" xfId="0" applyFont="1" applyBorder="1"/>
    <xf numFmtId="0" fontId="9" fillId="0" borderId="22" xfId="0" applyFont="1" applyBorder="1"/>
    <xf numFmtId="2" fontId="13" fillId="0" borderId="0" xfId="0" applyNumberFormat="1" applyFont="1" applyFill="1" applyBorder="1" applyAlignment="1">
      <alignment horizontal="right"/>
    </xf>
    <xf numFmtId="2" fontId="9" fillId="0" borderId="21" xfId="2" applyNumberFormat="1" applyFont="1" applyFill="1" applyBorder="1" applyAlignment="1" applyProtection="1">
      <alignment horizontal="right"/>
    </xf>
    <xf numFmtId="2" fontId="9" fillId="0" borderId="21" xfId="0" applyNumberFormat="1" applyFont="1" applyFill="1" applyBorder="1" applyAlignment="1">
      <alignment horizontal="right"/>
    </xf>
    <xf numFmtId="3" fontId="13" fillId="0" borderId="21" xfId="0" applyNumberFormat="1" applyFont="1" applyBorder="1" applyAlignment="1">
      <alignment horizontal="center"/>
    </xf>
    <xf numFmtId="166" fontId="10" fillId="2" borderId="23" xfId="2" applyNumberFormat="1" applyFont="1" applyFill="1" applyBorder="1" applyAlignment="1" applyProtection="1"/>
    <xf numFmtId="38" fontId="9" fillId="0" borderId="0" xfId="1" applyNumberFormat="1" applyFont="1" applyFill="1" applyBorder="1"/>
    <xf numFmtId="38" fontId="9" fillId="0" borderId="21" xfId="1" applyNumberFormat="1" applyFont="1" applyFill="1" applyBorder="1"/>
    <xf numFmtId="0" fontId="12" fillId="3" borderId="26" xfId="0" applyFont="1" applyFill="1" applyBorder="1"/>
    <xf numFmtId="0" fontId="13" fillId="3" borderId="0" xfId="0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3" fillId="3" borderId="20" xfId="0" applyFont="1" applyFill="1" applyBorder="1"/>
    <xf numFmtId="14" fontId="1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/>
    <xf numFmtId="0" fontId="10" fillId="0" borderId="0" xfId="0" applyFont="1" applyAlignment="1">
      <alignment horizontal="center"/>
    </xf>
    <xf numFmtId="0" fontId="9" fillId="0" borderId="0" xfId="0" applyNumberFormat="1" applyFont="1" applyAlignment="1"/>
    <xf numFmtId="4" fontId="9" fillId="0" borderId="0" xfId="0" applyNumberFormat="1" applyFont="1"/>
    <xf numFmtId="0" fontId="9" fillId="0" borderId="23" xfId="0" applyFont="1" applyBorder="1"/>
    <xf numFmtId="38" fontId="9" fillId="0" borderId="22" xfId="0" applyNumberFormat="1" applyFont="1" applyBorder="1" applyAlignment="1">
      <alignment horizontal="right"/>
    </xf>
    <xf numFmtId="4" fontId="9" fillId="0" borderId="22" xfId="0" applyNumberFormat="1" applyFont="1" applyBorder="1" applyAlignment="1"/>
    <xf numFmtId="4" fontId="9" fillId="0" borderId="22" xfId="0" applyNumberFormat="1" applyFont="1" applyBorder="1" applyAlignment="1">
      <alignment horizontal="right"/>
    </xf>
    <xf numFmtId="9" fontId="9" fillId="0" borderId="28" xfId="0" applyNumberFormat="1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4" fontId="9" fillId="0" borderId="0" xfId="0" applyNumberFormat="1" applyFont="1" applyBorder="1" applyAlignment="1"/>
    <xf numFmtId="0" fontId="9" fillId="2" borderId="22" xfId="0" applyFont="1" applyFill="1" applyBorder="1"/>
    <xf numFmtId="38" fontId="10" fillId="0" borderId="0" xfId="0" applyNumberFormat="1" applyFont="1" applyBorder="1"/>
    <xf numFmtId="40" fontId="10" fillId="0" borderId="0" xfId="0" applyNumberFormat="1" applyFont="1" applyBorder="1" applyAlignment="1"/>
    <xf numFmtId="40" fontId="10" fillId="0" borderId="0" xfId="0" applyNumberFormat="1" applyFont="1" applyBorder="1"/>
    <xf numFmtId="9" fontId="10" fillId="0" borderId="0" xfId="0" applyNumberFormat="1" applyFont="1" applyBorder="1" applyAlignment="1">
      <alignment horizontal="center"/>
    </xf>
    <xf numFmtId="0" fontId="9" fillId="2" borderId="0" xfId="0" applyFont="1" applyFill="1" applyBorder="1"/>
    <xf numFmtId="4" fontId="9" fillId="0" borderId="0" xfId="2" applyNumberFormat="1" applyFont="1" applyFill="1" applyBorder="1" applyAlignment="1" applyProtection="1"/>
    <xf numFmtId="38" fontId="9" fillId="0" borderId="0" xfId="0" applyNumberFormat="1" applyFont="1" applyBorder="1" applyAlignment="1">
      <alignment horizontal="right"/>
    </xf>
    <xf numFmtId="0" fontId="9" fillId="0" borderId="21" xfId="0" applyFont="1" applyFill="1" applyBorder="1"/>
    <xf numFmtId="0" fontId="10" fillId="0" borderId="0" xfId="0" applyFont="1" applyBorder="1" applyAlignment="1">
      <alignment horizontal="right"/>
    </xf>
    <xf numFmtId="166" fontId="10" fillId="0" borderId="0" xfId="2" applyNumberFormat="1" applyFont="1" applyFill="1" applyBorder="1" applyAlignment="1" applyProtection="1">
      <alignment horizontal="center"/>
    </xf>
    <xf numFmtId="164" fontId="10" fillId="0" borderId="0" xfId="2" applyNumberFormat="1" applyFont="1" applyFill="1" applyBorder="1" applyAlignment="1" applyProtection="1"/>
    <xf numFmtId="164" fontId="10" fillId="0" borderId="0" xfId="2" applyNumberFormat="1" applyFont="1" applyFill="1" applyBorder="1" applyAlignment="1" applyProtection="1">
      <alignment horizontal="center"/>
    </xf>
    <xf numFmtId="9" fontId="10" fillId="0" borderId="25" xfId="0" applyNumberFormat="1" applyFont="1" applyBorder="1" applyAlignment="1">
      <alignment horizontal="center"/>
    </xf>
    <xf numFmtId="0" fontId="10" fillId="0" borderId="23" xfId="0" applyFont="1" applyBorder="1" applyAlignment="1">
      <alignment horizontal="right"/>
    </xf>
    <xf numFmtId="9" fontId="9" fillId="0" borderId="0" xfId="0" applyNumberFormat="1" applyFont="1" applyBorder="1" applyAlignment="1">
      <alignment horizontal="left"/>
    </xf>
    <xf numFmtId="9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3" fontId="13" fillId="0" borderId="0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vertical="center"/>
    </xf>
    <xf numFmtId="0" fontId="10" fillId="0" borderId="27" xfId="0" applyFont="1" applyBorder="1"/>
    <xf numFmtId="3" fontId="13" fillId="0" borderId="22" xfId="0" applyNumberFormat="1" applyFont="1" applyBorder="1"/>
    <xf numFmtId="40" fontId="9" fillId="0" borderId="22" xfId="1" applyNumberFormat="1" applyFont="1" applyFill="1" applyBorder="1" applyAlignment="1" applyProtection="1">
      <alignment horizontal="right"/>
    </xf>
    <xf numFmtId="9" fontId="9" fillId="2" borderId="25" xfId="0" applyNumberFormat="1" applyFont="1" applyFill="1" applyBorder="1" applyAlignment="1">
      <alignment horizontal="center"/>
    </xf>
    <xf numFmtId="40" fontId="10" fillId="2" borderId="23" xfId="2" applyNumberFormat="1" applyFont="1" applyFill="1" applyBorder="1" applyAlignment="1" applyProtection="1">
      <alignment horizontal="right"/>
    </xf>
    <xf numFmtId="40" fontId="10" fillId="0" borderId="0" xfId="2" applyNumberFormat="1" applyFont="1" applyFill="1" applyBorder="1" applyAlignment="1" applyProtection="1">
      <alignment horizontal="right"/>
    </xf>
    <xf numFmtId="3" fontId="12" fillId="2" borderId="23" xfId="0" applyNumberFormat="1" applyFont="1" applyFill="1" applyBorder="1"/>
    <xf numFmtId="9" fontId="9" fillId="4" borderId="20" xfId="0" applyNumberFormat="1" applyFont="1" applyFill="1" applyBorder="1" applyAlignment="1">
      <alignment horizontal="center"/>
    </xf>
    <xf numFmtId="3" fontId="13" fillId="0" borderId="0" xfId="0" applyNumberFormat="1" applyFont="1" applyBorder="1" applyAlignment="1">
      <alignment vertical="center"/>
    </xf>
    <xf numFmtId="3" fontId="9" fillId="0" borderId="23" xfId="0" applyNumberFormat="1" applyFont="1" applyFill="1" applyBorder="1" applyAlignment="1">
      <alignment vertical="center"/>
    </xf>
    <xf numFmtId="2" fontId="9" fillId="0" borderId="0" xfId="2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Alignment="1">
      <alignment horizontal="right"/>
    </xf>
    <xf numFmtId="40" fontId="10" fillId="2" borderId="0" xfId="2" applyNumberFormat="1" applyFont="1" applyFill="1" applyBorder="1" applyAlignment="1" applyProtection="1">
      <alignment horizontal="right"/>
    </xf>
    <xf numFmtId="9" fontId="9" fillId="0" borderId="20" xfId="0" applyNumberFormat="1" applyFont="1" applyFill="1" applyBorder="1" applyAlignment="1">
      <alignment horizontal="center"/>
    </xf>
    <xf numFmtId="169" fontId="13" fillId="0" borderId="0" xfId="0" applyNumberFormat="1" applyFont="1" applyFill="1" applyBorder="1" applyAlignment="1">
      <alignment horizontal="right"/>
    </xf>
    <xf numFmtId="40" fontId="10" fillId="2" borderId="22" xfId="2" applyNumberFormat="1" applyFont="1" applyFill="1" applyBorder="1" applyAlignment="1" applyProtection="1">
      <alignment horizontal="right"/>
    </xf>
    <xf numFmtId="0" fontId="10" fillId="2" borderId="31" xfId="0" applyFont="1" applyFill="1" applyBorder="1"/>
    <xf numFmtId="0" fontId="9" fillId="2" borderId="32" xfId="0" applyFont="1" applyFill="1" applyBorder="1"/>
    <xf numFmtId="0" fontId="10" fillId="2" borderId="32" xfId="0" applyFont="1" applyFill="1" applyBorder="1" applyAlignment="1">
      <alignment horizontal="right"/>
    </xf>
    <xf numFmtId="0" fontId="10" fillId="2" borderId="32" xfId="0" applyFont="1" applyFill="1" applyBorder="1"/>
    <xf numFmtId="166" fontId="10" fillId="2" borderId="32" xfId="2" applyNumberFormat="1" applyFont="1" applyFill="1" applyBorder="1" applyAlignment="1" applyProtection="1">
      <alignment horizontal="right"/>
    </xf>
    <xf numFmtId="40" fontId="10" fillId="2" borderId="32" xfId="2" applyNumberFormat="1" applyFont="1" applyFill="1" applyBorder="1" applyAlignment="1" applyProtection="1">
      <alignment horizontal="right"/>
    </xf>
    <xf numFmtId="9" fontId="10" fillId="2" borderId="33" xfId="0" applyNumberFormat="1" applyFont="1" applyFill="1" applyBorder="1" applyAlignment="1">
      <alignment horizontal="center"/>
    </xf>
    <xf numFmtId="2" fontId="8" fillId="0" borderId="26" xfId="3" applyNumberFormat="1" applyBorder="1" applyAlignment="1">
      <alignment vertical="center"/>
    </xf>
    <xf numFmtId="9" fontId="9" fillId="4" borderId="30" xfId="0" applyNumberFormat="1" applyFont="1" applyFill="1" applyBorder="1" applyAlignment="1">
      <alignment horizontal="center"/>
    </xf>
    <xf numFmtId="0" fontId="10" fillId="0" borderId="29" xfId="0" applyFont="1" applyBorder="1"/>
    <xf numFmtId="0" fontId="10" fillId="0" borderId="21" xfId="0" applyFont="1" applyBorder="1"/>
    <xf numFmtId="38" fontId="10" fillId="0" borderId="21" xfId="0" applyNumberFormat="1" applyFont="1" applyBorder="1" applyAlignment="1">
      <alignment horizontal="right"/>
    </xf>
    <xf numFmtId="9" fontId="10" fillId="0" borderId="30" xfId="0" applyNumberFormat="1" applyFont="1" applyBorder="1" applyAlignment="1">
      <alignment horizontal="center"/>
    </xf>
    <xf numFmtId="9" fontId="0" fillId="0" borderId="26" xfId="0" applyNumberFormat="1" applyBorder="1" applyAlignment="1">
      <alignment horizontal="center" vertical="center"/>
    </xf>
    <xf numFmtId="9" fontId="16" fillId="0" borderId="26" xfId="0" applyNumberFormat="1" applyFont="1" applyBorder="1" applyAlignment="1">
      <alignment horizontal="center" vertical="center"/>
    </xf>
    <xf numFmtId="9" fontId="8" fillId="0" borderId="26" xfId="3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3"/>
  <sheetViews>
    <sheetView topLeftCell="A30" zoomScale="75" zoomScaleNormal="75" workbookViewId="0">
      <selection activeCell="G48" sqref="G48"/>
    </sheetView>
  </sheetViews>
  <sheetFormatPr defaultRowHeight="12.75" x14ac:dyDescent="0.2"/>
  <cols>
    <col min="1" max="1" width="15" customWidth="1"/>
    <col min="2" max="2" width="12.42578125" customWidth="1"/>
    <col min="3" max="3" width="12.85546875" customWidth="1"/>
    <col min="4" max="4" width="8.85546875" customWidth="1"/>
    <col min="5" max="5" width="10.7109375" customWidth="1"/>
    <col min="6" max="6" width="13.28515625" style="1" customWidth="1"/>
    <col min="7" max="7" width="13.85546875" style="2" customWidth="1"/>
    <col min="8" max="8" width="10.7109375" customWidth="1"/>
    <col min="9" max="9" width="6.28515625" customWidth="1"/>
    <col min="10" max="10" width="9.28515625" customWidth="1"/>
    <col min="11" max="11" width="13.28515625" style="1" customWidth="1"/>
  </cols>
  <sheetData>
    <row r="1" spans="1:11" ht="14.1" customHeight="1" x14ac:dyDescent="0.2">
      <c r="A1" s="3"/>
      <c r="B1" s="3"/>
      <c r="D1" s="4"/>
      <c r="E1" s="4" t="s">
        <v>0</v>
      </c>
      <c r="K1"/>
    </row>
    <row r="2" spans="1:11" ht="14.1" customHeight="1" x14ac:dyDescent="0.25">
      <c r="A2" s="5"/>
      <c r="D2" s="4"/>
      <c r="E2" s="4" t="s">
        <v>1</v>
      </c>
    </row>
    <row r="3" spans="1:11" ht="14.1" customHeight="1" x14ac:dyDescent="0.2">
      <c r="D3" s="4"/>
      <c r="E3" s="6">
        <v>35826</v>
      </c>
    </row>
    <row r="4" spans="1:11" ht="14.1" customHeight="1" x14ac:dyDescent="0.2">
      <c r="D4" s="4"/>
      <c r="E4" s="4"/>
      <c r="F4" s="7"/>
      <c r="G4" s="8"/>
    </row>
    <row r="5" spans="1:11" ht="14.1" customHeight="1" x14ac:dyDescent="0.2">
      <c r="A5" s="9"/>
      <c r="B5" s="10"/>
      <c r="C5" s="10"/>
      <c r="D5" s="11"/>
      <c r="E5" s="11" t="s">
        <v>2</v>
      </c>
      <c r="F5" s="12">
        <f>E3</f>
        <v>35826</v>
      </c>
      <c r="G5" s="13">
        <v>1</v>
      </c>
      <c r="H5" s="14" t="s">
        <v>3</v>
      </c>
      <c r="J5" s="15"/>
    </row>
    <row r="6" spans="1:11" ht="14.1" customHeight="1" x14ac:dyDescent="0.2">
      <c r="A6" s="16"/>
      <c r="B6" s="17"/>
      <c r="C6" s="17"/>
      <c r="D6" s="18"/>
      <c r="E6" s="18">
        <v>1998</v>
      </c>
      <c r="F6" s="19"/>
      <c r="G6" s="20" t="s">
        <v>4</v>
      </c>
      <c r="H6" s="21" t="s">
        <v>2</v>
      </c>
      <c r="J6" s="20"/>
    </row>
    <row r="7" spans="1:11" x14ac:dyDescent="0.2">
      <c r="A7" s="22"/>
      <c r="B7" s="17"/>
      <c r="C7" s="17"/>
      <c r="D7" s="17"/>
      <c r="E7" s="17"/>
      <c r="F7" s="23"/>
      <c r="G7" s="17"/>
      <c r="H7" s="24">
        <f>G5/12</f>
        <v>8.3333333333333329E-2</v>
      </c>
      <c r="J7" s="25"/>
    </row>
    <row r="8" spans="1:11" x14ac:dyDescent="0.2">
      <c r="A8" s="16" t="s">
        <v>5</v>
      </c>
      <c r="B8" s="17"/>
      <c r="C8" s="17"/>
      <c r="D8" s="17"/>
      <c r="E8" s="17"/>
      <c r="F8" s="23"/>
      <c r="G8" s="17"/>
      <c r="H8" s="26"/>
      <c r="J8" s="25"/>
    </row>
    <row r="9" spans="1:11" x14ac:dyDescent="0.2">
      <c r="A9" s="22"/>
      <c r="B9" s="17" t="s">
        <v>6</v>
      </c>
      <c r="C9" s="17"/>
      <c r="D9" s="17"/>
      <c r="E9" s="27">
        <v>145000</v>
      </c>
      <c r="F9" s="28">
        <v>10977.24</v>
      </c>
      <c r="G9" s="25">
        <f>'jan 98'!F9</f>
        <v>10977.24</v>
      </c>
      <c r="H9" s="29">
        <f>G9/E9</f>
        <v>7.5705103448275857E-2</v>
      </c>
      <c r="J9" s="25"/>
    </row>
    <row r="10" spans="1:11" x14ac:dyDescent="0.2">
      <c r="A10" s="22"/>
      <c r="B10" s="17"/>
      <c r="C10" s="17"/>
      <c r="D10" s="17"/>
      <c r="E10" s="30"/>
      <c r="F10" s="25"/>
      <c r="G10" s="25"/>
      <c r="H10" s="29"/>
      <c r="J10" s="25"/>
    </row>
    <row r="11" spans="1:11" x14ac:dyDescent="0.2">
      <c r="A11" s="16" t="s">
        <v>7</v>
      </c>
      <c r="B11" s="17"/>
      <c r="C11" s="17"/>
      <c r="D11" s="17"/>
      <c r="E11" s="30"/>
      <c r="F11" s="25"/>
      <c r="G11" s="17"/>
      <c r="H11" s="29"/>
      <c r="J11" s="25"/>
    </row>
    <row r="12" spans="1:11" x14ac:dyDescent="0.2">
      <c r="A12" s="31" t="s">
        <v>8</v>
      </c>
      <c r="B12" s="17"/>
      <c r="C12" s="17"/>
      <c r="D12" s="17"/>
      <c r="E12" s="30"/>
      <c r="F12" s="25"/>
      <c r="G12" s="25"/>
      <c r="H12" s="29"/>
      <c r="J12" s="25"/>
    </row>
    <row r="13" spans="1:11" x14ac:dyDescent="0.2">
      <c r="A13" s="22"/>
      <c r="B13" s="17" t="s">
        <v>9</v>
      </c>
      <c r="C13" s="17"/>
      <c r="D13" s="17"/>
      <c r="E13" s="30">
        <v>10000</v>
      </c>
      <c r="F13" s="25">
        <v>503.5</v>
      </c>
      <c r="G13" s="25">
        <f>'jan 98'!F13</f>
        <v>503.5</v>
      </c>
      <c r="H13" s="29">
        <f>G13/E13</f>
        <v>5.0349999999999999E-2</v>
      </c>
      <c r="J13" s="25"/>
    </row>
    <row r="14" spans="1:11" hidden="1" x14ac:dyDescent="0.2">
      <c r="A14" s="22"/>
      <c r="B14" s="17" t="s">
        <v>10</v>
      </c>
      <c r="C14" s="17"/>
      <c r="D14" s="17"/>
      <c r="E14" s="30">
        <v>900</v>
      </c>
      <c r="F14" s="25">
        <v>0</v>
      </c>
      <c r="G14" s="25">
        <f>'jan 98'!F14</f>
        <v>0</v>
      </c>
      <c r="H14" s="29">
        <f>G14/E14</f>
        <v>0</v>
      </c>
      <c r="J14" s="25"/>
    </row>
    <row r="15" spans="1:11" x14ac:dyDescent="0.2">
      <c r="A15" s="22"/>
      <c r="B15" s="17" t="s">
        <v>11</v>
      </c>
      <c r="C15" s="17"/>
      <c r="D15" s="17"/>
      <c r="E15" s="30"/>
      <c r="F15" s="32"/>
      <c r="G15" s="25"/>
      <c r="H15" s="33"/>
      <c r="J15" s="25"/>
    </row>
    <row r="16" spans="1:11" ht="14.1" customHeight="1" x14ac:dyDescent="0.2">
      <c r="A16" s="22"/>
      <c r="B16" s="17"/>
      <c r="C16" s="17" t="s">
        <v>12</v>
      </c>
      <c r="D16" s="17"/>
      <c r="E16" s="30">
        <v>6200</v>
      </c>
      <c r="F16" s="34">
        <v>5773</v>
      </c>
      <c r="G16" s="25">
        <f>'jan 98'!F16</f>
        <v>5773</v>
      </c>
      <c r="H16" s="29">
        <f t="shared" ref="H16:H28" si="0">G16/E16</f>
        <v>0.93112903225806454</v>
      </c>
      <c r="J16" s="32"/>
    </row>
    <row r="17" spans="1:10" x14ac:dyDescent="0.2">
      <c r="A17" s="22"/>
      <c r="B17" s="17"/>
      <c r="C17" s="17" t="s">
        <v>13</v>
      </c>
      <c r="D17" s="17"/>
      <c r="E17" s="30">
        <v>2100</v>
      </c>
      <c r="F17" s="34">
        <v>0</v>
      </c>
      <c r="G17" s="25">
        <f>'jan 98'!F17</f>
        <v>0</v>
      </c>
      <c r="H17" s="29">
        <f t="shared" si="0"/>
        <v>0</v>
      </c>
      <c r="J17" s="25"/>
    </row>
    <row r="18" spans="1:10" x14ac:dyDescent="0.2">
      <c r="A18" s="22"/>
      <c r="B18" s="17" t="s">
        <v>14</v>
      </c>
      <c r="C18" s="17"/>
      <c r="D18" s="18"/>
      <c r="E18" s="30">
        <v>2400</v>
      </c>
      <c r="F18" s="34">
        <v>0</v>
      </c>
      <c r="G18" s="25">
        <f>'jan 98'!F18</f>
        <v>0</v>
      </c>
      <c r="H18" s="29">
        <f t="shared" si="0"/>
        <v>0</v>
      </c>
      <c r="J18" s="25"/>
    </row>
    <row r="19" spans="1:10" x14ac:dyDescent="0.2">
      <c r="A19" s="22"/>
      <c r="B19" s="17" t="s">
        <v>15</v>
      </c>
      <c r="C19" s="17"/>
      <c r="D19" s="18"/>
      <c r="E19" s="30">
        <v>2000</v>
      </c>
      <c r="F19" s="34">
        <v>452.35</v>
      </c>
      <c r="G19" s="25">
        <f>'jan 98'!F19</f>
        <v>452.35</v>
      </c>
      <c r="H19" s="29">
        <f t="shared" si="0"/>
        <v>0.22617500000000001</v>
      </c>
      <c r="J19" s="15"/>
    </row>
    <row r="20" spans="1:10" x14ac:dyDescent="0.2">
      <c r="A20" s="22"/>
      <c r="B20" s="17" t="s">
        <v>16</v>
      </c>
      <c r="C20" s="17"/>
      <c r="D20" s="17"/>
      <c r="E20" s="30">
        <v>1200</v>
      </c>
      <c r="F20" s="34">
        <v>0</v>
      </c>
      <c r="G20" s="25">
        <f>'jan 98'!F20</f>
        <v>0</v>
      </c>
      <c r="H20" s="29">
        <f t="shared" si="0"/>
        <v>0</v>
      </c>
      <c r="J20" s="20"/>
    </row>
    <row r="21" spans="1:10" x14ac:dyDescent="0.2">
      <c r="A21" s="22"/>
      <c r="B21" s="17" t="s">
        <v>17</v>
      </c>
      <c r="C21" s="17"/>
      <c r="D21" s="17"/>
      <c r="E21" s="30">
        <v>750</v>
      </c>
      <c r="F21" s="34">
        <v>648.29</v>
      </c>
      <c r="G21" s="25">
        <f>'jan 98'!F21</f>
        <v>648.29</v>
      </c>
      <c r="H21" s="29">
        <f t="shared" si="0"/>
        <v>0.86438666666666664</v>
      </c>
      <c r="J21" s="25"/>
    </row>
    <row r="22" spans="1:10" x14ac:dyDescent="0.2">
      <c r="A22" s="22"/>
      <c r="B22" s="17" t="s">
        <v>18</v>
      </c>
      <c r="C22" s="17"/>
      <c r="D22" s="17"/>
      <c r="E22" s="30">
        <v>800</v>
      </c>
      <c r="F22" s="34">
        <v>50.98</v>
      </c>
      <c r="G22" s="25">
        <f>'jan 98'!F22</f>
        <v>50.98</v>
      </c>
      <c r="H22" s="29">
        <f t="shared" si="0"/>
        <v>6.372499999999999E-2</v>
      </c>
      <c r="J22" s="25"/>
    </row>
    <row r="23" spans="1:10" x14ac:dyDescent="0.2">
      <c r="A23" s="22"/>
      <c r="B23" s="35" t="s">
        <v>19</v>
      </c>
      <c r="C23" s="17" t="s">
        <v>20</v>
      </c>
      <c r="D23" s="17"/>
      <c r="E23" s="30">
        <v>5500</v>
      </c>
      <c r="F23" s="34">
        <v>0</v>
      </c>
      <c r="G23" s="25">
        <f>'jan 98'!F23</f>
        <v>0</v>
      </c>
      <c r="H23" s="29">
        <f t="shared" si="0"/>
        <v>0</v>
      </c>
      <c r="J23" s="25"/>
    </row>
    <row r="24" spans="1:10" x14ac:dyDescent="0.2">
      <c r="A24" s="22"/>
      <c r="B24" s="17" t="s">
        <v>21</v>
      </c>
      <c r="C24" s="17"/>
      <c r="D24" s="17"/>
      <c r="E24" s="30">
        <v>700</v>
      </c>
      <c r="F24" s="25">
        <v>0</v>
      </c>
      <c r="G24" s="25">
        <f>'jan 98'!F24</f>
        <v>0</v>
      </c>
      <c r="H24" s="29">
        <f t="shared" si="0"/>
        <v>0</v>
      </c>
      <c r="J24" s="25"/>
    </row>
    <row r="25" spans="1:10" x14ac:dyDescent="0.2">
      <c r="A25" s="22"/>
      <c r="B25" s="17" t="s">
        <v>22</v>
      </c>
      <c r="C25" s="17"/>
      <c r="D25" s="17"/>
      <c r="E25" s="30">
        <v>2800</v>
      </c>
      <c r="F25" s="25">
        <v>0</v>
      </c>
      <c r="G25" s="25">
        <f>'jan 98'!F25</f>
        <v>0</v>
      </c>
      <c r="H25" s="29">
        <f t="shared" si="0"/>
        <v>0</v>
      </c>
      <c r="J25" s="25"/>
    </row>
    <row r="26" spans="1:10" x14ac:dyDescent="0.2">
      <c r="A26" s="22"/>
      <c r="B26" s="35" t="s">
        <v>23</v>
      </c>
      <c r="C26" s="17" t="s">
        <v>20</v>
      </c>
      <c r="D26" s="17"/>
      <c r="E26" s="30">
        <v>6000</v>
      </c>
      <c r="F26" s="25">
        <v>0</v>
      </c>
      <c r="G26" s="25">
        <f>'jan 98'!F26</f>
        <v>0</v>
      </c>
      <c r="H26" s="29">
        <f t="shared" si="0"/>
        <v>0</v>
      </c>
      <c r="J26" s="25"/>
    </row>
    <row r="27" spans="1:10" x14ac:dyDescent="0.2">
      <c r="A27" s="22"/>
      <c r="B27" s="17" t="s">
        <v>24</v>
      </c>
      <c r="C27" s="17"/>
      <c r="D27" s="17"/>
      <c r="E27" s="30">
        <v>1400</v>
      </c>
      <c r="F27" s="25">
        <v>0</v>
      </c>
      <c r="G27" s="25">
        <f>'jan 98'!F27</f>
        <v>0</v>
      </c>
      <c r="H27" s="29">
        <f t="shared" si="0"/>
        <v>0</v>
      </c>
      <c r="J27" s="25"/>
    </row>
    <row r="28" spans="1:10" x14ac:dyDescent="0.2">
      <c r="A28" s="22"/>
      <c r="B28" s="17" t="s">
        <v>25</v>
      </c>
      <c r="C28" s="17"/>
      <c r="D28" s="17"/>
      <c r="E28" s="30">
        <v>1000</v>
      </c>
      <c r="F28" s="25">
        <v>300</v>
      </c>
      <c r="G28" s="25">
        <f>'jan 98'!F28</f>
        <v>300</v>
      </c>
      <c r="H28" s="29">
        <f t="shared" si="0"/>
        <v>0.3</v>
      </c>
      <c r="J28" s="25"/>
    </row>
    <row r="29" spans="1:10" x14ac:dyDescent="0.2">
      <c r="A29" s="22"/>
      <c r="B29" s="36" t="s">
        <v>26</v>
      </c>
      <c r="C29" s="36"/>
      <c r="D29" s="36"/>
      <c r="E29" s="37">
        <v>0</v>
      </c>
      <c r="F29" s="38">
        <v>75.599999999999994</v>
      </c>
      <c r="G29" s="38">
        <f>'jan 98'!F29</f>
        <v>75.599999999999994</v>
      </c>
      <c r="H29" s="39"/>
      <c r="J29" s="25"/>
    </row>
    <row r="30" spans="1:10" x14ac:dyDescent="0.2">
      <c r="A30" s="22"/>
      <c r="B30" s="17"/>
      <c r="C30" s="40" t="s">
        <v>27</v>
      </c>
      <c r="D30" s="17"/>
      <c r="E30" s="41">
        <f>SUM(E13:E29)</f>
        <v>43750</v>
      </c>
      <c r="F30" s="42">
        <f>SUM(F13:F29)</f>
        <v>7803.72</v>
      </c>
      <c r="G30" s="42">
        <f>SUM(G13:G29)</f>
        <v>7803.72</v>
      </c>
      <c r="H30" s="33">
        <f>G30/E30</f>
        <v>0.17837074285714286</v>
      </c>
      <c r="I30" s="43"/>
      <c r="J30" s="25"/>
    </row>
    <row r="31" spans="1:10" x14ac:dyDescent="0.2">
      <c r="A31" s="22"/>
      <c r="B31" s="17"/>
      <c r="C31" s="17"/>
      <c r="D31" s="17"/>
      <c r="E31" s="17"/>
      <c r="F31" s="25"/>
      <c r="G31" s="25"/>
      <c r="H31" s="29"/>
      <c r="I31" s="43"/>
      <c r="J31" s="25"/>
    </row>
    <row r="32" spans="1:10" x14ac:dyDescent="0.2">
      <c r="A32" s="31" t="s">
        <v>28</v>
      </c>
      <c r="B32" s="17"/>
      <c r="C32" s="17"/>
      <c r="D32" s="17"/>
      <c r="E32" s="17"/>
      <c r="F32" s="25"/>
      <c r="G32" s="25"/>
      <c r="H32" s="29"/>
      <c r="J32" s="25"/>
    </row>
    <row r="33" spans="1:10" x14ac:dyDescent="0.2">
      <c r="B33" s="17" t="s">
        <v>29</v>
      </c>
      <c r="C33" s="17"/>
      <c r="D33" s="17"/>
      <c r="E33" s="30">
        <v>51000</v>
      </c>
      <c r="F33" s="44">
        <v>4720.1499999999996</v>
      </c>
      <c r="G33" s="25">
        <f>'jan 98'!F33</f>
        <v>4720.1499999999996</v>
      </c>
      <c r="H33" s="45">
        <f t="shared" ref="H33:H41" si="1">G33/E33</f>
        <v>9.2551960784313714E-2</v>
      </c>
      <c r="J33" s="25"/>
    </row>
    <row r="34" spans="1:10" x14ac:dyDescent="0.2">
      <c r="A34" s="22"/>
      <c r="B34" s="17" t="s">
        <v>10</v>
      </c>
      <c r="C34" s="17"/>
      <c r="D34" s="17"/>
      <c r="E34" s="30">
        <v>4080</v>
      </c>
      <c r="F34" s="25">
        <v>441.38</v>
      </c>
      <c r="G34" s="25">
        <f>'jan 98'!F34</f>
        <v>441.38</v>
      </c>
      <c r="H34" s="45">
        <f t="shared" si="1"/>
        <v>0.10818137254901961</v>
      </c>
      <c r="I34" s="2"/>
      <c r="J34" s="25"/>
    </row>
    <row r="35" spans="1:10" x14ac:dyDescent="0.2">
      <c r="A35" s="22"/>
      <c r="B35" s="17" t="s">
        <v>30</v>
      </c>
      <c r="C35" s="17" t="s">
        <v>31</v>
      </c>
      <c r="D35" s="17"/>
      <c r="E35" s="30">
        <v>9000</v>
      </c>
      <c r="F35" s="25">
        <v>474.43</v>
      </c>
      <c r="G35" s="25">
        <f>'jan 98'!F35</f>
        <v>474.43</v>
      </c>
      <c r="H35" s="45">
        <f t="shared" si="1"/>
        <v>5.2714444444444446E-2</v>
      </c>
      <c r="I35" s="2"/>
      <c r="J35" s="25"/>
    </row>
    <row r="36" spans="1:10" x14ac:dyDescent="0.2">
      <c r="A36" s="22"/>
      <c r="B36" s="17"/>
      <c r="C36" s="17" t="s">
        <v>32</v>
      </c>
      <c r="D36" s="17"/>
      <c r="E36" s="30">
        <v>5000</v>
      </c>
      <c r="F36" s="25">
        <v>0</v>
      </c>
      <c r="G36" s="25">
        <f>'jan 98'!F36</f>
        <v>0</v>
      </c>
      <c r="H36" s="45">
        <f t="shared" si="1"/>
        <v>0</v>
      </c>
      <c r="J36" s="25"/>
    </row>
    <row r="37" spans="1:10" x14ac:dyDescent="0.2">
      <c r="A37" s="22"/>
      <c r="B37" s="17" t="s">
        <v>33</v>
      </c>
      <c r="C37" s="17" t="s">
        <v>34</v>
      </c>
      <c r="D37" s="17"/>
      <c r="E37" s="30">
        <v>1500</v>
      </c>
      <c r="F37" s="25">
        <v>100.1</v>
      </c>
      <c r="G37" s="25">
        <f>'jan 98'!F37</f>
        <v>100.1</v>
      </c>
      <c r="H37" s="45">
        <f t="shared" si="1"/>
        <v>6.6733333333333325E-2</v>
      </c>
      <c r="J37" s="25"/>
    </row>
    <row r="38" spans="1:10" x14ac:dyDescent="0.2">
      <c r="A38" s="22"/>
      <c r="B38" s="17"/>
      <c r="C38" s="17" t="s">
        <v>35</v>
      </c>
      <c r="D38" s="17"/>
      <c r="E38" s="30">
        <v>1500</v>
      </c>
      <c r="F38" s="25">
        <v>0</v>
      </c>
      <c r="G38" s="25">
        <f>'jan 98'!F38</f>
        <v>0</v>
      </c>
      <c r="H38" s="45">
        <f t="shared" si="1"/>
        <v>0</v>
      </c>
      <c r="J38" s="25"/>
    </row>
    <row r="39" spans="1:10" x14ac:dyDescent="0.2">
      <c r="A39" s="22"/>
      <c r="B39" s="17" t="s">
        <v>36</v>
      </c>
      <c r="C39" s="17"/>
      <c r="D39" s="17"/>
      <c r="E39" s="30">
        <v>1000</v>
      </c>
      <c r="F39" s="25">
        <v>161.74</v>
      </c>
      <c r="G39" s="25">
        <f>'jan 98'!F39</f>
        <v>161.74</v>
      </c>
      <c r="H39" s="45">
        <f t="shared" si="1"/>
        <v>0.16174000000000002</v>
      </c>
      <c r="J39" s="25"/>
    </row>
    <row r="40" spans="1:10" x14ac:dyDescent="0.2">
      <c r="A40" s="22"/>
      <c r="B40" s="17" t="s">
        <v>37</v>
      </c>
      <c r="C40" s="17"/>
      <c r="D40" s="17"/>
      <c r="E40" s="30">
        <v>10000</v>
      </c>
      <c r="F40" s="25">
        <v>1039.08</v>
      </c>
      <c r="G40" s="25">
        <f>'jan 98'!F40</f>
        <v>1039.08</v>
      </c>
      <c r="H40" s="45">
        <f t="shared" si="1"/>
        <v>0.10390799999999999</v>
      </c>
      <c r="J40" s="25"/>
    </row>
    <row r="41" spans="1:10" ht="14.1" customHeight="1" x14ac:dyDescent="0.2">
      <c r="A41" s="22"/>
      <c r="B41" s="35" t="s">
        <v>38</v>
      </c>
      <c r="C41" s="17"/>
      <c r="D41" s="17"/>
      <c r="E41" s="30">
        <v>1800</v>
      </c>
      <c r="F41" s="46">
        <v>150</v>
      </c>
      <c r="G41" s="25">
        <f>'jan 98'!F41</f>
        <v>150</v>
      </c>
      <c r="H41" s="45">
        <f t="shared" si="1"/>
        <v>8.3333333333333329E-2</v>
      </c>
      <c r="J41" s="47"/>
    </row>
    <row r="42" spans="1:10" ht="14.1" customHeight="1" x14ac:dyDescent="0.2">
      <c r="A42" s="22"/>
      <c r="B42" s="48" t="s">
        <v>39</v>
      </c>
      <c r="C42" s="36"/>
      <c r="D42" s="36"/>
      <c r="E42" s="37"/>
      <c r="F42" s="49">
        <v>0</v>
      </c>
      <c r="G42" s="38">
        <f>'jan 98'!F42</f>
        <v>0</v>
      </c>
      <c r="H42" s="50"/>
      <c r="I42" s="2"/>
      <c r="J42" s="47"/>
    </row>
    <row r="43" spans="1:10" x14ac:dyDescent="0.2">
      <c r="A43" s="22"/>
      <c r="B43" s="51" t="s">
        <v>40</v>
      </c>
      <c r="D43" s="17"/>
      <c r="E43" s="41">
        <f>SUM(E33:E41)</f>
        <v>84880</v>
      </c>
      <c r="F43" s="42">
        <f>SUM(F33:F42)</f>
        <v>7086.88</v>
      </c>
      <c r="G43" s="42">
        <f>SUM(G33:G42)</f>
        <v>7086.88</v>
      </c>
      <c r="H43" s="33">
        <f>G43/E43</f>
        <v>8.3492931196983977E-2</v>
      </c>
      <c r="J43" s="25"/>
    </row>
    <row r="44" spans="1:10" x14ac:dyDescent="0.2">
      <c r="A44" s="22"/>
      <c r="B44" s="17"/>
      <c r="C44" s="17"/>
      <c r="D44" s="17"/>
      <c r="E44" s="17"/>
      <c r="F44" s="23"/>
      <c r="G44" s="17"/>
      <c r="H44" s="52"/>
      <c r="J44" s="25"/>
    </row>
    <row r="45" spans="1:10" x14ac:dyDescent="0.2">
      <c r="A45" s="53" t="s">
        <v>41</v>
      </c>
      <c r="B45" s="54"/>
      <c r="C45" s="54"/>
      <c r="D45" s="54"/>
      <c r="E45" s="55">
        <f>E43+E30</f>
        <v>128630</v>
      </c>
      <c r="F45" s="56">
        <f>F43+F30</f>
        <v>14890.6</v>
      </c>
      <c r="G45" s="56">
        <f>G43+G30</f>
        <v>14890.6</v>
      </c>
      <c r="H45" s="57">
        <f>G45/E45</f>
        <v>0.11576304128119412</v>
      </c>
      <c r="J45" s="25"/>
    </row>
    <row r="46" spans="1:10" x14ac:dyDescent="0.2">
      <c r="B46" s="17"/>
      <c r="C46" s="17"/>
      <c r="D46" s="17"/>
      <c r="E46" s="58"/>
      <c r="F46" s="59"/>
      <c r="G46" s="59"/>
      <c r="H46" s="60"/>
      <c r="J46" s="25"/>
    </row>
    <row r="47" spans="1:10" x14ac:dyDescent="0.2">
      <c r="A47" s="51"/>
      <c r="B47" s="17"/>
      <c r="C47" s="17"/>
      <c r="D47" s="17"/>
      <c r="E47" s="58"/>
      <c r="F47" s="59"/>
      <c r="G47" s="59"/>
      <c r="H47" s="60"/>
      <c r="J47" s="25"/>
    </row>
    <row r="48" spans="1:10" x14ac:dyDescent="0.2">
      <c r="A48" s="51"/>
      <c r="B48" s="17"/>
      <c r="C48" s="17"/>
      <c r="D48" s="17"/>
      <c r="E48" s="58"/>
      <c r="F48" s="59"/>
      <c r="G48" s="59"/>
      <c r="H48" s="60"/>
      <c r="J48" s="25"/>
    </row>
    <row r="49" spans="1:10" x14ac:dyDescent="0.2">
      <c r="A49" s="51"/>
      <c r="B49" s="17"/>
      <c r="C49" s="17"/>
      <c r="D49" s="17"/>
      <c r="E49" s="58"/>
      <c r="F49" s="59"/>
      <c r="G49" s="59"/>
      <c r="H49" s="60"/>
      <c r="J49" s="25"/>
    </row>
    <row r="50" spans="1:10" x14ac:dyDescent="0.2">
      <c r="A50" s="51"/>
      <c r="B50" s="17"/>
      <c r="C50" s="17"/>
      <c r="D50" s="17"/>
      <c r="E50" s="58"/>
      <c r="F50" s="59"/>
      <c r="G50" s="59"/>
      <c r="H50" s="60"/>
      <c r="J50" s="25"/>
    </row>
    <row r="51" spans="1:10" x14ac:dyDescent="0.2">
      <c r="A51" s="51"/>
      <c r="B51" s="17"/>
      <c r="C51" s="17"/>
      <c r="D51" s="17"/>
      <c r="E51" s="58"/>
      <c r="F51" s="59"/>
      <c r="G51" s="59"/>
      <c r="H51" s="60"/>
      <c r="J51" s="25"/>
    </row>
    <row r="52" spans="1:10" x14ac:dyDescent="0.2">
      <c r="A52" s="51"/>
      <c r="B52" s="17"/>
      <c r="C52" s="17"/>
      <c r="D52" s="17"/>
      <c r="E52" s="58"/>
      <c r="F52" s="59"/>
      <c r="G52" s="59"/>
      <c r="H52" s="60"/>
      <c r="J52" s="25"/>
    </row>
    <row r="53" spans="1:10" x14ac:dyDescent="0.2">
      <c r="A53" s="51"/>
      <c r="B53" s="17"/>
      <c r="C53" s="17"/>
      <c r="D53" s="17"/>
      <c r="E53" s="58"/>
      <c r="F53" s="59"/>
      <c r="G53" s="59"/>
      <c r="H53" s="60"/>
      <c r="J53" s="25"/>
    </row>
    <row r="54" spans="1:10" x14ac:dyDescent="0.2">
      <c r="A54" s="51"/>
      <c r="B54" s="17"/>
      <c r="C54" s="17"/>
      <c r="D54" s="17"/>
      <c r="E54" s="58"/>
      <c r="F54" s="59"/>
      <c r="G54" s="59"/>
      <c r="H54" s="60"/>
      <c r="J54" s="25"/>
    </row>
    <row r="55" spans="1:10" x14ac:dyDescent="0.2">
      <c r="A55" s="51"/>
      <c r="B55" s="17"/>
      <c r="C55" s="17"/>
      <c r="D55" s="17"/>
      <c r="E55" s="58"/>
      <c r="F55" s="59"/>
      <c r="G55" s="59"/>
      <c r="H55" s="60"/>
      <c r="J55" s="25"/>
    </row>
    <row r="56" spans="1:10" x14ac:dyDescent="0.2">
      <c r="A56" s="51"/>
      <c r="B56" s="17"/>
      <c r="C56" s="17"/>
      <c r="D56" s="17"/>
      <c r="E56" s="58"/>
      <c r="F56" s="59"/>
      <c r="G56" s="59"/>
      <c r="H56" s="60"/>
      <c r="J56" s="25"/>
    </row>
    <row r="57" spans="1:10" x14ac:dyDescent="0.2">
      <c r="A57" s="51"/>
      <c r="B57" s="17"/>
      <c r="C57" s="17"/>
      <c r="D57" s="17"/>
      <c r="E57" s="17"/>
      <c r="F57" s="23"/>
      <c r="G57"/>
      <c r="H57" s="17"/>
      <c r="J57" s="25"/>
    </row>
    <row r="58" spans="1:10" x14ac:dyDescent="0.2">
      <c r="A58" s="17"/>
      <c r="B58" s="61"/>
      <c r="C58" s="61"/>
      <c r="D58" s="17"/>
      <c r="E58" s="62" t="str">
        <f>E1</f>
        <v>Indian Hills Water District</v>
      </c>
      <c r="F58" s="23"/>
      <c r="G58"/>
      <c r="H58" s="61" t="s">
        <v>42</v>
      </c>
      <c r="J58" s="25"/>
    </row>
    <row r="59" spans="1:10" ht="14.1" customHeight="1" x14ac:dyDescent="0.2">
      <c r="A59" s="63"/>
      <c r="B59" s="17"/>
      <c r="C59" s="17"/>
      <c r="D59" s="17"/>
      <c r="E59" s="18" t="str">
        <f>E2</f>
        <v>Cash Flow Statement</v>
      </c>
      <c r="F59" s="23"/>
      <c r="G59"/>
      <c r="H59" s="17"/>
      <c r="J59" s="25"/>
    </row>
    <row r="60" spans="1:10" ht="14.1" customHeight="1" x14ac:dyDescent="0.3">
      <c r="A60" s="64"/>
      <c r="D60" s="17"/>
      <c r="E60" s="6">
        <f>E3</f>
        <v>35826</v>
      </c>
      <c r="F60" s="23"/>
      <c r="G60"/>
      <c r="H60" s="17"/>
      <c r="J60" s="25"/>
    </row>
    <row r="61" spans="1:10" ht="14.1" customHeight="1" x14ac:dyDescent="0.2">
      <c r="D61" s="18"/>
      <c r="F61"/>
      <c r="G61"/>
      <c r="J61" s="25"/>
    </row>
    <row r="62" spans="1:10" ht="14.1" customHeight="1" x14ac:dyDescent="0.2">
      <c r="A62" s="9"/>
      <c r="B62" s="10"/>
      <c r="C62" s="10"/>
      <c r="D62" s="10"/>
      <c r="E62" s="11" t="s">
        <v>2</v>
      </c>
      <c r="F62" s="12">
        <f>F5</f>
        <v>35826</v>
      </c>
      <c r="G62" s="13">
        <f>G5</f>
        <v>1</v>
      </c>
      <c r="H62" s="14" t="s">
        <v>3</v>
      </c>
      <c r="J62" s="20"/>
    </row>
    <row r="63" spans="1:10" x14ac:dyDescent="0.2">
      <c r="A63" s="22"/>
      <c r="B63" s="17"/>
      <c r="C63" s="17"/>
      <c r="D63" s="17"/>
      <c r="E63" s="18">
        <v>1998</v>
      </c>
      <c r="F63" s="19"/>
      <c r="G63" s="20" t="s">
        <v>4</v>
      </c>
      <c r="H63" s="21" t="s">
        <v>2</v>
      </c>
      <c r="J63" s="25"/>
    </row>
    <row r="64" spans="1:10" x14ac:dyDescent="0.2">
      <c r="A64" s="22"/>
      <c r="B64" s="17"/>
      <c r="C64" s="17"/>
      <c r="D64" s="17"/>
      <c r="E64" s="18"/>
      <c r="F64" s="19"/>
      <c r="G64" s="20"/>
      <c r="H64" s="65">
        <f>H7</f>
        <v>8.3333333333333329E-2</v>
      </c>
      <c r="J64" s="25"/>
    </row>
    <row r="65" spans="1:10" x14ac:dyDescent="0.2">
      <c r="A65" s="16" t="s">
        <v>43</v>
      </c>
      <c r="B65" s="17"/>
      <c r="C65" s="17"/>
      <c r="D65" s="17"/>
      <c r="E65" s="17"/>
      <c r="F65" s="25"/>
      <c r="G65" s="25"/>
      <c r="H65" s="29"/>
      <c r="J65" s="25"/>
    </row>
    <row r="66" spans="1:10" x14ac:dyDescent="0.2">
      <c r="A66" s="22"/>
      <c r="B66" s="17" t="s">
        <v>44</v>
      </c>
      <c r="C66" s="17" t="s">
        <v>45</v>
      </c>
      <c r="D66" s="17"/>
      <c r="E66" s="27">
        <v>79290</v>
      </c>
      <c r="F66" s="66">
        <v>0</v>
      </c>
      <c r="G66" s="25">
        <f>'jan 98'!F66</f>
        <v>0</v>
      </c>
      <c r="H66" s="29">
        <f>G66/E66</f>
        <v>0</v>
      </c>
      <c r="J66" s="25"/>
    </row>
    <row r="67" spans="1:10" x14ac:dyDescent="0.2">
      <c r="A67" s="22"/>
      <c r="B67" s="17"/>
      <c r="C67" s="17" t="s">
        <v>46</v>
      </c>
      <c r="D67" s="17"/>
      <c r="E67" s="30">
        <v>8470</v>
      </c>
      <c r="F67" s="66">
        <v>805.7</v>
      </c>
      <c r="G67" s="25">
        <f>'jan 98'!F67</f>
        <v>805.7</v>
      </c>
      <c r="H67" s="29">
        <f>G67/E67</f>
        <v>9.5123966942148766E-2</v>
      </c>
      <c r="J67" s="25"/>
    </row>
    <row r="68" spans="1:10" x14ac:dyDescent="0.2">
      <c r="A68" s="22"/>
      <c r="B68" s="17" t="s">
        <v>47</v>
      </c>
      <c r="C68" s="17"/>
      <c r="D68" s="17"/>
      <c r="E68" s="30">
        <v>3000</v>
      </c>
      <c r="F68" s="66">
        <v>106.37</v>
      </c>
      <c r="G68" s="25">
        <f>'jan 98'!F68</f>
        <v>106.37</v>
      </c>
      <c r="H68" s="29">
        <f>G68/E68</f>
        <v>3.5456666666666671E-2</v>
      </c>
      <c r="J68" s="25"/>
    </row>
    <row r="69" spans="1:10" x14ac:dyDescent="0.2">
      <c r="A69" s="22"/>
      <c r="B69" s="36" t="s">
        <v>48</v>
      </c>
      <c r="C69" s="36"/>
      <c r="D69" s="36"/>
      <c r="E69" s="37">
        <v>20000</v>
      </c>
      <c r="F69" s="67">
        <v>0</v>
      </c>
      <c r="G69" s="38">
        <f>'jan 98'!F69</f>
        <v>0</v>
      </c>
      <c r="H69" s="39">
        <f>G69/E69</f>
        <v>0</v>
      </c>
      <c r="I69" s="2"/>
      <c r="J69" s="25"/>
    </row>
    <row r="70" spans="1:10" x14ac:dyDescent="0.2">
      <c r="A70" s="22"/>
      <c r="B70" s="17"/>
      <c r="C70" s="40" t="s">
        <v>49</v>
      </c>
      <c r="D70" s="17"/>
      <c r="E70" s="41">
        <f>SUM(E66:E69)</f>
        <v>110760</v>
      </c>
      <c r="F70" s="42">
        <f>SUM(F66:F69)</f>
        <v>912.07</v>
      </c>
      <c r="G70" s="42">
        <f>SUM(G66:G69)</f>
        <v>912.07</v>
      </c>
      <c r="H70" s="33">
        <f>G70/E70</f>
        <v>8.2346514987360064E-3</v>
      </c>
      <c r="J70" s="25"/>
    </row>
    <row r="71" spans="1:10" x14ac:dyDescent="0.2">
      <c r="A71" s="22"/>
      <c r="B71" s="17"/>
      <c r="C71" s="61"/>
      <c r="D71" s="17"/>
      <c r="E71" s="58"/>
      <c r="F71" s="66"/>
      <c r="G71" s="25"/>
      <c r="H71" s="29"/>
      <c r="J71" s="25"/>
    </row>
    <row r="72" spans="1:10" x14ac:dyDescent="0.2">
      <c r="A72" s="22"/>
      <c r="B72" s="17"/>
      <c r="C72" s="17"/>
      <c r="D72" s="17"/>
      <c r="E72" s="30"/>
      <c r="F72" s="66"/>
      <c r="G72" s="25"/>
      <c r="H72" s="29"/>
      <c r="J72" s="25"/>
    </row>
    <row r="73" spans="1:10" x14ac:dyDescent="0.2">
      <c r="A73" s="16" t="s">
        <v>50</v>
      </c>
      <c r="B73" s="17"/>
      <c r="C73" s="17"/>
      <c r="D73" s="17"/>
      <c r="E73" s="30"/>
      <c r="F73" s="66"/>
      <c r="G73" s="25"/>
      <c r="H73" s="29"/>
      <c r="J73" s="25"/>
    </row>
    <row r="74" spans="1:10" x14ac:dyDescent="0.2">
      <c r="A74" s="31" t="s">
        <v>51</v>
      </c>
      <c r="B74" s="17"/>
      <c r="C74" s="17"/>
      <c r="D74" s="17"/>
      <c r="E74" s="17"/>
      <c r="F74" s="17"/>
      <c r="G74" s="17"/>
      <c r="H74" s="26"/>
      <c r="J74" s="25"/>
    </row>
    <row r="75" spans="1:10" x14ac:dyDescent="0.2">
      <c r="A75" s="22"/>
      <c r="B75" s="17" t="s">
        <v>52</v>
      </c>
      <c r="C75" s="17"/>
      <c r="D75" s="17"/>
      <c r="E75" s="30"/>
      <c r="F75" s="66"/>
      <c r="G75" s="25"/>
      <c r="H75" s="29"/>
      <c r="J75" s="25"/>
    </row>
    <row r="76" spans="1:10" x14ac:dyDescent="0.2">
      <c r="A76" s="22"/>
      <c r="B76" s="17"/>
      <c r="C76" s="35" t="s">
        <v>53</v>
      </c>
      <c r="D76" s="17"/>
      <c r="E76" s="30">
        <v>26400</v>
      </c>
      <c r="F76" s="66">
        <v>0</v>
      </c>
      <c r="G76" s="25">
        <f>'jan 98'!F76</f>
        <v>0</v>
      </c>
      <c r="H76" s="29">
        <f>G76/E76</f>
        <v>0</v>
      </c>
      <c r="J76" s="25"/>
    </row>
    <row r="77" spans="1:10" ht="14.1" customHeight="1" x14ac:dyDescent="0.2">
      <c r="A77" s="22"/>
      <c r="B77" s="17"/>
      <c r="C77" s="17" t="s">
        <v>54</v>
      </c>
      <c r="D77" s="17"/>
      <c r="E77" s="30">
        <v>3700</v>
      </c>
      <c r="F77" s="68">
        <v>0</v>
      </c>
      <c r="G77" s="25">
        <f>'jan 98'!F77</f>
        <v>0</v>
      </c>
      <c r="H77" s="29">
        <f>G77/E77</f>
        <v>0</v>
      </c>
      <c r="J77" s="47"/>
    </row>
    <row r="78" spans="1:10" x14ac:dyDescent="0.2">
      <c r="A78" s="31" t="s">
        <v>55</v>
      </c>
      <c r="B78" s="17"/>
      <c r="C78" s="17"/>
      <c r="D78" s="17"/>
      <c r="E78" s="17"/>
      <c r="F78" s="17"/>
      <c r="G78" s="17"/>
      <c r="H78" s="26"/>
    </row>
    <row r="79" spans="1:10" x14ac:dyDescent="0.2">
      <c r="A79" s="22"/>
      <c r="B79" s="17" t="s">
        <v>56</v>
      </c>
      <c r="C79" s="17"/>
      <c r="D79" s="17"/>
      <c r="E79" s="69">
        <v>12000</v>
      </c>
      <c r="F79" s="70">
        <v>51.06</v>
      </c>
      <c r="G79" s="25">
        <f>'jan 98'!F79</f>
        <v>51.06</v>
      </c>
      <c r="H79" s="29">
        <f>G79/E79</f>
        <v>4.2550000000000001E-3</v>
      </c>
      <c r="I79" s="2"/>
      <c r="J79" s="20"/>
    </row>
    <row r="80" spans="1:10" x14ac:dyDescent="0.2">
      <c r="A80" s="22"/>
      <c r="B80" s="17"/>
      <c r="C80" s="17"/>
      <c r="D80" s="17"/>
      <c r="E80" s="69"/>
      <c r="F80" s="70"/>
      <c r="G80" s="25"/>
      <c r="H80" s="29"/>
      <c r="I80" s="2"/>
      <c r="J80" s="20"/>
    </row>
    <row r="81" spans="1:10" x14ac:dyDescent="0.2">
      <c r="A81" s="22"/>
      <c r="B81" s="17" t="s">
        <v>57</v>
      </c>
      <c r="C81" s="17"/>
      <c r="D81" s="17"/>
      <c r="E81" s="30"/>
      <c r="F81" s="68"/>
      <c r="G81" s="25"/>
      <c r="H81" s="29"/>
      <c r="J81" s="20"/>
    </row>
    <row r="82" spans="1:10" x14ac:dyDescent="0.2">
      <c r="A82" s="22"/>
      <c r="B82" s="17"/>
      <c r="C82" s="17" t="s">
        <v>58</v>
      </c>
      <c r="D82" s="17"/>
      <c r="E82" s="30">
        <v>0</v>
      </c>
      <c r="F82" s="46">
        <v>0</v>
      </c>
      <c r="G82" s="25">
        <f>'jan 98'!F82</f>
        <v>0</v>
      </c>
      <c r="H82" s="29" t="s">
        <v>59</v>
      </c>
      <c r="J82" s="25"/>
    </row>
    <row r="83" spans="1:10" x14ac:dyDescent="0.2">
      <c r="A83" s="22"/>
      <c r="B83" s="17"/>
      <c r="C83" s="35" t="s">
        <v>60</v>
      </c>
      <c r="D83" s="17"/>
      <c r="E83" s="30">
        <v>0</v>
      </c>
      <c r="F83" s="34">
        <v>0</v>
      </c>
      <c r="G83" s="25">
        <f>'jan 98'!F83</f>
        <v>0</v>
      </c>
      <c r="H83" s="29" t="s">
        <v>59</v>
      </c>
      <c r="J83" s="25"/>
    </row>
    <row r="84" spans="1:10" ht="14.1" customHeight="1" x14ac:dyDescent="0.2">
      <c r="A84" s="22"/>
      <c r="B84" s="17"/>
      <c r="C84" s="35" t="s">
        <v>61</v>
      </c>
      <c r="D84" s="17"/>
      <c r="E84" s="30">
        <v>0</v>
      </c>
      <c r="F84" s="34">
        <v>0</v>
      </c>
      <c r="G84" s="25">
        <f>'jan 98'!F84</f>
        <v>0</v>
      </c>
      <c r="H84" s="29"/>
      <c r="I84" s="43"/>
      <c r="J84" s="47"/>
    </row>
    <row r="85" spans="1:10" ht="14.1" customHeight="1" x14ac:dyDescent="0.2">
      <c r="A85" s="22"/>
      <c r="B85" s="17" t="s">
        <v>62</v>
      </c>
      <c r="C85" s="17"/>
      <c r="D85" s="17"/>
      <c r="E85" s="30"/>
      <c r="F85" s="46"/>
      <c r="G85" s="25">
        <f>'jan 98'!F85</f>
        <v>0</v>
      </c>
      <c r="H85" s="29"/>
      <c r="I85" s="43"/>
      <c r="J85" s="47"/>
    </row>
    <row r="86" spans="1:10" x14ac:dyDescent="0.2">
      <c r="A86" s="22"/>
      <c r="B86" s="17"/>
      <c r="C86" s="17" t="s">
        <v>63</v>
      </c>
      <c r="D86" s="17"/>
      <c r="E86" s="30">
        <v>79000</v>
      </c>
      <c r="F86" s="46">
        <v>0</v>
      </c>
      <c r="G86" s="25">
        <f>'jan 98'!F86</f>
        <v>0</v>
      </c>
      <c r="H86" s="29">
        <f>G86/E86</f>
        <v>0</v>
      </c>
      <c r="J86" s="25"/>
    </row>
    <row r="87" spans="1:10" x14ac:dyDescent="0.2">
      <c r="A87" s="22"/>
      <c r="B87" s="17" t="s">
        <v>64</v>
      </c>
      <c r="C87" s="17"/>
      <c r="D87" s="17"/>
      <c r="E87" s="30"/>
      <c r="F87" s="66"/>
      <c r="G87" s="25">
        <f>'jan 98'!F87</f>
        <v>0</v>
      </c>
      <c r="H87" s="29"/>
      <c r="J87" s="25"/>
    </row>
    <row r="88" spans="1:10" x14ac:dyDescent="0.2">
      <c r="A88" s="22"/>
      <c r="B88" s="17"/>
      <c r="C88" s="17"/>
      <c r="D88" s="17"/>
      <c r="E88" s="30"/>
      <c r="F88" s="66"/>
      <c r="G88" s="25"/>
      <c r="H88" s="29"/>
      <c r="J88" s="25"/>
    </row>
    <row r="89" spans="1:10" x14ac:dyDescent="0.2">
      <c r="A89" s="22"/>
      <c r="B89" s="17"/>
      <c r="C89" s="17" t="s">
        <v>65</v>
      </c>
      <c r="D89" s="17"/>
      <c r="E89" s="30">
        <v>1300</v>
      </c>
      <c r="F89" s="66">
        <v>0</v>
      </c>
      <c r="G89" s="25">
        <f>'jan 98'!F89</f>
        <v>0</v>
      </c>
      <c r="H89" s="29">
        <f>G89/E89</f>
        <v>0</v>
      </c>
      <c r="J89" s="25"/>
    </row>
    <row r="90" spans="1:10" x14ac:dyDescent="0.2">
      <c r="A90" s="22"/>
      <c r="B90" s="17"/>
      <c r="C90" s="17" t="s">
        <v>66</v>
      </c>
      <c r="D90" s="71" t="s">
        <v>67</v>
      </c>
      <c r="E90" s="30">
        <v>3000</v>
      </c>
      <c r="F90" s="66"/>
      <c r="G90" s="25">
        <f>'jan 98'!F90</f>
        <v>0</v>
      </c>
      <c r="H90" s="29"/>
      <c r="J90" s="25"/>
    </row>
    <row r="91" spans="1:10" x14ac:dyDescent="0.2">
      <c r="A91" s="22"/>
      <c r="B91" s="17"/>
      <c r="C91" s="17"/>
      <c r="D91" s="17"/>
      <c r="E91" s="30"/>
      <c r="F91" s="66"/>
      <c r="G91" s="25"/>
      <c r="H91" s="29"/>
      <c r="J91" s="25"/>
    </row>
    <row r="92" spans="1:10" x14ac:dyDescent="0.2">
      <c r="A92" s="22"/>
      <c r="B92" s="36" t="s">
        <v>68</v>
      </c>
      <c r="C92" s="36"/>
      <c r="D92" s="36"/>
      <c r="E92" s="37">
        <v>1700</v>
      </c>
      <c r="F92" s="49">
        <v>0</v>
      </c>
      <c r="G92" s="38">
        <f>'jan 98'!F92</f>
        <v>0</v>
      </c>
      <c r="H92" s="39">
        <f>G92/E92</f>
        <v>0</v>
      </c>
      <c r="J92" s="25"/>
    </row>
    <row r="93" spans="1:10" x14ac:dyDescent="0.2">
      <c r="A93" s="72"/>
      <c r="B93" s="54"/>
      <c r="C93" s="73" t="s">
        <v>69</v>
      </c>
      <c r="D93" s="54"/>
      <c r="E93" s="74">
        <f>SUM(E76:E92)</f>
        <v>127100</v>
      </c>
      <c r="F93" s="75">
        <f>SUM(F76:F92)</f>
        <v>51.06</v>
      </c>
      <c r="G93" s="75">
        <f>SUM(G76:G92)</f>
        <v>51.06</v>
      </c>
      <c r="H93" s="57">
        <f>G93/E93</f>
        <v>4.0173092053501181E-4</v>
      </c>
      <c r="J93" s="25"/>
    </row>
    <row r="94" spans="1:10" x14ac:dyDescent="0.2">
      <c r="A94" s="17"/>
      <c r="B94" s="17"/>
      <c r="C94" s="17"/>
      <c r="D94" s="17"/>
      <c r="E94" s="30"/>
      <c r="F94"/>
      <c r="G94"/>
      <c r="J94" s="32"/>
    </row>
    <row r="95" spans="1:10" x14ac:dyDescent="0.2">
      <c r="A95" s="17"/>
      <c r="B95" s="17"/>
      <c r="C95" s="17"/>
      <c r="D95" s="76"/>
      <c r="E95" s="30"/>
      <c r="F95" s="32"/>
      <c r="G95" s="32"/>
      <c r="H95" s="60"/>
      <c r="J95" s="25"/>
    </row>
    <row r="96" spans="1:10" x14ac:dyDescent="0.2">
      <c r="A96" s="17"/>
      <c r="F96"/>
      <c r="G96"/>
      <c r="J96" s="25"/>
    </row>
    <row r="97" spans="1:11" ht="14.1" customHeight="1" x14ac:dyDescent="0.2">
      <c r="A97" s="77" t="s">
        <v>70</v>
      </c>
      <c r="B97" s="78"/>
      <c r="C97" s="78"/>
      <c r="D97" s="78"/>
      <c r="E97" s="79" t="s">
        <v>2</v>
      </c>
      <c r="F97" s="80">
        <f>F62</f>
        <v>35826</v>
      </c>
      <c r="G97" s="81">
        <f>G62</f>
        <v>1</v>
      </c>
      <c r="H97" s="82" t="str">
        <f>H62</f>
        <v xml:space="preserve">% of </v>
      </c>
      <c r="J97" s="47"/>
    </row>
    <row r="98" spans="1:11" x14ac:dyDescent="0.2">
      <c r="A98" s="83"/>
      <c r="B98" s="17"/>
      <c r="C98" s="17"/>
      <c r="D98" s="17"/>
      <c r="E98" s="84">
        <v>1998</v>
      </c>
      <c r="F98" s="85"/>
      <c r="G98" s="86" t="str">
        <f>G63</f>
        <v xml:space="preserve"> months</v>
      </c>
      <c r="H98" s="87" t="str">
        <f>H63</f>
        <v>Budget</v>
      </c>
    </row>
    <row r="99" spans="1:11" ht="14.1" customHeight="1" x14ac:dyDescent="0.2">
      <c r="A99" s="88" t="s">
        <v>71</v>
      </c>
      <c r="B99" s="17"/>
      <c r="C99" s="61"/>
      <c r="D99" s="17"/>
      <c r="E99" s="58">
        <f>E70+E9</f>
        <v>255760</v>
      </c>
      <c r="F99" s="59">
        <f>F70+F9</f>
        <v>11889.31</v>
      </c>
      <c r="G99" s="59">
        <f>G70+G9</f>
        <v>11889.31</v>
      </c>
      <c r="H99" s="89">
        <f>G99/E99</f>
        <v>4.6486197998123237E-2</v>
      </c>
      <c r="K99" s="90"/>
    </row>
    <row r="100" spans="1:11" x14ac:dyDescent="0.2">
      <c r="A100" s="88" t="s">
        <v>72</v>
      </c>
      <c r="B100" s="17"/>
      <c r="C100" s="61"/>
      <c r="D100" s="17"/>
      <c r="E100" s="58">
        <f>E93+E45</f>
        <v>255730</v>
      </c>
      <c r="F100" s="59">
        <f>F93+F45</f>
        <v>14941.66</v>
      </c>
      <c r="G100" s="59">
        <f>G93+G45</f>
        <v>14941.66</v>
      </c>
      <c r="H100" s="89">
        <f>G100/E100</f>
        <v>5.8427482110037933E-2</v>
      </c>
      <c r="K100" s="23"/>
    </row>
    <row r="101" spans="1:11" ht="14.1" customHeight="1" x14ac:dyDescent="0.2">
      <c r="A101" s="91" t="s">
        <v>73</v>
      </c>
      <c r="B101" s="17"/>
      <c r="C101" s="61"/>
      <c r="D101" s="17"/>
      <c r="E101" s="58">
        <f>E100-E99</f>
        <v>-30</v>
      </c>
      <c r="F101" s="59">
        <f>F100-F99</f>
        <v>3052.3500000000004</v>
      </c>
      <c r="G101" s="59">
        <f>G100-G99</f>
        <v>3052.3500000000004</v>
      </c>
      <c r="H101" s="92"/>
      <c r="K101" s="90"/>
    </row>
    <row r="102" spans="1:11" x14ac:dyDescent="0.2">
      <c r="A102" s="93" t="s">
        <v>74</v>
      </c>
      <c r="B102" s="94"/>
      <c r="C102" s="94"/>
      <c r="D102" s="94"/>
      <c r="E102" s="95">
        <v>0</v>
      </c>
      <c r="F102" s="96"/>
      <c r="G102" s="97"/>
      <c r="H102" s="98"/>
      <c r="K102" s="23"/>
    </row>
    <row r="103" spans="1:11" x14ac:dyDescent="0.2">
      <c r="A103" s="61"/>
      <c r="B103" s="17"/>
      <c r="C103" s="17"/>
      <c r="D103" s="17"/>
      <c r="E103" s="17"/>
      <c r="K103" s="90"/>
    </row>
    <row r="104" spans="1:11" ht="15" customHeight="1" x14ac:dyDescent="0.2">
      <c r="A104" s="17"/>
      <c r="B104" s="17"/>
      <c r="C104" s="17"/>
      <c r="D104" s="17"/>
      <c r="E104" s="17"/>
    </row>
    <row r="105" spans="1:11" ht="15" customHeight="1" x14ac:dyDescent="0.2">
      <c r="A105" s="17"/>
    </row>
    <row r="106" spans="1:11" ht="15" customHeight="1" x14ac:dyDescent="0.2">
      <c r="D106" t="s">
        <v>75</v>
      </c>
    </row>
    <row r="107" spans="1:11" ht="18" customHeight="1" x14ac:dyDescent="0.2">
      <c r="D107" t="s">
        <v>76</v>
      </c>
    </row>
    <row r="108" spans="1:11" ht="18" customHeight="1" x14ac:dyDescent="0.2">
      <c r="F108" s="1" t="s">
        <v>77</v>
      </c>
    </row>
    <row r="109" spans="1:11" ht="18" customHeight="1" x14ac:dyDescent="0.2">
      <c r="F109" s="1" t="s">
        <v>78</v>
      </c>
    </row>
    <row r="113" spans="8:8" x14ac:dyDescent="0.2">
      <c r="H113" s="99"/>
    </row>
  </sheetData>
  <sheetProtection selectLockedCells="1" selectUnlockedCells="1"/>
  <printOptions horizontalCentered="1" verticalCentered="1"/>
  <pageMargins left="0" right="0" top="0" bottom="0" header="0.51180555555555551" footer="0.51180555555555551"/>
  <pageSetup firstPageNumber="0" fitToHeight="2" orientation="portrait" horizontalDpi="300" verticalDpi="300"/>
  <headerFooter alignWithMargins="0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7"/>
  <sheetViews>
    <sheetView topLeftCell="A41" zoomScale="75" zoomScaleNormal="75" workbookViewId="0">
      <selection activeCell="G33" sqref="G33"/>
    </sheetView>
  </sheetViews>
  <sheetFormatPr defaultRowHeight="12.75" x14ac:dyDescent="0.2"/>
  <cols>
    <col min="1" max="1" width="15" customWidth="1"/>
    <col min="2" max="2" width="12.42578125" customWidth="1"/>
    <col min="3" max="3" width="12.85546875" customWidth="1"/>
    <col min="4" max="4" width="8.85546875" customWidth="1"/>
    <col min="5" max="5" width="10.7109375" customWidth="1"/>
    <col min="6" max="6" width="13.28515625" style="1" customWidth="1"/>
    <col min="7" max="7" width="13.85546875" style="2" customWidth="1"/>
    <col min="8" max="8" width="10.7109375" customWidth="1"/>
    <col min="9" max="9" width="6.28515625" customWidth="1"/>
    <col min="10" max="10" width="9.28515625" customWidth="1"/>
    <col min="11" max="11" width="13.28515625" style="1" customWidth="1"/>
  </cols>
  <sheetData>
    <row r="1" spans="1:11" ht="14.1" customHeight="1" x14ac:dyDescent="0.25">
      <c r="A1" s="3"/>
      <c r="B1" s="3"/>
      <c r="D1" s="100"/>
      <c r="E1" s="100" t="s">
        <v>0</v>
      </c>
      <c r="F1" s="101"/>
      <c r="K1"/>
    </row>
    <row r="2" spans="1:11" ht="14.1" customHeight="1" x14ac:dyDescent="0.25">
      <c r="A2" s="5"/>
      <c r="D2" s="100"/>
      <c r="E2" s="100" t="s">
        <v>1</v>
      </c>
      <c r="F2" s="101"/>
    </row>
    <row r="3" spans="1:11" ht="14.1" customHeight="1" x14ac:dyDescent="0.25">
      <c r="D3" s="100"/>
      <c r="E3" s="102">
        <v>35854</v>
      </c>
      <c r="F3" s="101"/>
    </row>
    <row r="4" spans="1:11" ht="14.1" customHeight="1" x14ac:dyDescent="0.2">
      <c r="D4" s="4"/>
      <c r="E4" s="6"/>
    </row>
    <row r="5" spans="1:11" ht="14.1" customHeight="1" x14ac:dyDescent="0.2">
      <c r="D5" s="4"/>
      <c r="E5" s="6"/>
    </row>
    <row r="6" spans="1:11" ht="14.1" customHeight="1" x14ac:dyDescent="0.2">
      <c r="D6" s="4"/>
      <c r="E6" s="6"/>
    </row>
    <row r="7" spans="1:11" ht="14.1" customHeight="1" x14ac:dyDescent="0.2">
      <c r="D7" s="4"/>
      <c r="E7" s="6"/>
    </row>
    <row r="8" spans="1:11" ht="14.1" customHeight="1" x14ac:dyDescent="0.2">
      <c r="D8" s="4"/>
      <c r="E8" s="4"/>
      <c r="F8" s="7"/>
      <c r="G8" s="8"/>
    </row>
    <row r="9" spans="1:11" ht="14.1" customHeight="1" x14ac:dyDescent="0.2">
      <c r="A9" s="9"/>
      <c r="B9" s="10"/>
      <c r="C9" s="10"/>
      <c r="D9" s="11"/>
      <c r="E9" s="11" t="s">
        <v>2</v>
      </c>
      <c r="F9" s="12">
        <f>E3</f>
        <v>35854</v>
      </c>
      <c r="G9" s="13">
        <v>2</v>
      </c>
      <c r="H9" s="14" t="s">
        <v>3</v>
      </c>
      <c r="J9" s="15"/>
    </row>
    <row r="10" spans="1:11" ht="14.1" customHeight="1" x14ac:dyDescent="0.2">
      <c r="A10" s="16"/>
      <c r="B10" s="17"/>
      <c r="C10" s="17"/>
      <c r="D10" s="18"/>
      <c r="E10" s="18">
        <v>1998</v>
      </c>
      <c r="F10" s="19"/>
      <c r="G10" s="20" t="s">
        <v>4</v>
      </c>
      <c r="H10" s="21" t="s">
        <v>2</v>
      </c>
      <c r="J10" s="20"/>
    </row>
    <row r="11" spans="1:11" x14ac:dyDescent="0.2">
      <c r="A11" s="22"/>
      <c r="B11" s="17"/>
      <c r="C11" s="17"/>
      <c r="D11" s="17"/>
      <c r="E11" s="17"/>
      <c r="F11" s="23"/>
      <c r="G11" s="17"/>
      <c r="H11" s="24">
        <f>G9/12</f>
        <v>0.16666666666666666</v>
      </c>
      <c r="J11" s="25"/>
    </row>
    <row r="12" spans="1:11" x14ac:dyDescent="0.2">
      <c r="A12" s="16" t="s">
        <v>5</v>
      </c>
      <c r="B12" s="17"/>
      <c r="C12" s="17"/>
      <c r="D12" s="17"/>
      <c r="E12" s="17"/>
      <c r="F12" s="23"/>
      <c r="G12" s="17"/>
      <c r="H12" s="26"/>
      <c r="J12" s="25"/>
    </row>
    <row r="13" spans="1:11" x14ac:dyDescent="0.2">
      <c r="A13" s="22"/>
      <c r="B13" s="17" t="s">
        <v>6</v>
      </c>
      <c r="C13" s="17"/>
      <c r="D13" s="17"/>
      <c r="E13" s="27">
        <v>145000</v>
      </c>
      <c r="F13" s="28">
        <v>10625.4</v>
      </c>
      <c r="G13" s="25">
        <f>'jan 98'!G9+'feb 98'!F13</f>
        <v>21602.639999999999</v>
      </c>
      <c r="H13" s="29">
        <f>G13/E13</f>
        <v>0.14898372413793104</v>
      </c>
      <c r="J13" s="25"/>
    </row>
    <row r="14" spans="1:11" x14ac:dyDescent="0.2">
      <c r="A14" s="22"/>
      <c r="B14" s="17"/>
      <c r="C14" s="17"/>
      <c r="D14" s="17"/>
      <c r="E14" s="30"/>
      <c r="F14" s="25"/>
      <c r="G14" s="25"/>
      <c r="H14" s="29"/>
      <c r="J14" s="25"/>
    </row>
    <row r="15" spans="1:11" x14ac:dyDescent="0.2">
      <c r="A15" s="16" t="s">
        <v>7</v>
      </c>
      <c r="B15" s="17"/>
      <c r="C15" s="17"/>
      <c r="D15" s="17"/>
      <c r="E15" s="30"/>
      <c r="F15" s="25"/>
      <c r="G15" s="17"/>
      <c r="H15" s="29"/>
      <c r="J15" s="25"/>
    </row>
    <row r="16" spans="1:11" x14ac:dyDescent="0.2">
      <c r="A16" s="31" t="s">
        <v>8</v>
      </c>
      <c r="B16" s="17"/>
      <c r="C16" s="17"/>
      <c r="D16" s="17"/>
      <c r="E16" s="30"/>
      <c r="F16" s="25"/>
      <c r="G16" s="25"/>
      <c r="H16" s="29"/>
      <c r="J16" s="25"/>
    </row>
    <row r="17" spans="1:10" x14ac:dyDescent="0.2">
      <c r="A17" s="22"/>
      <c r="B17" s="17" t="s">
        <v>9</v>
      </c>
      <c r="C17" s="17"/>
      <c r="D17" s="17"/>
      <c r="E17" s="30">
        <v>10000</v>
      </c>
      <c r="F17" s="25">
        <v>838.38</v>
      </c>
      <c r="G17" s="25">
        <f>'jan 98'!G13+'feb 98'!F17</f>
        <v>1341.88</v>
      </c>
      <c r="H17" s="29">
        <f>G17/E17</f>
        <v>0.134188</v>
      </c>
      <c r="J17" s="25"/>
    </row>
    <row r="18" spans="1:10" hidden="1" x14ac:dyDescent="0.2">
      <c r="A18" s="22"/>
      <c r="B18" s="17" t="s">
        <v>10</v>
      </c>
      <c r="C18" s="17"/>
      <c r="D18" s="17"/>
      <c r="E18" s="30">
        <v>900</v>
      </c>
      <c r="F18" s="25">
        <v>0</v>
      </c>
      <c r="G18" s="25">
        <f>'feb 98'!F18</f>
        <v>0</v>
      </c>
      <c r="H18" s="29">
        <f>G18/E18</f>
        <v>0</v>
      </c>
      <c r="J18" s="25"/>
    </row>
    <row r="19" spans="1:10" x14ac:dyDescent="0.2">
      <c r="A19" s="22"/>
      <c r="B19" s="17" t="s">
        <v>11</v>
      </c>
      <c r="C19" s="17"/>
      <c r="D19" s="17"/>
      <c r="E19" s="30"/>
      <c r="F19" s="32"/>
      <c r="G19" s="25"/>
      <c r="H19" s="33"/>
      <c r="J19" s="25"/>
    </row>
    <row r="20" spans="1:10" ht="14.1" customHeight="1" x14ac:dyDescent="0.2">
      <c r="A20" s="22"/>
      <c r="B20" s="17"/>
      <c r="C20" s="17" t="s">
        <v>12</v>
      </c>
      <c r="D20" s="17"/>
      <c r="E20" s="30">
        <v>6200</v>
      </c>
      <c r="F20" s="34">
        <v>0</v>
      </c>
      <c r="G20" s="25">
        <f>'jan 98'!G16+'feb 98'!F20</f>
        <v>5773</v>
      </c>
      <c r="H20" s="29">
        <f t="shared" ref="H20:H32" si="0">G20/E20</f>
        <v>0.93112903225806454</v>
      </c>
      <c r="J20" s="32"/>
    </row>
    <row r="21" spans="1:10" x14ac:dyDescent="0.2">
      <c r="A21" s="22"/>
      <c r="B21" s="17"/>
      <c r="C21" s="17" t="s">
        <v>13</v>
      </c>
      <c r="D21" s="17"/>
      <c r="E21" s="30">
        <v>2100</v>
      </c>
      <c r="F21" s="34">
        <v>0</v>
      </c>
      <c r="G21" s="25">
        <f>'jan 98'!G17+'feb 98'!F21</f>
        <v>0</v>
      </c>
      <c r="H21" s="29">
        <f t="shared" si="0"/>
        <v>0</v>
      </c>
      <c r="J21" s="25"/>
    </row>
    <row r="22" spans="1:10" x14ac:dyDescent="0.2">
      <c r="A22" s="22"/>
      <c r="B22" s="17" t="s">
        <v>14</v>
      </c>
      <c r="C22" s="17"/>
      <c r="D22" s="18"/>
      <c r="E22" s="30">
        <v>2400</v>
      </c>
      <c r="F22" s="34">
        <v>0</v>
      </c>
      <c r="G22" s="25">
        <f>'jan 98'!G18+'feb 98'!F22</f>
        <v>0</v>
      </c>
      <c r="H22" s="29">
        <f t="shared" si="0"/>
        <v>0</v>
      </c>
      <c r="J22" s="25"/>
    </row>
    <row r="23" spans="1:10" x14ac:dyDescent="0.2">
      <c r="A23" s="22"/>
      <c r="B23" s="17" t="s">
        <v>15</v>
      </c>
      <c r="C23" s="17"/>
      <c r="D23" s="18"/>
      <c r="E23" s="30">
        <v>2000</v>
      </c>
      <c r="F23" s="34">
        <v>177.62</v>
      </c>
      <c r="G23" s="25">
        <f>'jan 98'!G19+'feb 98'!F23</f>
        <v>629.97</v>
      </c>
      <c r="H23" s="29">
        <f t="shared" si="0"/>
        <v>0.31498500000000001</v>
      </c>
      <c r="J23" s="15"/>
    </row>
    <row r="24" spans="1:10" x14ac:dyDescent="0.2">
      <c r="A24" s="22"/>
      <c r="B24" s="17" t="s">
        <v>16</v>
      </c>
      <c r="C24" s="17"/>
      <c r="D24" s="17"/>
      <c r="E24" s="30">
        <v>1200</v>
      </c>
      <c r="F24" s="34">
        <v>258.94</v>
      </c>
      <c r="G24" s="25">
        <f>'jan 98'!G20+'feb 98'!F24</f>
        <v>258.94</v>
      </c>
      <c r="H24" s="29">
        <f t="shared" si="0"/>
        <v>0.21578333333333333</v>
      </c>
      <c r="J24" s="20"/>
    </row>
    <row r="25" spans="1:10" x14ac:dyDescent="0.2">
      <c r="A25" s="22"/>
      <c r="B25" s="17" t="s">
        <v>17</v>
      </c>
      <c r="C25" s="17"/>
      <c r="D25" s="17"/>
      <c r="E25" s="30">
        <v>750</v>
      </c>
      <c r="F25" s="34">
        <v>55</v>
      </c>
      <c r="G25" s="25">
        <f>'jan 98'!G21+'feb 98'!F25</f>
        <v>703.29</v>
      </c>
      <c r="H25" s="29">
        <f t="shared" si="0"/>
        <v>0.93772</v>
      </c>
      <c r="J25" s="25"/>
    </row>
    <row r="26" spans="1:10" x14ac:dyDescent="0.2">
      <c r="A26" s="22"/>
      <c r="B26" s="17" t="s">
        <v>18</v>
      </c>
      <c r="C26" s="17"/>
      <c r="D26" s="17"/>
      <c r="E26" s="30">
        <v>800</v>
      </c>
      <c r="F26" s="34">
        <v>58.25</v>
      </c>
      <c r="G26" s="25">
        <f>'jan 98'!G22+'feb 98'!F26</f>
        <v>109.22999999999999</v>
      </c>
      <c r="H26" s="29">
        <f t="shared" si="0"/>
        <v>0.13653749999999998</v>
      </c>
      <c r="J26" s="25"/>
    </row>
    <row r="27" spans="1:10" x14ac:dyDescent="0.2">
      <c r="A27" s="22"/>
      <c r="B27" s="35" t="s">
        <v>19</v>
      </c>
      <c r="C27" s="17" t="s">
        <v>20</v>
      </c>
      <c r="D27" s="17"/>
      <c r="E27" s="30">
        <v>5500</v>
      </c>
      <c r="F27" s="34">
        <v>929.61</v>
      </c>
      <c r="G27" s="25">
        <f>'jan 98'!G23+'feb 98'!F27</f>
        <v>929.61</v>
      </c>
      <c r="H27" s="29">
        <f t="shared" si="0"/>
        <v>0.16902</v>
      </c>
      <c r="J27" s="25"/>
    </row>
    <row r="28" spans="1:10" x14ac:dyDescent="0.2">
      <c r="A28" s="22"/>
      <c r="B28" s="17" t="s">
        <v>21</v>
      </c>
      <c r="C28" s="17"/>
      <c r="D28" s="17"/>
      <c r="E28" s="30">
        <v>700</v>
      </c>
      <c r="F28" s="25">
        <v>0</v>
      </c>
      <c r="G28" s="25">
        <f>'jan 98'!G24+'feb 98'!F28</f>
        <v>0</v>
      </c>
      <c r="H28" s="29">
        <f t="shared" si="0"/>
        <v>0</v>
      </c>
      <c r="J28" s="25"/>
    </row>
    <row r="29" spans="1:10" x14ac:dyDescent="0.2">
      <c r="A29" s="22"/>
      <c r="B29" s="17" t="s">
        <v>22</v>
      </c>
      <c r="C29" s="17"/>
      <c r="D29" s="17"/>
      <c r="E29" s="30">
        <v>2800</v>
      </c>
      <c r="F29" s="25">
        <v>0</v>
      </c>
      <c r="G29" s="25">
        <f>'jan 98'!G25+'feb 98'!F29</f>
        <v>0</v>
      </c>
      <c r="H29" s="29">
        <f t="shared" si="0"/>
        <v>0</v>
      </c>
      <c r="J29" s="25"/>
    </row>
    <row r="30" spans="1:10" x14ac:dyDescent="0.2">
      <c r="A30" s="22"/>
      <c r="B30" s="35" t="s">
        <v>23</v>
      </c>
      <c r="C30" s="17" t="s">
        <v>20</v>
      </c>
      <c r="D30" s="17"/>
      <c r="E30" s="30">
        <v>6000</v>
      </c>
      <c r="F30" s="25">
        <v>0</v>
      </c>
      <c r="G30" s="25">
        <f>'jan 98'!G26+'feb 98'!F30</f>
        <v>0</v>
      </c>
      <c r="H30" s="29">
        <f t="shared" si="0"/>
        <v>0</v>
      </c>
      <c r="J30" s="25"/>
    </row>
    <row r="31" spans="1:10" x14ac:dyDescent="0.2">
      <c r="A31" s="22"/>
      <c r="B31" s="17" t="s">
        <v>24</v>
      </c>
      <c r="C31" s="17"/>
      <c r="D31" s="17"/>
      <c r="E31" s="30">
        <v>1400</v>
      </c>
      <c r="F31" s="25">
        <v>0</v>
      </c>
      <c r="G31" s="25">
        <f>'jan 98'!G27+'feb 98'!F31</f>
        <v>0</v>
      </c>
      <c r="H31" s="29">
        <f t="shared" si="0"/>
        <v>0</v>
      </c>
      <c r="J31" s="25"/>
    </row>
    <row r="32" spans="1:10" x14ac:dyDescent="0.2">
      <c r="A32" s="22"/>
      <c r="B32" s="17" t="s">
        <v>25</v>
      </c>
      <c r="C32" s="17"/>
      <c r="D32" s="17"/>
      <c r="E32" s="30">
        <v>1000</v>
      </c>
      <c r="F32" s="25">
        <v>246.82</v>
      </c>
      <c r="G32" s="25">
        <f>'jan 98'!G28+'feb 98'!F32</f>
        <v>546.81999999999994</v>
      </c>
      <c r="H32" s="29">
        <f t="shared" si="0"/>
        <v>0.54681999999999997</v>
      </c>
      <c r="J32" s="25"/>
    </row>
    <row r="33" spans="1:10" x14ac:dyDescent="0.2">
      <c r="A33" s="22"/>
      <c r="B33" s="36" t="s">
        <v>26</v>
      </c>
      <c r="C33" s="36"/>
      <c r="D33" s="36"/>
      <c r="E33" s="37">
        <v>0</v>
      </c>
      <c r="F33" s="38">
        <v>271.56</v>
      </c>
      <c r="G33" s="38">
        <f>'jan 98'!G29+'feb 98'!F33</f>
        <v>347.15999999999997</v>
      </c>
      <c r="H33" s="39"/>
      <c r="J33" s="25"/>
    </row>
    <row r="34" spans="1:10" x14ac:dyDescent="0.2">
      <c r="A34" s="22"/>
      <c r="B34" s="17"/>
      <c r="C34" s="40" t="s">
        <v>27</v>
      </c>
      <c r="D34" s="17"/>
      <c r="E34" s="41">
        <f>SUM(E17:E33)</f>
        <v>43750</v>
      </c>
      <c r="F34" s="42">
        <f>SUM(F17:F33)</f>
        <v>2836.1800000000003</v>
      </c>
      <c r="G34" s="42">
        <f>SUM(G17:G33)</f>
        <v>10639.9</v>
      </c>
      <c r="H34" s="33">
        <f>G34/E34</f>
        <v>0.24319771428571427</v>
      </c>
      <c r="I34" s="43"/>
      <c r="J34" s="25"/>
    </row>
    <row r="35" spans="1:10" x14ac:dyDescent="0.2">
      <c r="A35" s="22"/>
      <c r="B35" s="17"/>
      <c r="C35" s="17"/>
      <c r="D35" s="17"/>
      <c r="E35" s="17"/>
      <c r="F35" s="25"/>
      <c r="G35" s="25"/>
      <c r="H35" s="29"/>
      <c r="I35" s="43"/>
      <c r="J35" s="25"/>
    </row>
    <row r="36" spans="1:10" x14ac:dyDescent="0.2">
      <c r="A36" s="31" t="s">
        <v>28</v>
      </c>
      <c r="B36" s="17"/>
      <c r="C36" s="17"/>
      <c r="D36" s="17"/>
      <c r="E36" s="17"/>
      <c r="F36" s="25"/>
      <c r="G36" s="25"/>
      <c r="H36" s="29"/>
      <c r="J36" s="25"/>
    </row>
    <row r="37" spans="1:10" x14ac:dyDescent="0.2">
      <c r="B37" s="17" t="s">
        <v>29</v>
      </c>
      <c r="C37" s="17"/>
      <c r="D37" s="17"/>
      <c r="E37" s="30">
        <v>51000</v>
      </c>
      <c r="F37" s="44">
        <v>4230.0200000000004</v>
      </c>
      <c r="G37" s="25">
        <f>'jan 98'!G33+'feb 98'!F37</f>
        <v>8950.17</v>
      </c>
      <c r="H37" s="45">
        <f t="shared" ref="H37:H45" si="1">G37/E37</f>
        <v>0.17549352941176471</v>
      </c>
      <c r="J37" s="25"/>
    </row>
    <row r="38" spans="1:10" x14ac:dyDescent="0.2">
      <c r="A38" s="22"/>
      <c r="B38" s="17" t="s">
        <v>10</v>
      </c>
      <c r="C38" s="17"/>
      <c r="D38" s="17"/>
      <c r="E38" s="30">
        <v>4080</v>
      </c>
      <c r="F38" s="25">
        <v>424.62</v>
      </c>
      <c r="G38" s="25">
        <f>'jan 98'!G34+'feb 98'!F38</f>
        <v>866</v>
      </c>
      <c r="H38" s="45">
        <f t="shared" si="1"/>
        <v>0.21225490196078431</v>
      </c>
      <c r="I38" s="2"/>
      <c r="J38" s="25"/>
    </row>
    <row r="39" spans="1:10" x14ac:dyDescent="0.2">
      <c r="A39" s="22"/>
      <c r="B39" s="17" t="s">
        <v>30</v>
      </c>
      <c r="C39" s="17" t="s">
        <v>31</v>
      </c>
      <c r="D39" s="17"/>
      <c r="E39" s="30">
        <v>9000</v>
      </c>
      <c r="F39" s="25">
        <v>567.21</v>
      </c>
      <c r="G39" s="25">
        <f>'jan 98'!G35+'feb 98'!F39</f>
        <v>1041.6400000000001</v>
      </c>
      <c r="H39" s="45">
        <f t="shared" si="1"/>
        <v>0.11573777777777779</v>
      </c>
      <c r="I39" s="2"/>
      <c r="J39" s="25"/>
    </row>
    <row r="40" spans="1:10" x14ac:dyDescent="0.2">
      <c r="A40" s="22"/>
      <c r="B40" s="17"/>
      <c r="C40" s="17" t="s">
        <v>32</v>
      </c>
      <c r="D40" s="17"/>
      <c r="E40" s="30">
        <v>5000</v>
      </c>
      <c r="F40" s="25">
        <v>200</v>
      </c>
      <c r="G40" s="25">
        <f>'jan 98'!G36+'feb 98'!F40</f>
        <v>200</v>
      </c>
      <c r="H40" s="45">
        <f t="shared" si="1"/>
        <v>0.04</v>
      </c>
      <c r="J40" s="25"/>
    </row>
    <row r="41" spans="1:10" x14ac:dyDescent="0.2">
      <c r="A41" s="22"/>
      <c r="B41" s="17" t="s">
        <v>33</v>
      </c>
      <c r="C41" s="17" t="s">
        <v>34</v>
      </c>
      <c r="D41" s="17"/>
      <c r="E41" s="30">
        <v>1500</v>
      </c>
      <c r="F41" s="25">
        <v>0</v>
      </c>
      <c r="G41" s="25">
        <f>'jan 98'!G37+'feb 98'!F41</f>
        <v>100.1</v>
      </c>
      <c r="H41" s="45">
        <f t="shared" si="1"/>
        <v>6.6733333333333325E-2</v>
      </c>
      <c r="J41" s="25"/>
    </row>
    <row r="42" spans="1:10" x14ac:dyDescent="0.2">
      <c r="A42" s="22"/>
      <c r="B42" s="17"/>
      <c r="C42" s="17" t="s">
        <v>35</v>
      </c>
      <c r="D42" s="17"/>
      <c r="E42" s="30">
        <v>1500</v>
      </c>
      <c r="F42" s="25">
        <v>0</v>
      </c>
      <c r="G42" s="25">
        <f>'jan 98'!G38+'feb 98'!F42</f>
        <v>0</v>
      </c>
      <c r="H42" s="45">
        <f t="shared" si="1"/>
        <v>0</v>
      </c>
      <c r="J42" s="25"/>
    </row>
    <row r="43" spans="1:10" x14ac:dyDescent="0.2">
      <c r="A43" s="22"/>
      <c r="B43" s="17" t="s">
        <v>36</v>
      </c>
      <c r="C43" s="17"/>
      <c r="D43" s="17"/>
      <c r="E43" s="30">
        <v>1000</v>
      </c>
      <c r="F43" s="25">
        <v>27</v>
      </c>
      <c r="G43" s="25">
        <f>'jan 98'!G39+'feb 98'!F43</f>
        <v>188.74</v>
      </c>
      <c r="H43" s="45">
        <f t="shared" si="1"/>
        <v>0.18874000000000002</v>
      </c>
      <c r="J43" s="25"/>
    </row>
    <row r="44" spans="1:10" x14ac:dyDescent="0.2">
      <c r="A44" s="22"/>
      <c r="B44" s="17" t="s">
        <v>37</v>
      </c>
      <c r="C44" s="17"/>
      <c r="D44" s="17"/>
      <c r="E44" s="30">
        <v>10000</v>
      </c>
      <c r="F44" s="25">
        <v>978.2</v>
      </c>
      <c r="G44" s="25">
        <f>'jan 98'!G40+'feb 98'!F44</f>
        <v>2017.28</v>
      </c>
      <c r="H44" s="45">
        <f t="shared" si="1"/>
        <v>0.20172799999999999</v>
      </c>
      <c r="J44" s="25"/>
    </row>
    <row r="45" spans="1:10" ht="14.1" customHeight="1" x14ac:dyDescent="0.2">
      <c r="A45" s="22"/>
      <c r="B45" s="35" t="s">
        <v>38</v>
      </c>
      <c r="C45" s="17"/>
      <c r="D45" s="17"/>
      <c r="E45" s="30">
        <v>1800</v>
      </c>
      <c r="F45" s="46">
        <v>150</v>
      </c>
      <c r="G45" s="25">
        <f>'jan 98'!G41+'feb 98'!F45</f>
        <v>300</v>
      </c>
      <c r="H45" s="45">
        <f t="shared" si="1"/>
        <v>0.16666666666666666</v>
      </c>
      <c r="J45" s="47"/>
    </row>
    <row r="46" spans="1:10" ht="14.1" customHeight="1" x14ac:dyDescent="0.2">
      <c r="A46" s="22"/>
      <c r="B46" s="48" t="s">
        <v>39</v>
      </c>
      <c r="C46" s="36"/>
      <c r="D46" s="36"/>
      <c r="E46" s="37"/>
      <c r="F46" s="49">
        <v>0</v>
      </c>
      <c r="G46" s="38">
        <f>'jan 98'!G42+'feb 98'!F46</f>
        <v>0</v>
      </c>
      <c r="H46" s="50"/>
      <c r="I46" s="2"/>
      <c r="J46" s="47"/>
    </row>
    <row r="47" spans="1:10" x14ac:dyDescent="0.2">
      <c r="A47" s="22"/>
      <c r="B47" s="51" t="s">
        <v>40</v>
      </c>
      <c r="D47" s="17"/>
      <c r="E47" s="41">
        <f>SUM(E37:E45)</f>
        <v>84880</v>
      </c>
      <c r="F47" s="42">
        <f>SUM(F37:F46)</f>
        <v>6577.05</v>
      </c>
      <c r="G47" s="42">
        <f>SUM(G37:G46)</f>
        <v>13663.93</v>
      </c>
      <c r="H47" s="33">
        <f>G47/E47</f>
        <v>0.16097938265786993</v>
      </c>
      <c r="J47" s="25"/>
    </row>
    <row r="48" spans="1:10" x14ac:dyDescent="0.2">
      <c r="A48" s="22"/>
      <c r="B48" s="17"/>
      <c r="C48" s="17"/>
      <c r="D48" s="17"/>
      <c r="E48" s="17"/>
      <c r="F48" s="23"/>
      <c r="G48" s="17"/>
      <c r="H48" s="52"/>
      <c r="J48" s="25"/>
    </row>
    <row r="49" spans="1:10" x14ac:dyDescent="0.2">
      <c r="A49" s="53" t="s">
        <v>41</v>
      </c>
      <c r="B49" s="54"/>
      <c r="C49" s="54"/>
      <c r="D49" s="54"/>
      <c r="E49" s="55">
        <f>E47+E34</f>
        <v>128630</v>
      </c>
      <c r="F49" s="56">
        <f>F47+F34</f>
        <v>9413.23</v>
      </c>
      <c r="G49" s="56">
        <f>G47+G34</f>
        <v>24303.83</v>
      </c>
      <c r="H49" s="57">
        <f>G49/E49</f>
        <v>0.18894371453004744</v>
      </c>
      <c r="J49" s="25"/>
    </row>
    <row r="50" spans="1:10" x14ac:dyDescent="0.2">
      <c r="B50" s="17"/>
      <c r="C50" s="17"/>
      <c r="D50" s="17"/>
      <c r="E50" s="58"/>
      <c r="F50" s="59"/>
      <c r="G50" s="59"/>
      <c r="H50" s="60"/>
      <c r="J50" s="25"/>
    </row>
    <row r="51" spans="1:10" x14ac:dyDescent="0.2">
      <c r="A51" s="51"/>
      <c r="B51" s="17"/>
      <c r="C51" s="17"/>
      <c r="D51" s="17"/>
      <c r="E51" s="58"/>
      <c r="F51" s="59"/>
      <c r="G51" s="59"/>
      <c r="H51" s="60"/>
      <c r="J51" s="25"/>
    </row>
    <row r="52" spans="1:10" x14ac:dyDescent="0.2">
      <c r="A52" s="51"/>
      <c r="B52" s="17"/>
      <c r="C52" s="17"/>
      <c r="D52" s="17"/>
      <c r="E52" s="58"/>
      <c r="F52" s="59"/>
      <c r="G52" s="59"/>
      <c r="H52" s="60"/>
      <c r="J52" s="25"/>
    </row>
    <row r="53" spans="1:10" x14ac:dyDescent="0.2">
      <c r="A53" s="51"/>
      <c r="B53" s="17"/>
      <c r="C53" s="17"/>
      <c r="D53" s="17"/>
      <c r="E53" s="58"/>
      <c r="F53" s="59"/>
      <c r="G53" s="59"/>
      <c r="H53" s="60"/>
      <c r="J53" s="25"/>
    </row>
    <row r="54" spans="1:10" x14ac:dyDescent="0.2">
      <c r="A54" s="51"/>
      <c r="B54" s="17"/>
      <c r="C54" s="17"/>
      <c r="D54" s="17"/>
      <c r="E54" s="58"/>
      <c r="F54" s="59"/>
      <c r="G54" s="59"/>
      <c r="H54" s="60"/>
      <c r="J54" s="25"/>
    </row>
    <row r="55" spans="1:10" x14ac:dyDescent="0.2">
      <c r="A55" s="51"/>
      <c r="B55" s="17"/>
      <c r="C55" s="17"/>
      <c r="D55" s="17"/>
      <c r="E55" s="58"/>
      <c r="F55" s="59"/>
      <c r="G55" s="59"/>
      <c r="H55" s="60"/>
      <c r="J55" s="25"/>
    </row>
    <row r="56" spans="1:10" x14ac:dyDescent="0.2">
      <c r="A56" s="51"/>
      <c r="B56" s="17"/>
      <c r="C56" s="17"/>
      <c r="D56" s="17"/>
      <c r="E56" s="58"/>
      <c r="F56" s="59"/>
      <c r="G56" s="59"/>
      <c r="H56" s="60"/>
      <c r="J56" s="25"/>
    </row>
    <row r="57" spans="1:10" x14ac:dyDescent="0.2">
      <c r="A57" s="51"/>
      <c r="B57" s="17"/>
      <c r="C57" s="17"/>
      <c r="D57" s="17"/>
      <c r="E57" s="58"/>
      <c r="F57" s="59"/>
      <c r="G57" s="59"/>
      <c r="H57" s="60"/>
      <c r="J57" s="25"/>
    </row>
    <row r="58" spans="1:10" x14ac:dyDescent="0.2">
      <c r="A58" s="51"/>
      <c r="B58" s="17"/>
      <c r="C58" s="17"/>
      <c r="D58" s="17"/>
      <c r="E58" s="58"/>
      <c r="F58" s="59"/>
      <c r="G58" s="59"/>
      <c r="H58" s="60"/>
      <c r="J58" s="25"/>
    </row>
    <row r="59" spans="1:10" x14ac:dyDescent="0.2">
      <c r="A59" s="51"/>
      <c r="B59" s="17"/>
      <c r="C59" s="17"/>
      <c r="D59" s="17"/>
      <c r="E59" s="58"/>
      <c r="F59" s="59"/>
      <c r="G59" s="59"/>
      <c r="H59" s="60"/>
      <c r="J59" s="25"/>
    </row>
    <row r="60" spans="1:10" x14ac:dyDescent="0.2">
      <c r="A60" s="51"/>
      <c r="B60" s="17"/>
      <c r="C60" s="17"/>
      <c r="D60" s="17"/>
      <c r="E60" s="58"/>
      <c r="F60" s="59"/>
      <c r="G60" s="59"/>
      <c r="H60" s="60"/>
      <c r="J60" s="25"/>
    </row>
    <row r="61" spans="1:10" x14ac:dyDescent="0.2">
      <c r="A61" s="51"/>
      <c r="B61" s="17"/>
      <c r="C61" s="17"/>
      <c r="D61" s="17"/>
      <c r="E61" s="17"/>
      <c r="F61" s="23"/>
      <c r="G61"/>
      <c r="H61" s="17"/>
      <c r="J61" s="25"/>
    </row>
    <row r="62" spans="1:10" x14ac:dyDescent="0.2">
      <c r="A62" s="17"/>
      <c r="B62" s="61"/>
      <c r="C62" s="61"/>
      <c r="D62" s="17"/>
      <c r="E62" s="62" t="str">
        <f>E1</f>
        <v>Indian Hills Water District</v>
      </c>
      <c r="F62" s="23"/>
      <c r="G62"/>
      <c r="H62" s="61" t="s">
        <v>42</v>
      </c>
      <c r="J62" s="25"/>
    </row>
    <row r="63" spans="1:10" ht="14.1" customHeight="1" x14ac:dyDescent="0.2">
      <c r="A63" s="63"/>
      <c r="B63" s="17"/>
      <c r="C63" s="17"/>
      <c r="D63" s="17"/>
      <c r="E63" s="18" t="str">
        <f>E2</f>
        <v>Cash Flow Statement</v>
      </c>
      <c r="F63" s="23"/>
      <c r="G63"/>
      <c r="H63" s="17"/>
      <c r="J63" s="25"/>
    </row>
    <row r="64" spans="1:10" ht="14.1" customHeight="1" x14ac:dyDescent="0.3">
      <c r="A64" s="64"/>
      <c r="D64" s="17"/>
      <c r="E64" s="6">
        <f>E3</f>
        <v>35854</v>
      </c>
      <c r="F64" s="23"/>
      <c r="G64"/>
      <c r="H64" s="17"/>
      <c r="J64" s="25"/>
    </row>
    <row r="65" spans="1:10" ht="14.1" customHeight="1" x14ac:dyDescent="0.2">
      <c r="D65" s="18"/>
      <c r="F65"/>
      <c r="G65"/>
      <c r="J65" s="25"/>
    </row>
    <row r="66" spans="1:10" ht="14.1" customHeight="1" x14ac:dyDescent="0.2">
      <c r="A66" s="9"/>
      <c r="B66" s="10"/>
      <c r="C66" s="10"/>
      <c r="D66" s="10"/>
      <c r="E66" s="11" t="s">
        <v>2</v>
      </c>
      <c r="F66" s="12">
        <f>F9</f>
        <v>35854</v>
      </c>
      <c r="G66" s="13">
        <f>G9</f>
        <v>2</v>
      </c>
      <c r="H66" s="14" t="s">
        <v>3</v>
      </c>
      <c r="J66" s="20"/>
    </row>
    <row r="67" spans="1:10" x14ac:dyDescent="0.2">
      <c r="A67" s="22"/>
      <c r="B67" s="17"/>
      <c r="C67" s="17"/>
      <c r="D67" s="17"/>
      <c r="E67" s="18">
        <v>1998</v>
      </c>
      <c r="F67" s="19"/>
      <c r="G67" s="20" t="s">
        <v>4</v>
      </c>
      <c r="H67" s="21" t="s">
        <v>2</v>
      </c>
      <c r="J67" s="25"/>
    </row>
    <row r="68" spans="1:10" x14ac:dyDescent="0.2">
      <c r="A68" s="22"/>
      <c r="B68" s="17"/>
      <c r="C68" s="17"/>
      <c r="D68" s="17"/>
      <c r="E68" s="18"/>
      <c r="F68" s="19"/>
      <c r="G68" s="20"/>
      <c r="H68" s="65">
        <f>H11</f>
        <v>0.16666666666666666</v>
      </c>
      <c r="J68" s="25"/>
    </row>
    <row r="69" spans="1:10" x14ac:dyDescent="0.2">
      <c r="A69" s="16" t="s">
        <v>43</v>
      </c>
      <c r="B69" s="17"/>
      <c r="C69" s="17"/>
      <c r="D69" s="17"/>
      <c r="E69" s="17"/>
      <c r="F69" s="25"/>
      <c r="G69" s="25"/>
      <c r="H69" s="29"/>
      <c r="J69" s="25"/>
    </row>
    <row r="70" spans="1:10" x14ac:dyDescent="0.2">
      <c r="A70" s="22"/>
      <c r="B70" s="17" t="s">
        <v>44</v>
      </c>
      <c r="C70" s="17" t="s">
        <v>45</v>
      </c>
      <c r="D70" s="17"/>
      <c r="E70" s="27">
        <v>79290</v>
      </c>
      <c r="F70" s="66">
        <v>2651.67</v>
      </c>
      <c r="G70" s="25">
        <f>'jan 98'!G66+'feb 98'!F70</f>
        <v>2651.67</v>
      </c>
      <c r="H70" s="29">
        <f>G70/E70</f>
        <v>3.344267877412032E-2</v>
      </c>
      <c r="J70" s="25"/>
    </row>
    <row r="71" spans="1:10" x14ac:dyDescent="0.2">
      <c r="A71" s="22"/>
      <c r="B71" s="17"/>
      <c r="C71" s="17" t="s">
        <v>46</v>
      </c>
      <c r="D71" s="17"/>
      <c r="E71" s="30">
        <v>8470</v>
      </c>
      <c r="F71" s="66">
        <v>787.65</v>
      </c>
      <c r="G71" s="25">
        <f>'jan 98'!G67+'feb 98'!F71</f>
        <v>1593.35</v>
      </c>
      <c r="H71" s="29">
        <f>G71/E71</f>
        <v>0.1881168831168831</v>
      </c>
      <c r="J71" s="25"/>
    </row>
    <row r="72" spans="1:10" x14ac:dyDescent="0.2">
      <c r="A72" s="22"/>
      <c r="B72" s="17" t="s">
        <v>47</v>
      </c>
      <c r="C72" s="17"/>
      <c r="D72" s="17"/>
      <c r="E72" s="30">
        <v>3000</v>
      </c>
      <c r="F72" s="66">
        <v>99.6</v>
      </c>
      <c r="G72" s="25">
        <f>'jan 98'!G68+'feb 98'!F72</f>
        <v>205.97</v>
      </c>
      <c r="H72" s="29">
        <f>G72/E72</f>
        <v>6.8656666666666671E-2</v>
      </c>
      <c r="J72" s="25"/>
    </row>
    <row r="73" spans="1:10" x14ac:dyDescent="0.2">
      <c r="A73" s="22"/>
      <c r="B73" s="36" t="s">
        <v>48</v>
      </c>
      <c r="C73" s="36"/>
      <c r="D73" s="36"/>
      <c r="E73" s="37">
        <v>20000</v>
      </c>
      <c r="F73" s="67">
        <v>300</v>
      </c>
      <c r="G73" s="38">
        <f>'jan 98'!G69+'feb 98'!F73</f>
        <v>300</v>
      </c>
      <c r="H73" s="39">
        <f>G73/E73</f>
        <v>1.4999999999999999E-2</v>
      </c>
      <c r="I73" s="2"/>
      <c r="J73" s="25"/>
    </row>
    <row r="74" spans="1:10" x14ac:dyDescent="0.2">
      <c r="A74" s="22"/>
      <c r="B74" s="17"/>
      <c r="C74" s="40" t="s">
        <v>49</v>
      </c>
      <c r="D74" s="17"/>
      <c r="E74" s="41">
        <f>SUM(E70:E73)</f>
        <v>110760</v>
      </c>
      <c r="F74" s="42">
        <f>SUM(F70:F73)</f>
        <v>3838.92</v>
      </c>
      <c r="G74" s="42">
        <f>SUM(G70:G73)</f>
        <v>4750.9900000000007</v>
      </c>
      <c r="H74" s="33">
        <f>G74/E74</f>
        <v>4.2894456482484661E-2</v>
      </c>
      <c r="J74" s="25"/>
    </row>
    <row r="75" spans="1:10" x14ac:dyDescent="0.2">
      <c r="A75" s="22"/>
      <c r="B75" s="17"/>
      <c r="C75" s="61"/>
      <c r="D75" s="17"/>
      <c r="E75" s="58"/>
      <c r="F75" s="66"/>
      <c r="G75" s="25"/>
      <c r="H75" s="29"/>
      <c r="J75" s="25"/>
    </row>
    <row r="76" spans="1:10" x14ac:dyDescent="0.2">
      <c r="A76" s="22"/>
      <c r="B76" s="17"/>
      <c r="C76" s="17"/>
      <c r="D76" s="17"/>
      <c r="E76" s="30"/>
      <c r="F76" s="66"/>
      <c r="G76" s="25"/>
      <c r="H76" s="29"/>
      <c r="J76" s="25"/>
    </row>
    <row r="77" spans="1:10" x14ac:dyDescent="0.2">
      <c r="A77" s="16" t="s">
        <v>50</v>
      </c>
      <c r="B77" s="17"/>
      <c r="C77" s="17"/>
      <c r="D77" s="17"/>
      <c r="E77" s="30"/>
      <c r="F77" s="66"/>
      <c r="G77" s="25"/>
      <c r="H77" s="29"/>
      <c r="J77" s="25"/>
    </row>
    <row r="78" spans="1:10" x14ac:dyDescent="0.2">
      <c r="A78" s="31" t="s">
        <v>51</v>
      </c>
      <c r="B78" s="17"/>
      <c r="C78" s="17"/>
      <c r="D78" s="17"/>
      <c r="E78" s="17"/>
      <c r="F78" s="17"/>
      <c r="G78" s="17"/>
      <c r="H78" s="26"/>
      <c r="J78" s="25"/>
    </row>
    <row r="79" spans="1:10" x14ac:dyDescent="0.2">
      <c r="A79" s="22"/>
      <c r="B79" s="17" t="s">
        <v>52</v>
      </c>
      <c r="C79" s="17"/>
      <c r="D79" s="17"/>
      <c r="E79" s="30"/>
      <c r="F79" s="66"/>
      <c r="G79" s="25"/>
      <c r="H79" s="29"/>
      <c r="J79" s="25"/>
    </row>
    <row r="80" spans="1:10" x14ac:dyDescent="0.2">
      <c r="A80" s="22"/>
      <c r="B80" s="17"/>
      <c r="C80" s="35" t="s">
        <v>53</v>
      </c>
      <c r="D80" s="17"/>
      <c r="E80" s="30">
        <v>26400</v>
      </c>
      <c r="F80" s="66">
        <v>0</v>
      </c>
      <c r="G80" s="25">
        <f>'jan 98'!G76+'feb 98'!F80</f>
        <v>0</v>
      </c>
      <c r="H80" s="29">
        <f>G80/E80</f>
        <v>0</v>
      </c>
      <c r="J80" s="25"/>
    </row>
    <row r="81" spans="1:10" ht="14.1" customHeight="1" x14ac:dyDescent="0.2">
      <c r="A81" s="22"/>
      <c r="B81" s="17"/>
      <c r="C81" s="17" t="s">
        <v>54</v>
      </c>
      <c r="D81" s="17"/>
      <c r="E81" s="30">
        <v>3700</v>
      </c>
      <c r="F81" s="68">
        <v>3775</v>
      </c>
      <c r="G81" s="25">
        <f>'jan 98'!G77+'feb 98'!F81</f>
        <v>3775</v>
      </c>
      <c r="H81" s="29">
        <f>G81/E81</f>
        <v>1.0202702702702702</v>
      </c>
      <c r="J81" s="47"/>
    </row>
    <row r="82" spans="1:10" x14ac:dyDescent="0.2">
      <c r="A82" s="31" t="s">
        <v>55</v>
      </c>
      <c r="B82" s="17"/>
      <c r="C82" s="17"/>
      <c r="D82" s="17"/>
      <c r="E82" s="17"/>
      <c r="F82" s="17"/>
      <c r="G82" s="25"/>
      <c r="H82" s="26"/>
    </row>
    <row r="83" spans="1:10" x14ac:dyDescent="0.2">
      <c r="A83" s="22"/>
      <c r="B83" s="17" t="s">
        <v>56</v>
      </c>
      <c r="C83" s="17"/>
      <c r="D83" s="17"/>
      <c r="E83" s="69">
        <v>12000</v>
      </c>
      <c r="F83" s="70">
        <v>0</v>
      </c>
      <c r="G83" s="25">
        <f>'jan 98'!G79+'feb 98'!F83</f>
        <v>51.06</v>
      </c>
      <c r="H83" s="29">
        <f>G83/E83</f>
        <v>4.2550000000000001E-3</v>
      </c>
      <c r="I83" s="2"/>
      <c r="J83" s="20"/>
    </row>
    <row r="84" spans="1:10" x14ac:dyDescent="0.2">
      <c r="A84" s="22"/>
      <c r="B84" s="17"/>
      <c r="C84" s="17"/>
      <c r="D84" s="17"/>
      <c r="E84" s="69"/>
      <c r="F84" s="70"/>
      <c r="G84" s="25"/>
      <c r="H84" s="29"/>
      <c r="I84" s="2"/>
      <c r="J84" s="20"/>
    </row>
    <row r="85" spans="1:10" x14ac:dyDescent="0.2">
      <c r="A85" s="22"/>
      <c r="B85" s="17" t="s">
        <v>57</v>
      </c>
      <c r="C85" s="17"/>
      <c r="D85" s="17"/>
      <c r="E85" s="30"/>
      <c r="F85" s="68"/>
      <c r="G85" s="25"/>
      <c r="H85" s="29"/>
      <c r="J85" s="20"/>
    </row>
    <row r="86" spans="1:10" x14ac:dyDescent="0.2">
      <c r="A86" s="22"/>
      <c r="B86" s="17"/>
      <c r="C86" s="17" t="s">
        <v>58</v>
      </c>
      <c r="D86" s="17"/>
      <c r="E86" s="30">
        <v>0</v>
      </c>
      <c r="F86" s="46">
        <v>0</v>
      </c>
      <c r="G86" s="25">
        <f>'jan 98'!G82+'feb 98'!F86</f>
        <v>0</v>
      </c>
      <c r="H86" s="29" t="s">
        <v>59</v>
      </c>
      <c r="J86" s="25"/>
    </row>
    <row r="87" spans="1:10" x14ac:dyDescent="0.2">
      <c r="A87" s="22"/>
      <c r="B87" s="17"/>
      <c r="C87" s="35" t="s">
        <v>60</v>
      </c>
      <c r="D87" s="17"/>
      <c r="E87" s="30">
        <v>0</v>
      </c>
      <c r="F87" s="34">
        <v>0</v>
      </c>
      <c r="G87" s="25">
        <f>'jan 98'!G83+'feb 98'!F87</f>
        <v>0</v>
      </c>
      <c r="H87" s="29" t="s">
        <v>59</v>
      </c>
      <c r="J87" s="25"/>
    </row>
    <row r="88" spans="1:10" ht="14.1" customHeight="1" x14ac:dyDescent="0.2">
      <c r="A88" s="22"/>
      <c r="B88" s="17"/>
      <c r="C88" s="35" t="s">
        <v>61</v>
      </c>
      <c r="D88" s="17"/>
      <c r="E88" s="30">
        <v>0</v>
      </c>
      <c r="F88" s="34">
        <v>0</v>
      </c>
      <c r="G88" s="25">
        <f>'jan 98'!G84+'feb 98'!F88</f>
        <v>0</v>
      </c>
      <c r="H88" s="29"/>
      <c r="I88" s="43"/>
      <c r="J88" s="47"/>
    </row>
    <row r="89" spans="1:10" ht="14.1" customHeight="1" x14ac:dyDescent="0.2">
      <c r="A89" s="22"/>
      <c r="B89" s="17" t="s">
        <v>62</v>
      </c>
      <c r="C89" s="17"/>
      <c r="D89" s="17"/>
      <c r="E89" s="30"/>
      <c r="F89" s="46"/>
      <c r="G89" s="25"/>
      <c r="H89" s="29"/>
      <c r="I89" s="43"/>
      <c r="J89" s="47"/>
    </row>
    <row r="90" spans="1:10" x14ac:dyDescent="0.2">
      <c r="A90" s="22"/>
      <c r="B90" s="17"/>
      <c r="C90" s="17" t="s">
        <v>63</v>
      </c>
      <c r="D90" s="17"/>
      <c r="E90" s="30">
        <v>79000</v>
      </c>
      <c r="F90" s="46">
        <v>0</v>
      </c>
      <c r="G90" s="25">
        <f>'jan 98'!G86+'feb 98'!F90</f>
        <v>0</v>
      </c>
      <c r="H90" s="29">
        <f>G90/E90</f>
        <v>0</v>
      </c>
      <c r="J90" s="25"/>
    </row>
    <row r="91" spans="1:10" x14ac:dyDescent="0.2">
      <c r="A91" s="22"/>
      <c r="B91" s="17" t="s">
        <v>64</v>
      </c>
      <c r="C91" s="17"/>
      <c r="D91" s="17"/>
      <c r="E91" s="30"/>
      <c r="F91" s="66"/>
      <c r="G91" s="25"/>
      <c r="H91" s="29"/>
      <c r="J91" s="25"/>
    </row>
    <row r="92" spans="1:10" x14ac:dyDescent="0.2">
      <c r="A92" s="22"/>
      <c r="B92" s="17"/>
      <c r="C92" s="17"/>
      <c r="D92" s="17"/>
      <c r="E92" s="30"/>
      <c r="F92" s="66"/>
      <c r="G92" s="25"/>
      <c r="H92" s="29"/>
      <c r="J92" s="25"/>
    </row>
    <row r="93" spans="1:10" x14ac:dyDescent="0.2">
      <c r="A93" s="22"/>
      <c r="B93" s="17"/>
      <c r="C93" s="17" t="s">
        <v>65</v>
      </c>
      <c r="D93" s="17"/>
      <c r="E93" s="30">
        <v>1300</v>
      </c>
      <c r="F93" s="66">
        <v>550</v>
      </c>
      <c r="G93" s="25">
        <f>'jan 98'!G89+'feb 98'!F93</f>
        <v>550</v>
      </c>
      <c r="H93" s="29">
        <f>G93/E93</f>
        <v>0.42307692307692307</v>
      </c>
      <c r="J93" s="25"/>
    </row>
    <row r="94" spans="1:10" x14ac:dyDescent="0.2">
      <c r="A94" s="22"/>
      <c r="B94" s="17"/>
      <c r="C94" s="17" t="s">
        <v>66</v>
      </c>
      <c r="D94" s="71" t="s">
        <v>67</v>
      </c>
      <c r="E94" s="30">
        <v>3000</v>
      </c>
      <c r="F94" s="66"/>
      <c r="G94" s="25">
        <f>'jan 98'!G90+'feb 98'!F94</f>
        <v>0</v>
      </c>
      <c r="H94" s="29"/>
      <c r="J94" s="25"/>
    </row>
    <row r="95" spans="1:10" x14ac:dyDescent="0.2">
      <c r="A95" s="22"/>
      <c r="B95" s="17"/>
      <c r="C95" s="17"/>
      <c r="D95" s="17"/>
      <c r="E95" s="30"/>
      <c r="F95" s="66"/>
      <c r="G95" s="25"/>
      <c r="H95" s="29"/>
      <c r="J95" s="25"/>
    </row>
    <row r="96" spans="1:10" x14ac:dyDescent="0.2">
      <c r="A96" s="22"/>
      <c r="B96" s="36" t="s">
        <v>68</v>
      </c>
      <c r="C96" s="36"/>
      <c r="D96" s="36"/>
      <c r="E96" s="37">
        <v>1700</v>
      </c>
      <c r="F96" s="49">
        <v>606.65</v>
      </c>
      <c r="G96" s="38">
        <f>'jan 98'!G92+'feb 98'!F96</f>
        <v>606.65</v>
      </c>
      <c r="H96" s="39">
        <f>G96/E96</f>
        <v>0.35685294117647059</v>
      </c>
      <c r="J96" s="25"/>
    </row>
    <row r="97" spans="1:11" x14ac:dyDescent="0.2">
      <c r="A97" s="72"/>
      <c r="B97" s="54"/>
      <c r="C97" s="73" t="s">
        <v>69</v>
      </c>
      <c r="D97" s="54"/>
      <c r="E97" s="74">
        <f>SUM(E80:E96)</f>
        <v>127100</v>
      </c>
      <c r="F97" s="75">
        <f>SUM(F80:F96)</f>
        <v>4931.6499999999996</v>
      </c>
      <c r="G97" s="75">
        <f>SUM(G80:G96)</f>
        <v>4982.7099999999991</v>
      </c>
      <c r="H97" s="57">
        <f>G97/E97</f>
        <v>3.9203068450039333E-2</v>
      </c>
      <c r="J97" s="25"/>
    </row>
    <row r="98" spans="1:11" x14ac:dyDescent="0.2">
      <c r="A98" s="17"/>
      <c r="B98" s="17"/>
      <c r="C98" s="17"/>
      <c r="D98" s="17"/>
      <c r="E98" s="30"/>
      <c r="F98"/>
      <c r="G98"/>
      <c r="J98" s="32"/>
    </row>
    <row r="99" spans="1:11" x14ac:dyDescent="0.2">
      <c r="A99" s="17"/>
      <c r="B99" s="17"/>
      <c r="C99" s="17"/>
      <c r="D99" s="76"/>
      <c r="E99" s="30"/>
      <c r="F99" s="32"/>
      <c r="G99" s="32"/>
      <c r="H99" s="60"/>
      <c r="J99" s="25"/>
    </row>
    <row r="100" spans="1:11" x14ac:dyDescent="0.2">
      <c r="A100" s="17"/>
      <c r="F100"/>
      <c r="G100"/>
      <c r="J100" s="25"/>
    </row>
    <row r="101" spans="1:11" ht="14.1" customHeight="1" x14ac:dyDescent="0.2">
      <c r="A101" s="77" t="s">
        <v>70</v>
      </c>
      <c r="B101" s="78"/>
      <c r="C101" s="78"/>
      <c r="D101" s="78"/>
      <c r="E101" s="79" t="s">
        <v>2</v>
      </c>
      <c r="F101" s="80">
        <f>F66</f>
        <v>35854</v>
      </c>
      <c r="G101" s="81">
        <f>G66</f>
        <v>2</v>
      </c>
      <c r="H101" s="82" t="str">
        <f>H66</f>
        <v xml:space="preserve">% of </v>
      </c>
      <c r="J101" s="47"/>
    </row>
    <row r="102" spans="1:11" x14ac:dyDescent="0.2">
      <c r="A102" s="83"/>
      <c r="B102" s="17"/>
      <c r="C102" s="17"/>
      <c r="D102" s="17"/>
      <c r="E102" s="84">
        <v>1998</v>
      </c>
      <c r="F102" s="85"/>
      <c r="G102" s="86" t="str">
        <f>G67</f>
        <v xml:space="preserve"> months</v>
      </c>
      <c r="H102" s="87" t="str">
        <f>H67</f>
        <v>Budget</v>
      </c>
    </row>
    <row r="103" spans="1:11" ht="14.1" customHeight="1" x14ac:dyDescent="0.2">
      <c r="A103" s="88" t="s">
        <v>71</v>
      </c>
      <c r="B103" s="17"/>
      <c r="C103" s="61"/>
      <c r="D103" s="17"/>
      <c r="E103" s="58">
        <f>E74+E13</f>
        <v>255760</v>
      </c>
      <c r="F103" s="59">
        <f>F74+F13</f>
        <v>14464.32</v>
      </c>
      <c r="G103" s="59">
        <f>G74+G13</f>
        <v>26353.63</v>
      </c>
      <c r="H103" s="89">
        <f>G103/E103</f>
        <v>0.10304046762589929</v>
      </c>
      <c r="K103" s="90"/>
    </row>
    <row r="104" spans="1:11" x14ac:dyDescent="0.2">
      <c r="A104" s="88" t="s">
        <v>72</v>
      </c>
      <c r="B104" s="17"/>
      <c r="C104" s="61"/>
      <c r="D104" s="17"/>
      <c r="E104" s="58">
        <f>E97+E49</f>
        <v>255730</v>
      </c>
      <c r="F104" s="59">
        <f>F97+F49</f>
        <v>14344.88</v>
      </c>
      <c r="G104" s="59">
        <f>G97+G49</f>
        <v>29286.54</v>
      </c>
      <c r="H104" s="89">
        <f>G104/E104</f>
        <v>0.11452133109138544</v>
      </c>
      <c r="K104" s="23"/>
    </row>
    <row r="105" spans="1:11" ht="14.1" customHeight="1" x14ac:dyDescent="0.2">
      <c r="A105" s="91" t="s">
        <v>73</v>
      </c>
      <c r="B105" s="17"/>
      <c r="C105" s="61"/>
      <c r="D105" s="17"/>
      <c r="E105" s="58">
        <f>E104-E103</f>
        <v>-30</v>
      </c>
      <c r="F105" s="59">
        <f>F104-F103</f>
        <v>-119.44000000000051</v>
      </c>
      <c r="G105" s="59">
        <f>G104-G103</f>
        <v>2932.91</v>
      </c>
      <c r="H105" s="92"/>
      <c r="K105" s="90"/>
    </row>
    <row r="106" spans="1:11" x14ac:dyDescent="0.2">
      <c r="A106" s="93" t="s">
        <v>74</v>
      </c>
      <c r="B106" s="94"/>
      <c r="C106" s="94"/>
      <c r="D106" s="94"/>
      <c r="E106" s="95">
        <v>0</v>
      </c>
      <c r="F106" s="96"/>
      <c r="G106" s="97"/>
      <c r="H106" s="98"/>
      <c r="K106" s="23"/>
    </row>
    <row r="107" spans="1:11" x14ac:dyDescent="0.2">
      <c r="A107" s="61"/>
      <c r="B107" s="17"/>
      <c r="C107" s="17"/>
      <c r="D107" s="17"/>
      <c r="E107" s="17"/>
      <c r="K107" s="90"/>
    </row>
    <row r="108" spans="1:11" ht="15" customHeight="1" x14ac:dyDescent="0.2">
      <c r="A108" s="17"/>
      <c r="B108" s="17"/>
      <c r="C108" s="17"/>
      <c r="D108" s="17"/>
      <c r="E108" s="17"/>
    </row>
    <row r="109" spans="1:11" ht="15" customHeight="1" x14ac:dyDescent="0.2">
      <c r="A109" s="17"/>
    </row>
    <row r="110" spans="1:11" ht="15" customHeight="1" x14ac:dyDescent="0.2"/>
    <row r="111" spans="1:11" ht="18" customHeight="1" x14ac:dyDescent="0.2"/>
    <row r="112" spans="1:11" ht="18" customHeight="1" x14ac:dyDescent="0.2">
      <c r="F112" s="1" t="s">
        <v>77</v>
      </c>
    </row>
    <row r="113" spans="6:8" ht="18" customHeight="1" x14ac:dyDescent="0.2">
      <c r="F113" s="1" t="s">
        <v>79</v>
      </c>
    </row>
    <row r="114" spans="6:8" x14ac:dyDescent="0.2">
      <c r="F114" s="3">
        <v>35873</v>
      </c>
    </row>
    <row r="117" spans="6:8" x14ac:dyDescent="0.2">
      <c r="H117" s="99"/>
    </row>
  </sheetData>
  <sheetProtection selectLockedCells="1" selectUnlockedCells="1"/>
  <printOptions horizontalCentered="1" verticalCentered="1"/>
  <pageMargins left="0" right="0" top="0" bottom="0" header="0.51180555555555551" footer="0.51180555555555551"/>
  <pageSetup firstPageNumber="0" fitToHeight="2" orientation="portrait" horizontalDpi="300" verticalDpi="300"/>
  <headerFooter alignWithMargins="0"/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18"/>
  <sheetViews>
    <sheetView topLeftCell="A39" zoomScale="75" zoomScaleNormal="75" workbookViewId="0">
      <selection activeCell="G73" sqref="G73"/>
    </sheetView>
  </sheetViews>
  <sheetFormatPr defaultRowHeight="12.75" x14ac:dyDescent="0.2"/>
  <cols>
    <col min="1" max="1" width="15" customWidth="1"/>
    <col min="2" max="2" width="12.42578125" customWidth="1"/>
    <col min="3" max="3" width="12.85546875" customWidth="1"/>
    <col min="4" max="4" width="8.85546875" customWidth="1"/>
    <col min="5" max="5" width="10.7109375" customWidth="1"/>
    <col min="6" max="6" width="13.28515625" style="1" customWidth="1"/>
    <col min="7" max="7" width="13.85546875" style="2" customWidth="1"/>
    <col min="8" max="8" width="10.7109375" customWidth="1"/>
    <col min="9" max="9" width="6.28515625" customWidth="1"/>
    <col min="10" max="10" width="9.28515625" customWidth="1"/>
    <col min="11" max="11" width="13.28515625" style="1" customWidth="1"/>
  </cols>
  <sheetData>
    <row r="1" spans="1:11" ht="14.1" customHeight="1" x14ac:dyDescent="0.25">
      <c r="A1" s="3"/>
      <c r="B1" s="3"/>
      <c r="D1" s="100"/>
      <c r="E1" s="100" t="s">
        <v>0</v>
      </c>
      <c r="F1" s="101"/>
      <c r="K1"/>
    </row>
    <row r="2" spans="1:11" ht="14.1" customHeight="1" x14ac:dyDescent="0.25">
      <c r="A2" s="5"/>
      <c r="D2" s="100"/>
      <c r="E2" s="100" t="s">
        <v>1</v>
      </c>
      <c r="F2" s="101"/>
    </row>
    <row r="3" spans="1:11" ht="14.1" customHeight="1" x14ac:dyDescent="0.25">
      <c r="D3" s="100"/>
      <c r="E3" s="102">
        <v>35885</v>
      </c>
      <c r="F3" s="101"/>
    </row>
    <row r="4" spans="1:11" ht="14.1" customHeight="1" x14ac:dyDescent="0.2">
      <c r="D4" s="4"/>
      <c r="E4" s="6"/>
    </row>
    <row r="5" spans="1:11" ht="14.1" customHeight="1" x14ac:dyDescent="0.2">
      <c r="D5" s="4"/>
      <c r="E5" s="6"/>
    </row>
    <row r="6" spans="1:11" ht="14.1" customHeight="1" x14ac:dyDescent="0.2">
      <c r="D6" s="4"/>
      <c r="E6" s="6"/>
    </row>
    <row r="7" spans="1:11" ht="14.1" customHeight="1" x14ac:dyDescent="0.2">
      <c r="D7" s="4"/>
      <c r="E7" s="6"/>
    </row>
    <row r="8" spans="1:11" ht="14.1" customHeight="1" x14ac:dyDescent="0.2">
      <c r="D8" s="4"/>
      <c r="E8" s="4"/>
      <c r="F8" s="7"/>
      <c r="G8" s="8"/>
    </row>
    <row r="9" spans="1:11" ht="14.1" customHeight="1" x14ac:dyDescent="0.2">
      <c r="A9" s="9"/>
      <c r="B9" s="10"/>
      <c r="C9" s="10"/>
      <c r="D9" s="11"/>
      <c r="E9" s="11" t="s">
        <v>2</v>
      </c>
      <c r="F9" s="12">
        <f>E3</f>
        <v>35885</v>
      </c>
      <c r="G9" s="13">
        <v>3</v>
      </c>
      <c r="H9" s="14" t="s">
        <v>3</v>
      </c>
      <c r="J9" s="15"/>
    </row>
    <row r="10" spans="1:11" ht="14.1" customHeight="1" x14ac:dyDescent="0.2">
      <c r="A10" s="16"/>
      <c r="B10" s="17"/>
      <c r="C10" s="17"/>
      <c r="D10" s="18"/>
      <c r="E10" s="18">
        <v>1998</v>
      </c>
      <c r="F10" s="19"/>
      <c r="G10" s="20" t="s">
        <v>4</v>
      </c>
      <c r="H10" s="21" t="s">
        <v>2</v>
      </c>
      <c r="J10" s="20"/>
    </row>
    <row r="11" spans="1:11" x14ac:dyDescent="0.2">
      <c r="A11" s="22"/>
      <c r="B11" s="17"/>
      <c r="C11" s="17"/>
      <c r="D11" s="17"/>
      <c r="E11" s="17"/>
      <c r="F11" s="23"/>
      <c r="G11" s="17"/>
      <c r="H11" s="24">
        <f>G9/12</f>
        <v>0.25</v>
      </c>
      <c r="J11" s="25"/>
    </row>
    <row r="12" spans="1:11" x14ac:dyDescent="0.2">
      <c r="A12" s="16" t="s">
        <v>5</v>
      </c>
      <c r="B12" s="17"/>
      <c r="C12" s="17"/>
      <c r="D12" s="17"/>
      <c r="E12" s="17"/>
      <c r="F12" s="23"/>
      <c r="G12" s="17"/>
      <c r="H12" s="26"/>
      <c r="J12" s="25"/>
    </row>
    <row r="13" spans="1:11" x14ac:dyDescent="0.2">
      <c r="A13" s="22"/>
      <c r="B13" s="17" t="s">
        <v>6</v>
      </c>
      <c r="C13" s="17"/>
      <c r="D13" s="17"/>
      <c r="E13" s="27">
        <v>145000</v>
      </c>
      <c r="F13" s="28">
        <v>11408.98</v>
      </c>
      <c r="G13" s="25">
        <f>'feb 98'!G13+'mar 98'!F13</f>
        <v>33011.619999999995</v>
      </c>
      <c r="H13" s="29">
        <f>G13/E13</f>
        <v>0.22766634482758619</v>
      </c>
      <c r="J13" s="25"/>
    </row>
    <row r="14" spans="1:11" x14ac:dyDescent="0.2">
      <c r="A14" s="22"/>
      <c r="B14" s="17"/>
      <c r="C14" s="17"/>
      <c r="D14" s="17"/>
      <c r="E14" s="30"/>
      <c r="F14" s="25"/>
      <c r="G14" s="25"/>
      <c r="H14" s="29"/>
      <c r="J14" s="25"/>
    </row>
    <row r="15" spans="1:11" x14ac:dyDescent="0.2">
      <c r="A15" s="16" t="s">
        <v>7</v>
      </c>
      <c r="B15" s="17"/>
      <c r="C15" s="17"/>
      <c r="D15" s="17"/>
      <c r="E15" s="30"/>
      <c r="F15" s="25"/>
      <c r="G15" s="17"/>
      <c r="H15" s="29"/>
      <c r="J15" s="25"/>
    </row>
    <row r="16" spans="1:11" x14ac:dyDescent="0.2">
      <c r="A16" s="31" t="s">
        <v>8</v>
      </c>
      <c r="B16" s="17"/>
      <c r="C16" s="17"/>
      <c r="D16" s="17"/>
      <c r="E16" s="30"/>
      <c r="F16" s="25"/>
      <c r="G16" s="25"/>
      <c r="H16" s="29"/>
      <c r="J16" s="25"/>
    </row>
    <row r="17" spans="1:10" x14ac:dyDescent="0.2">
      <c r="A17" s="22"/>
      <c r="B17" s="17" t="s">
        <v>9</v>
      </c>
      <c r="C17" s="17"/>
      <c r="D17" s="17"/>
      <c r="E17" s="30">
        <v>10000</v>
      </c>
      <c r="F17" s="25">
        <v>572.38</v>
      </c>
      <c r="G17" s="25">
        <f>'feb 98'!G17+'mar 98'!F17</f>
        <v>1914.2600000000002</v>
      </c>
      <c r="H17" s="29">
        <f>G17/E17</f>
        <v>0.19142600000000001</v>
      </c>
      <c r="J17" s="25"/>
    </row>
    <row r="18" spans="1:10" hidden="1" x14ac:dyDescent="0.2">
      <c r="A18" s="22"/>
      <c r="B18" s="17" t="s">
        <v>10</v>
      </c>
      <c r="C18" s="17"/>
      <c r="D18" s="17"/>
      <c r="E18" s="30">
        <v>900</v>
      </c>
      <c r="F18" s="25">
        <v>0</v>
      </c>
      <c r="G18" s="25">
        <f>'mar 98'!F18</f>
        <v>0</v>
      </c>
      <c r="H18" s="29">
        <f>G18/E18</f>
        <v>0</v>
      </c>
      <c r="J18" s="25"/>
    </row>
    <row r="19" spans="1:10" x14ac:dyDescent="0.2">
      <c r="A19" s="22"/>
      <c r="B19" s="17" t="s">
        <v>11</v>
      </c>
      <c r="C19" s="17"/>
      <c r="D19" s="17"/>
      <c r="E19" s="30"/>
      <c r="F19" s="32"/>
      <c r="G19" s="25"/>
      <c r="H19" s="33"/>
      <c r="J19" s="25"/>
    </row>
    <row r="20" spans="1:10" ht="14.1" customHeight="1" x14ac:dyDescent="0.2">
      <c r="A20" s="22"/>
      <c r="B20" s="17"/>
      <c r="C20" s="17" t="s">
        <v>12</v>
      </c>
      <c r="D20" s="17"/>
      <c r="E20" s="30">
        <v>6200</v>
      </c>
      <c r="F20" s="34">
        <v>58.32</v>
      </c>
      <c r="G20" s="25">
        <f>'feb 98'!G20+'mar 98'!F20</f>
        <v>5831.32</v>
      </c>
      <c r="H20" s="29">
        <f t="shared" ref="H20:H32" si="0">G20/E20</f>
        <v>0.94053548387096775</v>
      </c>
      <c r="J20" s="32"/>
    </row>
    <row r="21" spans="1:10" x14ac:dyDescent="0.2">
      <c r="A21" s="22"/>
      <c r="B21" s="17"/>
      <c r="C21" s="17" t="s">
        <v>13</v>
      </c>
      <c r="D21" s="17"/>
      <c r="E21" s="30">
        <v>2100</v>
      </c>
      <c r="F21" s="34">
        <v>0</v>
      </c>
      <c r="G21" s="25">
        <f>'feb 98'!G21+'mar 98'!F21</f>
        <v>0</v>
      </c>
      <c r="H21" s="29">
        <f t="shared" si="0"/>
        <v>0</v>
      </c>
      <c r="J21" s="25"/>
    </row>
    <row r="22" spans="1:10" x14ac:dyDescent="0.2">
      <c r="A22" s="22"/>
      <c r="B22" s="17" t="s">
        <v>14</v>
      </c>
      <c r="C22" s="17"/>
      <c r="D22" s="18"/>
      <c r="E22" s="30">
        <v>2400</v>
      </c>
      <c r="F22" s="34">
        <v>0</v>
      </c>
      <c r="G22" s="25">
        <f>'feb 98'!G22+'mar 98'!F22</f>
        <v>0</v>
      </c>
      <c r="H22" s="29">
        <f t="shared" si="0"/>
        <v>0</v>
      </c>
      <c r="J22" s="25"/>
    </row>
    <row r="23" spans="1:10" x14ac:dyDescent="0.2">
      <c r="A23" s="22"/>
      <c r="B23" s="17" t="s">
        <v>15</v>
      </c>
      <c r="C23" s="17"/>
      <c r="D23" s="18"/>
      <c r="E23" s="30">
        <v>2000</v>
      </c>
      <c r="F23" s="34">
        <v>157.43</v>
      </c>
      <c r="G23" s="25">
        <f>'feb 98'!G23+'mar 98'!F23</f>
        <v>787.40000000000009</v>
      </c>
      <c r="H23" s="29">
        <f t="shared" si="0"/>
        <v>0.39370000000000005</v>
      </c>
      <c r="J23" s="15"/>
    </row>
    <row r="24" spans="1:10" x14ac:dyDescent="0.2">
      <c r="A24" s="22"/>
      <c r="B24" s="17" t="s">
        <v>16</v>
      </c>
      <c r="C24" s="17"/>
      <c r="D24" s="17"/>
      <c r="E24" s="30">
        <v>1200</v>
      </c>
      <c r="F24" s="34">
        <v>29.22</v>
      </c>
      <c r="G24" s="25">
        <f>'feb 98'!G24+'mar 98'!F24</f>
        <v>288.15999999999997</v>
      </c>
      <c r="H24" s="29">
        <f t="shared" si="0"/>
        <v>0.24013333333333331</v>
      </c>
      <c r="J24" s="20"/>
    </row>
    <row r="25" spans="1:10" x14ac:dyDescent="0.2">
      <c r="A25" s="22"/>
      <c r="B25" s="17" t="s">
        <v>17</v>
      </c>
      <c r="C25" s="17"/>
      <c r="D25" s="17"/>
      <c r="E25" s="30">
        <v>750</v>
      </c>
      <c r="F25" s="34">
        <v>125</v>
      </c>
      <c r="G25" s="25">
        <f>'feb 98'!G25+'mar 98'!F25</f>
        <v>828.29</v>
      </c>
      <c r="H25" s="29">
        <f t="shared" si="0"/>
        <v>1.1043866666666666</v>
      </c>
      <c r="J25" s="25"/>
    </row>
    <row r="26" spans="1:10" x14ac:dyDescent="0.2">
      <c r="A26" s="22"/>
      <c r="B26" s="17" t="s">
        <v>18</v>
      </c>
      <c r="C26" s="17"/>
      <c r="D26" s="17"/>
      <c r="E26" s="30">
        <v>800</v>
      </c>
      <c r="F26" s="34">
        <v>82.5</v>
      </c>
      <c r="G26" s="25">
        <f>'feb 98'!G26+'mar 98'!F26</f>
        <v>191.73</v>
      </c>
      <c r="H26" s="29">
        <f t="shared" si="0"/>
        <v>0.2396625</v>
      </c>
      <c r="J26" s="25"/>
    </row>
    <row r="27" spans="1:10" x14ac:dyDescent="0.2">
      <c r="A27" s="22"/>
      <c r="B27" s="35" t="s">
        <v>19</v>
      </c>
      <c r="C27" s="17" t="s">
        <v>20</v>
      </c>
      <c r="D27" s="17"/>
      <c r="E27" s="30">
        <v>5500</v>
      </c>
      <c r="F27" s="34">
        <v>711.67</v>
      </c>
      <c r="G27" s="25">
        <f>'feb 98'!G27+'mar 98'!F27</f>
        <v>1641.28</v>
      </c>
      <c r="H27" s="29">
        <f t="shared" si="0"/>
        <v>0.29841454545454543</v>
      </c>
      <c r="J27" s="25"/>
    </row>
    <row r="28" spans="1:10" x14ac:dyDescent="0.2">
      <c r="A28" s="22"/>
      <c r="B28" s="17" t="s">
        <v>21</v>
      </c>
      <c r="C28" s="17"/>
      <c r="D28" s="17"/>
      <c r="E28" s="30">
        <v>700</v>
      </c>
      <c r="F28" s="25">
        <v>0</v>
      </c>
      <c r="G28" s="25">
        <f>'feb 98'!G28+'mar 98'!F28</f>
        <v>0</v>
      </c>
      <c r="H28" s="29">
        <f t="shared" si="0"/>
        <v>0</v>
      </c>
      <c r="J28" s="25"/>
    </row>
    <row r="29" spans="1:10" x14ac:dyDescent="0.2">
      <c r="A29" s="22"/>
      <c r="B29" s="17" t="s">
        <v>22</v>
      </c>
      <c r="C29" s="17"/>
      <c r="D29" s="17"/>
      <c r="E29" s="30">
        <v>2800</v>
      </c>
      <c r="F29" s="25">
        <v>0</v>
      </c>
      <c r="G29" s="25">
        <f>'feb 98'!G29+'mar 98'!F29</f>
        <v>0</v>
      </c>
      <c r="H29" s="29">
        <f t="shared" si="0"/>
        <v>0</v>
      </c>
      <c r="J29" s="25"/>
    </row>
    <row r="30" spans="1:10" x14ac:dyDescent="0.2">
      <c r="A30" s="22"/>
      <c r="B30" s="35" t="s">
        <v>23</v>
      </c>
      <c r="C30" s="17" t="s">
        <v>20</v>
      </c>
      <c r="D30" s="17"/>
      <c r="E30" s="30">
        <v>6000</v>
      </c>
      <c r="F30" s="25">
        <v>0</v>
      </c>
      <c r="G30" s="25">
        <f>'feb 98'!G30+'mar 98'!F30</f>
        <v>0</v>
      </c>
      <c r="H30" s="29">
        <f t="shared" si="0"/>
        <v>0</v>
      </c>
      <c r="J30" s="25"/>
    </row>
    <row r="31" spans="1:10" x14ac:dyDescent="0.2">
      <c r="A31" s="22"/>
      <c r="B31" s="17" t="s">
        <v>24</v>
      </c>
      <c r="C31" s="17"/>
      <c r="D31" s="17"/>
      <c r="E31" s="30">
        <v>1400</v>
      </c>
      <c r="F31" s="25">
        <v>0</v>
      </c>
      <c r="G31" s="25">
        <f>'feb 98'!G31+'mar 98'!F31</f>
        <v>0</v>
      </c>
      <c r="H31" s="29">
        <f t="shared" si="0"/>
        <v>0</v>
      </c>
      <c r="J31" s="25"/>
    </row>
    <row r="32" spans="1:10" x14ac:dyDescent="0.2">
      <c r="A32" s="22"/>
      <c r="B32" s="17" t="s">
        <v>25</v>
      </c>
      <c r="C32" s="17"/>
      <c r="D32" s="17"/>
      <c r="E32" s="30">
        <v>1000</v>
      </c>
      <c r="F32" s="25">
        <v>0</v>
      </c>
      <c r="G32" s="25">
        <f>'feb 98'!G32+'mar 98'!F32</f>
        <v>546.81999999999994</v>
      </c>
      <c r="H32" s="29">
        <f t="shared" si="0"/>
        <v>0.54681999999999997</v>
      </c>
      <c r="J32" s="25"/>
    </row>
    <row r="33" spans="1:10" x14ac:dyDescent="0.2">
      <c r="A33" s="22"/>
      <c r="B33" s="17" t="s">
        <v>80</v>
      </c>
      <c r="C33" s="17"/>
      <c r="D33" s="17"/>
      <c r="E33" s="30"/>
      <c r="F33" s="25">
        <v>-77.05</v>
      </c>
      <c r="G33" s="25">
        <f>F33</f>
        <v>-77.05</v>
      </c>
      <c r="H33" s="29"/>
      <c r="J33" s="25"/>
    </row>
    <row r="34" spans="1:10" x14ac:dyDescent="0.2">
      <c r="A34" s="22"/>
      <c r="B34" s="36" t="s">
        <v>26</v>
      </c>
      <c r="C34" s="36"/>
      <c r="D34" s="36"/>
      <c r="E34" s="37">
        <v>0</v>
      </c>
      <c r="F34" s="38">
        <v>69.75</v>
      </c>
      <c r="G34" s="38">
        <f>'feb 98'!G33+'mar 98'!F34</f>
        <v>416.90999999999997</v>
      </c>
      <c r="H34" s="39"/>
      <c r="J34" s="25"/>
    </row>
    <row r="35" spans="1:10" x14ac:dyDescent="0.2">
      <c r="A35" s="22"/>
      <c r="B35" s="17"/>
      <c r="C35" s="40" t="s">
        <v>27</v>
      </c>
      <c r="D35" s="17"/>
      <c r="E35" s="41">
        <f>SUM(E17:E34)</f>
        <v>43750</v>
      </c>
      <c r="F35" s="42">
        <f>SUM(F17:F34)</f>
        <v>1729.22</v>
      </c>
      <c r="G35" s="42">
        <f>SUM(G17:G34)</f>
        <v>12369.12</v>
      </c>
      <c r="H35" s="33">
        <f>G35/E35</f>
        <v>0.28272274285714288</v>
      </c>
      <c r="I35" s="43"/>
      <c r="J35" s="25"/>
    </row>
    <row r="36" spans="1:10" x14ac:dyDescent="0.2">
      <c r="A36" s="22"/>
      <c r="B36" s="17"/>
      <c r="C36" s="17"/>
      <c r="D36" s="17"/>
      <c r="E36" s="17"/>
      <c r="F36" s="25"/>
      <c r="G36" s="25"/>
      <c r="H36" s="29"/>
      <c r="I36" s="43"/>
      <c r="J36" s="25"/>
    </row>
    <row r="37" spans="1:10" x14ac:dyDescent="0.2">
      <c r="A37" s="31" t="s">
        <v>28</v>
      </c>
      <c r="B37" s="17"/>
      <c r="C37" s="17"/>
      <c r="D37" s="17"/>
      <c r="E37" s="17"/>
      <c r="F37" s="25"/>
      <c r="G37" s="25"/>
      <c r="H37" s="29"/>
      <c r="J37" s="25"/>
    </row>
    <row r="38" spans="1:10" x14ac:dyDescent="0.2">
      <c r="B38" s="17" t="s">
        <v>29</v>
      </c>
      <c r="C38" s="17"/>
      <c r="D38" s="17"/>
      <c r="E38" s="30">
        <v>51000</v>
      </c>
      <c r="F38" s="44">
        <v>4632.03</v>
      </c>
      <c r="G38" s="25">
        <f>'feb 98'!G37+'mar 98'!F38</f>
        <v>13582.2</v>
      </c>
      <c r="H38" s="45">
        <f t="shared" ref="H38:H46" si="1">G38/E38</f>
        <v>0.26631764705882355</v>
      </c>
      <c r="J38" s="25"/>
    </row>
    <row r="39" spans="1:10" x14ac:dyDescent="0.2">
      <c r="A39" s="22"/>
      <c r="B39" s="17" t="s">
        <v>10</v>
      </c>
      <c r="C39" s="17"/>
      <c r="D39" s="17"/>
      <c r="E39" s="30">
        <v>4080</v>
      </c>
      <c r="F39" s="25">
        <v>406.54</v>
      </c>
      <c r="G39" s="25">
        <f>'feb 98'!G38+'mar 98'!F39</f>
        <v>1272.54</v>
      </c>
      <c r="H39" s="45">
        <f t="shared" si="1"/>
        <v>0.31189705882352942</v>
      </c>
      <c r="I39" s="2"/>
      <c r="J39" s="25"/>
    </row>
    <row r="40" spans="1:10" x14ac:dyDescent="0.2">
      <c r="A40" s="22"/>
      <c r="B40" s="17" t="s">
        <v>30</v>
      </c>
      <c r="C40" s="17" t="s">
        <v>31</v>
      </c>
      <c r="D40" s="17"/>
      <c r="E40" s="30">
        <v>9000</v>
      </c>
      <c r="F40" s="25">
        <v>84.64</v>
      </c>
      <c r="G40" s="25">
        <f>'feb 98'!G39+'mar 98'!F40</f>
        <v>1126.2800000000002</v>
      </c>
      <c r="H40" s="45">
        <f t="shared" si="1"/>
        <v>0.12514222222222224</v>
      </c>
      <c r="I40" s="2"/>
      <c r="J40" s="25"/>
    </row>
    <row r="41" spans="1:10" x14ac:dyDescent="0.2">
      <c r="A41" s="22"/>
      <c r="B41" s="17"/>
      <c r="C41" s="17" t="s">
        <v>32</v>
      </c>
      <c r="D41" s="17"/>
      <c r="E41" s="30">
        <v>5000</v>
      </c>
      <c r="F41" s="25">
        <v>1858</v>
      </c>
      <c r="G41" s="25">
        <v>2076</v>
      </c>
      <c r="H41" s="45">
        <f t="shared" si="1"/>
        <v>0.41520000000000001</v>
      </c>
      <c r="J41" s="25"/>
    </row>
    <row r="42" spans="1:10" x14ac:dyDescent="0.2">
      <c r="A42" s="22"/>
      <c r="B42" s="17" t="s">
        <v>33</v>
      </c>
      <c r="C42" s="17" t="s">
        <v>34</v>
      </c>
      <c r="D42" s="17"/>
      <c r="E42" s="30">
        <v>1500</v>
      </c>
      <c r="F42" s="25">
        <v>197.2</v>
      </c>
      <c r="G42" s="25">
        <f>'feb 98'!G41+'mar 98'!F42</f>
        <v>297.29999999999995</v>
      </c>
      <c r="H42" s="45">
        <f t="shared" si="1"/>
        <v>0.19819999999999996</v>
      </c>
      <c r="J42" s="25"/>
    </row>
    <row r="43" spans="1:10" x14ac:dyDescent="0.2">
      <c r="A43" s="22"/>
      <c r="B43" s="17"/>
      <c r="C43" s="17" t="s">
        <v>35</v>
      </c>
      <c r="D43" s="17"/>
      <c r="E43" s="30">
        <v>1500</v>
      </c>
      <c r="F43" s="25">
        <v>0</v>
      </c>
      <c r="G43" s="25">
        <f>'feb 98'!G42+'mar 98'!F43</f>
        <v>0</v>
      </c>
      <c r="H43" s="45">
        <f t="shared" si="1"/>
        <v>0</v>
      </c>
      <c r="J43" s="25"/>
    </row>
    <row r="44" spans="1:10" x14ac:dyDescent="0.2">
      <c r="A44" s="22"/>
      <c r="B44" s="17" t="s">
        <v>36</v>
      </c>
      <c r="C44" s="17"/>
      <c r="D44" s="17"/>
      <c r="E44" s="30">
        <v>1000</v>
      </c>
      <c r="F44" s="25">
        <v>27</v>
      </c>
      <c r="G44" s="25">
        <f>'feb 98'!G43+'mar 98'!F44</f>
        <v>215.74</v>
      </c>
      <c r="H44" s="45">
        <f t="shared" si="1"/>
        <v>0.21574000000000002</v>
      </c>
      <c r="J44" s="25"/>
    </row>
    <row r="45" spans="1:10" x14ac:dyDescent="0.2">
      <c r="A45" s="22"/>
      <c r="B45" s="17" t="s">
        <v>37</v>
      </c>
      <c r="C45" s="17"/>
      <c r="D45" s="17"/>
      <c r="E45" s="30">
        <v>10000</v>
      </c>
      <c r="F45" s="25">
        <v>912.58</v>
      </c>
      <c r="G45" s="25">
        <f>'feb 98'!G44+'mar 98'!F45</f>
        <v>2929.86</v>
      </c>
      <c r="H45" s="45">
        <f t="shared" si="1"/>
        <v>0.29298600000000002</v>
      </c>
      <c r="J45" s="25"/>
    </row>
    <row r="46" spans="1:10" ht="14.1" customHeight="1" x14ac:dyDescent="0.2">
      <c r="A46" s="22"/>
      <c r="B46" s="35" t="s">
        <v>38</v>
      </c>
      <c r="C46" s="17"/>
      <c r="D46" s="17"/>
      <c r="E46" s="30">
        <v>1800</v>
      </c>
      <c r="F46" s="46">
        <v>0</v>
      </c>
      <c r="G46" s="25">
        <f>'feb 98'!G45+'mar 98'!F46</f>
        <v>300</v>
      </c>
      <c r="H46" s="45">
        <f t="shared" si="1"/>
        <v>0.16666666666666666</v>
      </c>
      <c r="J46" s="47"/>
    </row>
    <row r="47" spans="1:10" ht="14.1" customHeight="1" x14ac:dyDescent="0.2">
      <c r="A47" s="22"/>
      <c r="B47" s="48" t="s">
        <v>39</v>
      </c>
      <c r="C47" s="36"/>
      <c r="D47" s="36"/>
      <c r="E47" s="37"/>
      <c r="F47" s="49">
        <v>0</v>
      </c>
      <c r="G47" s="38">
        <f>'feb 98'!G46+'mar 98'!F47</f>
        <v>0</v>
      </c>
      <c r="H47" s="50"/>
      <c r="I47" s="2"/>
      <c r="J47" s="47"/>
    </row>
    <row r="48" spans="1:10" x14ac:dyDescent="0.2">
      <c r="A48" s="22"/>
      <c r="B48" s="51" t="s">
        <v>40</v>
      </c>
      <c r="D48" s="17"/>
      <c r="E48" s="41">
        <f>SUM(E38:E46)</f>
        <v>84880</v>
      </c>
      <c r="F48" s="42">
        <f>SUM(F38:F47)</f>
        <v>8117.99</v>
      </c>
      <c r="G48" s="42">
        <f>SUM(G38:G47)</f>
        <v>21799.920000000006</v>
      </c>
      <c r="H48" s="33">
        <f>G48/E48</f>
        <v>0.25683223374175312</v>
      </c>
      <c r="J48" s="25"/>
    </row>
    <row r="49" spans="1:10" x14ac:dyDescent="0.2">
      <c r="A49" s="22"/>
      <c r="B49" s="17"/>
      <c r="C49" s="17"/>
      <c r="D49" s="17"/>
      <c r="E49" s="17"/>
      <c r="F49" s="23"/>
      <c r="G49" s="17"/>
      <c r="H49" s="52"/>
      <c r="J49" s="25"/>
    </row>
    <row r="50" spans="1:10" x14ac:dyDescent="0.2">
      <c r="A50" s="53" t="s">
        <v>41</v>
      </c>
      <c r="B50" s="54"/>
      <c r="C50" s="54"/>
      <c r="D50" s="54"/>
      <c r="E50" s="55">
        <f>E48+E35</f>
        <v>128630</v>
      </c>
      <c r="F50" s="56">
        <f>F48+F35</f>
        <v>9847.2099999999991</v>
      </c>
      <c r="G50" s="56">
        <f>G48+G35</f>
        <v>34169.040000000008</v>
      </c>
      <c r="H50" s="57">
        <f>G50/E50</f>
        <v>0.26563818704812259</v>
      </c>
      <c r="J50" s="25"/>
    </row>
    <row r="51" spans="1:10" x14ac:dyDescent="0.2">
      <c r="B51" s="17"/>
      <c r="C51" s="17"/>
      <c r="D51" s="17"/>
      <c r="E51" s="58"/>
      <c r="F51" s="59"/>
      <c r="G51" s="59"/>
      <c r="H51" s="60"/>
      <c r="J51" s="25"/>
    </row>
    <row r="52" spans="1:10" x14ac:dyDescent="0.2">
      <c r="A52" s="51"/>
      <c r="B52" s="17"/>
      <c r="C52" s="17"/>
      <c r="D52" s="17"/>
      <c r="E52" s="58"/>
      <c r="F52" s="59"/>
      <c r="G52" s="59"/>
      <c r="H52" s="60"/>
      <c r="J52" s="25"/>
    </row>
    <row r="53" spans="1:10" x14ac:dyDescent="0.2">
      <c r="A53" s="51"/>
      <c r="B53" s="17"/>
      <c r="C53" s="17"/>
      <c r="D53" s="17"/>
      <c r="E53" s="58"/>
      <c r="F53" s="59"/>
      <c r="G53" s="59"/>
      <c r="H53" s="60"/>
      <c r="J53" s="25"/>
    </row>
    <row r="54" spans="1:10" x14ac:dyDescent="0.2">
      <c r="A54" s="51"/>
      <c r="B54" s="17"/>
      <c r="C54" s="17"/>
      <c r="D54" s="17"/>
      <c r="E54" s="58"/>
      <c r="F54" s="59"/>
      <c r="G54" s="59"/>
      <c r="H54" s="60"/>
      <c r="J54" s="25"/>
    </row>
    <row r="55" spans="1:10" x14ac:dyDescent="0.2">
      <c r="A55" s="51"/>
      <c r="B55" s="17"/>
      <c r="C55" s="17"/>
      <c r="D55" s="17"/>
      <c r="E55" s="58"/>
      <c r="F55" s="59"/>
      <c r="G55" s="59"/>
      <c r="H55" s="60"/>
      <c r="J55" s="25"/>
    </row>
    <row r="56" spans="1:10" x14ac:dyDescent="0.2">
      <c r="A56" s="51"/>
      <c r="B56" s="17"/>
      <c r="C56" s="17"/>
      <c r="D56" s="17"/>
      <c r="E56" s="58"/>
      <c r="F56" s="59"/>
      <c r="G56" s="59"/>
      <c r="H56" s="60"/>
      <c r="J56" s="25"/>
    </row>
    <row r="57" spans="1:10" x14ac:dyDescent="0.2">
      <c r="A57" s="51"/>
      <c r="B57" s="17"/>
      <c r="C57" s="17"/>
      <c r="D57" s="17"/>
      <c r="E57" s="58"/>
      <c r="F57" s="59"/>
      <c r="G57" s="59"/>
      <c r="H57" s="60"/>
      <c r="J57" s="25"/>
    </row>
    <row r="58" spans="1:10" x14ac:dyDescent="0.2">
      <c r="A58" s="51"/>
      <c r="B58" s="17"/>
      <c r="C58" s="17"/>
      <c r="D58" s="17"/>
      <c r="E58" s="58"/>
      <c r="F58" s="59"/>
      <c r="G58" s="59"/>
      <c r="H58" s="60"/>
      <c r="J58" s="25"/>
    </row>
    <row r="59" spans="1:10" x14ac:dyDescent="0.2">
      <c r="A59" s="51"/>
      <c r="B59" s="17"/>
      <c r="C59" s="17"/>
      <c r="D59" s="17"/>
      <c r="E59" s="58"/>
      <c r="F59" s="59"/>
      <c r="G59" s="59"/>
      <c r="H59" s="60"/>
      <c r="J59" s="25"/>
    </row>
    <row r="60" spans="1:10" x14ac:dyDescent="0.2">
      <c r="A60" s="51"/>
      <c r="B60" s="17"/>
      <c r="C60" s="17"/>
      <c r="D60" s="17"/>
      <c r="E60" s="58"/>
      <c r="F60" s="59"/>
      <c r="G60" s="59"/>
      <c r="H60" s="60"/>
      <c r="J60" s="25"/>
    </row>
    <row r="61" spans="1:10" x14ac:dyDescent="0.2">
      <c r="A61" s="51"/>
      <c r="B61" s="17"/>
      <c r="C61" s="17"/>
      <c r="D61" s="17"/>
      <c r="E61" s="58"/>
      <c r="F61" s="59"/>
      <c r="G61" s="59"/>
      <c r="H61" s="60"/>
      <c r="J61" s="25"/>
    </row>
    <row r="62" spans="1:10" x14ac:dyDescent="0.2">
      <c r="A62" s="51"/>
      <c r="B62" s="17"/>
      <c r="C62" s="17"/>
      <c r="D62" s="17"/>
      <c r="E62" s="17"/>
      <c r="F62" s="23"/>
      <c r="G62"/>
      <c r="H62" s="17"/>
      <c r="J62" s="25"/>
    </row>
    <row r="63" spans="1:10" x14ac:dyDescent="0.2">
      <c r="A63" s="17"/>
      <c r="B63" s="61"/>
      <c r="C63" s="61"/>
      <c r="D63" s="17"/>
      <c r="E63" s="62" t="str">
        <f>E1</f>
        <v>Indian Hills Water District</v>
      </c>
      <c r="F63" s="23"/>
      <c r="G63"/>
      <c r="H63" s="61" t="s">
        <v>42</v>
      </c>
      <c r="J63" s="25"/>
    </row>
    <row r="64" spans="1:10" ht="14.1" customHeight="1" x14ac:dyDescent="0.2">
      <c r="A64" s="63"/>
      <c r="B64" s="17"/>
      <c r="C64" s="17"/>
      <c r="D64" s="17"/>
      <c r="E64" s="18" t="str">
        <f>E2</f>
        <v>Cash Flow Statement</v>
      </c>
      <c r="F64" s="23"/>
      <c r="G64"/>
      <c r="H64" s="17"/>
      <c r="J64" s="25"/>
    </row>
    <row r="65" spans="1:10" ht="14.1" customHeight="1" x14ac:dyDescent="0.3">
      <c r="A65" s="64"/>
      <c r="D65" s="17"/>
      <c r="E65" s="6">
        <f>E3</f>
        <v>35885</v>
      </c>
      <c r="F65" s="23"/>
      <c r="G65"/>
      <c r="H65" s="17"/>
      <c r="J65" s="25"/>
    </row>
    <row r="66" spans="1:10" ht="14.1" customHeight="1" x14ac:dyDescent="0.2">
      <c r="D66" s="18"/>
      <c r="F66"/>
      <c r="G66"/>
      <c r="J66" s="25"/>
    </row>
    <row r="67" spans="1:10" ht="14.1" customHeight="1" x14ac:dyDescent="0.2">
      <c r="A67" s="9"/>
      <c r="B67" s="10"/>
      <c r="C67" s="10"/>
      <c r="D67" s="10"/>
      <c r="E67" s="11" t="s">
        <v>2</v>
      </c>
      <c r="F67" s="12">
        <f>F9</f>
        <v>35885</v>
      </c>
      <c r="G67" s="13">
        <f>G9</f>
        <v>3</v>
      </c>
      <c r="H67" s="14" t="s">
        <v>3</v>
      </c>
      <c r="J67" s="20"/>
    </row>
    <row r="68" spans="1:10" x14ac:dyDescent="0.2">
      <c r="A68" s="22"/>
      <c r="B68" s="17"/>
      <c r="C68" s="17"/>
      <c r="D68" s="17"/>
      <c r="E68" s="18">
        <v>1998</v>
      </c>
      <c r="F68" s="19"/>
      <c r="G68" s="20" t="s">
        <v>4</v>
      </c>
      <c r="H68" s="21" t="s">
        <v>2</v>
      </c>
      <c r="J68" s="25"/>
    </row>
    <row r="69" spans="1:10" x14ac:dyDescent="0.2">
      <c r="A69" s="22"/>
      <c r="B69" s="17"/>
      <c r="C69" s="17"/>
      <c r="D69" s="17"/>
      <c r="E69" s="18"/>
      <c r="F69" s="19"/>
      <c r="G69" s="20"/>
      <c r="H69" s="65">
        <f>H11</f>
        <v>0.25</v>
      </c>
      <c r="J69" s="25"/>
    </row>
    <row r="70" spans="1:10" x14ac:dyDescent="0.2">
      <c r="A70" s="16" t="s">
        <v>43</v>
      </c>
      <c r="B70" s="17"/>
      <c r="C70" s="17"/>
      <c r="D70" s="17"/>
      <c r="E70" s="17"/>
      <c r="F70" s="25"/>
      <c r="G70" s="25"/>
      <c r="H70" s="29"/>
      <c r="J70" s="25"/>
    </row>
    <row r="71" spans="1:10" x14ac:dyDescent="0.2">
      <c r="A71" s="22"/>
      <c r="B71" s="17" t="s">
        <v>44</v>
      </c>
      <c r="C71" s="17" t="s">
        <v>45</v>
      </c>
      <c r="D71" s="17"/>
      <c r="E71" s="27">
        <v>79290</v>
      </c>
      <c r="F71" s="66">
        <v>15171.54</v>
      </c>
      <c r="G71" s="25">
        <f>'feb 98'!G70+'mar 98'!F71</f>
        <v>17823.21</v>
      </c>
      <c r="H71" s="29">
        <f>G71/E71</f>
        <v>0.22478509269769201</v>
      </c>
      <c r="J71" s="25"/>
    </row>
    <row r="72" spans="1:10" x14ac:dyDescent="0.2">
      <c r="A72" s="22"/>
      <c r="B72" s="17"/>
      <c r="C72" s="17" t="s">
        <v>46</v>
      </c>
      <c r="D72" s="17"/>
      <c r="E72" s="30">
        <v>8470</v>
      </c>
      <c r="F72" s="66">
        <v>602.29</v>
      </c>
      <c r="G72" s="25">
        <f>'feb 98'!G71+'mar 98'!F72</f>
        <v>2195.64</v>
      </c>
      <c r="H72" s="29">
        <f>G72/E72</f>
        <v>0.25922550177095632</v>
      </c>
      <c r="J72" s="25"/>
    </row>
    <row r="73" spans="1:10" x14ac:dyDescent="0.2">
      <c r="A73" s="22"/>
      <c r="B73" s="17" t="s">
        <v>47</v>
      </c>
      <c r="C73" s="17"/>
      <c r="D73" s="17"/>
      <c r="E73" s="30">
        <v>3000</v>
      </c>
      <c r="F73" s="66">
        <v>114.18</v>
      </c>
      <c r="G73" s="25">
        <f>'feb 98'!G72+'mar 98'!F73</f>
        <v>320.14999999999998</v>
      </c>
      <c r="H73" s="29">
        <f>G73/E73</f>
        <v>0.10671666666666665</v>
      </c>
      <c r="J73" s="25"/>
    </row>
    <row r="74" spans="1:10" x14ac:dyDescent="0.2">
      <c r="A74" s="22"/>
      <c r="B74" s="36" t="s">
        <v>48</v>
      </c>
      <c r="C74" s="36"/>
      <c r="D74" s="36"/>
      <c r="E74" s="37">
        <v>20000</v>
      </c>
      <c r="F74" s="67">
        <v>0</v>
      </c>
      <c r="G74" s="38">
        <f>'feb 98'!G73+'mar 98'!F74</f>
        <v>300</v>
      </c>
      <c r="H74" s="39">
        <f>G74/E74</f>
        <v>1.4999999999999999E-2</v>
      </c>
      <c r="I74" s="2"/>
      <c r="J74" s="25"/>
    </row>
    <row r="75" spans="1:10" x14ac:dyDescent="0.2">
      <c r="A75" s="22"/>
      <c r="B75" s="17"/>
      <c r="C75" s="40" t="s">
        <v>49</v>
      </c>
      <c r="D75" s="17"/>
      <c r="E75" s="41">
        <f>SUM(E71:E74)</f>
        <v>110760</v>
      </c>
      <c r="F75" s="42">
        <f>SUM(F71:F74)</f>
        <v>15888.010000000002</v>
      </c>
      <c r="G75" s="42">
        <f>SUM(G71:G74)</f>
        <v>20639</v>
      </c>
      <c r="H75" s="33">
        <f>G75/E75</f>
        <v>0.18633983387504513</v>
      </c>
      <c r="J75" s="25"/>
    </row>
    <row r="76" spans="1:10" x14ac:dyDescent="0.2">
      <c r="A76" s="22"/>
      <c r="B76" s="17"/>
      <c r="C76" s="61"/>
      <c r="D76" s="17"/>
      <c r="E76" s="58"/>
      <c r="F76" s="66"/>
      <c r="G76" s="25"/>
      <c r="H76" s="29"/>
      <c r="J76" s="25"/>
    </row>
    <row r="77" spans="1:10" x14ac:dyDescent="0.2">
      <c r="A77" s="22"/>
      <c r="B77" s="17"/>
      <c r="C77" s="17"/>
      <c r="D77" s="17"/>
      <c r="E77" s="30"/>
      <c r="F77" s="66"/>
      <c r="G77" s="25"/>
      <c r="H77" s="29"/>
      <c r="J77" s="25"/>
    </row>
    <row r="78" spans="1:10" x14ac:dyDescent="0.2">
      <c r="A78" s="16" t="s">
        <v>50</v>
      </c>
      <c r="B78" s="17"/>
      <c r="C78" s="17"/>
      <c r="D78" s="17"/>
      <c r="E78" s="30"/>
      <c r="F78" s="66"/>
      <c r="G78" s="25"/>
      <c r="H78" s="29"/>
      <c r="J78" s="25"/>
    </row>
    <row r="79" spans="1:10" x14ac:dyDescent="0.2">
      <c r="A79" s="31" t="s">
        <v>51</v>
      </c>
      <c r="B79" s="17"/>
      <c r="C79" s="17"/>
      <c r="D79" s="17"/>
      <c r="E79" s="17"/>
      <c r="F79" s="17"/>
      <c r="G79" s="17"/>
      <c r="H79" s="26"/>
      <c r="J79" s="25"/>
    </row>
    <row r="80" spans="1:10" x14ac:dyDescent="0.2">
      <c r="A80" s="22"/>
      <c r="B80" s="17" t="s">
        <v>52</v>
      </c>
      <c r="C80" s="17"/>
      <c r="D80" s="17"/>
      <c r="E80" s="30"/>
      <c r="F80" s="66"/>
      <c r="G80" s="25"/>
      <c r="H80" s="29"/>
      <c r="J80" s="25"/>
    </row>
    <row r="81" spans="1:10" x14ac:dyDescent="0.2">
      <c r="A81" s="22"/>
      <c r="B81" s="17"/>
      <c r="C81" s="35" t="s">
        <v>53</v>
      </c>
      <c r="D81" s="17"/>
      <c r="E81" s="30">
        <v>26400</v>
      </c>
      <c r="F81" s="66">
        <v>0</v>
      </c>
      <c r="G81" s="25">
        <f>'feb 98'!G80+'mar 98'!F81</f>
        <v>0</v>
      </c>
      <c r="H81" s="29">
        <f>G81/E81</f>
        <v>0</v>
      </c>
      <c r="J81" s="25"/>
    </row>
    <row r="82" spans="1:10" ht="14.1" customHeight="1" x14ac:dyDescent="0.2">
      <c r="A82" s="22"/>
      <c r="B82" s="17"/>
      <c r="C82" s="17" t="s">
        <v>54</v>
      </c>
      <c r="D82" s="17"/>
      <c r="E82" s="30">
        <v>3700</v>
      </c>
      <c r="F82" s="68">
        <v>0</v>
      </c>
      <c r="G82" s="25">
        <f>'feb 98'!G81+'mar 98'!F82</f>
        <v>3775</v>
      </c>
      <c r="H82" s="29">
        <f>G82/E82</f>
        <v>1.0202702702702702</v>
      </c>
      <c r="J82" s="47"/>
    </row>
    <row r="83" spans="1:10" x14ac:dyDescent="0.2">
      <c r="A83" s="31" t="s">
        <v>55</v>
      </c>
      <c r="B83" s="17"/>
      <c r="C83" s="17"/>
      <c r="D83" s="17"/>
      <c r="E83" s="17"/>
      <c r="F83" s="17"/>
      <c r="G83" s="25"/>
      <c r="H83" s="26"/>
    </row>
    <row r="84" spans="1:10" x14ac:dyDescent="0.2">
      <c r="A84" s="22"/>
      <c r="B84" s="17" t="s">
        <v>56</v>
      </c>
      <c r="C84" s="17"/>
      <c r="D84" s="17"/>
      <c r="E84" s="69">
        <v>12000</v>
      </c>
      <c r="F84" s="70">
        <v>1916.14</v>
      </c>
      <c r="G84" s="25">
        <f>'feb 98'!G83+'mar 98'!F84</f>
        <v>1967.2</v>
      </c>
      <c r="H84" s="29">
        <f>G84/E84</f>
        <v>0.16393333333333335</v>
      </c>
      <c r="I84" s="2"/>
      <c r="J84" s="20"/>
    </row>
    <row r="85" spans="1:10" x14ac:dyDescent="0.2">
      <c r="A85" s="22"/>
      <c r="B85" s="17"/>
      <c r="C85" s="17"/>
      <c r="D85" s="17"/>
      <c r="E85" s="69"/>
      <c r="F85" s="70"/>
      <c r="G85" s="25"/>
      <c r="H85" s="29"/>
      <c r="I85" s="2"/>
      <c r="J85" s="20"/>
    </row>
    <row r="86" spans="1:10" x14ac:dyDescent="0.2">
      <c r="A86" s="22"/>
      <c r="B86" s="17" t="s">
        <v>57</v>
      </c>
      <c r="C86" s="17"/>
      <c r="D86" s="17"/>
      <c r="E86" s="30"/>
      <c r="F86" s="68"/>
      <c r="G86" s="25"/>
      <c r="H86" s="29"/>
      <c r="J86" s="20"/>
    </row>
    <row r="87" spans="1:10" x14ac:dyDescent="0.2">
      <c r="A87" s="22"/>
      <c r="B87" s="17"/>
      <c r="C87" s="17" t="s">
        <v>58</v>
      </c>
      <c r="D87" s="17"/>
      <c r="E87" s="30">
        <v>0</v>
      </c>
      <c r="F87" s="46">
        <v>0</v>
      </c>
      <c r="G87" s="25">
        <f>'feb 98'!G86+'mar 98'!F87</f>
        <v>0</v>
      </c>
      <c r="H87" s="29" t="s">
        <v>59</v>
      </c>
      <c r="J87" s="25"/>
    </row>
    <row r="88" spans="1:10" x14ac:dyDescent="0.2">
      <c r="A88" s="22"/>
      <c r="B88" s="17"/>
      <c r="C88" s="35" t="s">
        <v>60</v>
      </c>
      <c r="D88" s="17"/>
      <c r="E88" s="30">
        <v>0</v>
      </c>
      <c r="F88" s="34">
        <v>0</v>
      </c>
      <c r="G88" s="25">
        <f>'feb 98'!G87+'mar 98'!F88</f>
        <v>0</v>
      </c>
      <c r="H88" s="29" t="s">
        <v>59</v>
      </c>
      <c r="J88" s="25"/>
    </row>
    <row r="89" spans="1:10" ht="14.1" customHeight="1" x14ac:dyDescent="0.2">
      <c r="A89" s="22"/>
      <c r="B89" s="17"/>
      <c r="C89" s="35" t="s">
        <v>61</v>
      </c>
      <c r="D89" s="17"/>
      <c r="E89" s="30">
        <v>0</v>
      </c>
      <c r="F89" s="34">
        <v>0</v>
      </c>
      <c r="G89" s="25">
        <f>'feb 98'!G88+'mar 98'!F89</f>
        <v>0</v>
      </c>
      <c r="H89" s="29"/>
      <c r="I89" s="43"/>
      <c r="J89" s="47"/>
    </row>
    <row r="90" spans="1:10" ht="14.1" customHeight="1" x14ac:dyDescent="0.2">
      <c r="A90" s="22"/>
      <c r="B90" s="17" t="s">
        <v>62</v>
      </c>
      <c r="C90" s="17"/>
      <c r="D90" s="17"/>
      <c r="E90" s="30"/>
      <c r="F90" s="46"/>
      <c r="G90" s="25"/>
      <c r="H90" s="29"/>
      <c r="I90" s="43"/>
      <c r="J90" s="47"/>
    </row>
    <row r="91" spans="1:10" x14ac:dyDescent="0.2">
      <c r="A91" s="22"/>
      <c r="B91" s="17"/>
      <c r="C91" s="17" t="s">
        <v>63</v>
      </c>
      <c r="D91" s="17"/>
      <c r="E91" s="30">
        <v>79000</v>
      </c>
      <c r="F91" s="46">
        <v>0</v>
      </c>
      <c r="G91" s="25">
        <f>'feb 98'!G90+'mar 98'!F91</f>
        <v>0</v>
      </c>
      <c r="H91" s="29">
        <f>G91/E91</f>
        <v>0</v>
      </c>
      <c r="J91" s="25"/>
    </row>
    <row r="92" spans="1:10" x14ac:dyDescent="0.2">
      <c r="A92" s="22"/>
      <c r="B92" s="17" t="s">
        <v>64</v>
      </c>
      <c r="C92" s="17"/>
      <c r="D92" s="17"/>
      <c r="E92" s="30"/>
      <c r="F92" s="66"/>
      <c r="G92" s="25"/>
      <c r="H92" s="29"/>
      <c r="J92" s="25"/>
    </row>
    <row r="93" spans="1:10" x14ac:dyDescent="0.2">
      <c r="A93" s="22"/>
      <c r="B93" s="17"/>
      <c r="C93" s="17"/>
      <c r="D93" s="17"/>
      <c r="E93" s="30"/>
      <c r="F93" s="66"/>
      <c r="G93" s="25"/>
      <c r="H93" s="29"/>
      <c r="J93" s="25"/>
    </row>
    <row r="94" spans="1:10" x14ac:dyDescent="0.2">
      <c r="A94" s="22"/>
      <c r="B94" s="17"/>
      <c r="C94" s="17" t="s">
        <v>65</v>
      </c>
      <c r="D94" s="17"/>
      <c r="E94" s="30">
        <v>1300</v>
      </c>
      <c r="F94" s="66">
        <v>0</v>
      </c>
      <c r="G94" s="25">
        <f>'feb 98'!G93+'mar 98'!F94</f>
        <v>550</v>
      </c>
      <c r="H94" s="29">
        <f>G94/E94</f>
        <v>0.42307692307692307</v>
      </c>
      <c r="J94" s="25"/>
    </row>
    <row r="95" spans="1:10" x14ac:dyDescent="0.2">
      <c r="A95" s="22"/>
      <c r="B95" s="17"/>
      <c r="C95" s="17" t="s">
        <v>66</v>
      </c>
      <c r="D95" s="71" t="s">
        <v>67</v>
      </c>
      <c r="E95" s="30">
        <v>3000</v>
      </c>
      <c r="F95" s="66">
        <v>43</v>
      </c>
      <c r="G95" s="25">
        <f>'feb 98'!G94+'mar 98'!F95</f>
        <v>43</v>
      </c>
      <c r="H95" s="29"/>
      <c r="J95" s="25"/>
    </row>
    <row r="96" spans="1:10" x14ac:dyDescent="0.2">
      <c r="A96" s="22"/>
      <c r="B96" s="17"/>
      <c r="C96" s="17"/>
      <c r="D96" s="17"/>
      <c r="E96" s="30"/>
      <c r="F96" s="66"/>
      <c r="G96" s="25"/>
      <c r="H96" s="29"/>
      <c r="J96" s="25"/>
    </row>
    <row r="97" spans="1:11" x14ac:dyDescent="0.2">
      <c r="A97" s="22"/>
      <c r="B97" s="36" t="s">
        <v>68</v>
      </c>
      <c r="C97" s="36"/>
      <c r="D97" s="36"/>
      <c r="E97" s="37">
        <v>1700</v>
      </c>
      <c r="F97" s="49">
        <v>27.33</v>
      </c>
      <c r="G97" s="38">
        <f>'feb 98'!G96+'mar 98'!F97</f>
        <v>633.98</v>
      </c>
      <c r="H97" s="39">
        <f>G97/E97</f>
        <v>0.3729294117647059</v>
      </c>
      <c r="J97" s="25"/>
    </row>
    <row r="98" spans="1:11" x14ac:dyDescent="0.2">
      <c r="A98" s="72"/>
      <c r="B98" s="54"/>
      <c r="C98" s="73" t="s">
        <v>69</v>
      </c>
      <c r="D98" s="54"/>
      <c r="E98" s="74">
        <f>SUM(E81:E97)</f>
        <v>127100</v>
      </c>
      <c r="F98" s="75">
        <f>SUM(F81:F97)</f>
        <v>1986.47</v>
      </c>
      <c r="G98" s="75">
        <f>SUM(G81:G97)</f>
        <v>6969.18</v>
      </c>
      <c r="H98" s="57">
        <f>G98/E98</f>
        <v>5.483225806451613E-2</v>
      </c>
      <c r="J98" s="25"/>
    </row>
    <row r="99" spans="1:11" x14ac:dyDescent="0.2">
      <c r="A99" s="17"/>
      <c r="B99" s="17"/>
      <c r="C99" s="17"/>
      <c r="D99" s="17"/>
      <c r="E99" s="30"/>
      <c r="F99"/>
      <c r="G99"/>
      <c r="J99" s="32"/>
    </row>
    <row r="100" spans="1:11" x14ac:dyDescent="0.2">
      <c r="A100" s="17"/>
      <c r="B100" s="17"/>
      <c r="C100" s="17"/>
      <c r="D100" s="76"/>
      <c r="E100" s="30"/>
      <c r="F100" s="32"/>
      <c r="G100" s="32"/>
      <c r="H100" s="60"/>
      <c r="J100" s="25"/>
    </row>
    <row r="101" spans="1:11" x14ac:dyDescent="0.2">
      <c r="A101" s="17"/>
      <c r="F101"/>
      <c r="G101"/>
      <c r="J101" s="25"/>
    </row>
    <row r="102" spans="1:11" ht="14.1" customHeight="1" x14ac:dyDescent="0.2">
      <c r="A102" s="77" t="s">
        <v>70</v>
      </c>
      <c r="B102" s="78"/>
      <c r="C102" s="78"/>
      <c r="D102" s="78"/>
      <c r="E102" s="79" t="s">
        <v>2</v>
      </c>
      <c r="F102" s="80">
        <f>F67</f>
        <v>35885</v>
      </c>
      <c r="G102" s="81">
        <f>G67</f>
        <v>3</v>
      </c>
      <c r="H102" s="82" t="str">
        <f>H67</f>
        <v xml:space="preserve">% of </v>
      </c>
      <c r="J102" s="47"/>
    </row>
    <row r="103" spans="1:11" x14ac:dyDescent="0.2">
      <c r="A103" s="83"/>
      <c r="B103" s="17"/>
      <c r="C103" s="17"/>
      <c r="D103" s="17"/>
      <c r="E103" s="84">
        <v>1998</v>
      </c>
      <c r="F103" s="85"/>
      <c r="G103" s="86" t="str">
        <f>G68</f>
        <v xml:space="preserve"> months</v>
      </c>
      <c r="H103" s="87" t="str">
        <f>H68</f>
        <v>Budget</v>
      </c>
    </row>
    <row r="104" spans="1:11" ht="14.1" customHeight="1" x14ac:dyDescent="0.2">
      <c r="A104" s="88" t="s">
        <v>71</v>
      </c>
      <c r="B104" s="17"/>
      <c r="C104" s="61"/>
      <c r="D104" s="17"/>
      <c r="E104" s="58">
        <f>E75+E13</f>
        <v>255760</v>
      </c>
      <c r="F104" s="59">
        <f>F75+F13</f>
        <v>27296.99</v>
      </c>
      <c r="G104" s="59">
        <f>G75+G13</f>
        <v>53650.619999999995</v>
      </c>
      <c r="H104" s="89">
        <f>G104/E104</f>
        <v>0.20976939318110727</v>
      </c>
      <c r="K104" s="90"/>
    </row>
    <row r="105" spans="1:11" x14ac:dyDescent="0.2">
      <c r="A105" s="88" t="s">
        <v>72</v>
      </c>
      <c r="B105" s="17"/>
      <c r="C105" s="61"/>
      <c r="D105" s="17"/>
      <c r="E105" s="58">
        <f>E98+E50</f>
        <v>255730</v>
      </c>
      <c r="F105" s="59">
        <f>F98+F50</f>
        <v>11833.679999999998</v>
      </c>
      <c r="G105" s="59">
        <f>G98+G50</f>
        <v>41138.220000000008</v>
      </c>
      <c r="H105" s="89">
        <f>G105/E105</f>
        <v>0.16086583506041532</v>
      </c>
      <c r="K105" s="23"/>
    </row>
    <row r="106" spans="1:11" ht="14.1" customHeight="1" x14ac:dyDescent="0.2">
      <c r="A106" s="91" t="s">
        <v>73</v>
      </c>
      <c r="B106" s="17"/>
      <c r="C106" s="61"/>
      <c r="D106" s="17"/>
      <c r="E106" s="58">
        <f>E105-E104</f>
        <v>-30</v>
      </c>
      <c r="F106" s="59">
        <f>F105-F104</f>
        <v>-15463.310000000003</v>
      </c>
      <c r="G106" s="59">
        <f>G105-G104</f>
        <v>-12512.399999999987</v>
      </c>
      <c r="H106" s="92"/>
      <c r="K106" s="90"/>
    </row>
    <row r="107" spans="1:11" x14ac:dyDescent="0.2">
      <c r="A107" s="93" t="s">
        <v>74</v>
      </c>
      <c r="B107" s="94"/>
      <c r="C107" s="94"/>
      <c r="D107" s="94"/>
      <c r="E107" s="95">
        <v>0</v>
      </c>
      <c r="F107" s="96"/>
      <c r="G107" s="97"/>
      <c r="H107" s="98"/>
      <c r="K107" s="23"/>
    </row>
    <row r="108" spans="1:11" x14ac:dyDescent="0.2">
      <c r="A108" s="61"/>
      <c r="B108" s="17"/>
      <c r="C108" s="17"/>
      <c r="D108" s="17"/>
      <c r="E108" s="17"/>
      <c r="K108" s="90"/>
    </row>
    <row r="109" spans="1:11" ht="15" customHeight="1" x14ac:dyDescent="0.2">
      <c r="A109" s="17"/>
      <c r="B109" s="17"/>
      <c r="C109" s="17"/>
      <c r="D109" s="17"/>
      <c r="E109" s="17"/>
    </row>
    <row r="110" spans="1:11" ht="15" customHeight="1" x14ac:dyDescent="0.2">
      <c r="A110" s="17"/>
    </row>
    <row r="111" spans="1:11" ht="15" customHeight="1" x14ac:dyDescent="0.2"/>
    <row r="112" spans="1:11" ht="18" customHeight="1" x14ac:dyDescent="0.2"/>
    <row r="113" spans="6:8" ht="18" customHeight="1" x14ac:dyDescent="0.2">
      <c r="F113" s="1" t="s">
        <v>77</v>
      </c>
    </row>
    <row r="114" spans="6:8" ht="18" customHeight="1" x14ac:dyDescent="0.2">
      <c r="F114" s="1" t="s">
        <v>79</v>
      </c>
    </row>
    <row r="115" spans="6:8" x14ac:dyDescent="0.2">
      <c r="F115" s="3">
        <v>35900</v>
      </c>
    </row>
    <row r="118" spans="6:8" x14ac:dyDescent="0.2">
      <c r="H118" s="99"/>
    </row>
  </sheetData>
  <sheetProtection selectLockedCells="1" selectUnlockedCells="1"/>
  <printOptions horizontalCentered="1" verticalCentered="1"/>
  <pageMargins left="0" right="0" top="0" bottom="0" header="0.51180555555555551" footer="0.51180555555555551"/>
  <pageSetup firstPageNumber="0" fitToHeight="2" orientation="portrait" horizontalDpi="300" verticalDpi="300"/>
  <headerFooter alignWithMargins="0"/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18"/>
  <sheetViews>
    <sheetView topLeftCell="A86" zoomScale="75" zoomScaleNormal="75" workbookViewId="0">
      <selection activeCell="G72" sqref="G72"/>
    </sheetView>
  </sheetViews>
  <sheetFormatPr defaultRowHeight="12.75" x14ac:dyDescent="0.2"/>
  <cols>
    <col min="1" max="1" width="15" customWidth="1"/>
    <col min="2" max="2" width="12.42578125" customWidth="1"/>
    <col min="3" max="3" width="12.85546875" customWidth="1"/>
    <col min="4" max="4" width="8.85546875" customWidth="1"/>
    <col min="5" max="5" width="10.7109375" customWidth="1"/>
    <col min="6" max="6" width="13.28515625" style="1" customWidth="1"/>
    <col min="7" max="7" width="13.85546875" style="2" customWidth="1"/>
    <col min="8" max="8" width="10.7109375" customWidth="1"/>
    <col min="9" max="9" width="6.28515625" customWidth="1"/>
    <col min="10" max="10" width="9.28515625" customWidth="1"/>
    <col min="11" max="11" width="13.28515625" style="1" customWidth="1"/>
  </cols>
  <sheetData>
    <row r="1" spans="1:11" ht="14.1" customHeight="1" x14ac:dyDescent="0.25">
      <c r="A1" s="3"/>
      <c r="B1" s="3"/>
      <c r="D1" s="100"/>
      <c r="E1" s="100" t="s">
        <v>0</v>
      </c>
      <c r="F1" s="101"/>
      <c r="K1"/>
    </row>
    <row r="2" spans="1:11" ht="14.1" customHeight="1" x14ac:dyDescent="0.25">
      <c r="A2" s="5"/>
      <c r="D2" s="100"/>
      <c r="E2" s="100" t="s">
        <v>1</v>
      </c>
      <c r="F2" s="101"/>
    </row>
    <row r="3" spans="1:11" ht="14.1" customHeight="1" x14ac:dyDescent="0.25">
      <c r="D3" s="100"/>
      <c r="E3" s="102">
        <v>35915</v>
      </c>
      <c r="F3" s="101"/>
    </row>
    <row r="4" spans="1:11" ht="14.1" customHeight="1" x14ac:dyDescent="0.2">
      <c r="D4" s="4"/>
      <c r="E4" s="6"/>
    </row>
    <row r="5" spans="1:11" ht="14.1" customHeight="1" x14ac:dyDescent="0.2">
      <c r="D5" s="4"/>
      <c r="E5" s="6"/>
    </row>
    <row r="6" spans="1:11" ht="14.1" customHeight="1" x14ac:dyDescent="0.2">
      <c r="D6" s="4"/>
      <c r="E6" s="6"/>
    </row>
    <row r="7" spans="1:11" ht="14.1" customHeight="1" x14ac:dyDescent="0.2">
      <c r="D7" s="4"/>
      <c r="E7" s="6"/>
    </row>
    <row r="8" spans="1:11" ht="14.1" customHeight="1" x14ac:dyDescent="0.2">
      <c r="D8" s="4"/>
      <c r="E8" s="4"/>
      <c r="F8" s="7"/>
      <c r="G8" s="8"/>
    </row>
    <row r="9" spans="1:11" ht="14.1" customHeight="1" x14ac:dyDescent="0.2">
      <c r="A9" s="9"/>
      <c r="B9" s="10"/>
      <c r="C9" s="10"/>
      <c r="D9" s="11"/>
      <c r="E9" s="11" t="s">
        <v>2</v>
      </c>
      <c r="F9" s="12">
        <f>E3</f>
        <v>35915</v>
      </c>
      <c r="G9" s="13">
        <v>4</v>
      </c>
      <c r="H9" s="14" t="s">
        <v>3</v>
      </c>
      <c r="J9" s="15"/>
    </row>
    <row r="10" spans="1:11" ht="14.1" customHeight="1" x14ac:dyDescent="0.2">
      <c r="A10" s="16"/>
      <c r="B10" s="17"/>
      <c r="C10" s="17"/>
      <c r="D10" s="18"/>
      <c r="E10" s="18">
        <v>1998</v>
      </c>
      <c r="F10" s="19"/>
      <c r="G10" s="20" t="s">
        <v>4</v>
      </c>
      <c r="H10" s="21" t="s">
        <v>2</v>
      </c>
      <c r="J10" s="20"/>
    </row>
    <row r="11" spans="1:11" x14ac:dyDescent="0.2">
      <c r="A11" s="22"/>
      <c r="B11" s="17"/>
      <c r="C11" s="17"/>
      <c r="D11" s="17"/>
      <c r="E11" s="17"/>
      <c r="F11" s="23"/>
      <c r="G11" s="17"/>
      <c r="H11" s="24">
        <f>G9/12</f>
        <v>0.33333333333333331</v>
      </c>
      <c r="J11" s="25"/>
    </row>
    <row r="12" spans="1:11" x14ac:dyDescent="0.2">
      <c r="A12" s="16" t="s">
        <v>5</v>
      </c>
      <c r="B12" s="17"/>
      <c r="C12" s="17"/>
      <c r="D12" s="17"/>
      <c r="E12" s="17"/>
      <c r="F12" s="23"/>
      <c r="G12" s="17"/>
      <c r="H12" s="26"/>
      <c r="J12" s="25"/>
    </row>
    <row r="13" spans="1:11" x14ac:dyDescent="0.2">
      <c r="A13" s="22"/>
      <c r="B13" s="17" t="s">
        <v>6</v>
      </c>
      <c r="C13" s="17"/>
      <c r="D13" s="17"/>
      <c r="E13" s="27">
        <v>145000</v>
      </c>
      <c r="F13" s="28">
        <v>9895.25</v>
      </c>
      <c r="G13" s="25">
        <f>'mar 98'!G13+'apr 98'!F13</f>
        <v>42906.869999999995</v>
      </c>
      <c r="H13" s="29">
        <f>G13/E13</f>
        <v>0.29590944827586202</v>
      </c>
      <c r="J13" s="25"/>
    </row>
    <row r="14" spans="1:11" x14ac:dyDescent="0.2">
      <c r="A14" s="22"/>
      <c r="B14" s="17"/>
      <c r="C14" s="17"/>
      <c r="D14" s="17"/>
      <c r="E14" s="30"/>
      <c r="F14" s="25"/>
      <c r="G14" s="25"/>
      <c r="H14" s="29"/>
      <c r="J14" s="25"/>
    </row>
    <row r="15" spans="1:11" x14ac:dyDescent="0.2">
      <c r="A15" s="16" t="s">
        <v>7</v>
      </c>
      <c r="B15" s="17"/>
      <c r="C15" s="17"/>
      <c r="D15" s="17"/>
      <c r="E15" s="30"/>
      <c r="F15" s="25"/>
      <c r="G15" s="17"/>
      <c r="H15" s="29"/>
      <c r="J15" s="25"/>
    </row>
    <row r="16" spans="1:11" x14ac:dyDescent="0.2">
      <c r="A16" s="31" t="s">
        <v>8</v>
      </c>
      <c r="B16" s="17"/>
      <c r="C16" s="17"/>
      <c r="D16" s="17"/>
      <c r="E16" s="30"/>
      <c r="F16" s="25"/>
      <c r="G16" s="25"/>
      <c r="H16" s="29"/>
      <c r="J16" s="25"/>
    </row>
    <row r="17" spans="1:10" x14ac:dyDescent="0.2">
      <c r="A17" s="22"/>
      <c r="B17" s="17" t="s">
        <v>9</v>
      </c>
      <c r="C17" s="17"/>
      <c r="D17" s="17"/>
      <c r="E17" s="30">
        <v>10000</v>
      </c>
      <c r="F17" s="25">
        <v>562.88</v>
      </c>
      <c r="G17" s="25">
        <f>'mar 98'!G17+'apr 98'!F17</f>
        <v>2477.1400000000003</v>
      </c>
      <c r="H17" s="29">
        <f>G17/E17</f>
        <v>0.24771400000000005</v>
      </c>
      <c r="J17" s="25"/>
    </row>
    <row r="18" spans="1:10" hidden="1" x14ac:dyDescent="0.2">
      <c r="A18" s="22"/>
      <c r="B18" s="17" t="s">
        <v>10</v>
      </c>
      <c r="C18" s="17"/>
      <c r="D18" s="17"/>
      <c r="E18" s="30">
        <v>900</v>
      </c>
      <c r="F18" s="25">
        <v>0</v>
      </c>
      <c r="G18" s="25">
        <f>'apr 98'!F18</f>
        <v>0</v>
      </c>
      <c r="H18" s="29">
        <f>G18/E18</f>
        <v>0</v>
      </c>
      <c r="J18" s="25"/>
    </row>
    <row r="19" spans="1:10" x14ac:dyDescent="0.2">
      <c r="A19" s="22"/>
      <c r="B19" s="17" t="s">
        <v>11</v>
      </c>
      <c r="C19" s="17"/>
      <c r="D19" s="17"/>
      <c r="E19" s="30"/>
      <c r="F19" s="32"/>
      <c r="G19" s="25"/>
      <c r="H19" s="33"/>
      <c r="J19" s="25"/>
    </row>
    <row r="20" spans="1:10" ht="14.1" customHeight="1" x14ac:dyDescent="0.2">
      <c r="A20" s="22"/>
      <c r="B20" s="17"/>
      <c r="C20" s="17" t="s">
        <v>12</v>
      </c>
      <c r="D20" s="17"/>
      <c r="E20" s="30">
        <v>6200</v>
      </c>
      <c r="F20" s="34">
        <v>0</v>
      </c>
      <c r="G20" s="25">
        <f>'mar 98'!G20+'apr 98'!F20</f>
        <v>5831.32</v>
      </c>
      <c r="H20" s="29">
        <f t="shared" ref="H20:H32" si="0">G20/E20</f>
        <v>0.94053548387096775</v>
      </c>
      <c r="J20" s="32"/>
    </row>
    <row r="21" spans="1:10" x14ac:dyDescent="0.2">
      <c r="A21" s="22"/>
      <c r="B21" s="17"/>
      <c r="C21" s="17" t="s">
        <v>13</v>
      </c>
      <c r="D21" s="17"/>
      <c r="E21" s="30">
        <v>2100</v>
      </c>
      <c r="F21" s="34">
        <v>0</v>
      </c>
      <c r="G21" s="25">
        <f>'mar 98'!G21+'apr 98'!F21</f>
        <v>0</v>
      </c>
      <c r="H21" s="29">
        <f t="shared" si="0"/>
        <v>0</v>
      </c>
      <c r="J21" s="25"/>
    </row>
    <row r="22" spans="1:10" x14ac:dyDescent="0.2">
      <c r="A22" s="22"/>
      <c r="B22" s="17" t="s">
        <v>14</v>
      </c>
      <c r="C22" s="17"/>
      <c r="D22" s="18"/>
      <c r="E22" s="30">
        <v>2400</v>
      </c>
      <c r="F22" s="34">
        <v>560</v>
      </c>
      <c r="G22" s="25">
        <f>'mar 98'!G22+'apr 98'!F22</f>
        <v>560</v>
      </c>
      <c r="H22" s="29">
        <f t="shared" si="0"/>
        <v>0.23333333333333334</v>
      </c>
      <c r="J22" s="25"/>
    </row>
    <row r="23" spans="1:10" x14ac:dyDescent="0.2">
      <c r="A23" s="22"/>
      <c r="B23" s="17" t="s">
        <v>15</v>
      </c>
      <c r="C23" s="17"/>
      <c r="D23" s="18"/>
      <c r="E23" s="30">
        <v>2000</v>
      </c>
      <c r="F23" s="34">
        <v>623.78</v>
      </c>
      <c r="G23" s="25">
        <f>'mar 98'!G23+'apr 98'!F23</f>
        <v>1411.18</v>
      </c>
      <c r="H23" s="29">
        <f t="shared" si="0"/>
        <v>0.70559000000000005</v>
      </c>
      <c r="J23" s="15"/>
    </row>
    <row r="24" spans="1:10" x14ac:dyDescent="0.2">
      <c r="A24" s="22"/>
      <c r="B24" s="17" t="s">
        <v>16</v>
      </c>
      <c r="C24" s="17"/>
      <c r="D24" s="17"/>
      <c r="E24" s="30">
        <v>1200</v>
      </c>
      <c r="F24" s="34">
        <v>1021.24</v>
      </c>
      <c r="G24" s="25">
        <f>'mar 98'!G24+'apr 98'!F24</f>
        <v>1309.4000000000001</v>
      </c>
      <c r="H24" s="29">
        <f t="shared" si="0"/>
        <v>1.0911666666666668</v>
      </c>
      <c r="J24" s="20"/>
    </row>
    <row r="25" spans="1:10" x14ac:dyDescent="0.2">
      <c r="A25" s="22"/>
      <c r="B25" s="17" t="s">
        <v>17</v>
      </c>
      <c r="C25" s="17"/>
      <c r="D25" s="17"/>
      <c r="E25" s="30">
        <v>750</v>
      </c>
      <c r="F25" s="34">
        <v>0</v>
      </c>
      <c r="G25" s="25">
        <f>'mar 98'!G25+'apr 98'!F25</f>
        <v>828.29</v>
      </c>
      <c r="H25" s="29">
        <f t="shared" si="0"/>
        <v>1.1043866666666666</v>
      </c>
      <c r="J25" s="25"/>
    </row>
    <row r="26" spans="1:10" x14ac:dyDescent="0.2">
      <c r="A26" s="22"/>
      <c r="B26" s="17" t="s">
        <v>18</v>
      </c>
      <c r="C26" s="17"/>
      <c r="D26" s="17"/>
      <c r="E26" s="30">
        <v>800</v>
      </c>
      <c r="F26" s="34">
        <v>59.52</v>
      </c>
      <c r="G26" s="25">
        <f>'mar 98'!G26+'apr 98'!F26</f>
        <v>251.25</v>
      </c>
      <c r="H26" s="29">
        <f t="shared" si="0"/>
        <v>0.31406250000000002</v>
      </c>
      <c r="J26" s="25"/>
    </row>
    <row r="27" spans="1:10" x14ac:dyDescent="0.2">
      <c r="A27" s="22"/>
      <c r="B27" s="35" t="s">
        <v>19</v>
      </c>
      <c r="C27" s="17" t="s">
        <v>20</v>
      </c>
      <c r="D27" s="17"/>
      <c r="E27" s="30">
        <v>5500</v>
      </c>
      <c r="F27" s="34">
        <v>2454.81</v>
      </c>
      <c r="G27" s="25">
        <f>'mar 98'!G27+'apr 98'!F27</f>
        <v>4096.09</v>
      </c>
      <c r="H27" s="29">
        <f t="shared" si="0"/>
        <v>0.74474363636363639</v>
      </c>
      <c r="J27" s="25"/>
    </row>
    <row r="28" spans="1:10" x14ac:dyDescent="0.2">
      <c r="A28" s="22"/>
      <c r="B28" s="17" t="s">
        <v>21</v>
      </c>
      <c r="C28" s="17"/>
      <c r="D28" s="17"/>
      <c r="E28" s="30">
        <v>700</v>
      </c>
      <c r="F28" s="25">
        <v>0</v>
      </c>
      <c r="G28" s="25">
        <f>'mar 98'!G28+'apr 98'!F28</f>
        <v>0</v>
      </c>
      <c r="H28" s="29">
        <f t="shared" si="0"/>
        <v>0</v>
      </c>
      <c r="J28" s="25"/>
    </row>
    <row r="29" spans="1:10" x14ac:dyDescent="0.2">
      <c r="A29" s="22"/>
      <c r="B29" s="17" t="s">
        <v>22</v>
      </c>
      <c r="C29" s="17"/>
      <c r="D29" s="17"/>
      <c r="E29" s="30">
        <v>2800</v>
      </c>
      <c r="F29" s="25">
        <v>900</v>
      </c>
      <c r="G29" s="25">
        <v>2500</v>
      </c>
      <c r="H29" s="29">
        <f t="shared" si="0"/>
        <v>0.8928571428571429</v>
      </c>
      <c r="J29" s="25"/>
    </row>
    <row r="30" spans="1:10" x14ac:dyDescent="0.2">
      <c r="A30" s="22"/>
      <c r="B30" s="35" t="s">
        <v>23</v>
      </c>
      <c r="C30" s="17" t="s">
        <v>20</v>
      </c>
      <c r="D30" s="17"/>
      <c r="E30" s="30">
        <v>6000</v>
      </c>
      <c r="F30" s="25">
        <v>351</v>
      </c>
      <c r="G30" s="25">
        <v>394</v>
      </c>
      <c r="H30" s="29">
        <f t="shared" si="0"/>
        <v>6.5666666666666665E-2</v>
      </c>
      <c r="J30" s="25"/>
    </row>
    <row r="31" spans="1:10" x14ac:dyDescent="0.2">
      <c r="A31" s="22"/>
      <c r="B31" s="17" t="s">
        <v>24</v>
      </c>
      <c r="C31" s="17"/>
      <c r="D31" s="17"/>
      <c r="E31" s="30">
        <v>1400</v>
      </c>
      <c r="F31" s="25">
        <v>203.88</v>
      </c>
      <c r="G31" s="25">
        <v>434.92</v>
      </c>
      <c r="H31" s="29">
        <f t="shared" si="0"/>
        <v>0.31065714285714285</v>
      </c>
      <c r="J31" s="25"/>
    </row>
    <row r="32" spans="1:10" x14ac:dyDescent="0.2">
      <c r="A32" s="22"/>
      <c r="B32" s="17" t="s">
        <v>25</v>
      </c>
      <c r="C32" s="17"/>
      <c r="D32" s="17"/>
      <c r="E32" s="30">
        <v>1000</v>
      </c>
      <c r="F32" s="25">
        <v>30</v>
      </c>
      <c r="G32" s="25">
        <f>'mar 98'!G32+'apr 98'!F32</f>
        <v>576.81999999999994</v>
      </c>
      <c r="H32" s="29">
        <f t="shared" si="0"/>
        <v>0.57681999999999989</v>
      </c>
      <c r="J32" s="25"/>
    </row>
    <row r="33" spans="1:10" x14ac:dyDescent="0.2">
      <c r="A33" s="22"/>
      <c r="B33" s="17" t="s">
        <v>80</v>
      </c>
      <c r="C33" s="17"/>
      <c r="D33" s="17"/>
      <c r="E33" s="30"/>
      <c r="F33" s="25">
        <v>61.99</v>
      </c>
      <c r="G33" s="25">
        <f>'mar 98'!G33+'apr 98'!F33</f>
        <v>-15.059999999999995</v>
      </c>
      <c r="H33" s="29"/>
      <c r="J33" s="25"/>
    </row>
    <row r="34" spans="1:10" x14ac:dyDescent="0.2">
      <c r="A34" s="22"/>
      <c r="B34" s="36" t="s">
        <v>26</v>
      </c>
      <c r="C34" s="36"/>
      <c r="D34" s="36"/>
      <c r="E34" s="37">
        <v>0</v>
      </c>
      <c r="F34" s="38">
        <v>68.8</v>
      </c>
      <c r="G34" s="38">
        <f>'mar 98'!G34+'apr 98'!F34</f>
        <v>485.71</v>
      </c>
      <c r="H34" s="39"/>
      <c r="J34" s="25"/>
    </row>
    <row r="35" spans="1:10" x14ac:dyDescent="0.2">
      <c r="A35" s="22"/>
      <c r="B35" s="17"/>
      <c r="C35" s="40" t="s">
        <v>27</v>
      </c>
      <c r="D35" s="17"/>
      <c r="E35" s="41">
        <f>SUM(E17:E34)</f>
        <v>43750</v>
      </c>
      <c r="F35" s="42">
        <f>SUM(F17:F34)</f>
        <v>6897.9</v>
      </c>
      <c r="G35" s="42">
        <f>SUM(G17:G34)</f>
        <v>21141.059999999994</v>
      </c>
      <c r="H35" s="33">
        <f>G35/E35</f>
        <v>0.48322422857142844</v>
      </c>
      <c r="I35" s="43"/>
      <c r="J35" s="25"/>
    </row>
    <row r="36" spans="1:10" x14ac:dyDescent="0.2">
      <c r="A36" s="22"/>
      <c r="B36" s="17"/>
      <c r="C36" s="17"/>
      <c r="D36" s="17"/>
      <c r="E36" s="17"/>
      <c r="F36" s="25"/>
      <c r="G36" s="25"/>
      <c r="H36" s="29"/>
      <c r="I36" s="43"/>
      <c r="J36" s="25"/>
    </row>
    <row r="37" spans="1:10" x14ac:dyDescent="0.2">
      <c r="A37" s="31" t="s">
        <v>28</v>
      </c>
      <c r="B37" s="17"/>
      <c r="C37" s="17"/>
      <c r="D37" s="17"/>
      <c r="E37" s="17"/>
      <c r="F37" s="25"/>
      <c r="G37" s="25"/>
      <c r="H37" s="29"/>
      <c r="J37" s="25"/>
    </row>
    <row r="38" spans="1:10" x14ac:dyDescent="0.2">
      <c r="B38" s="17" t="s">
        <v>29</v>
      </c>
      <c r="C38" s="17"/>
      <c r="D38" s="17"/>
      <c r="E38" s="30">
        <v>51000</v>
      </c>
      <c r="F38" s="44">
        <v>2873.52</v>
      </c>
      <c r="G38" s="25">
        <f>'mar 98'!G38+'apr 98'!F38</f>
        <v>16455.72</v>
      </c>
      <c r="H38" s="45">
        <f t="shared" ref="H38:H46" si="1">G38/E38</f>
        <v>0.32266117647058828</v>
      </c>
      <c r="J38" s="25"/>
    </row>
    <row r="39" spans="1:10" x14ac:dyDescent="0.2">
      <c r="A39" s="22"/>
      <c r="B39" s="17" t="s">
        <v>10</v>
      </c>
      <c r="C39" s="17"/>
      <c r="D39" s="17"/>
      <c r="E39" s="30">
        <v>4080</v>
      </c>
      <c r="F39" s="25">
        <v>270.43</v>
      </c>
      <c r="G39" s="25">
        <f>'mar 98'!G39+'apr 98'!F39</f>
        <v>1542.97</v>
      </c>
      <c r="H39" s="45">
        <f t="shared" si="1"/>
        <v>0.37817892156862748</v>
      </c>
      <c r="I39" s="2"/>
      <c r="J39" s="25"/>
    </row>
    <row r="40" spans="1:10" x14ac:dyDescent="0.2">
      <c r="A40" s="22"/>
      <c r="B40" s="17" t="s">
        <v>30</v>
      </c>
      <c r="C40" s="17" t="s">
        <v>31</v>
      </c>
      <c r="D40" s="17"/>
      <c r="E40" s="30">
        <v>9000</v>
      </c>
      <c r="F40" s="25">
        <v>44.42</v>
      </c>
      <c r="G40" s="25">
        <f>'mar 98'!G40+'apr 98'!F40</f>
        <v>1170.7000000000003</v>
      </c>
      <c r="H40" s="45">
        <f t="shared" si="1"/>
        <v>0.13007777777777782</v>
      </c>
      <c r="I40" s="2"/>
      <c r="J40" s="25"/>
    </row>
    <row r="41" spans="1:10" x14ac:dyDescent="0.2">
      <c r="A41" s="22"/>
      <c r="B41" s="17"/>
      <c r="C41" s="17" t="s">
        <v>32</v>
      </c>
      <c r="D41" s="17"/>
      <c r="E41" s="30">
        <v>5000</v>
      </c>
      <c r="F41" s="25">
        <v>18</v>
      </c>
      <c r="G41" s="25">
        <f>'mar 98'!G41+'apr 98'!F41</f>
        <v>2094</v>
      </c>
      <c r="H41" s="45">
        <f t="shared" si="1"/>
        <v>0.41880000000000001</v>
      </c>
      <c r="J41" s="25"/>
    </row>
    <row r="42" spans="1:10" x14ac:dyDescent="0.2">
      <c r="A42" s="22"/>
      <c r="B42" s="17" t="s">
        <v>33</v>
      </c>
      <c r="C42" s="17" t="s">
        <v>34</v>
      </c>
      <c r="D42" s="17"/>
      <c r="E42" s="30">
        <v>1500</v>
      </c>
      <c r="F42" s="25">
        <v>75.2</v>
      </c>
      <c r="G42" s="25">
        <f>'mar 98'!G42+'apr 98'!F42</f>
        <v>372.49999999999994</v>
      </c>
      <c r="H42" s="45">
        <f t="shared" si="1"/>
        <v>0.24833333333333329</v>
      </c>
      <c r="J42" s="25"/>
    </row>
    <row r="43" spans="1:10" x14ac:dyDescent="0.2">
      <c r="A43" s="22"/>
      <c r="B43" s="17"/>
      <c r="C43" s="17" t="s">
        <v>35</v>
      </c>
      <c r="D43" s="17"/>
      <c r="E43" s="30">
        <v>1500</v>
      </c>
      <c r="F43" s="25">
        <v>12.36</v>
      </c>
      <c r="G43" s="25">
        <f>'mar 98'!G43+'apr 98'!F43</f>
        <v>12.36</v>
      </c>
      <c r="H43" s="45">
        <f t="shared" si="1"/>
        <v>8.2399999999999991E-3</v>
      </c>
      <c r="J43" s="25"/>
    </row>
    <row r="44" spans="1:10" x14ac:dyDescent="0.2">
      <c r="A44" s="22"/>
      <c r="B44" s="17" t="s">
        <v>36</v>
      </c>
      <c r="C44" s="17"/>
      <c r="D44" s="17"/>
      <c r="E44" s="30">
        <v>1000</v>
      </c>
      <c r="F44" s="25">
        <v>27</v>
      </c>
      <c r="G44" s="25">
        <f>'mar 98'!G44+'apr 98'!F44</f>
        <v>242.74</v>
      </c>
      <c r="H44" s="45">
        <f t="shared" si="1"/>
        <v>0.24274000000000001</v>
      </c>
      <c r="J44" s="25"/>
    </row>
    <row r="45" spans="1:10" x14ac:dyDescent="0.2">
      <c r="A45" s="22"/>
      <c r="B45" s="17" t="s">
        <v>37</v>
      </c>
      <c r="C45" s="17"/>
      <c r="D45" s="17"/>
      <c r="E45" s="30">
        <v>10000</v>
      </c>
      <c r="F45" s="25">
        <v>860.12</v>
      </c>
      <c r="G45" s="25">
        <f>'mar 98'!G45+'apr 98'!F45</f>
        <v>3789.98</v>
      </c>
      <c r="H45" s="45">
        <f t="shared" si="1"/>
        <v>0.378998</v>
      </c>
      <c r="J45" s="25"/>
    </row>
    <row r="46" spans="1:10" ht="14.1" customHeight="1" x14ac:dyDescent="0.2">
      <c r="A46" s="22"/>
      <c r="B46" s="35" t="s">
        <v>38</v>
      </c>
      <c r="C46" s="17"/>
      <c r="D46" s="17"/>
      <c r="E46" s="30">
        <v>1800</v>
      </c>
      <c r="F46" s="46">
        <v>0</v>
      </c>
      <c r="G46" s="25">
        <f>'mar 98'!G46+'apr 98'!F46</f>
        <v>300</v>
      </c>
      <c r="H46" s="45">
        <f t="shared" si="1"/>
        <v>0.16666666666666666</v>
      </c>
      <c r="J46" s="47"/>
    </row>
    <row r="47" spans="1:10" ht="14.1" customHeight="1" x14ac:dyDescent="0.2">
      <c r="A47" s="22"/>
      <c r="B47" s="48" t="s">
        <v>39</v>
      </c>
      <c r="C47" s="36"/>
      <c r="D47" s="36"/>
      <c r="E47" s="37"/>
      <c r="F47" s="49">
        <v>0</v>
      </c>
      <c r="G47" s="38">
        <v>0</v>
      </c>
      <c r="H47" s="50"/>
      <c r="I47" s="2"/>
      <c r="J47" s="47"/>
    </row>
    <row r="48" spans="1:10" x14ac:dyDescent="0.2">
      <c r="A48" s="22"/>
      <c r="B48" s="51" t="s">
        <v>40</v>
      </c>
      <c r="D48" s="17"/>
      <c r="E48" s="41">
        <f>SUM(E38:E46)</f>
        <v>84880</v>
      </c>
      <c r="F48" s="42">
        <f>SUM(F38:F47)</f>
        <v>4181.05</v>
      </c>
      <c r="G48" s="42">
        <f>SUM(G38:G47)</f>
        <v>25980.970000000005</v>
      </c>
      <c r="H48" s="33">
        <f>G48/E48</f>
        <v>0.30609059849198872</v>
      </c>
      <c r="J48" s="25"/>
    </row>
    <row r="49" spans="1:10" x14ac:dyDescent="0.2">
      <c r="A49" s="22"/>
      <c r="B49" s="17"/>
      <c r="C49" s="17"/>
      <c r="D49" s="17"/>
      <c r="E49" s="17"/>
      <c r="F49" s="23"/>
      <c r="G49" s="17"/>
      <c r="H49" s="52"/>
      <c r="J49" s="25"/>
    </row>
    <row r="50" spans="1:10" x14ac:dyDescent="0.2">
      <c r="A50" s="53" t="s">
        <v>41</v>
      </c>
      <c r="B50" s="54"/>
      <c r="C50" s="54"/>
      <c r="D50" s="54"/>
      <c r="E50" s="55">
        <f>E48+E35</f>
        <v>128630</v>
      </c>
      <c r="F50" s="56">
        <f>F48+F35</f>
        <v>11078.95</v>
      </c>
      <c r="G50" s="56">
        <f>G48+G35</f>
        <v>47122.03</v>
      </c>
      <c r="H50" s="57">
        <f>G50/E50</f>
        <v>0.36633779056207727</v>
      </c>
      <c r="J50" s="25"/>
    </row>
    <row r="51" spans="1:10" x14ac:dyDescent="0.2">
      <c r="B51" s="17"/>
      <c r="C51" s="17"/>
      <c r="D51" s="17"/>
      <c r="E51" s="58"/>
      <c r="F51" s="59"/>
      <c r="G51" s="59"/>
      <c r="H51" s="60"/>
      <c r="J51" s="25"/>
    </row>
    <row r="52" spans="1:10" x14ac:dyDescent="0.2">
      <c r="A52" s="51"/>
      <c r="B52" s="17"/>
      <c r="C52" s="17"/>
      <c r="D52" s="17"/>
      <c r="E52" s="58"/>
      <c r="F52" s="59"/>
      <c r="G52" s="59"/>
      <c r="H52" s="60"/>
      <c r="J52" s="25"/>
    </row>
    <row r="53" spans="1:10" x14ac:dyDescent="0.2">
      <c r="A53" s="51"/>
      <c r="B53" s="17"/>
      <c r="C53" s="17"/>
      <c r="D53" s="17"/>
      <c r="E53" s="58"/>
      <c r="F53" s="59"/>
      <c r="G53" s="59"/>
      <c r="H53" s="60"/>
      <c r="J53" s="25"/>
    </row>
    <row r="54" spans="1:10" x14ac:dyDescent="0.2">
      <c r="A54" s="51"/>
      <c r="B54" s="17"/>
      <c r="C54" s="17"/>
      <c r="D54" s="17"/>
      <c r="E54" s="58"/>
      <c r="F54" s="59"/>
      <c r="G54" s="59"/>
      <c r="H54" s="60"/>
      <c r="J54" s="25"/>
    </row>
    <row r="55" spans="1:10" x14ac:dyDescent="0.2">
      <c r="A55" s="51"/>
      <c r="B55" s="17"/>
      <c r="C55" s="17"/>
      <c r="D55" s="17"/>
      <c r="E55" s="58"/>
      <c r="F55" s="59"/>
      <c r="G55" s="59"/>
      <c r="H55" s="60"/>
      <c r="J55" s="25"/>
    </row>
    <row r="56" spans="1:10" x14ac:dyDescent="0.2">
      <c r="A56" s="51"/>
      <c r="B56" s="17"/>
      <c r="C56" s="17"/>
      <c r="D56" s="17"/>
      <c r="E56" s="58"/>
      <c r="F56" s="59"/>
      <c r="G56" s="59"/>
      <c r="H56" s="60"/>
      <c r="J56" s="25"/>
    </row>
    <row r="57" spans="1:10" x14ac:dyDescent="0.2">
      <c r="A57" s="51"/>
      <c r="B57" s="17"/>
      <c r="C57" s="17"/>
      <c r="D57" s="17"/>
      <c r="E57" s="58"/>
      <c r="F57" s="59"/>
      <c r="G57" s="59"/>
      <c r="H57" s="60"/>
      <c r="J57" s="25"/>
    </row>
    <row r="58" spans="1:10" x14ac:dyDescent="0.2">
      <c r="A58" s="51"/>
      <c r="B58" s="17"/>
      <c r="C58" s="17"/>
      <c r="D58" s="17"/>
      <c r="E58" s="58"/>
      <c r="F58" s="59"/>
      <c r="G58" s="59"/>
      <c r="H58" s="60"/>
      <c r="J58" s="25"/>
    </row>
    <row r="59" spans="1:10" x14ac:dyDescent="0.2">
      <c r="A59" s="51"/>
      <c r="B59" s="17"/>
      <c r="C59" s="17"/>
      <c r="D59" s="17"/>
      <c r="E59" s="58"/>
      <c r="F59" s="59"/>
      <c r="G59" s="59"/>
      <c r="H59" s="60"/>
      <c r="J59" s="25"/>
    </row>
    <row r="60" spans="1:10" x14ac:dyDescent="0.2">
      <c r="A60" s="51"/>
      <c r="B60" s="17"/>
      <c r="C60" s="17"/>
      <c r="D60" s="17"/>
      <c r="E60" s="58"/>
      <c r="F60" s="59"/>
      <c r="G60" s="59"/>
      <c r="H60" s="60"/>
      <c r="J60" s="25"/>
    </row>
    <row r="61" spans="1:10" x14ac:dyDescent="0.2">
      <c r="A61" s="51"/>
      <c r="B61" s="17"/>
      <c r="C61" s="17"/>
      <c r="D61" s="17"/>
      <c r="E61" s="58"/>
      <c r="F61" s="59"/>
      <c r="G61" s="59"/>
      <c r="H61" s="60"/>
      <c r="J61" s="25"/>
    </row>
    <row r="62" spans="1:10" x14ac:dyDescent="0.2">
      <c r="A62" s="51"/>
      <c r="B62" s="17"/>
      <c r="C62" s="17"/>
      <c r="D62" s="17"/>
      <c r="E62" s="17"/>
      <c r="F62" s="23"/>
      <c r="G62"/>
      <c r="H62" s="17"/>
      <c r="J62" s="25"/>
    </row>
    <row r="63" spans="1:10" x14ac:dyDescent="0.2">
      <c r="A63" s="17"/>
      <c r="B63" s="61"/>
      <c r="C63" s="61"/>
      <c r="D63" s="17"/>
      <c r="E63" s="62" t="str">
        <f>E1</f>
        <v>Indian Hills Water District</v>
      </c>
      <c r="F63" s="23"/>
      <c r="G63"/>
      <c r="H63" s="61" t="s">
        <v>42</v>
      </c>
      <c r="J63" s="25"/>
    </row>
    <row r="64" spans="1:10" ht="14.1" customHeight="1" x14ac:dyDescent="0.2">
      <c r="A64" s="63"/>
      <c r="B64" s="17"/>
      <c r="C64" s="17"/>
      <c r="D64" s="17"/>
      <c r="E64" s="18" t="str">
        <f>E2</f>
        <v>Cash Flow Statement</v>
      </c>
      <c r="F64" s="23"/>
      <c r="G64"/>
      <c r="H64" s="17"/>
      <c r="J64" s="25"/>
    </row>
    <row r="65" spans="1:10" ht="14.1" customHeight="1" x14ac:dyDescent="0.3">
      <c r="A65" s="64"/>
      <c r="D65" s="17"/>
      <c r="E65" s="6">
        <f>E3</f>
        <v>35915</v>
      </c>
      <c r="F65" s="23"/>
      <c r="G65"/>
      <c r="H65" s="17"/>
      <c r="J65" s="25"/>
    </row>
    <row r="66" spans="1:10" ht="14.1" customHeight="1" x14ac:dyDescent="0.2">
      <c r="D66" s="18"/>
      <c r="F66"/>
      <c r="G66"/>
      <c r="J66" s="25"/>
    </row>
    <row r="67" spans="1:10" ht="14.1" customHeight="1" x14ac:dyDescent="0.2">
      <c r="A67" s="9"/>
      <c r="B67" s="10"/>
      <c r="C67" s="10"/>
      <c r="D67" s="10"/>
      <c r="E67" s="11" t="s">
        <v>2</v>
      </c>
      <c r="F67" s="12">
        <f>F9</f>
        <v>35915</v>
      </c>
      <c r="G67" s="13">
        <f>G9</f>
        <v>4</v>
      </c>
      <c r="H67" s="14" t="s">
        <v>3</v>
      </c>
      <c r="J67" s="20"/>
    </row>
    <row r="68" spans="1:10" x14ac:dyDescent="0.2">
      <c r="A68" s="22"/>
      <c r="B68" s="17"/>
      <c r="C68" s="17"/>
      <c r="D68" s="17"/>
      <c r="E68" s="18">
        <v>1998</v>
      </c>
      <c r="F68" s="19"/>
      <c r="G68" s="20" t="s">
        <v>4</v>
      </c>
      <c r="H68" s="21" t="s">
        <v>2</v>
      </c>
      <c r="J68" s="25"/>
    </row>
    <row r="69" spans="1:10" x14ac:dyDescent="0.2">
      <c r="A69" s="22"/>
      <c r="B69" s="17"/>
      <c r="C69" s="17"/>
      <c r="D69" s="17"/>
      <c r="E69" s="18"/>
      <c r="F69" s="19"/>
      <c r="G69" s="20"/>
      <c r="H69" s="65">
        <f>H11</f>
        <v>0.33333333333333331</v>
      </c>
      <c r="J69" s="25"/>
    </row>
    <row r="70" spans="1:10" x14ac:dyDescent="0.2">
      <c r="A70" s="16" t="s">
        <v>43</v>
      </c>
      <c r="B70" s="17"/>
      <c r="C70" s="17"/>
      <c r="D70" s="17"/>
      <c r="E70" s="17"/>
      <c r="F70" s="25"/>
      <c r="G70" s="25"/>
      <c r="H70" s="29"/>
      <c r="J70" s="25"/>
    </row>
    <row r="71" spans="1:10" x14ac:dyDescent="0.2">
      <c r="A71" s="22"/>
      <c r="B71" s="17" t="s">
        <v>44</v>
      </c>
      <c r="C71" s="17" t="s">
        <v>45</v>
      </c>
      <c r="D71" s="17"/>
      <c r="E71" s="27">
        <v>79290</v>
      </c>
      <c r="F71" s="66">
        <v>13592.37</v>
      </c>
      <c r="G71" s="25">
        <v>31646.62</v>
      </c>
      <c r="H71" s="29">
        <f>G71/E71</f>
        <v>0.39912498423508636</v>
      </c>
      <c r="J71" s="25"/>
    </row>
    <row r="72" spans="1:10" x14ac:dyDescent="0.2">
      <c r="A72" s="22"/>
      <c r="B72" s="17"/>
      <c r="C72" s="17" t="s">
        <v>46</v>
      </c>
      <c r="D72" s="17"/>
      <c r="E72" s="30">
        <v>8470</v>
      </c>
      <c r="F72" s="66">
        <v>708.9</v>
      </c>
      <c r="G72" s="25">
        <f>'mar 98'!G72+'apr 98'!F72</f>
        <v>2904.54</v>
      </c>
      <c r="H72" s="29">
        <f>G72/E72</f>
        <v>0.34292089728453362</v>
      </c>
      <c r="J72" s="25"/>
    </row>
    <row r="73" spans="1:10" x14ac:dyDescent="0.2">
      <c r="A73" s="22"/>
      <c r="B73" s="17" t="s">
        <v>47</v>
      </c>
      <c r="C73" s="17"/>
      <c r="D73" s="17"/>
      <c r="E73" s="30">
        <v>3000</v>
      </c>
      <c r="F73" s="66">
        <v>107.42</v>
      </c>
      <c r="G73" s="25">
        <v>598.55999999999995</v>
      </c>
      <c r="H73" s="29">
        <f>G73/E73</f>
        <v>0.19951999999999998</v>
      </c>
      <c r="J73" s="25"/>
    </row>
    <row r="74" spans="1:10" x14ac:dyDescent="0.2">
      <c r="A74" s="22"/>
      <c r="B74" s="36" t="s">
        <v>48</v>
      </c>
      <c r="C74" s="36"/>
      <c r="D74" s="36"/>
      <c r="E74" s="37">
        <v>20000</v>
      </c>
      <c r="F74" s="67">
        <v>0</v>
      </c>
      <c r="G74" s="38">
        <f>'mar 98'!G74+'apr 98'!F74</f>
        <v>300</v>
      </c>
      <c r="H74" s="39">
        <f>G74/E74</f>
        <v>1.4999999999999999E-2</v>
      </c>
      <c r="I74" s="2"/>
      <c r="J74" s="25"/>
    </row>
    <row r="75" spans="1:10" x14ac:dyDescent="0.2">
      <c r="A75" s="22"/>
      <c r="B75" s="17"/>
      <c r="C75" s="40" t="s">
        <v>49</v>
      </c>
      <c r="D75" s="17"/>
      <c r="E75" s="41">
        <f>SUM(E71:E74)</f>
        <v>110760</v>
      </c>
      <c r="F75" s="42">
        <f>SUM(F71:F74)</f>
        <v>14408.69</v>
      </c>
      <c r="G75" s="42">
        <f>SUM(G71:G74)</f>
        <v>35449.719999999994</v>
      </c>
      <c r="H75" s="33">
        <f>G75/E75</f>
        <v>0.32005886601661243</v>
      </c>
      <c r="J75" s="25"/>
    </row>
    <row r="76" spans="1:10" x14ac:dyDescent="0.2">
      <c r="A76" s="22"/>
      <c r="B76" s="17"/>
      <c r="C76" s="61"/>
      <c r="D76" s="17"/>
      <c r="E76" s="58"/>
      <c r="F76" s="66"/>
      <c r="G76" s="25"/>
      <c r="H76" s="29"/>
      <c r="J76" s="25"/>
    </row>
    <row r="77" spans="1:10" x14ac:dyDescent="0.2">
      <c r="A77" s="22"/>
      <c r="B77" s="17"/>
      <c r="C77" s="17"/>
      <c r="D77" s="17"/>
      <c r="E77" s="30"/>
      <c r="F77" s="66"/>
      <c r="G77" s="25"/>
      <c r="H77" s="29"/>
      <c r="J77" s="25"/>
    </row>
    <row r="78" spans="1:10" x14ac:dyDescent="0.2">
      <c r="A78" s="16" t="s">
        <v>50</v>
      </c>
      <c r="B78" s="17"/>
      <c r="C78" s="17"/>
      <c r="D78" s="17"/>
      <c r="E78" s="30"/>
      <c r="F78" s="66"/>
      <c r="G78" s="25"/>
      <c r="H78" s="29"/>
      <c r="J78" s="25"/>
    </row>
    <row r="79" spans="1:10" x14ac:dyDescent="0.2">
      <c r="A79" s="31" t="s">
        <v>51</v>
      </c>
      <c r="B79" s="17"/>
      <c r="C79" s="17"/>
      <c r="D79" s="17"/>
      <c r="E79" s="17"/>
      <c r="F79" s="17"/>
      <c r="G79" s="17"/>
      <c r="H79" s="26"/>
      <c r="J79" s="25"/>
    </row>
    <row r="80" spans="1:10" x14ac:dyDescent="0.2">
      <c r="A80" s="22"/>
      <c r="B80" s="17" t="s">
        <v>52</v>
      </c>
      <c r="C80" s="17"/>
      <c r="D80" s="17"/>
      <c r="E80" s="30"/>
      <c r="F80" s="66"/>
      <c r="G80" s="25"/>
      <c r="H80" s="29"/>
      <c r="J80" s="25"/>
    </row>
    <row r="81" spans="1:10" x14ac:dyDescent="0.2">
      <c r="A81" s="22"/>
      <c r="B81" s="17"/>
      <c r="C81" s="35" t="s">
        <v>53</v>
      </c>
      <c r="D81" s="17"/>
      <c r="E81" s="30">
        <v>26400</v>
      </c>
      <c r="F81" s="66">
        <v>0</v>
      </c>
      <c r="G81" s="25">
        <f>'mar 98'!G80+'apr 98'!F81</f>
        <v>0</v>
      </c>
      <c r="H81" s="29">
        <f>G81/E81</f>
        <v>0</v>
      </c>
      <c r="J81" s="25"/>
    </row>
    <row r="82" spans="1:10" ht="14.1" customHeight="1" x14ac:dyDescent="0.2">
      <c r="A82" s="22"/>
      <c r="B82" s="17"/>
      <c r="C82" s="17" t="s">
        <v>54</v>
      </c>
      <c r="D82" s="17"/>
      <c r="E82" s="30">
        <v>3700</v>
      </c>
      <c r="F82" s="68">
        <v>3775</v>
      </c>
      <c r="G82" s="25">
        <f>'mar 98'!G81+'apr 98'!F82</f>
        <v>3775</v>
      </c>
      <c r="H82" s="29">
        <f>G82/E82</f>
        <v>1.0202702702702702</v>
      </c>
      <c r="J82" s="47"/>
    </row>
    <row r="83" spans="1:10" x14ac:dyDescent="0.2">
      <c r="A83" s="31" t="s">
        <v>55</v>
      </c>
      <c r="B83" s="17"/>
      <c r="C83" s="17"/>
      <c r="D83" s="17"/>
      <c r="E83" s="17"/>
      <c r="F83" s="17"/>
      <c r="G83" s="25"/>
      <c r="H83" s="26"/>
    </row>
    <row r="84" spans="1:10" x14ac:dyDescent="0.2">
      <c r="A84" s="22"/>
      <c r="B84" s="17" t="s">
        <v>56</v>
      </c>
      <c r="C84" s="17"/>
      <c r="D84" s="17"/>
      <c r="E84" s="69">
        <v>12000</v>
      </c>
      <c r="F84" s="70">
        <v>0</v>
      </c>
      <c r="G84" s="25">
        <f>'mar 98'!G84+'apr 98'!F84</f>
        <v>1967.2</v>
      </c>
      <c r="H84" s="29">
        <f>G84/E84</f>
        <v>0.16393333333333335</v>
      </c>
      <c r="I84" s="2"/>
      <c r="J84" s="20"/>
    </row>
    <row r="85" spans="1:10" x14ac:dyDescent="0.2">
      <c r="A85" s="22"/>
      <c r="B85" s="17"/>
      <c r="C85" s="17"/>
      <c r="D85" s="17"/>
      <c r="E85" s="69"/>
      <c r="F85" s="70"/>
      <c r="G85" s="25"/>
      <c r="H85" s="29"/>
      <c r="I85" s="2"/>
      <c r="J85" s="20"/>
    </row>
    <row r="86" spans="1:10" x14ac:dyDescent="0.2">
      <c r="A86" s="22"/>
      <c r="B86" s="17" t="s">
        <v>57</v>
      </c>
      <c r="C86" s="17"/>
      <c r="D86" s="17"/>
      <c r="E86" s="30"/>
      <c r="F86" s="68"/>
      <c r="G86" s="25"/>
      <c r="H86" s="29"/>
      <c r="J86" s="20"/>
    </row>
    <row r="87" spans="1:10" x14ac:dyDescent="0.2">
      <c r="A87" s="22"/>
      <c r="B87" s="17"/>
      <c r="C87" s="17" t="s">
        <v>58</v>
      </c>
      <c r="D87" s="17"/>
      <c r="E87" s="30">
        <v>0</v>
      </c>
      <c r="F87" s="46">
        <v>0</v>
      </c>
      <c r="G87" s="25">
        <f>'mar 98'!G87+'apr 98'!F87</f>
        <v>0</v>
      </c>
      <c r="H87" s="29" t="s">
        <v>59</v>
      </c>
      <c r="J87" s="25"/>
    </row>
    <row r="88" spans="1:10" x14ac:dyDescent="0.2">
      <c r="A88" s="22"/>
      <c r="B88" s="17"/>
      <c r="C88" s="35" t="s">
        <v>60</v>
      </c>
      <c r="D88" s="17"/>
      <c r="E88" s="30">
        <v>0</v>
      </c>
      <c r="F88" s="34">
        <v>0</v>
      </c>
      <c r="G88" s="25">
        <f>'mar 98'!G88+'apr 98'!F88</f>
        <v>0</v>
      </c>
      <c r="H88" s="29" t="s">
        <v>59</v>
      </c>
      <c r="J88" s="25"/>
    </row>
    <row r="89" spans="1:10" ht="14.1" customHeight="1" x14ac:dyDescent="0.2">
      <c r="A89" s="22"/>
      <c r="B89" s="17"/>
      <c r="C89" s="35" t="s">
        <v>61</v>
      </c>
      <c r="D89" s="17"/>
      <c r="E89" s="30">
        <v>0</v>
      </c>
      <c r="F89" s="34">
        <v>0</v>
      </c>
      <c r="G89" s="25">
        <f>'mar 98'!G89+'apr 98'!F89</f>
        <v>0</v>
      </c>
      <c r="H89" s="29"/>
      <c r="I89" s="43"/>
      <c r="J89" s="47"/>
    </row>
    <row r="90" spans="1:10" ht="14.1" customHeight="1" x14ac:dyDescent="0.2">
      <c r="A90" s="22"/>
      <c r="B90" s="17" t="s">
        <v>62</v>
      </c>
      <c r="C90" s="17"/>
      <c r="D90" s="17"/>
      <c r="E90" s="30"/>
      <c r="F90" s="46"/>
      <c r="G90" s="25"/>
      <c r="H90" s="29"/>
      <c r="I90" s="43"/>
      <c r="J90" s="47"/>
    </row>
    <row r="91" spans="1:10" x14ac:dyDescent="0.2">
      <c r="A91" s="22"/>
      <c r="B91" s="17"/>
      <c r="C91" s="17" t="s">
        <v>63</v>
      </c>
      <c r="D91" s="17"/>
      <c r="E91" s="30">
        <v>79000</v>
      </c>
      <c r="F91" s="46">
        <v>15488.5</v>
      </c>
      <c r="G91" s="25">
        <f>'mar 98'!G91+'apr 98'!F91</f>
        <v>15488.5</v>
      </c>
      <c r="H91" s="29">
        <f>G91/E91</f>
        <v>0.19605696202531644</v>
      </c>
      <c r="J91" s="25"/>
    </row>
    <row r="92" spans="1:10" x14ac:dyDescent="0.2">
      <c r="A92" s="22"/>
      <c r="B92" s="17" t="s">
        <v>64</v>
      </c>
      <c r="C92" s="17"/>
      <c r="D92" s="17"/>
      <c r="E92" s="30"/>
      <c r="F92" s="66"/>
      <c r="G92" s="25"/>
      <c r="H92" s="29"/>
      <c r="J92" s="25"/>
    </row>
    <row r="93" spans="1:10" x14ac:dyDescent="0.2">
      <c r="A93" s="22"/>
      <c r="B93" s="17"/>
      <c r="C93" s="17"/>
      <c r="D93" s="17"/>
      <c r="E93" s="30"/>
      <c r="F93" s="66"/>
      <c r="G93" s="25"/>
      <c r="H93" s="29"/>
      <c r="J93" s="25"/>
    </row>
    <row r="94" spans="1:10" x14ac:dyDescent="0.2">
      <c r="A94" s="22"/>
      <c r="B94" s="17"/>
      <c r="C94" s="17" t="s">
        <v>65</v>
      </c>
      <c r="D94" s="17"/>
      <c r="E94" s="30">
        <v>1300</v>
      </c>
      <c r="F94" s="66">
        <v>0</v>
      </c>
      <c r="G94" s="25">
        <f>'mar 98'!G94+'apr 98'!F94</f>
        <v>550</v>
      </c>
      <c r="H94" s="29">
        <f>G94/E94</f>
        <v>0.42307692307692307</v>
      </c>
      <c r="J94" s="25"/>
    </row>
    <row r="95" spans="1:10" x14ac:dyDescent="0.2">
      <c r="A95" s="22"/>
      <c r="B95" s="17"/>
      <c r="C95" s="17" t="s">
        <v>66</v>
      </c>
      <c r="D95" s="71" t="s">
        <v>67</v>
      </c>
      <c r="E95" s="30">
        <v>3000</v>
      </c>
      <c r="F95" s="66">
        <v>0</v>
      </c>
      <c r="G95" s="25">
        <v>0</v>
      </c>
      <c r="H95" s="29"/>
      <c r="J95" s="25"/>
    </row>
    <row r="96" spans="1:10" x14ac:dyDescent="0.2">
      <c r="A96" s="22"/>
      <c r="B96" s="17"/>
      <c r="C96" s="17"/>
      <c r="D96" s="17"/>
      <c r="E96" s="30"/>
      <c r="F96" s="66"/>
      <c r="G96" s="25"/>
      <c r="H96" s="29"/>
      <c r="J96" s="25"/>
    </row>
    <row r="97" spans="1:11" x14ac:dyDescent="0.2">
      <c r="A97" s="22"/>
      <c r="B97" s="36" t="s">
        <v>68</v>
      </c>
      <c r="C97" s="36"/>
      <c r="D97" s="36"/>
      <c r="E97" s="37">
        <v>1700</v>
      </c>
      <c r="F97" s="49">
        <v>95</v>
      </c>
      <c r="G97" s="38">
        <f>'mar 98'!G97+'apr 98'!F97</f>
        <v>728.98</v>
      </c>
      <c r="H97" s="39">
        <f>G97/E97</f>
        <v>0.42881176470588234</v>
      </c>
      <c r="J97" s="25"/>
    </row>
    <row r="98" spans="1:11" x14ac:dyDescent="0.2">
      <c r="A98" s="72"/>
      <c r="B98" s="54"/>
      <c r="C98" s="73" t="s">
        <v>69</v>
      </c>
      <c r="D98" s="54"/>
      <c r="E98" s="74">
        <f>SUM(E81:E97)</f>
        <v>127100</v>
      </c>
      <c r="F98" s="75">
        <f>SUM(F81:F97)</f>
        <v>19358.5</v>
      </c>
      <c r="G98" s="75">
        <f>SUM(G81:G97)</f>
        <v>22509.68</v>
      </c>
      <c r="H98" s="57">
        <f>G98/E98</f>
        <v>0.17710212431156569</v>
      </c>
      <c r="J98" s="25"/>
    </row>
    <row r="99" spans="1:11" x14ac:dyDescent="0.2">
      <c r="A99" s="17"/>
      <c r="B99" s="17"/>
      <c r="C99" s="17"/>
      <c r="D99" s="17"/>
      <c r="E99" s="30"/>
      <c r="F99"/>
      <c r="G99"/>
      <c r="J99" s="32"/>
    </row>
    <row r="100" spans="1:11" x14ac:dyDescent="0.2">
      <c r="A100" s="17"/>
      <c r="B100" s="17"/>
      <c r="C100" s="17"/>
      <c r="D100" s="76"/>
      <c r="E100" s="30"/>
      <c r="F100" s="32"/>
      <c r="G100" s="32"/>
      <c r="H100" s="60"/>
      <c r="J100" s="25"/>
    </row>
    <row r="101" spans="1:11" x14ac:dyDescent="0.2">
      <c r="A101" s="17"/>
      <c r="F101"/>
      <c r="G101"/>
      <c r="J101" s="25"/>
    </row>
    <row r="102" spans="1:11" ht="14.1" customHeight="1" x14ac:dyDescent="0.2">
      <c r="A102" s="77" t="s">
        <v>70</v>
      </c>
      <c r="B102" s="78"/>
      <c r="C102" s="78"/>
      <c r="D102" s="78"/>
      <c r="E102" s="79" t="s">
        <v>2</v>
      </c>
      <c r="F102" s="80">
        <f>F67</f>
        <v>35915</v>
      </c>
      <c r="G102" s="81">
        <f>G67</f>
        <v>4</v>
      </c>
      <c r="H102" s="82" t="str">
        <f>H67</f>
        <v xml:space="preserve">% of </v>
      </c>
      <c r="J102" s="47"/>
    </row>
    <row r="103" spans="1:11" x14ac:dyDescent="0.2">
      <c r="A103" s="83"/>
      <c r="B103" s="17"/>
      <c r="C103" s="17"/>
      <c r="D103" s="17"/>
      <c r="E103" s="84">
        <v>1998</v>
      </c>
      <c r="F103" s="85"/>
      <c r="G103" s="86" t="str">
        <f>G68</f>
        <v xml:space="preserve"> months</v>
      </c>
      <c r="H103" s="87" t="str">
        <f>H68</f>
        <v>Budget</v>
      </c>
    </row>
    <row r="104" spans="1:11" ht="14.1" customHeight="1" x14ac:dyDescent="0.2">
      <c r="A104" s="88" t="s">
        <v>71</v>
      </c>
      <c r="B104" s="17"/>
      <c r="C104" s="61"/>
      <c r="D104" s="17"/>
      <c r="E104" s="58">
        <f>E75+E13</f>
        <v>255760</v>
      </c>
      <c r="F104" s="59">
        <f>F75+F13</f>
        <v>24303.940000000002</v>
      </c>
      <c r="G104" s="59">
        <f>G75+G13</f>
        <v>78356.59</v>
      </c>
      <c r="H104" s="89">
        <f>G104/E104</f>
        <v>0.30636764935877386</v>
      </c>
      <c r="K104" s="90"/>
    </row>
    <row r="105" spans="1:11" x14ac:dyDescent="0.2">
      <c r="A105" s="88" t="s">
        <v>72</v>
      </c>
      <c r="B105" s="17"/>
      <c r="C105" s="61"/>
      <c r="D105" s="17"/>
      <c r="E105" s="58">
        <f>E98+E50</f>
        <v>255730</v>
      </c>
      <c r="F105" s="59">
        <f>F98+F50</f>
        <v>30437.45</v>
      </c>
      <c r="G105" s="59">
        <f>G98+G50</f>
        <v>69631.709999999992</v>
      </c>
      <c r="H105" s="89">
        <f>G105/E105</f>
        <v>0.27228604387439875</v>
      </c>
      <c r="K105" s="23"/>
    </row>
    <row r="106" spans="1:11" ht="14.1" customHeight="1" x14ac:dyDescent="0.2">
      <c r="A106" s="91" t="s">
        <v>73</v>
      </c>
      <c r="B106" s="17"/>
      <c r="C106" s="61"/>
      <c r="D106" s="17"/>
      <c r="E106" s="58">
        <f>E105-E104</f>
        <v>-30</v>
      </c>
      <c r="F106" s="59">
        <f>F105-F104</f>
        <v>6133.5099999999984</v>
      </c>
      <c r="G106" s="59">
        <f>G105-G104</f>
        <v>-8724.8800000000047</v>
      </c>
      <c r="H106" s="92"/>
      <c r="K106" s="90"/>
    </row>
    <row r="107" spans="1:11" x14ac:dyDescent="0.2">
      <c r="A107" s="93" t="s">
        <v>74</v>
      </c>
      <c r="B107" s="94"/>
      <c r="C107" s="94"/>
      <c r="D107" s="94"/>
      <c r="E107" s="95">
        <v>0</v>
      </c>
      <c r="F107" s="96"/>
      <c r="G107" s="97"/>
      <c r="H107" s="98"/>
      <c r="K107" s="23"/>
    </row>
    <row r="108" spans="1:11" x14ac:dyDescent="0.2">
      <c r="A108" s="61"/>
      <c r="B108" s="17"/>
      <c r="C108" s="17"/>
      <c r="D108" s="17"/>
      <c r="E108" s="17"/>
      <c r="K108" s="90"/>
    </row>
    <row r="109" spans="1:11" ht="15" customHeight="1" x14ac:dyDescent="0.2">
      <c r="A109" s="17"/>
      <c r="B109" s="17"/>
      <c r="C109" s="17"/>
      <c r="D109" s="17"/>
      <c r="E109" s="17"/>
    </row>
    <row r="110" spans="1:11" ht="15" customHeight="1" x14ac:dyDescent="0.2">
      <c r="A110" s="17"/>
    </row>
    <row r="111" spans="1:11" ht="15" customHeight="1" x14ac:dyDescent="0.2"/>
    <row r="112" spans="1:11" ht="18" customHeight="1" x14ac:dyDescent="0.2"/>
    <row r="113" spans="6:8" ht="18" customHeight="1" x14ac:dyDescent="0.2">
      <c r="F113" s="1" t="s">
        <v>77</v>
      </c>
    </row>
    <row r="114" spans="6:8" ht="18" customHeight="1" x14ac:dyDescent="0.2">
      <c r="F114" s="1" t="s">
        <v>79</v>
      </c>
    </row>
    <row r="115" spans="6:8" x14ac:dyDescent="0.2">
      <c r="F115" s="3">
        <v>35964</v>
      </c>
    </row>
    <row r="118" spans="6:8" x14ac:dyDescent="0.2">
      <c r="H118" s="99"/>
    </row>
  </sheetData>
  <sheetProtection selectLockedCells="1" selectUnlockedCells="1"/>
  <printOptions horizontalCentered="1" verticalCentered="1"/>
  <pageMargins left="0" right="0" top="0" bottom="0" header="0.51180555555555551" footer="0.51180555555555551"/>
  <pageSetup firstPageNumber="0" fitToHeight="2" orientation="portrait" horizontalDpi="300" verticalDpi="300"/>
  <headerFooter alignWithMargins="0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18"/>
  <sheetViews>
    <sheetView topLeftCell="A97" zoomScale="75" zoomScaleNormal="75" workbookViewId="0">
      <selection activeCell="F115" sqref="F115"/>
    </sheetView>
  </sheetViews>
  <sheetFormatPr defaultRowHeight="12.75" x14ac:dyDescent="0.2"/>
  <cols>
    <col min="1" max="1" width="15" customWidth="1"/>
    <col min="2" max="2" width="12.42578125" customWidth="1"/>
    <col min="3" max="3" width="12.85546875" customWidth="1"/>
    <col min="4" max="4" width="8.85546875" customWidth="1"/>
    <col min="5" max="5" width="10.7109375" customWidth="1"/>
    <col min="6" max="6" width="13.28515625" style="1" customWidth="1"/>
    <col min="7" max="7" width="13.85546875" style="2" customWidth="1"/>
    <col min="8" max="8" width="10.7109375" customWidth="1"/>
    <col min="9" max="9" width="6.28515625" customWidth="1"/>
    <col min="10" max="10" width="9.28515625" customWidth="1"/>
    <col min="11" max="11" width="13.28515625" style="1" customWidth="1"/>
  </cols>
  <sheetData>
    <row r="1" spans="1:11" ht="14.1" customHeight="1" x14ac:dyDescent="0.25">
      <c r="A1" s="3"/>
      <c r="B1" s="3"/>
      <c r="D1" s="100"/>
      <c r="E1" s="100" t="s">
        <v>0</v>
      </c>
      <c r="F1" s="101"/>
      <c r="K1"/>
    </row>
    <row r="2" spans="1:11" ht="14.1" customHeight="1" x14ac:dyDescent="0.25">
      <c r="A2" s="5"/>
      <c r="D2" s="100"/>
      <c r="E2" s="100" t="s">
        <v>1</v>
      </c>
      <c r="F2" s="101"/>
    </row>
    <row r="3" spans="1:11" ht="14.1" customHeight="1" x14ac:dyDescent="0.25">
      <c r="D3" s="100"/>
      <c r="E3" s="102">
        <v>35946</v>
      </c>
      <c r="F3" s="101"/>
    </row>
    <row r="4" spans="1:11" ht="14.1" customHeight="1" x14ac:dyDescent="0.2">
      <c r="D4" s="4"/>
      <c r="E4" s="6"/>
    </row>
    <row r="5" spans="1:11" ht="14.1" customHeight="1" x14ac:dyDescent="0.2">
      <c r="D5" s="4"/>
      <c r="E5" s="6"/>
    </row>
    <row r="6" spans="1:11" ht="14.1" customHeight="1" x14ac:dyDescent="0.2">
      <c r="D6" s="4"/>
      <c r="E6" s="6"/>
    </row>
    <row r="7" spans="1:11" ht="14.1" customHeight="1" x14ac:dyDescent="0.2">
      <c r="D7" s="4"/>
      <c r="E7" s="6"/>
    </row>
    <row r="8" spans="1:11" ht="14.1" customHeight="1" x14ac:dyDescent="0.2">
      <c r="D8" s="4"/>
      <c r="E8" s="4"/>
      <c r="F8" s="7"/>
      <c r="G8" s="8"/>
    </row>
    <row r="9" spans="1:11" ht="14.1" customHeight="1" x14ac:dyDescent="0.2">
      <c r="A9" s="9"/>
      <c r="B9" s="10"/>
      <c r="C9" s="10"/>
      <c r="D9" s="11"/>
      <c r="E9" s="11" t="s">
        <v>2</v>
      </c>
      <c r="F9" s="12">
        <f>E3</f>
        <v>35946</v>
      </c>
      <c r="G9" s="13">
        <v>5</v>
      </c>
      <c r="H9" s="14" t="s">
        <v>3</v>
      </c>
      <c r="J9" s="15"/>
    </row>
    <row r="10" spans="1:11" ht="14.1" customHeight="1" x14ac:dyDescent="0.2">
      <c r="A10" s="16"/>
      <c r="B10" s="17"/>
      <c r="C10" s="17"/>
      <c r="D10" s="18"/>
      <c r="E10" s="18">
        <v>1998</v>
      </c>
      <c r="F10" s="19"/>
      <c r="G10" s="20" t="s">
        <v>4</v>
      </c>
      <c r="H10" s="21" t="s">
        <v>2</v>
      </c>
      <c r="J10" s="20"/>
    </row>
    <row r="11" spans="1:11" x14ac:dyDescent="0.2">
      <c r="A11" s="22"/>
      <c r="B11" s="17"/>
      <c r="C11" s="17"/>
      <c r="D11" s="17"/>
      <c r="E11" s="17"/>
      <c r="F11" s="23"/>
      <c r="G11" s="17"/>
      <c r="H11" s="24">
        <f>G9/12</f>
        <v>0.41666666666666669</v>
      </c>
      <c r="J11" s="25"/>
    </row>
    <row r="12" spans="1:11" x14ac:dyDescent="0.2">
      <c r="A12" s="16" t="s">
        <v>5</v>
      </c>
      <c r="B12" s="17"/>
      <c r="C12" s="17"/>
      <c r="D12" s="17"/>
      <c r="E12" s="17"/>
      <c r="F12" s="23"/>
      <c r="G12" s="17"/>
      <c r="H12" s="26"/>
      <c r="J12" s="25"/>
    </row>
    <row r="13" spans="1:11" x14ac:dyDescent="0.2">
      <c r="A13" s="22"/>
      <c r="B13" s="17" t="s">
        <v>6</v>
      </c>
      <c r="C13" s="17"/>
      <c r="D13" s="17"/>
      <c r="E13" s="27">
        <v>145000</v>
      </c>
      <c r="F13" s="28">
        <v>11022.8</v>
      </c>
      <c r="G13" s="25">
        <f>'apr 98'!G13+'may 98'!F13</f>
        <v>53929.67</v>
      </c>
      <c r="H13" s="29">
        <f>G13/E13</f>
        <v>0.37192875862068964</v>
      </c>
      <c r="J13" s="25"/>
    </row>
    <row r="14" spans="1:11" x14ac:dyDescent="0.2">
      <c r="A14" s="22"/>
      <c r="B14" s="17"/>
      <c r="C14" s="17"/>
      <c r="D14" s="17"/>
      <c r="E14" s="30"/>
      <c r="F14" s="25"/>
      <c r="G14" s="25"/>
      <c r="H14" s="29"/>
      <c r="J14" s="25"/>
    </row>
    <row r="15" spans="1:11" x14ac:dyDescent="0.2">
      <c r="A15" s="16" t="s">
        <v>7</v>
      </c>
      <c r="B15" s="17"/>
      <c r="C15" s="17"/>
      <c r="D15" s="17"/>
      <c r="E15" s="30"/>
      <c r="F15" s="25"/>
      <c r="G15" s="17"/>
      <c r="H15" s="29"/>
      <c r="J15" s="25"/>
    </row>
    <row r="16" spans="1:11" x14ac:dyDescent="0.2">
      <c r="A16" s="31" t="s">
        <v>8</v>
      </c>
      <c r="B16" s="17"/>
      <c r="C16" s="17"/>
      <c r="D16" s="17"/>
      <c r="E16" s="30"/>
      <c r="F16" s="25"/>
      <c r="G16" s="25"/>
      <c r="H16" s="29"/>
      <c r="J16" s="25"/>
    </row>
    <row r="17" spans="1:10" x14ac:dyDescent="0.2">
      <c r="A17" s="22"/>
      <c r="B17" s="17" t="s">
        <v>9</v>
      </c>
      <c r="C17" s="17"/>
      <c r="D17" s="17"/>
      <c r="E17" s="30">
        <v>10000</v>
      </c>
      <c r="F17" s="25">
        <v>546.25</v>
      </c>
      <c r="G17" s="25">
        <f>'apr 98'!G17+'may 98'!F17</f>
        <v>3023.3900000000003</v>
      </c>
      <c r="H17" s="29">
        <f>G17/E17</f>
        <v>0.30233900000000002</v>
      </c>
      <c r="J17" s="25"/>
    </row>
    <row r="18" spans="1:10" hidden="1" x14ac:dyDescent="0.2">
      <c r="A18" s="22"/>
      <c r="B18" s="17" t="s">
        <v>10</v>
      </c>
      <c r="C18" s="17"/>
      <c r="D18" s="17"/>
      <c r="E18" s="30">
        <v>900</v>
      </c>
      <c r="F18" s="25">
        <v>0</v>
      </c>
      <c r="G18" s="25">
        <f>'may 98'!F18</f>
        <v>0</v>
      </c>
      <c r="H18" s="29">
        <f>G18/E18</f>
        <v>0</v>
      </c>
      <c r="J18" s="25"/>
    </row>
    <row r="19" spans="1:10" x14ac:dyDescent="0.2">
      <c r="A19" s="22"/>
      <c r="B19" s="17" t="s">
        <v>11</v>
      </c>
      <c r="C19" s="17"/>
      <c r="D19" s="17"/>
      <c r="E19" s="30"/>
      <c r="F19" s="32"/>
      <c r="G19" s="25"/>
      <c r="H19" s="33"/>
      <c r="J19" s="25"/>
    </row>
    <row r="20" spans="1:10" ht="14.1" customHeight="1" x14ac:dyDescent="0.2">
      <c r="A20" s="22"/>
      <c r="B20" s="17"/>
      <c r="C20" s="17" t="s">
        <v>12</v>
      </c>
      <c r="D20" s="17"/>
      <c r="E20" s="30">
        <v>6200</v>
      </c>
      <c r="F20" s="34">
        <v>0</v>
      </c>
      <c r="G20" s="25">
        <f>'apr 98'!G20+'may 98'!F20</f>
        <v>5831.32</v>
      </c>
      <c r="H20" s="29">
        <f t="shared" ref="H20:H32" si="0">G20/E20</f>
        <v>0.94053548387096775</v>
      </c>
      <c r="J20" s="32"/>
    </row>
    <row r="21" spans="1:10" x14ac:dyDescent="0.2">
      <c r="A21" s="22"/>
      <c r="B21" s="17"/>
      <c r="C21" s="17" t="s">
        <v>13</v>
      </c>
      <c r="D21" s="17"/>
      <c r="E21" s="30">
        <v>2100</v>
      </c>
      <c r="F21" s="34">
        <v>0</v>
      </c>
      <c r="G21" s="25">
        <f>'apr 98'!G21+'may 98'!F21</f>
        <v>0</v>
      </c>
      <c r="H21" s="29">
        <f t="shared" si="0"/>
        <v>0</v>
      </c>
      <c r="J21" s="25"/>
    </row>
    <row r="22" spans="1:10" x14ac:dyDescent="0.2">
      <c r="A22" s="22"/>
      <c r="B22" s="17" t="s">
        <v>14</v>
      </c>
      <c r="C22" s="17"/>
      <c r="D22" s="18"/>
      <c r="E22" s="30">
        <v>2400</v>
      </c>
      <c r="F22" s="34">
        <v>0</v>
      </c>
      <c r="G22" s="25">
        <f>'apr 98'!G22+'may 98'!F22</f>
        <v>560</v>
      </c>
      <c r="H22" s="29">
        <f t="shared" si="0"/>
        <v>0.23333333333333334</v>
      </c>
      <c r="J22" s="25"/>
    </row>
    <row r="23" spans="1:10" x14ac:dyDescent="0.2">
      <c r="A23" s="22"/>
      <c r="B23" s="17" t="s">
        <v>15</v>
      </c>
      <c r="C23" s="17"/>
      <c r="D23" s="18"/>
      <c r="E23" s="30">
        <v>2000</v>
      </c>
      <c r="F23" s="34">
        <v>47.81</v>
      </c>
      <c r="G23" s="25">
        <f>'apr 98'!G23+'may 98'!F23</f>
        <v>1458.99</v>
      </c>
      <c r="H23" s="29">
        <f t="shared" si="0"/>
        <v>0.729495</v>
      </c>
      <c r="J23" s="15"/>
    </row>
    <row r="24" spans="1:10" x14ac:dyDescent="0.2">
      <c r="A24" s="22"/>
      <c r="B24" s="17" t="s">
        <v>16</v>
      </c>
      <c r="C24" s="17"/>
      <c r="D24" s="17"/>
      <c r="E24" s="30">
        <v>1200</v>
      </c>
      <c r="F24" s="34">
        <v>0</v>
      </c>
      <c r="G24" s="25">
        <f>'apr 98'!G24+'may 98'!F24</f>
        <v>1309.4000000000001</v>
      </c>
      <c r="H24" s="29">
        <f t="shared" si="0"/>
        <v>1.0911666666666668</v>
      </c>
      <c r="J24" s="20"/>
    </row>
    <row r="25" spans="1:10" x14ac:dyDescent="0.2">
      <c r="A25" s="22"/>
      <c r="B25" s="17" t="s">
        <v>17</v>
      </c>
      <c r="C25" s="17"/>
      <c r="D25" s="17"/>
      <c r="E25" s="30">
        <v>750</v>
      </c>
      <c r="F25" s="34">
        <v>0</v>
      </c>
      <c r="G25" s="25">
        <f>'apr 98'!G25+'may 98'!F25</f>
        <v>828.29</v>
      </c>
      <c r="H25" s="29">
        <f t="shared" si="0"/>
        <v>1.1043866666666666</v>
      </c>
      <c r="J25" s="25"/>
    </row>
    <row r="26" spans="1:10" x14ac:dyDescent="0.2">
      <c r="A26" s="22"/>
      <c r="B26" s="17" t="s">
        <v>18</v>
      </c>
      <c r="C26" s="17"/>
      <c r="D26" s="17"/>
      <c r="E26" s="30">
        <v>800</v>
      </c>
      <c r="F26" s="34">
        <v>58.52</v>
      </c>
      <c r="G26" s="25">
        <f>'apr 98'!G26+'may 98'!F26</f>
        <v>309.77</v>
      </c>
      <c r="H26" s="29">
        <f t="shared" si="0"/>
        <v>0.38721249999999996</v>
      </c>
      <c r="J26" s="25"/>
    </row>
    <row r="27" spans="1:10" x14ac:dyDescent="0.2">
      <c r="A27" s="22"/>
      <c r="B27" s="35" t="s">
        <v>19</v>
      </c>
      <c r="C27" s="17" t="s">
        <v>20</v>
      </c>
      <c r="D27" s="17"/>
      <c r="E27" s="30">
        <v>5500</v>
      </c>
      <c r="F27" s="34">
        <v>265.85000000000002</v>
      </c>
      <c r="G27" s="25">
        <f>'apr 98'!G27+'may 98'!F27</f>
        <v>4361.9400000000005</v>
      </c>
      <c r="H27" s="29">
        <f t="shared" si="0"/>
        <v>0.79308000000000012</v>
      </c>
      <c r="J27" s="25"/>
    </row>
    <row r="28" spans="1:10" x14ac:dyDescent="0.2">
      <c r="A28" s="22"/>
      <c r="B28" s="17" t="s">
        <v>21</v>
      </c>
      <c r="C28" s="17"/>
      <c r="D28" s="17"/>
      <c r="E28" s="30">
        <v>700</v>
      </c>
      <c r="F28" s="25">
        <v>0</v>
      </c>
      <c r="G28" s="25">
        <f>'apr 98'!G28+'may 98'!F28</f>
        <v>0</v>
      </c>
      <c r="H28" s="29">
        <f t="shared" si="0"/>
        <v>0</v>
      </c>
      <c r="J28" s="25"/>
    </row>
    <row r="29" spans="1:10" x14ac:dyDescent="0.2">
      <c r="A29" s="22"/>
      <c r="B29" s="17" t="s">
        <v>22</v>
      </c>
      <c r="C29" s="17"/>
      <c r="D29" s="17"/>
      <c r="E29" s="30">
        <v>2800</v>
      </c>
      <c r="F29" s="25">
        <v>0</v>
      </c>
      <c r="G29" s="25">
        <f>'apr 98'!G29+'may 98'!F29</f>
        <v>2500</v>
      </c>
      <c r="H29" s="29">
        <f t="shared" si="0"/>
        <v>0.8928571428571429</v>
      </c>
      <c r="J29" s="25"/>
    </row>
    <row r="30" spans="1:10" x14ac:dyDescent="0.2">
      <c r="A30" s="22"/>
      <c r="B30" s="35" t="s">
        <v>23</v>
      </c>
      <c r="C30" s="17" t="s">
        <v>20</v>
      </c>
      <c r="D30" s="17"/>
      <c r="E30" s="30">
        <v>6000</v>
      </c>
      <c r="F30" s="25">
        <v>0</v>
      </c>
      <c r="G30" s="25">
        <f>'apr 98'!G30+'may 98'!F30</f>
        <v>394</v>
      </c>
      <c r="H30" s="29">
        <f t="shared" si="0"/>
        <v>6.5666666666666665E-2</v>
      </c>
      <c r="J30" s="25"/>
    </row>
    <row r="31" spans="1:10" x14ac:dyDescent="0.2">
      <c r="A31" s="22"/>
      <c r="B31" s="17" t="s">
        <v>24</v>
      </c>
      <c r="C31" s="17"/>
      <c r="D31" s="17"/>
      <c r="E31" s="30">
        <v>1400</v>
      </c>
      <c r="F31" s="25">
        <v>143.79</v>
      </c>
      <c r="G31" s="25">
        <f>'apr 98'!G31+'may 98'!F31</f>
        <v>578.71</v>
      </c>
      <c r="H31" s="29">
        <f t="shared" si="0"/>
        <v>0.41336428571428574</v>
      </c>
      <c r="J31" s="25"/>
    </row>
    <row r="32" spans="1:10" x14ac:dyDescent="0.2">
      <c r="A32" s="22"/>
      <c r="B32" s="17" t="s">
        <v>25</v>
      </c>
      <c r="C32" s="17"/>
      <c r="D32" s="17"/>
      <c r="E32" s="30">
        <v>1000</v>
      </c>
      <c r="F32" s="25">
        <v>33.35</v>
      </c>
      <c r="G32" s="25">
        <f>'apr 98'!G32+'may 98'!F32</f>
        <v>610.16999999999996</v>
      </c>
      <c r="H32" s="29">
        <f t="shared" si="0"/>
        <v>0.61016999999999999</v>
      </c>
      <c r="J32" s="25"/>
    </row>
    <row r="33" spans="1:10" x14ac:dyDescent="0.2">
      <c r="A33" s="22"/>
      <c r="B33" s="17" t="s">
        <v>80</v>
      </c>
      <c r="C33" s="17"/>
      <c r="D33" s="17"/>
      <c r="E33" s="30"/>
      <c r="F33" s="25">
        <v>0</v>
      </c>
      <c r="G33" s="25">
        <f>'apr 98'!G33+'may 98'!F33</f>
        <v>-15.059999999999995</v>
      </c>
      <c r="H33" s="29"/>
      <c r="J33" s="25"/>
    </row>
    <row r="34" spans="1:10" x14ac:dyDescent="0.2">
      <c r="A34" s="22"/>
      <c r="B34" s="36" t="s">
        <v>26</v>
      </c>
      <c r="C34" s="36"/>
      <c r="D34" s="36"/>
      <c r="E34" s="37">
        <v>0</v>
      </c>
      <c r="F34" s="38">
        <v>74.88</v>
      </c>
      <c r="G34" s="38">
        <f>'apr 98'!G34+'may 98'!F34</f>
        <v>560.58999999999992</v>
      </c>
      <c r="H34" s="39"/>
      <c r="J34" s="25"/>
    </row>
    <row r="35" spans="1:10" x14ac:dyDescent="0.2">
      <c r="A35" s="22"/>
      <c r="B35" s="17"/>
      <c r="C35" s="40" t="s">
        <v>27</v>
      </c>
      <c r="D35" s="17"/>
      <c r="E35" s="41">
        <f>SUM(E17:E34)</f>
        <v>43750</v>
      </c>
      <c r="F35" s="42">
        <f>SUM(F17:F34)</f>
        <v>1170.4499999999998</v>
      </c>
      <c r="G35" s="42">
        <f>SUM(G17:G34)</f>
        <v>22311.509999999995</v>
      </c>
      <c r="H35" s="33">
        <f>G35/E35</f>
        <v>0.50997737142857136</v>
      </c>
      <c r="I35" s="43"/>
      <c r="J35" s="25"/>
    </row>
    <row r="36" spans="1:10" x14ac:dyDescent="0.2">
      <c r="A36" s="22"/>
      <c r="B36" s="17"/>
      <c r="C36" s="17"/>
      <c r="D36" s="17"/>
      <c r="E36" s="17"/>
      <c r="F36" s="25"/>
      <c r="G36" s="25"/>
      <c r="H36" s="29"/>
      <c r="I36" s="43"/>
      <c r="J36" s="25"/>
    </row>
    <row r="37" spans="1:10" x14ac:dyDescent="0.2">
      <c r="A37" s="31" t="s">
        <v>28</v>
      </c>
      <c r="B37" s="17"/>
      <c r="C37" s="17"/>
      <c r="D37" s="17"/>
      <c r="E37" s="17"/>
      <c r="F37" s="25"/>
      <c r="G37" s="25"/>
      <c r="H37" s="29"/>
      <c r="J37" s="25"/>
    </row>
    <row r="38" spans="1:10" x14ac:dyDescent="0.2">
      <c r="B38" s="17" t="s">
        <v>29</v>
      </c>
      <c r="C38" s="17"/>
      <c r="D38" s="17"/>
      <c r="E38" s="30">
        <v>51000</v>
      </c>
      <c r="F38" s="44">
        <v>4465.28</v>
      </c>
      <c r="G38" s="25">
        <f>'apr 98'!G38+'may 98'!F38</f>
        <v>20921</v>
      </c>
      <c r="H38" s="45">
        <f t="shared" ref="H38:H46" si="1">G38/E38</f>
        <v>0.41021568627450983</v>
      </c>
      <c r="J38" s="25"/>
    </row>
    <row r="39" spans="1:10" x14ac:dyDescent="0.2">
      <c r="A39" s="22"/>
      <c r="B39" s="17" t="s">
        <v>10</v>
      </c>
      <c r="C39" s="17"/>
      <c r="D39" s="17"/>
      <c r="E39" s="30">
        <v>4080</v>
      </c>
      <c r="F39" s="25">
        <v>390.24</v>
      </c>
      <c r="G39" s="25">
        <f>'apr 98'!G39+'may 98'!F39</f>
        <v>1933.21</v>
      </c>
      <c r="H39" s="45">
        <f t="shared" si="1"/>
        <v>0.4738259803921569</v>
      </c>
      <c r="I39" s="2"/>
      <c r="J39" s="25"/>
    </row>
    <row r="40" spans="1:10" x14ac:dyDescent="0.2">
      <c r="A40" s="22"/>
      <c r="B40" s="17" t="s">
        <v>30</v>
      </c>
      <c r="C40" s="17" t="s">
        <v>31</v>
      </c>
      <c r="D40" s="17"/>
      <c r="E40" s="30">
        <v>9000</v>
      </c>
      <c r="F40" s="25">
        <v>346.08</v>
      </c>
      <c r="G40" s="25">
        <f>'apr 98'!G40+'may 98'!F40</f>
        <v>1516.7800000000002</v>
      </c>
      <c r="H40" s="45">
        <f t="shared" si="1"/>
        <v>0.16853111111111113</v>
      </c>
      <c r="I40" s="2"/>
      <c r="J40" s="25"/>
    </row>
    <row r="41" spans="1:10" x14ac:dyDescent="0.2">
      <c r="A41" s="22"/>
      <c r="B41" s="17"/>
      <c r="C41" s="17" t="s">
        <v>32</v>
      </c>
      <c r="D41" s="17"/>
      <c r="E41" s="30">
        <v>5000</v>
      </c>
      <c r="F41" s="25">
        <v>438</v>
      </c>
      <c r="G41" s="25">
        <f>'apr 98'!G41+'may 98'!F41</f>
        <v>2532</v>
      </c>
      <c r="H41" s="45">
        <f t="shared" si="1"/>
        <v>0.50639999999999996</v>
      </c>
      <c r="J41" s="25"/>
    </row>
    <row r="42" spans="1:10" x14ac:dyDescent="0.2">
      <c r="A42" s="22"/>
      <c r="B42" s="17" t="s">
        <v>33</v>
      </c>
      <c r="C42" s="17" t="s">
        <v>34</v>
      </c>
      <c r="D42" s="17"/>
      <c r="E42" s="30">
        <v>1500</v>
      </c>
      <c r="F42" s="25">
        <v>116.82</v>
      </c>
      <c r="G42" s="25">
        <f>'apr 98'!G42+'may 98'!F42</f>
        <v>489.31999999999994</v>
      </c>
      <c r="H42" s="45">
        <f t="shared" si="1"/>
        <v>0.3262133333333333</v>
      </c>
      <c r="J42" s="25"/>
    </row>
    <row r="43" spans="1:10" x14ac:dyDescent="0.2">
      <c r="A43" s="22"/>
      <c r="B43" s="17"/>
      <c r="C43" s="17" t="s">
        <v>35</v>
      </c>
      <c r="D43" s="17"/>
      <c r="E43" s="30">
        <v>1500</v>
      </c>
      <c r="F43" s="25">
        <v>0</v>
      </c>
      <c r="G43" s="25">
        <f>'apr 98'!G43+'may 98'!F43</f>
        <v>12.36</v>
      </c>
      <c r="H43" s="45">
        <f t="shared" si="1"/>
        <v>8.2399999999999991E-3</v>
      </c>
      <c r="J43" s="25"/>
    </row>
    <row r="44" spans="1:10" x14ac:dyDescent="0.2">
      <c r="A44" s="22"/>
      <c r="B44" s="17" t="s">
        <v>36</v>
      </c>
      <c r="C44" s="17"/>
      <c r="D44" s="17"/>
      <c r="E44" s="30">
        <v>1000</v>
      </c>
      <c r="F44" s="25">
        <v>400.1</v>
      </c>
      <c r="G44" s="25">
        <f>'apr 98'!G44+'may 98'!F44</f>
        <v>642.84</v>
      </c>
      <c r="H44" s="45">
        <f t="shared" si="1"/>
        <v>0.64284000000000008</v>
      </c>
      <c r="J44" s="25"/>
    </row>
    <row r="45" spans="1:10" x14ac:dyDescent="0.2">
      <c r="A45" s="22"/>
      <c r="B45" s="17" t="s">
        <v>37</v>
      </c>
      <c r="C45" s="17"/>
      <c r="D45" s="17"/>
      <c r="E45" s="30">
        <v>10000</v>
      </c>
      <c r="F45" s="25">
        <v>919.66</v>
      </c>
      <c r="G45" s="25">
        <f>'apr 98'!G45+'may 98'!F45</f>
        <v>4709.6400000000003</v>
      </c>
      <c r="H45" s="45">
        <f t="shared" si="1"/>
        <v>0.47096400000000005</v>
      </c>
      <c r="J45" s="25"/>
    </row>
    <row r="46" spans="1:10" ht="14.1" customHeight="1" x14ac:dyDescent="0.2">
      <c r="A46" s="22"/>
      <c r="B46" s="35" t="s">
        <v>38</v>
      </c>
      <c r="C46" s="17"/>
      <c r="D46" s="17"/>
      <c r="E46" s="30">
        <v>1800</v>
      </c>
      <c r="F46" s="46">
        <v>0</v>
      </c>
      <c r="G46" s="25">
        <f>'apr 98'!G46+'may 98'!F46</f>
        <v>300</v>
      </c>
      <c r="H46" s="45">
        <f t="shared" si="1"/>
        <v>0.16666666666666666</v>
      </c>
      <c r="J46" s="47"/>
    </row>
    <row r="47" spans="1:10" ht="14.1" customHeight="1" x14ac:dyDescent="0.2">
      <c r="A47" s="22"/>
      <c r="B47" s="48" t="s">
        <v>81</v>
      </c>
      <c r="C47" s="36"/>
      <c r="D47" s="36"/>
      <c r="E47" s="37"/>
      <c r="F47" s="49">
        <v>364.99</v>
      </c>
      <c r="G47" s="38">
        <f>'apr 98'!G47+'may 98'!F47</f>
        <v>364.99</v>
      </c>
      <c r="H47" s="50"/>
      <c r="I47" s="2"/>
      <c r="J47" s="47"/>
    </row>
    <row r="48" spans="1:10" x14ac:dyDescent="0.2">
      <c r="A48" s="22"/>
      <c r="B48" s="51" t="s">
        <v>40</v>
      </c>
      <c r="D48" s="17"/>
      <c r="E48" s="41">
        <f>SUM(E38:E46)</f>
        <v>84880</v>
      </c>
      <c r="F48" s="42">
        <f>SUM(F38:F47)</f>
        <v>7441.1699999999992</v>
      </c>
      <c r="G48" s="42">
        <f>SUM(G38:G47)</f>
        <v>33422.139999999992</v>
      </c>
      <c r="H48" s="33">
        <f>G48/E48</f>
        <v>0.39375754005655034</v>
      </c>
      <c r="J48" s="25"/>
    </row>
    <row r="49" spans="1:10" x14ac:dyDescent="0.2">
      <c r="A49" s="22"/>
      <c r="B49" s="17"/>
      <c r="C49" s="17"/>
      <c r="D49" s="17"/>
      <c r="E49" s="17"/>
      <c r="F49" s="23"/>
      <c r="G49" s="17"/>
      <c r="H49" s="52"/>
      <c r="J49" s="25"/>
    </row>
    <row r="50" spans="1:10" x14ac:dyDescent="0.2">
      <c r="A50" s="53" t="s">
        <v>41</v>
      </c>
      <c r="B50" s="54"/>
      <c r="C50" s="54"/>
      <c r="D50" s="54"/>
      <c r="E50" s="55">
        <f>E48+E35</f>
        <v>128630</v>
      </c>
      <c r="F50" s="56">
        <f>F48+F35</f>
        <v>8611.619999999999</v>
      </c>
      <c r="G50" s="56">
        <f>G48+G35</f>
        <v>55733.649999999987</v>
      </c>
      <c r="H50" s="57">
        <f>G50/E50</f>
        <v>0.43328655834564245</v>
      </c>
      <c r="J50" s="25"/>
    </row>
    <row r="51" spans="1:10" x14ac:dyDescent="0.2">
      <c r="B51" s="17"/>
      <c r="C51" s="17"/>
      <c r="D51" s="17"/>
      <c r="E51" s="58"/>
      <c r="F51" s="59"/>
      <c r="G51" s="59"/>
      <c r="H51" s="60"/>
      <c r="J51" s="25"/>
    </row>
    <row r="52" spans="1:10" x14ac:dyDescent="0.2">
      <c r="A52" s="51"/>
      <c r="B52" s="17"/>
      <c r="C52" s="17"/>
      <c r="D52" s="17"/>
      <c r="E52" s="58"/>
      <c r="F52" s="59"/>
      <c r="G52" s="59"/>
      <c r="H52" s="60"/>
      <c r="J52" s="25"/>
    </row>
    <row r="53" spans="1:10" x14ac:dyDescent="0.2">
      <c r="A53" s="51"/>
      <c r="B53" s="17"/>
      <c r="C53" s="17"/>
      <c r="D53" s="17"/>
      <c r="E53" s="58"/>
      <c r="F53" s="59"/>
      <c r="G53" s="59"/>
      <c r="H53" s="60"/>
      <c r="J53" s="25"/>
    </row>
    <row r="54" spans="1:10" x14ac:dyDescent="0.2">
      <c r="A54" s="51"/>
      <c r="B54" s="17"/>
      <c r="C54" s="17"/>
      <c r="D54" s="17"/>
      <c r="E54" s="58"/>
      <c r="F54" s="59"/>
      <c r="G54" s="59"/>
      <c r="H54" s="60"/>
      <c r="J54" s="25"/>
    </row>
    <row r="55" spans="1:10" x14ac:dyDescent="0.2">
      <c r="A55" s="51"/>
      <c r="B55" s="17"/>
      <c r="C55" s="17"/>
      <c r="D55" s="17"/>
      <c r="E55" s="58"/>
      <c r="F55" s="59"/>
      <c r="G55" s="59"/>
      <c r="H55" s="60"/>
      <c r="J55" s="25"/>
    </row>
    <row r="56" spans="1:10" x14ac:dyDescent="0.2">
      <c r="A56" s="51"/>
      <c r="B56" s="17"/>
      <c r="C56" s="17"/>
      <c r="D56" s="17"/>
      <c r="E56" s="58"/>
      <c r="F56" s="59"/>
      <c r="G56" s="59"/>
      <c r="H56" s="60"/>
      <c r="J56" s="25"/>
    </row>
    <row r="57" spans="1:10" x14ac:dyDescent="0.2">
      <c r="A57" s="51"/>
      <c r="B57" s="17"/>
      <c r="C57" s="17"/>
      <c r="D57" s="17"/>
      <c r="E57" s="58"/>
      <c r="F57" s="59"/>
      <c r="G57" s="59"/>
      <c r="H57" s="60"/>
      <c r="J57" s="25"/>
    </row>
    <row r="58" spans="1:10" x14ac:dyDescent="0.2">
      <c r="A58" s="51"/>
      <c r="B58" s="17"/>
      <c r="C58" s="17"/>
      <c r="D58" s="17"/>
      <c r="E58" s="58"/>
      <c r="F58" s="59"/>
      <c r="G58" s="59"/>
      <c r="H58" s="60"/>
      <c r="J58" s="25"/>
    </row>
    <row r="59" spans="1:10" x14ac:dyDescent="0.2">
      <c r="A59" s="51"/>
      <c r="B59" s="17"/>
      <c r="C59" s="17"/>
      <c r="D59" s="17"/>
      <c r="E59" s="58"/>
      <c r="F59" s="59"/>
      <c r="G59" s="59"/>
      <c r="H59" s="60"/>
      <c r="J59" s="25"/>
    </row>
    <row r="60" spans="1:10" x14ac:dyDescent="0.2">
      <c r="A60" s="51"/>
      <c r="B60" s="17"/>
      <c r="C60" s="17"/>
      <c r="D60" s="17"/>
      <c r="E60" s="58"/>
      <c r="F60" s="59"/>
      <c r="G60" s="59"/>
      <c r="H60" s="60"/>
      <c r="J60" s="25"/>
    </row>
    <row r="61" spans="1:10" x14ac:dyDescent="0.2">
      <c r="A61" s="51"/>
      <c r="B61" s="17"/>
      <c r="C61" s="17"/>
      <c r="D61" s="17"/>
      <c r="E61" s="58"/>
      <c r="F61" s="59"/>
      <c r="G61" s="59"/>
      <c r="H61" s="60"/>
      <c r="J61" s="25"/>
    </row>
    <row r="62" spans="1:10" x14ac:dyDescent="0.2">
      <c r="A62" s="51"/>
      <c r="B62" s="17"/>
      <c r="C62" s="17"/>
      <c r="D62" s="17"/>
      <c r="E62" s="17"/>
      <c r="F62" s="23"/>
      <c r="G62"/>
      <c r="H62" s="17"/>
      <c r="J62" s="25"/>
    </row>
    <row r="63" spans="1:10" x14ac:dyDescent="0.2">
      <c r="A63" s="17"/>
      <c r="B63" s="61"/>
      <c r="C63" s="61"/>
      <c r="D63" s="17"/>
      <c r="E63" s="62" t="str">
        <f>E1</f>
        <v>Indian Hills Water District</v>
      </c>
      <c r="F63" s="23"/>
      <c r="G63"/>
      <c r="H63" s="61" t="s">
        <v>42</v>
      </c>
      <c r="J63" s="25"/>
    </row>
    <row r="64" spans="1:10" ht="14.1" customHeight="1" x14ac:dyDescent="0.2">
      <c r="A64" s="63"/>
      <c r="B64" s="17"/>
      <c r="C64" s="17"/>
      <c r="D64" s="17"/>
      <c r="E64" s="18" t="str">
        <f>E2</f>
        <v>Cash Flow Statement</v>
      </c>
      <c r="F64" s="23"/>
      <c r="G64"/>
      <c r="H64" s="17"/>
      <c r="J64" s="25"/>
    </row>
    <row r="65" spans="1:10" ht="14.1" customHeight="1" x14ac:dyDescent="0.3">
      <c r="A65" s="64"/>
      <c r="D65" s="17"/>
      <c r="E65" s="6">
        <f>E3</f>
        <v>35946</v>
      </c>
      <c r="F65" s="23"/>
      <c r="G65"/>
      <c r="H65" s="17"/>
      <c r="J65" s="25"/>
    </row>
    <row r="66" spans="1:10" ht="14.1" customHeight="1" x14ac:dyDescent="0.2">
      <c r="D66" s="18"/>
      <c r="F66"/>
      <c r="G66"/>
      <c r="J66" s="25"/>
    </row>
    <row r="67" spans="1:10" ht="14.1" customHeight="1" x14ac:dyDescent="0.2">
      <c r="A67" s="9"/>
      <c r="B67" s="10"/>
      <c r="C67" s="10"/>
      <c r="D67" s="10"/>
      <c r="E67" s="11" t="s">
        <v>2</v>
      </c>
      <c r="F67" s="12">
        <f>F9</f>
        <v>35946</v>
      </c>
      <c r="G67" s="13">
        <f>G9</f>
        <v>5</v>
      </c>
      <c r="H67" s="14" t="s">
        <v>3</v>
      </c>
      <c r="J67" s="20"/>
    </row>
    <row r="68" spans="1:10" x14ac:dyDescent="0.2">
      <c r="A68" s="22"/>
      <c r="B68" s="17"/>
      <c r="C68" s="17"/>
      <c r="D68" s="17"/>
      <c r="E68" s="18">
        <v>1998</v>
      </c>
      <c r="F68" s="19"/>
      <c r="G68" s="20" t="s">
        <v>4</v>
      </c>
      <c r="H68" s="21" t="s">
        <v>2</v>
      </c>
      <c r="J68" s="25"/>
    </row>
    <row r="69" spans="1:10" x14ac:dyDescent="0.2">
      <c r="A69" s="22"/>
      <c r="B69" s="17"/>
      <c r="C69" s="17"/>
      <c r="D69" s="17"/>
      <c r="E69" s="18"/>
      <c r="F69" s="19"/>
      <c r="G69" s="20"/>
      <c r="H69" s="65">
        <f>H11</f>
        <v>0.41666666666666669</v>
      </c>
      <c r="J69" s="25"/>
    </row>
    <row r="70" spans="1:10" x14ac:dyDescent="0.2">
      <c r="A70" s="16" t="s">
        <v>43</v>
      </c>
      <c r="B70" s="17"/>
      <c r="C70" s="17"/>
      <c r="D70" s="17"/>
      <c r="E70" s="17"/>
      <c r="F70" s="25"/>
      <c r="G70" s="25"/>
      <c r="H70" s="29"/>
      <c r="J70" s="25"/>
    </row>
    <row r="71" spans="1:10" x14ac:dyDescent="0.2">
      <c r="A71" s="22"/>
      <c r="B71" s="17" t="s">
        <v>44</v>
      </c>
      <c r="C71" s="17" t="s">
        <v>45</v>
      </c>
      <c r="D71" s="17"/>
      <c r="E71" s="27">
        <v>79290</v>
      </c>
      <c r="F71" s="66">
        <v>9585.24</v>
      </c>
      <c r="G71" s="25">
        <f>'apr 98'!G71+'may 98'!F71</f>
        <v>41231.86</v>
      </c>
      <c r="H71" s="29">
        <f>G71/E71</f>
        <v>0.52001336864673986</v>
      </c>
      <c r="J71" s="25"/>
    </row>
    <row r="72" spans="1:10" x14ac:dyDescent="0.2">
      <c r="A72" s="22"/>
      <c r="B72" s="17"/>
      <c r="C72" s="17" t="s">
        <v>46</v>
      </c>
      <c r="D72" s="17"/>
      <c r="E72" s="30">
        <v>8470</v>
      </c>
      <c r="F72" s="66">
        <v>683.35</v>
      </c>
      <c r="G72" s="25">
        <f>'apr 98'!G72+'may 98'!F72</f>
        <v>3587.89</v>
      </c>
      <c r="H72" s="29">
        <f>G72/E72</f>
        <v>0.42359976387249115</v>
      </c>
      <c r="J72" s="25"/>
    </row>
    <row r="73" spans="1:10" x14ac:dyDescent="0.2">
      <c r="A73" s="22"/>
      <c r="B73" s="17" t="s">
        <v>47</v>
      </c>
      <c r="C73" s="17"/>
      <c r="D73" s="17"/>
      <c r="E73" s="30">
        <v>3000</v>
      </c>
      <c r="F73" s="66">
        <v>104.18</v>
      </c>
      <c r="G73" s="25">
        <f>'apr 98'!G73+'may 98'!F73</f>
        <v>702.74</v>
      </c>
      <c r="H73" s="29">
        <f>G73/E73</f>
        <v>0.23424666666666666</v>
      </c>
      <c r="J73" s="25"/>
    </row>
    <row r="74" spans="1:10" x14ac:dyDescent="0.2">
      <c r="A74" s="22"/>
      <c r="B74" s="36" t="s">
        <v>48</v>
      </c>
      <c r="C74" s="36"/>
      <c r="D74" s="36"/>
      <c r="E74" s="37">
        <v>20000</v>
      </c>
      <c r="F74" s="67">
        <v>15000</v>
      </c>
      <c r="G74" s="38">
        <f>'apr 98'!G74+'may 98'!F74</f>
        <v>15300</v>
      </c>
      <c r="H74" s="39">
        <f>G74/E74</f>
        <v>0.76500000000000001</v>
      </c>
      <c r="I74" s="2"/>
      <c r="J74" s="25"/>
    </row>
    <row r="75" spans="1:10" x14ac:dyDescent="0.2">
      <c r="A75" s="22"/>
      <c r="B75" s="17"/>
      <c r="C75" s="40" t="s">
        <v>49</v>
      </c>
      <c r="D75" s="17"/>
      <c r="E75" s="41">
        <f>SUM(E71:E74)</f>
        <v>110760</v>
      </c>
      <c r="F75" s="42">
        <f>SUM(F71:F74)</f>
        <v>25372.77</v>
      </c>
      <c r="G75" s="42">
        <f>SUM(G71:G74)</f>
        <v>60822.49</v>
      </c>
      <c r="H75" s="33">
        <f>G75/E75</f>
        <v>0.54913768508486815</v>
      </c>
      <c r="J75" s="25"/>
    </row>
    <row r="76" spans="1:10" x14ac:dyDescent="0.2">
      <c r="A76" s="22"/>
      <c r="B76" s="17"/>
      <c r="C76" s="61"/>
      <c r="D76" s="17"/>
      <c r="E76" s="58"/>
      <c r="F76" s="66"/>
      <c r="G76" s="25"/>
      <c r="H76" s="29"/>
      <c r="J76" s="25"/>
    </row>
    <row r="77" spans="1:10" x14ac:dyDescent="0.2">
      <c r="A77" s="22"/>
      <c r="B77" s="17"/>
      <c r="C77" s="17"/>
      <c r="D77" s="17"/>
      <c r="E77" s="30"/>
      <c r="F77" s="66"/>
      <c r="G77" s="25"/>
      <c r="H77" s="29"/>
      <c r="J77" s="25"/>
    </row>
    <row r="78" spans="1:10" x14ac:dyDescent="0.2">
      <c r="A78" s="16" t="s">
        <v>50</v>
      </c>
      <c r="B78" s="17"/>
      <c r="C78" s="17"/>
      <c r="D78" s="17"/>
      <c r="E78" s="30"/>
      <c r="F78" s="66"/>
      <c r="G78" s="25"/>
      <c r="H78" s="29"/>
      <c r="J78" s="25"/>
    </row>
    <row r="79" spans="1:10" x14ac:dyDescent="0.2">
      <c r="A79" s="31" t="s">
        <v>51</v>
      </c>
      <c r="B79" s="17"/>
      <c r="C79" s="17"/>
      <c r="D79" s="17"/>
      <c r="E79" s="17"/>
      <c r="F79" s="17"/>
      <c r="G79" s="17"/>
      <c r="H79" s="26"/>
      <c r="J79" s="25"/>
    </row>
    <row r="80" spans="1:10" x14ac:dyDescent="0.2">
      <c r="A80" s="22"/>
      <c r="B80" s="17" t="s">
        <v>52</v>
      </c>
      <c r="C80" s="17"/>
      <c r="D80" s="17"/>
      <c r="E80" s="30"/>
      <c r="F80" s="66"/>
      <c r="G80" s="25"/>
      <c r="H80" s="29"/>
      <c r="J80" s="25"/>
    </row>
    <row r="81" spans="1:10" x14ac:dyDescent="0.2">
      <c r="A81" s="22"/>
      <c r="B81" s="17"/>
      <c r="C81" s="35" t="s">
        <v>53</v>
      </c>
      <c r="D81" s="17"/>
      <c r="E81" s="30">
        <v>26400</v>
      </c>
      <c r="F81" s="66">
        <v>0</v>
      </c>
      <c r="G81" s="25">
        <f>'apr 98'!G81+'may 98'!F81</f>
        <v>0</v>
      </c>
      <c r="H81" s="29">
        <f>G81/E81</f>
        <v>0</v>
      </c>
      <c r="J81" s="25"/>
    </row>
    <row r="82" spans="1:10" ht="14.1" customHeight="1" x14ac:dyDescent="0.2">
      <c r="A82" s="22"/>
      <c r="B82" s="17"/>
      <c r="C82" s="17" t="s">
        <v>54</v>
      </c>
      <c r="D82" s="17"/>
      <c r="E82" s="30">
        <v>3700</v>
      </c>
      <c r="F82" s="68">
        <v>0</v>
      </c>
      <c r="G82" s="25">
        <f>'apr 98'!G82+'may 98'!F82</f>
        <v>3775</v>
      </c>
      <c r="H82" s="29">
        <f>G82/E82</f>
        <v>1.0202702702702702</v>
      </c>
      <c r="J82" s="47"/>
    </row>
    <row r="83" spans="1:10" x14ac:dyDescent="0.2">
      <c r="A83" s="31" t="s">
        <v>55</v>
      </c>
      <c r="B83" s="17"/>
      <c r="C83" s="17"/>
      <c r="D83" s="17"/>
      <c r="E83" s="17"/>
      <c r="F83" s="17"/>
      <c r="G83" s="25"/>
      <c r="H83" s="26"/>
    </row>
    <row r="84" spans="1:10" x14ac:dyDescent="0.2">
      <c r="A84" s="22"/>
      <c r="B84" s="17" t="s">
        <v>56</v>
      </c>
      <c r="C84" s="17"/>
      <c r="D84" s="17"/>
      <c r="E84" s="69">
        <v>12000</v>
      </c>
      <c r="F84" s="70">
        <v>0</v>
      </c>
      <c r="G84" s="25">
        <f>'apr 98'!G84+'may 98'!F84</f>
        <v>1967.2</v>
      </c>
      <c r="H84" s="29">
        <f>G84/E84</f>
        <v>0.16393333333333335</v>
      </c>
      <c r="I84" s="2"/>
      <c r="J84" s="20"/>
    </row>
    <row r="85" spans="1:10" x14ac:dyDescent="0.2">
      <c r="A85" s="22"/>
      <c r="B85" s="17"/>
      <c r="C85" s="17"/>
      <c r="D85" s="17"/>
      <c r="E85" s="69"/>
      <c r="F85" s="70"/>
      <c r="G85" s="25"/>
      <c r="H85" s="29"/>
      <c r="I85" s="2"/>
      <c r="J85" s="20"/>
    </row>
    <row r="86" spans="1:10" x14ac:dyDescent="0.2">
      <c r="A86" s="22"/>
      <c r="B86" s="17" t="s">
        <v>57</v>
      </c>
      <c r="C86" s="17"/>
      <c r="D86" s="17"/>
      <c r="E86" s="30"/>
      <c r="F86" s="68"/>
      <c r="G86" s="25"/>
      <c r="H86" s="29"/>
      <c r="J86" s="20"/>
    </row>
    <row r="87" spans="1:10" x14ac:dyDescent="0.2">
      <c r="A87" s="22"/>
      <c r="B87" s="17"/>
      <c r="C87" s="17" t="s">
        <v>58</v>
      </c>
      <c r="D87" s="17"/>
      <c r="E87" s="30">
        <v>0</v>
      </c>
      <c r="F87" s="46">
        <v>0</v>
      </c>
      <c r="G87" s="25">
        <f>'apr 98'!G87+'may 98'!F87</f>
        <v>0</v>
      </c>
      <c r="H87" s="29" t="s">
        <v>59</v>
      </c>
      <c r="J87" s="25"/>
    </row>
    <row r="88" spans="1:10" x14ac:dyDescent="0.2">
      <c r="A88" s="22"/>
      <c r="B88" s="17"/>
      <c r="C88" s="35" t="s">
        <v>60</v>
      </c>
      <c r="D88" s="17"/>
      <c r="E88" s="30">
        <v>0</v>
      </c>
      <c r="F88" s="34">
        <v>0</v>
      </c>
      <c r="G88" s="25">
        <f>'apr 98'!G88+'may 98'!F88</f>
        <v>0</v>
      </c>
      <c r="H88" s="29" t="s">
        <v>59</v>
      </c>
      <c r="J88" s="25"/>
    </row>
    <row r="89" spans="1:10" ht="14.1" customHeight="1" x14ac:dyDescent="0.2">
      <c r="A89" s="22"/>
      <c r="B89" s="17"/>
      <c r="C89" s="35" t="s">
        <v>61</v>
      </c>
      <c r="D89" s="17"/>
      <c r="E89" s="30">
        <v>0</v>
      </c>
      <c r="F89" s="34">
        <v>0</v>
      </c>
      <c r="G89" s="25">
        <f>'apr 98'!G89+'may 98'!F89</f>
        <v>0</v>
      </c>
      <c r="H89" s="29"/>
      <c r="I89" s="43"/>
      <c r="J89" s="47"/>
    </row>
    <row r="90" spans="1:10" ht="14.1" customHeight="1" x14ac:dyDescent="0.2">
      <c r="A90" s="22"/>
      <c r="B90" s="17" t="s">
        <v>62</v>
      </c>
      <c r="C90" s="17"/>
      <c r="D90" s="17"/>
      <c r="E90" s="30"/>
      <c r="F90" s="46"/>
      <c r="G90" s="25"/>
      <c r="H90" s="29"/>
      <c r="I90" s="43"/>
      <c r="J90" s="47"/>
    </row>
    <row r="91" spans="1:10" x14ac:dyDescent="0.2">
      <c r="A91" s="22"/>
      <c r="B91" s="17"/>
      <c r="C91" s="17" t="s">
        <v>63</v>
      </c>
      <c r="D91" s="17"/>
      <c r="E91" s="30">
        <v>79000</v>
      </c>
      <c r="F91" s="46">
        <v>9477.7999999999993</v>
      </c>
      <c r="G91" s="25">
        <f>'apr 98'!G91+'may 98'!F91</f>
        <v>24966.3</v>
      </c>
      <c r="H91" s="29">
        <f>G91/E91</f>
        <v>0.31602911392405064</v>
      </c>
      <c r="J91" s="25"/>
    </row>
    <row r="92" spans="1:10" x14ac:dyDescent="0.2">
      <c r="A92" s="22"/>
      <c r="B92" s="17" t="s">
        <v>64</v>
      </c>
      <c r="C92" s="17"/>
      <c r="D92" s="17"/>
      <c r="E92" s="30"/>
      <c r="F92" s="66"/>
      <c r="G92" s="25"/>
      <c r="H92" s="29"/>
      <c r="J92" s="25"/>
    </row>
    <row r="93" spans="1:10" x14ac:dyDescent="0.2">
      <c r="A93" s="22"/>
      <c r="B93" s="17"/>
      <c r="C93" s="17"/>
      <c r="D93" s="17"/>
      <c r="E93" s="30"/>
      <c r="F93" s="66"/>
      <c r="G93" s="25"/>
      <c r="H93" s="29"/>
      <c r="J93" s="25"/>
    </row>
    <row r="94" spans="1:10" x14ac:dyDescent="0.2">
      <c r="A94" s="22"/>
      <c r="B94" s="17"/>
      <c r="C94" s="17" t="s">
        <v>65</v>
      </c>
      <c r="D94" s="17"/>
      <c r="E94" s="30">
        <v>1300</v>
      </c>
      <c r="F94" s="66">
        <v>0</v>
      </c>
      <c r="G94" s="25">
        <f>'apr 98'!G94+'may 98'!F94</f>
        <v>550</v>
      </c>
      <c r="H94" s="29">
        <f>G94/E94</f>
        <v>0.42307692307692307</v>
      </c>
      <c r="J94" s="25"/>
    </row>
    <row r="95" spans="1:10" x14ac:dyDescent="0.2">
      <c r="A95" s="22"/>
      <c r="B95" s="17"/>
      <c r="C95" s="17" t="s">
        <v>66</v>
      </c>
      <c r="D95" s="71" t="s">
        <v>67</v>
      </c>
      <c r="E95" s="30">
        <v>3000</v>
      </c>
      <c r="F95" s="66">
        <v>0</v>
      </c>
      <c r="G95" s="25">
        <f>'apr 98'!G95+'may 98'!F95</f>
        <v>0</v>
      </c>
      <c r="H95" s="29"/>
      <c r="J95" s="25"/>
    </row>
    <row r="96" spans="1:10" x14ac:dyDescent="0.2">
      <c r="A96" s="22"/>
      <c r="B96" s="17"/>
      <c r="C96" s="17"/>
      <c r="D96" s="17"/>
      <c r="E96" s="30"/>
      <c r="F96" s="66"/>
      <c r="G96" s="25"/>
      <c r="H96" s="29"/>
      <c r="J96" s="25"/>
    </row>
    <row r="97" spans="1:11" x14ac:dyDescent="0.2">
      <c r="A97" s="22"/>
      <c r="B97" s="36" t="s">
        <v>68</v>
      </c>
      <c r="C97" s="36"/>
      <c r="D97" s="36"/>
      <c r="E97" s="37">
        <v>1700</v>
      </c>
      <c r="F97" s="49">
        <v>0</v>
      </c>
      <c r="G97" s="38">
        <f>'apr 98'!G97+'may 98'!F97</f>
        <v>728.98</v>
      </c>
      <c r="H97" s="39">
        <f>G97/E97</f>
        <v>0.42881176470588234</v>
      </c>
      <c r="J97" s="25"/>
    </row>
    <row r="98" spans="1:11" x14ac:dyDescent="0.2">
      <c r="A98" s="72"/>
      <c r="B98" s="54"/>
      <c r="C98" s="73" t="s">
        <v>69</v>
      </c>
      <c r="D98" s="54"/>
      <c r="E98" s="74">
        <f>SUM(E81:E97)</f>
        <v>127100</v>
      </c>
      <c r="F98" s="75">
        <f>SUM(F81:F97)</f>
        <v>9477.7999999999993</v>
      </c>
      <c r="G98" s="75">
        <f>SUM(G81:G97)</f>
        <v>31987.48</v>
      </c>
      <c r="H98" s="57">
        <f>G98/E98</f>
        <v>0.25167175452399687</v>
      </c>
      <c r="J98" s="25"/>
    </row>
    <row r="99" spans="1:11" x14ac:dyDescent="0.2">
      <c r="A99" s="17"/>
      <c r="B99" s="17"/>
      <c r="C99" s="17"/>
      <c r="D99" s="17"/>
      <c r="E99" s="30"/>
      <c r="F99"/>
      <c r="G99"/>
      <c r="J99" s="32"/>
    </row>
    <row r="100" spans="1:11" x14ac:dyDescent="0.2">
      <c r="A100" s="17"/>
      <c r="B100" s="17"/>
      <c r="C100" s="17"/>
      <c r="D100" s="76"/>
      <c r="E100" s="30"/>
      <c r="F100" s="32"/>
      <c r="G100" s="32"/>
      <c r="H100" s="60"/>
      <c r="J100" s="25"/>
    </row>
    <row r="101" spans="1:11" x14ac:dyDescent="0.2">
      <c r="A101" s="17"/>
      <c r="F101"/>
      <c r="G101"/>
      <c r="J101" s="25"/>
    </row>
    <row r="102" spans="1:11" ht="14.1" customHeight="1" x14ac:dyDescent="0.2">
      <c r="A102" s="77" t="s">
        <v>70</v>
      </c>
      <c r="B102" s="78"/>
      <c r="C102" s="78"/>
      <c r="D102" s="78"/>
      <c r="E102" s="79" t="s">
        <v>2</v>
      </c>
      <c r="F102" s="80">
        <f>F67</f>
        <v>35946</v>
      </c>
      <c r="G102" s="81">
        <f>G67</f>
        <v>5</v>
      </c>
      <c r="H102" s="82" t="str">
        <f>H67</f>
        <v xml:space="preserve">% of </v>
      </c>
      <c r="J102" s="47"/>
    </row>
    <row r="103" spans="1:11" x14ac:dyDescent="0.2">
      <c r="A103" s="83"/>
      <c r="B103" s="17"/>
      <c r="C103" s="17"/>
      <c r="D103" s="17"/>
      <c r="E103" s="84">
        <v>1998</v>
      </c>
      <c r="F103" s="85"/>
      <c r="G103" s="86" t="str">
        <f>G68</f>
        <v xml:space="preserve"> months</v>
      </c>
      <c r="H103" s="87" t="str">
        <f>H68</f>
        <v>Budget</v>
      </c>
    </row>
    <row r="104" spans="1:11" ht="14.1" customHeight="1" x14ac:dyDescent="0.2">
      <c r="A104" s="88" t="s">
        <v>71</v>
      </c>
      <c r="B104" s="17"/>
      <c r="C104" s="61"/>
      <c r="D104" s="17"/>
      <c r="E104" s="58">
        <f>E75+E13</f>
        <v>255760</v>
      </c>
      <c r="F104" s="59">
        <f>F75+F13</f>
        <v>36395.57</v>
      </c>
      <c r="G104" s="59">
        <f>G75+G13</f>
        <v>114752.16</v>
      </c>
      <c r="H104" s="89">
        <f>G104/E104</f>
        <v>0.4486712543009071</v>
      </c>
      <c r="K104" s="90"/>
    </row>
    <row r="105" spans="1:11" x14ac:dyDescent="0.2">
      <c r="A105" s="88" t="s">
        <v>72</v>
      </c>
      <c r="B105" s="17"/>
      <c r="C105" s="61"/>
      <c r="D105" s="17"/>
      <c r="E105" s="58">
        <f>E98+E50</f>
        <v>255730</v>
      </c>
      <c r="F105" s="59">
        <f>F98+F50</f>
        <v>18089.419999999998</v>
      </c>
      <c r="G105" s="59">
        <f>G98+G50</f>
        <v>87721.12999999999</v>
      </c>
      <c r="H105" s="89">
        <f>G105/E105</f>
        <v>0.3430224455480389</v>
      </c>
      <c r="K105" s="23"/>
    </row>
    <row r="106" spans="1:11" ht="14.1" customHeight="1" x14ac:dyDescent="0.2">
      <c r="A106" s="91" t="s">
        <v>73</v>
      </c>
      <c r="B106" s="17"/>
      <c r="C106" s="61"/>
      <c r="D106" s="17"/>
      <c r="E106" s="58">
        <f>E105-E104</f>
        <v>-30</v>
      </c>
      <c r="F106" s="59">
        <f>F105-F104</f>
        <v>-18306.150000000001</v>
      </c>
      <c r="G106" s="59">
        <f>G105-G104</f>
        <v>-27031.030000000013</v>
      </c>
      <c r="H106" s="92"/>
      <c r="K106" s="90"/>
    </row>
    <row r="107" spans="1:11" x14ac:dyDescent="0.2">
      <c r="A107" s="93" t="s">
        <v>74</v>
      </c>
      <c r="B107" s="94"/>
      <c r="C107" s="94"/>
      <c r="D107" s="94"/>
      <c r="E107" s="95">
        <v>0</v>
      </c>
      <c r="F107" s="96"/>
      <c r="G107" s="97"/>
      <c r="H107" s="98"/>
      <c r="K107" s="23"/>
    </row>
    <row r="108" spans="1:11" x14ac:dyDescent="0.2">
      <c r="A108" s="61"/>
      <c r="B108" s="17"/>
      <c r="C108" s="17"/>
      <c r="D108" s="17"/>
      <c r="E108" s="17"/>
      <c r="K108" s="90"/>
    </row>
    <row r="109" spans="1:11" ht="15" customHeight="1" x14ac:dyDescent="0.2">
      <c r="A109" s="17"/>
      <c r="B109" s="17"/>
      <c r="C109" s="17"/>
      <c r="D109" s="17"/>
      <c r="E109" s="17"/>
    </row>
    <row r="110" spans="1:11" ht="15" customHeight="1" x14ac:dyDescent="0.2">
      <c r="A110" s="17"/>
    </row>
    <row r="111" spans="1:11" ht="15" customHeight="1" x14ac:dyDescent="0.2"/>
    <row r="112" spans="1:11" ht="18" customHeight="1" x14ac:dyDescent="0.2"/>
    <row r="113" spans="6:8" ht="18" customHeight="1" x14ac:dyDescent="0.2">
      <c r="F113" s="1" t="s">
        <v>77</v>
      </c>
    </row>
    <row r="114" spans="6:8" ht="18" customHeight="1" x14ac:dyDescent="0.2">
      <c r="F114" s="1" t="s">
        <v>79</v>
      </c>
    </row>
    <row r="115" spans="6:8" x14ac:dyDescent="0.2">
      <c r="F115" s="3">
        <v>35964</v>
      </c>
    </row>
    <row r="118" spans="6:8" x14ac:dyDescent="0.2">
      <c r="H118" s="99"/>
    </row>
  </sheetData>
  <sheetProtection selectLockedCells="1" selectUnlockedCells="1"/>
  <printOptions horizontalCentered="1" verticalCentered="1"/>
  <pageMargins left="0" right="0" top="0" bottom="0" header="0.51180555555555551" footer="0.51180555555555551"/>
  <pageSetup firstPageNumber="0" fitToHeight="2" orientation="portrait" horizontalDpi="300" verticalDpi="300"/>
  <headerFooter alignWithMargins="0"/>
  <rowBreaks count="1" manualBreakCount="1">
    <brk id="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18"/>
  <sheetViews>
    <sheetView zoomScale="75" zoomScaleNormal="75" workbookViewId="0">
      <selection activeCell="E4" sqref="E4"/>
    </sheetView>
  </sheetViews>
  <sheetFormatPr defaultRowHeight="12.75" x14ac:dyDescent="0.2"/>
  <cols>
    <col min="1" max="1" width="15" customWidth="1"/>
    <col min="2" max="2" width="12.42578125" customWidth="1"/>
    <col min="3" max="3" width="12.85546875" customWidth="1"/>
    <col min="4" max="4" width="8.85546875" customWidth="1"/>
    <col min="5" max="5" width="10.7109375" customWidth="1"/>
    <col min="6" max="6" width="13.28515625" style="1" customWidth="1"/>
    <col min="7" max="7" width="13.85546875" style="2" customWidth="1"/>
    <col min="8" max="8" width="10.7109375" customWidth="1"/>
    <col min="9" max="9" width="6.28515625" customWidth="1"/>
    <col min="10" max="10" width="9.28515625" customWidth="1"/>
    <col min="11" max="11" width="13.28515625" style="1" customWidth="1"/>
  </cols>
  <sheetData>
    <row r="1" spans="1:11" ht="14.1" customHeight="1" x14ac:dyDescent="0.25">
      <c r="A1" s="3"/>
      <c r="B1" s="3"/>
      <c r="D1" s="100"/>
      <c r="E1" s="100" t="s">
        <v>0</v>
      </c>
      <c r="F1" s="101"/>
      <c r="K1"/>
    </row>
    <row r="2" spans="1:11" ht="14.1" customHeight="1" x14ac:dyDescent="0.25">
      <c r="A2" s="5"/>
      <c r="D2" s="100"/>
      <c r="E2" s="100" t="s">
        <v>1</v>
      </c>
      <c r="F2" s="101"/>
    </row>
    <row r="3" spans="1:11" ht="14.1" customHeight="1" x14ac:dyDescent="0.25">
      <c r="D3" s="100"/>
      <c r="E3" s="102">
        <v>35976</v>
      </c>
      <c r="F3" s="101"/>
    </row>
    <row r="4" spans="1:11" ht="14.1" customHeight="1" x14ac:dyDescent="0.2">
      <c r="D4" s="4"/>
      <c r="E4" s="6"/>
    </row>
    <row r="5" spans="1:11" ht="14.1" customHeight="1" x14ac:dyDescent="0.2">
      <c r="D5" s="4"/>
      <c r="E5" s="6"/>
    </row>
    <row r="6" spans="1:11" ht="14.1" customHeight="1" x14ac:dyDescent="0.2">
      <c r="D6" s="4"/>
      <c r="E6" s="6"/>
    </row>
    <row r="7" spans="1:11" ht="14.1" customHeight="1" x14ac:dyDescent="0.2">
      <c r="D7" s="4"/>
      <c r="E7" s="6"/>
    </row>
    <row r="8" spans="1:11" ht="14.1" customHeight="1" x14ac:dyDescent="0.2">
      <c r="D8" s="4"/>
      <c r="E8" s="4"/>
      <c r="F8" s="7"/>
      <c r="G8" s="8"/>
    </row>
    <row r="9" spans="1:11" ht="14.1" customHeight="1" x14ac:dyDescent="0.2">
      <c r="A9" s="9"/>
      <c r="B9" s="10"/>
      <c r="C9" s="10"/>
      <c r="D9" s="11"/>
      <c r="E9" s="11" t="s">
        <v>2</v>
      </c>
      <c r="F9" s="12">
        <f>E3</f>
        <v>35976</v>
      </c>
      <c r="G9" s="13">
        <v>6</v>
      </c>
      <c r="H9" s="14" t="s">
        <v>3</v>
      </c>
      <c r="J9" s="15"/>
    </row>
    <row r="10" spans="1:11" ht="14.1" customHeight="1" x14ac:dyDescent="0.2">
      <c r="A10" s="16"/>
      <c r="B10" s="17"/>
      <c r="C10" s="17"/>
      <c r="D10" s="18"/>
      <c r="E10" s="18">
        <v>1998</v>
      </c>
      <c r="F10" s="19"/>
      <c r="G10" s="20" t="s">
        <v>4</v>
      </c>
      <c r="H10" s="21" t="s">
        <v>2</v>
      </c>
      <c r="J10" s="20"/>
    </row>
    <row r="11" spans="1:11" x14ac:dyDescent="0.2">
      <c r="A11" s="22"/>
      <c r="B11" s="17"/>
      <c r="C11" s="17"/>
      <c r="D11" s="17"/>
      <c r="E11" s="17"/>
      <c r="F11" s="23"/>
      <c r="G11" s="17"/>
      <c r="H11" s="24">
        <f>G9/12</f>
        <v>0.5</v>
      </c>
      <c r="J11" s="25"/>
    </row>
    <row r="12" spans="1:11" x14ac:dyDescent="0.2">
      <c r="A12" s="16" t="s">
        <v>5</v>
      </c>
      <c r="B12" s="17"/>
      <c r="C12" s="17"/>
      <c r="D12" s="17"/>
      <c r="E12" s="17"/>
      <c r="F12" s="23"/>
      <c r="G12" s="17"/>
      <c r="H12" s="26"/>
      <c r="J12" s="25"/>
    </row>
    <row r="13" spans="1:11" x14ac:dyDescent="0.2">
      <c r="A13" s="22"/>
      <c r="B13" s="17" t="s">
        <v>6</v>
      </c>
      <c r="C13" s="17"/>
      <c r="D13" s="17"/>
      <c r="E13" s="27">
        <v>145000</v>
      </c>
      <c r="F13" s="28">
        <v>9932.19</v>
      </c>
      <c r="G13" s="25">
        <f>'may 98'!G13+'june 98'!F13</f>
        <v>63861.86</v>
      </c>
      <c r="H13" s="29">
        <f>G13/E13</f>
        <v>0.44042662068965516</v>
      </c>
      <c r="J13" s="25"/>
    </row>
    <row r="14" spans="1:11" x14ac:dyDescent="0.2">
      <c r="A14" s="22"/>
      <c r="B14" s="17"/>
      <c r="C14" s="17"/>
      <c r="D14" s="17"/>
      <c r="E14" s="30"/>
      <c r="F14" s="25"/>
      <c r="G14" s="25"/>
      <c r="H14" s="29"/>
      <c r="J14" s="25"/>
    </row>
    <row r="15" spans="1:11" x14ac:dyDescent="0.2">
      <c r="A15" s="16" t="s">
        <v>7</v>
      </c>
      <c r="B15" s="17"/>
      <c r="C15" s="17"/>
      <c r="D15" s="17"/>
      <c r="E15" s="30"/>
      <c r="F15" s="25"/>
      <c r="G15" s="17"/>
      <c r="H15" s="29"/>
      <c r="J15" s="25"/>
    </row>
    <row r="16" spans="1:11" x14ac:dyDescent="0.2">
      <c r="A16" s="31" t="s">
        <v>8</v>
      </c>
      <c r="B16" s="17"/>
      <c r="C16" s="17"/>
      <c r="D16" s="17"/>
      <c r="E16" s="30"/>
      <c r="F16" s="25"/>
      <c r="G16" s="25"/>
      <c r="H16" s="29"/>
      <c r="J16" s="25"/>
    </row>
    <row r="17" spans="1:10" x14ac:dyDescent="0.2">
      <c r="A17" s="22"/>
      <c r="B17" s="17" t="s">
        <v>9</v>
      </c>
      <c r="C17" s="17"/>
      <c r="D17" s="17"/>
      <c r="E17" s="30">
        <v>10000</v>
      </c>
      <c r="F17" s="25">
        <v>432.25</v>
      </c>
      <c r="G17" s="25">
        <f>'may 98'!G17+'june 98'!F17</f>
        <v>3455.6400000000003</v>
      </c>
      <c r="H17" s="29">
        <f>G17/E17</f>
        <v>0.34556400000000004</v>
      </c>
      <c r="J17" s="25"/>
    </row>
    <row r="18" spans="1:10" hidden="1" x14ac:dyDescent="0.2">
      <c r="A18" s="22"/>
      <c r="B18" s="17" t="s">
        <v>10</v>
      </c>
      <c r="C18" s="17"/>
      <c r="D18" s="17"/>
      <c r="E18" s="30">
        <v>900</v>
      </c>
      <c r="F18" s="25">
        <v>0</v>
      </c>
      <c r="G18" s="25">
        <f>'june 98'!F18</f>
        <v>0</v>
      </c>
      <c r="H18" s="29">
        <f>G18/E18</f>
        <v>0</v>
      </c>
      <c r="J18" s="25"/>
    </row>
    <row r="19" spans="1:10" x14ac:dyDescent="0.2">
      <c r="A19" s="22"/>
      <c r="B19" s="17" t="s">
        <v>11</v>
      </c>
      <c r="C19" s="17"/>
      <c r="D19" s="17"/>
      <c r="E19" s="30"/>
      <c r="F19" s="32"/>
      <c r="G19" s="25"/>
      <c r="H19" s="33"/>
      <c r="J19" s="25"/>
    </row>
    <row r="20" spans="1:10" ht="14.1" customHeight="1" x14ac:dyDescent="0.2">
      <c r="A20" s="22"/>
      <c r="B20" s="17"/>
      <c r="C20" s="17" t="s">
        <v>12</v>
      </c>
      <c r="D20" s="17"/>
      <c r="E20" s="30">
        <v>6200</v>
      </c>
      <c r="F20" s="34">
        <v>0</v>
      </c>
      <c r="G20" s="25">
        <f>'may 98'!G20+'june 98'!F20</f>
        <v>5831.32</v>
      </c>
      <c r="H20" s="29">
        <f t="shared" ref="H20:H32" si="0">G20/E20</f>
        <v>0.94053548387096775</v>
      </c>
      <c r="J20" s="32"/>
    </row>
    <row r="21" spans="1:10" x14ac:dyDescent="0.2">
      <c r="A21" s="22"/>
      <c r="B21" s="17"/>
      <c r="C21" s="17" t="s">
        <v>13</v>
      </c>
      <c r="D21" s="17"/>
      <c r="E21" s="30">
        <v>2100</v>
      </c>
      <c r="F21" s="34">
        <v>-193</v>
      </c>
      <c r="G21" s="103">
        <f>'may 98'!G21+'june 98'!F21</f>
        <v>-193</v>
      </c>
      <c r="H21" s="29">
        <f t="shared" si="0"/>
        <v>-9.1904761904761906E-2</v>
      </c>
      <c r="J21" s="25"/>
    </row>
    <row r="22" spans="1:10" x14ac:dyDescent="0.2">
      <c r="A22" s="22"/>
      <c r="B22" s="17" t="s">
        <v>14</v>
      </c>
      <c r="C22" s="17"/>
      <c r="D22" s="18"/>
      <c r="E22" s="30">
        <v>2400</v>
      </c>
      <c r="F22" s="34">
        <v>0</v>
      </c>
      <c r="G22" s="25">
        <f>'may 98'!G22+'june 98'!F22</f>
        <v>560</v>
      </c>
      <c r="H22" s="29">
        <f t="shared" si="0"/>
        <v>0.23333333333333334</v>
      </c>
      <c r="J22" s="25"/>
    </row>
    <row r="23" spans="1:10" x14ac:dyDescent="0.2">
      <c r="A23" s="22"/>
      <c r="B23" s="17" t="s">
        <v>15</v>
      </c>
      <c r="C23" s="17"/>
      <c r="D23" s="18"/>
      <c r="E23" s="30">
        <v>2000</v>
      </c>
      <c r="F23" s="34">
        <v>0</v>
      </c>
      <c r="G23" s="25">
        <f>'may 98'!G23+'june 98'!F23</f>
        <v>1458.99</v>
      </c>
      <c r="H23" s="29">
        <f t="shared" si="0"/>
        <v>0.729495</v>
      </c>
      <c r="J23" s="15"/>
    </row>
    <row r="24" spans="1:10" x14ac:dyDescent="0.2">
      <c r="A24" s="22"/>
      <c r="B24" s="17" t="s">
        <v>16</v>
      </c>
      <c r="C24" s="17"/>
      <c r="D24" s="17"/>
      <c r="E24" s="30">
        <v>1200</v>
      </c>
      <c r="F24" s="34">
        <v>0</v>
      </c>
      <c r="G24" s="25">
        <f>'may 98'!G24+'june 98'!F24</f>
        <v>1309.4000000000001</v>
      </c>
      <c r="H24" s="29">
        <f t="shared" si="0"/>
        <v>1.0911666666666668</v>
      </c>
      <c r="J24" s="20"/>
    </row>
    <row r="25" spans="1:10" x14ac:dyDescent="0.2">
      <c r="A25" s="22"/>
      <c r="B25" s="17" t="s">
        <v>17</v>
      </c>
      <c r="C25" s="17"/>
      <c r="D25" s="17"/>
      <c r="E25" s="30">
        <v>750</v>
      </c>
      <c r="F25" s="34">
        <v>15</v>
      </c>
      <c r="G25" s="25">
        <f>'may 98'!G25+'june 98'!F25</f>
        <v>843.29</v>
      </c>
      <c r="H25" s="29">
        <f t="shared" si="0"/>
        <v>1.1243866666666666</v>
      </c>
      <c r="J25" s="25"/>
    </row>
    <row r="26" spans="1:10" x14ac:dyDescent="0.2">
      <c r="A26" s="22"/>
      <c r="B26" s="17" t="s">
        <v>18</v>
      </c>
      <c r="C26" s="17"/>
      <c r="D26" s="17"/>
      <c r="E26" s="30">
        <v>800</v>
      </c>
      <c r="F26" s="34">
        <v>91.06</v>
      </c>
      <c r="G26" s="25">
        <f>'may 98'!G26+'june 98'!F26</f>
        <v>400.83</v>
      </c>
      <c r="H26" s="29">
        <f t="shared" si="0"/>
        <v>0.50103750000000002</v>
      </c>
      <c r="J26" s="25"/>
    </row>
    <row r="27" spans="1:10" x14ac:dyDescent="0.2">
      <c r="A27" s="22"/>
      <c r="B27" s="35" t="s">
        <v>19</v>
      </c>
      <c r="C27" s="17" t="s">
        <v>20</v>
      </c>
      <c r="D27" s="17"/>
      <c r="E27" s="30">
        <v>5500</v>
      </c>
      <c r="F27" s="34">
        <v>304.08</v>
      </c>
      <c r="G27" s="25">
        <v>1708.02</v>
      </c>
      <c r="H27" s="29">
        <f t="shared" si="0"/>
        <v>0.31054909090909089</v>
      </c>
      <c r="J27" s="25"/>
    </row>
    <row r="28" spans="1:10" x14ac:dyDescent="0.2">
      <c r="A28" s="22"/>
      <c r="B28" s="17" t="s">
        <v>21</v>
      </c>
      <c r="C28" s="17"/>
      <c r="D28" s="17"/>
      <c r="E28" s="30">
        <v>700</v>
      </c>
      <c r="F28" s="25">
        <v>0</v>
      </c>
      <c r="G28" s="25">
        <f>'may 98'!G28+'june 98'!F28</f>
        <v>0</v>
      </c>
      <c r="H28" s="29">
        <f t="shared" si="0"/>
        <v>0</v>
      </c>
      <c r="J28" s="25"/>
    </row>
    <row r="29" spans="1:10" x14ac:dyDescent="0.2">
      <c r="A29" s="22"/>
      <c r="B29" s="17" t="s">
        <v>22</v>
      </c>
      <c r="C29" s="17"/>
      <c r="D29" s="17"/>
      <c r="E29" s="30">
        <v>2800</v>
      </c>
      <c r="F29" s="25">
        <v>0</v>
      </c>
      <c r="G29" s="25">
        <f>'may 98'!G29+'june 98'!F29</f>
        <v>2500</v>
      </c>
      <c r="H29" s="29">
        <f t="shared" si="0"/>
        <v>0.8928571428571429</v>
      </c>
      <c r="J29" s="25"/>
    </row>
    <row r="30" spans="1:10" x14ac:dyDescent="0.2">
      <c r="A30" s="22"/>
      <c r="B30" s="35" t="s">
        <v>23</v>
      </c>
      <c r="C30" s="17" t="s">
        <v>20</v>
      </c>
      <c r="D30" s="17"/>
      <c r="E30" s="30">
        <v>6000</v>
      </c>
      <c r="F30" s="25">
        <v>0</v>
      </c>
      <c r="G30" s="25">
        <f>'may 98'!G30+'june 98'!F30</f>
        <v>394</v>
      </c>
      <c r="H30" s="29">
        <f t="shared" si="0"/>
        <v>6.5666666666666665E-2</v>
      </c>
      <c r="J30" s="25"/>
    </row>
    <row r="31" spans="1:10" x14ac:dyDescent="0.2">
      <c r="A31" s="22"/>
      <c r="B31" s="17" t="s">
        <v>24</v>
      </c>
      <c r="C31" s="17"/>
      <c r="D31" s="17"/>
      <c r="E31" s="30">
        <v>1400</v>
      </c>
      <c r="F31" s="25">
        <v>182.59</v>
      </c>
      <c r="G31" s="25">
        <f>'may 98'!G31+'june 98'!F31</f>
        <v>761.30000000000007</v>
      </c>
      <c r="H31" s="29">
        <f t="shared" si="0"/>
        <v>0.54378571428571432</v>
      </c>
      <c r="J31" s="25"/>
    </row>
    <row r="32" spans="1:10" x14ac:dyDescent="0.2">
      <c r="A32" s="22"/>
      <c r="B32" s="17" t="s">
        <v>25</v>
      </c>
      <c r="C32" s="17"/>
      <c r="D32" s="17"/>
      <c r="E32" s="30">
        <v>1000</v>
      </c>
      <c r="F32" s="25">
        <v>31.43</v>
      </c>
      <c r="G32" s="25">
        <f>'may 98'!G32+'june 98'!F32</f>
        <v>641.59999999999991</v>
      </c>
      <c r="H32" s="29">
        <f t="shared" si="0"/>
        <v>0.64159999999999995</v>
      </c>
      <c r="J32" s="25"/>
    </row>
    <row r="33" spans="1:10" x14ac:dyDescent="0.2">
      <c r="A33" s="22"/>
      <c r="B33" s="17" t="s">
        <v>80</v>
      </c>
      <c r="C33" s="17"/>
      <c r="D33" s="17"/>
      <c r="E33" s="30"/>
      <c r="F33" s="25">
        <v>0</v>
      </c>
      <c r="G33" s="25">
        <f>'may 98'!G33+'june 98'!F33</f>
        <v>-15.059999999999995</v>
      </c>
      <c r="H33" s="29"/>
      <c r="J33" s="25"/>
    </row>
    <row r="34" spans="1:10" x14ac:dyDescent="0.2">
      <c r="A34" s="22"/>
      <c r="B34" s="36" t="s">
        <v>26</v>
      </c>
      <c r="C34" s="36"/>
      <c r="D34" s="36"/>
      <c r="E34" s="37">
        <v>0</v>
      </c>
      <c r="F34" s="38">
        <v>56</v>
      </c>
      <c r="G34" s="38">
        <f>'may 98'!G34+'june 98'!F34</f>
        <v>616.58999999999992</v>
      </c>
      <c r="H34" s="39"/>
      <c r="J34" s="25"/>
    </row>
    <row r="35" spans="1:10" x14ac:dyDescent="0.2">
      <c r="A35" s="22"/>
      <c r="B35" s="17"/>
      <c r="C35" s="40" t="s">
        <v>27</v>
      </c>
      <c r="D35" s="17"/>
      <c r="E35" s="41">
        <f>SUM(E17:E34)</f>
        <v>43750</v>
      </c>
      <c r="F35" s="42">
        <f>SUM(F17:F34)</f>
        <v>919.41</v>
      </c>
      <c r="G35" s="42">
        <f>SUM(G17:G34)</f>
        <v>20272.919999999995</v>
      </c>
      <c r="H35" s="33">
        <f>G35/E35</f>
        <v>0.46338102857142843</v>
      </c>
      <c r="I35" s="43"/>
      <c r="J35" s="25"/>
    </row>
    <row r="36" spans="1:10" x14ac:dyDescent="0.2">
      <c r="A36" s="22"/>
      <c r="B36" s="17"/>
      <c r="C36" s="17"/>
      <c r="D36" s="17"/>
      <c r="E36" s="17"/>
      <c r="F36" s="25"/>
      <c r="G36" s="25"/>
      <c r="H36" s="29"/>
      <c r="I36" s="43"/>
      <c r="J36" s="25"/>
    </row>
    <row r="37" spans="1:10" x14ac:dyDescent="0.2">
      <c r="A37" s="31" t="s">
        <v>28</v>
      </c>
      <c r="B37" s="17"/>
      <c r="C37" s="17"/>
      <c r="D37" s="17"/>
      <c r="E37" s="17"/>
      <c r="F37" s="25"/>
      <c r="G37" s="25"/>
      <c r="H37" s="29"/>
      <c r="J37" s="25"/>
    </row>
    <row r="38" spans="1:10" x14ac:dyDescent="0.2">
      <c r="B38" s="17" t="s">
        <v>29</v>
      </c>
      <c r="C38" s="17"/>
      <c r="D38" s="17"/>
      <c r="E38" s="30">
        <v>51000</v>
      </c>
      <c r="F38" s="44">
        <v>3959.77</v>
      </c>
      <c r="G38" s="25">
        <f>'may 98'!G38+'june 98'!F38</f>
        <v>24880.77</v>
      </c>
      <c r="H38" s="45">
        <f t="shared" ref="H38:H46" si="1">G38/E38</f>
        <v>0.48785823529411765</v>
      </c>
      <c r="J38" s="25"/>
    </row>
    <row r="39" spans="1:10" x14ac:dyDescent="0.2">
      <c r="A39" s="22"/>
      <c r="B39" s="17" t="s">
        <v>10</v>
      </c>
      <c r="C39" s="17"/>
      <c r="D39" s="17"/>
      <c r="E39" s="30">
        <v>4080</v>
      </c>
      <c r="F39" s="25">
        <v>344.54</v>
      </c>
      <c r="G39" s="25">
        <f>'may 98'!G39+'june 98'!F39</f>
        <v>2277.75</v>
      </c>
      <c r="H39" s="45">
        <f t="shared" si="1"/>
        <v>0.55827205882352937</v>
      </c>
      <c r="I39" s="2"/>
      <c r="J39" s="25"/>
    </row>
    <row r="40" spans="1:10" x14ac:dyDescent="0.2">
      <c r="A40" s="22"/>
      <c r="B40" s="17" t="s">
        <v>30</v>
      </c>
      <c r="C40" s="17" t="s">
        <v>31</v>
      </c>
      <c r="D40" s="17"/>
      <c r="E40" s="30">
        <v>9000</v>
      </c>
      <c r="F40" s="25">
        <v>464.6</v>
      </c>
      <c r="G40" s="25">
        <f>'may 98'!G40+'june 98'!F40</f>
        <v>1981.38</v>
      </c>
      <c r="H40" s="45">
        <f t="shared" si="1"/>
        <v>0.22015333333333334</v>
      </c>
      <c r="I40" s="2"/>
      <c r="J40" s="25"/>
    </row>
    <row r="41" spans="1:10" x14ac:dyDescent="0.2">
      <c r="A41" s="22"/>
      <c r="B41" s="17"/>
      <c r="C41" s="17" t="s">
        <v>32</v>
      </c>
      <c r="D41" s="17"/>
      <c r="E41" s="30">
        <v>5000</v>
      </c>
      <c r="F41" s="25">
        <v>0</v>
      </c>
      <c r="G41" s="25">
        <f>'may 98'!G41+'june 98'!F41</f>
        <v>2532</v>
      </c>
      <c r="H41" s="45">
        <f t="shared" si="1"/>
        <v>0.50639999999999996</v>
      </c>
      <c r="J41" s="25"/>
    </row>
    <row r="42" spans="1:10" x14ac:dyDescent="0.2">
      <c r="A42" s="22"/>
      <c r="B42" s="17" t="s">
        <v>33</v>
      </c>
      <c r="C42" s="17" t="s">
        <v>34</v>
      </c>
      <c r="D42" s="17"/>
      <c r="E42" s="30">
        <v>1500</v>
      </c>
      <c r="F42" s="25">
        <v>142.9</v>
      </c>
      <c r="G42" s="25">
        <f>'may 98'!G42+'june 98'!F42</f>
        <v>632.21999999999991</v>
      </c>
      <c r="H42" s="45">
        <f t="shared" si="1"/>
        <v>0.42147999999999997</v>
      </c>
      <c r="J42" s="25"/>
    </row>
    <row r="43" spans="1:10" x14ac:dyDescent="0.2">
      <c r="A43" s="22"/>
      <c r="B43" s="17"/>
      <c r="C43" s="17" t="s">
        <v>35</v>
      </c>
      <c r="D43" s="17"/>
      <c r="E43" s="30">
        <v>1500</v>
      </c>
      <c r="F43" s="25">
        <v>0</v>
      </c>
      <c r="G43" s="25">
        <f>'may 98'!G43+'june 98'!F43</f>
        <v>12.36</v>
      </c>
      <c r="H43" s="45">
        <f t="shared" si="1"/>
        <v>8.2399999999999991E-3</v>
      </c>
      <c r="J43" s="25"/>
    </row>
    <row r="44" spans="1:10" x14ac:dyDescent="0.2">
      <c r="A44" s="22"/>
      <c r="B44" s="17" t="s">
        <v>36</v>
      </c>
      <c r="C44" s="17"/>
      <c r="D44" s="17"/>
      <c r="E44" s="30">
        <v>1000</v>
      </c>
      <c r="F44" s="25">
        <v>27</v>
      </c>
      <c r="G44" s="25">
        <f>'may 98'!G44+'june 98'!F44</f>
        <v>669.84</v>
      </c>
      <c r="H44" s="45">
        <f t="shared" si="1"/>
        <v>0.66983999999999999</v>
      </c>
      <c r="J44" s="25"/>
    </row>
    <row r="45" spans="1:10" x14ac:dyDescent="0.2">
      <c r="A45" s="22"/>
      <c r="B45" s="17" t="s">
        <v>37</v>
      </c>
      <c r="C45" s="17"/>
      <c r="D45" s="17"/>
      <c r="E45" s="30">
        <v>10000</v>
      </c>
      <c r="F45" s="25">
        <v>814.3</v>
      </c>
      <c r="G45" s="25">
        <f>'may 98'!G45+'june 98'!F45</f>
        <v>5523.9400000000005</v>
      </c>
      <c r="H45" s="45">
        <f t="shared" si="1"/>
        <v>0.55239400000000005</v>
      </c>
      <c r="J45" s="25"/>
    </row>
    <row r="46" spans="1:10" ht="14.1" customHeight="1" x14ac:dyDescent="0.2">
      <c r="A46" s="22"/>
      <c r="B46" s="35" t="s">
        <v>38</v>
      </c>
      <c r="C46" s="17"/>
      <c r="D46" s="17"/>
      <c r="E46" s="30">
        <v>1800</v>
      </c>
      <c r="F46" s="46">
        <v>0</v>
      </c>
      <c r="G46" s="25">
        <f>'may 98'!G46+'june 98'!F46</f>
        <v>300</v>
      </c>
      <c r="H46" s="45">
        <f t="shared" si="1"/>
        <v>0.16666666666666666</v>
      </c>
      <c r="J46" s="47"/>
    </row>
    <row r="47" spans="1:10" ht="14.1" customHeight="1" x14ac:dyDescent="0.2">
      <c r="A47" s="22"/>
      <c r="B47" s="48" t="s">
        <v>81</v>
      </c>
      <c r="C47" s="36"/>
      <c r="D47" s="36"/>
      <c r="E47" s="37"/>
      <c r="F47" s="49">
        <v>-67.489999999999995</v>
      </c>
      <c r="G47" s="38">
        <f>'may 98'!G47+'june 98'!F47</f>
        <v>297.5</v>
      </c>
      <c r="H47" s="50"/>
      <c r="I47" s="2"/>
      <c r="J47" s="47"/>
    </row>
    <row r="48" spans="1:10" x14ac:dyDescent="0.2">
      <c r="A48" s="22"/>
      <c r="B48" s="51" t="s">
        <v>40</v>
      </c>
      <c r="D48" s="17"/>
      <c r="E48" s="41">
        <f>SUM(E38:E46)</f>
        <v>84880</v>
      </c>
      <c r="F48" s="42">
        <f>SUM(F38:F47)</f>
        <v>5685.6200000000008</v>
      </c>
      <c r="G48" s="42">
        <f>SUM(G38:G47)</f>
        <v>39107.760000000002</v>
      </c>
      <c r="H48" s="33">
        <f>G48/E48</f>
        <v>0.46074175306314802</v>
      </c>
      <c r="J48" s="25"/>
    </row>
    <row r="49" spans="1:10" x14ac:dyDescent="0.2">
      <c r="A49" s="22"/>
      <c r="B49" s="17"/>
      <c r="C49" s="17"/>
      <c r="D49" s="17"/>
      <c r="E49" s="17"/>
      <c r="F49" s="23"/>
      <c r="G49" s="17"/>
      <c r="H49" s="52"/>
      <c r="J49" s="25"/>
    </row>
    <row r="50" spans="1:10" x14ac:dyDescent="0.2">
      <c r="A50" s="53" t="s">
        <v>41</v>
      </c>
      <c r="B50" s="54"/>
      <c r="C50" s="54"/>
      <c r="D50" s="54"/>
      <c r="E50" s="55">
        <f>E48+E35</f>
        <v>128630</v>
      </c>
      <c r="F50" s="56">
        <f>F48+F35</f>
        <v>6605.0300000000007</v>
      </c>
      <c r="G50" s="56">
        <f>G48+G35</f>
        <v>59380.679999999993</v>
      </c>
      <c r="H50" s="57">
        <f>G50/E50</f>
        <v>0.46163943092591148</v>
      </c>
      <c r="J50" s="25"/>
    </row>
    <row r="51" spans="1:10" x14ac:dyDescent="0.2">
      <c r="B51" s="17"/>
      <c r="C51" s="17"/>
      <c r="D51" s="17"/>
      <c r="E51" s="58"/>
      <c r="F51" s="59"/>
      <c r="G51" s="59"/>
      <c r="H51" s="60"/>
      <c r="J51" s="25"/>
    </row>
    <row r="52" spans="1:10" x14ac:dyDescent="0.2">
      <c r="A52" s="51"/>
      <c r="B52" s="17"/>
      <c r="C52" s="17"/>
      <c r="D52" s="17"/>
      <c r="E52" s="58"/>
      <c r="F52" s="59"/>
      <c r="G52" s="59"/>
      <c r="H52" s="60"/>
      <c r="J52" s="25"/>
    </row>
    <row r="53" spans="1:10" x14ac:dyDescent="0.2">
      <c r="A53" s="51"/>
      <c r="B53" s="17"/>
      <c r="C53" s="17"/>
      <c r="D53" s="17"/>
      <c r="E53" s="58"/>
      <c r="F53" s="59"/>
      <c r="G53" s="59"/>
      <c r="H53" s="60"/>
      <c r="J53" s="25"/>
    </row>
    <row r="54" spans="1:10" x14ac:dyDescent="0.2">
      <c r="A54" s="51"/>
      <c r="B54" s="17"/>
      <c r="C54" s="17"/>
      <c r="D54" s="17"/>
      <c r="E54" s="58"/>
      <c r="F54" s="59"/>
      <c r="G54" s="59"/>
      <c r="H54" s="60"/>
      <c r="J54" s="25"/>
    </row>
    <row r="55" spans="1:10" x14ac:dyDescent="0.2">
      <c r="A55" s="51"/>
      <c r="B55" s="17"/>
      <c r="C55" s="17"/>
      <c r="D55" s="17"/>
      <c r="E55" s="58"/>
      <c r="F55" s="59"/>
      <c r="G55" s="59"/>
      <c r="H55" s="60"/>
      <c r="J55" s="25"/>
    </row>
    <row r="56" spans="1:10" x14ac:dyDescent="0.2">
      <c r="A56" s="51"/>
      <c r="B56" s="17"/>
      <c r="C56" s="17"/>
      <c r="D56" s="17"/>
      <c r="E56" s="58"/>
      <c r="F56" s="59"/>
      <c r="G56" s="59"/>
      <c r="H56" s="60"/>
      <c r="J56" s="25"/>
    </row>
    <row r="57" spans="1:10" x14ac:dyDescent="0.2">
      <c r="A57" s="51"/>
      <c r="B57" s="17"/>
      <c r="C57" s="17"/>
      <c r="D57" s="17"/>
      <c r="E57" s="58"/>
      <c r="F57" s="59"/>
      <c r="G57" s="59"/>
      <c r="H57" s="60"/>
      <c r="J57" s="25"/>
    </row>
    <row r="58" spans="1:10" x14ac:dyDescent="0.2">
      <c r="A58" s="51"/>
      <c r="B58" s="17"/>
      <c r="C58" s="17"/>
      <c r="D58" s="17"/>
      <c r="E58" s="58"/>
      <c r="F58" s="59"/>
      <c r="G58" s="59"/>
      <c r="H58" s="60"/>
      <c r="J58" s="25"/>
    </row>
    <row r="59" spans="1:10" x14ac:dyDescent="0.2">
      <c r="A59" s="51"/>
      <c r="B59" s="17"/>
      <c r="C59" s="17"/>
      <c r="D59" s="17"/>
      <c r="E59" s="58"/>
      <c r="F59" s="59"/>
      <c r="G59" s="59"/>
      <c r="H59" s="60"/>
      <c r="J59" s="25"/>
    </row>
    <row r="60" spans="1:10" x14ac:dyDescent="0.2">
      <c r="A60" s="51"/>
      <c r="B60" s="17"/>
      <c r="C60" s="17"/>
      <c r="D60" s="17"/>
      <c r="E60" s="58"/>
      <c r="F60" s="59"/>
      <c r="G60" s="59"/>
      <c r="H60" s="60"/>
      <c r="J60" s="25"/>
    </row>
    <row r="61" spans="1:10" x14ac:dyDescent="0.2">
      <c r="A61" s="51"/>
      <c r="B61" s="17"/>
      <c r="C61" s="17"/>
      <c r="D61" s="17"/>
      <c r="E61" s="58"/>
      <c r="F61" s="59"/>
      <c r="G61" s="59"/>
      <c r="H61" s="60"/>
      <c r="J61" s="25"/>
    </row>
    <row r="62" spans="1:10" x14ac:dyDescent="0.2">
      <c r="A62" s="51"/>
      <c r="B62" s="17"/>
      <c r="C62" s="17"/>
      <c r="D62" s="17"/>
      <c r="E62" s="17"/>
      <c r="F62" s="23"/>
      <c r="G62"/>
      <c r="H62" s="17"/>
      <c r="J62" s="25"/>
    </row>
    <row r="63" spans="1:10" x14ac:dyDescent="0.2">
      <c r="A63" s="17"/>
      <c r="B63" s="61"/>
      <c r="C63" s="61"/>
      <c r="D63" s="17"/>
      <c r="E63" s="62" t="str">
        <f>E1</f>
        <v>Indian Hills Water District</v>
      </c>
      <c r="F63" s="23"/>
      <c r="G63"/>
      <c r="H63" s="61" t="s">
        <v>42</v>
      </c>
      <c r="J63" s="25"/>
    </row>
    <row r="64" spans="1:10" ht="14.1" customHeight="1" x14ac:dyDescent="0.2">
      <c r="A64" s="63"/>
      <c r="B64" s="17"/>
      <c r="C64" s="17"/>
      <c r="D64" s="17"/>
      <c r="E64" s="18" t="str">
        <f>E2</f>
        <v>Cash Flow Statement</v>
      </c>
      <c r="F64" s="23"/>
      <c r="G64"/>
      <c r="H64" s="17"/>
      <c r="J64" s="25"/>
    </row>
    <row r="65" spans="1:10" ht="14.1" customHeight="1" x14ac:dyDescent="0.3">
      <c r="A65" s="64"/>
      <c r="D65" s="17"/>
      <c r="E65" s="6">
        <f>E3</f>
        <v>35976</v>
      </c>
      <c r="F65" s="23"/>
      <c r="G65"/>
      <c r="H65" s="17"/>
      <c r="J65" s="25"/>
    </row>
    <row r="66" spans="1:10" ht="14.1" customHeight="1" x14ac:dyDescent="0.2">
      <c r="D66" s="18"/>
      <c r="F66"/>
      <c r="G66"/>
      <c r="J66" s="25"/>
    </row>
    <row r="67" spans="1:10" ht="14.1" customHeight="1" x14ac:dyDescent="0.2">
      <c r="A67" s="9"/>
      <c r="B67" s="10"/>
      <c r="C67" s="10"/>
      <c r="D67" s="10"/>
      <c r="E67" s="11" t="s">
        <v>2</v>
      </c>
      <c r="F67" s="12">
        <f>F9</f>
        <v>35976</v>
      </c>
      <c r="G67" s="13">
        <f>G9</f>
        <v>6</v>
      </c>
      <c r="H67" s="14" t="s">
        <v>3</v>
      </c>
      <c r="J67" s="20"/>
    </row>
    <row r="68" spans="1:10" x14ac:dyDescent="0.2">
      <c r="A68" s="22"/>
      <c r="B68" s="17"/>
      <c r="C68" s="17"/>
      <c r="D68" s="17"/>
      <c r="E68" s="18">
        <v>1998</v>
      </c>
      <c r="F68" s="19"/>
      <c r="G68" s="20" t="s">
        <v>4</v>
      </c>
      <c r="H68" s="21" t="s">
        <v>2</v>
      </c>
      <c r="J68" s="25"/>
    </row>
    <row r="69" spans="1:10" x14ac:dyDescent="0.2">
      <c r="A69" s="22"/>
      <c r="B69" s="17"/>
      <c r="C69" s="17"/>
      <c r="D69" s="17"/>
      <c r="E69" s="18"/>
      <c r="F69" s="19"/>
      <c r="G69" s="20"/>
      <c r="H69" s="65">
        <f>H11</f>
        <v>0.5</v>
      </c>
      <c r="J69" s="25"/>
    </row>
    <row r="70" spans="1:10" x14ac:dyDescent="0.2">
      <c r="A70" s="16" t="s">
        <v>43</v>
      </c>
      <c r="B70" s="17"/>
      <c r="C70" s="17"/>
      <c r="D70" s="17"/>
      <c r="E70" s="17"/>
      <c r="F70" s="25"/>
      <c r="G70" s="25"/>
      <c r="H70" s="29"/>
      <c r="J70" s="25"/>
    </row>
    <row r="71" spans="1:10" x14ac:dyDescent="0.2">
      <c r="A71" s="22"/>
      <c r="B71" s="17" t="s">
        <v>44</v>
      </c>
      <c r="C71" s="17" t="s">
        <v>45</v>
      </c>
      <c r="D71" s="17"/>
      <c r="E71" s="27">
        <v>79290</v>
      </c>
      <c r="F71" s="66">
        <v>12170.64</v>
      </c>
      <c r="G71" s="25">
        <f>'may 98'!G71+'june 98'!F71</f>
        <v>53402.5</v>
      </c>
      <c r="H71" s="29">
        <f>G71/E71</f>
        <v>0.67350863917265735</v>
      </c>
      <c r="J71" s="25"/>
    </row>
    <row r="72" spans="1:10" x14ac:dyDescent="0.2">
      <c r="A72" s="22"/>
      <c r="B72" s="17"/>
      <c r="C72" s="17" t="s">
        <v>46</v>
      </c>
      <c r="D72" s="17"/>
      <c r="E72" s="30">
        <v>8470</v>
      </c>
      <c r="F72" s="66">
        <v>753.43</v>
      </c>
      <c r="G72" s="25">
        <f>'may 98'!G72+'june 98'!F72</f>
        <v>4341.32</v>
      </c>
      <c r="H72" s="29">
        <f>G72/E72</f>
        <v>0.51255253837072012</v>
      </c>
      <c r="J72" s="25"/>
    </row>
    <row r="73" spans="1:10" x14ac:dyDescent="0.2">
      <c r="A73" s="22"/>
      <c r="B73" s="17" t="s">
        <v>47</v>
      </c>
      <c r="C73" s="17"/>
      <c r="D73" s="17"/>
      <c r="E73" s="30">
        <v>3000</v>
      </c>
      <c r="F73" s="66">
        <v>415.71</v>
      </c>
      <c r="G73" s="25">
        <f>'may 98'!G73+'june 98'!F73</f>
        <v>1118.45</v>
      </c>
      <c r="H73" s="29">
        <f>G73/E73</f>
        <v>0.37281666666666669</v>
      </c>
      <c r="J73" s="25"/>
    </row>
    <row r="74" spans="1:10" x14ac:dyDescent="0.2">
      <c r="A74" s="22"/>
      <c r="B74" s="36" t="s">
        <v>48</v>
      </c>
      <c r="C74" s="36"/>
      <c r="D74" s="36"/>
      <c r="E74" s="37">
        <v>20000</v>
      </c>
      <c r="F74" s="67">
        <v>100</v>
      </c>
      <c r="G74" s="38">
        <f>'may 98'!G74+'june 98'!F74</f>
        <v>15400</v>
      </c>
      <c r="H74" s="39">
        <f>G74/E74</f>
        <v>0.77</v>
      </c>
      <c r="I74" s="2"/>
      <c r="J74" s="25"/>
    </row>
    <row r="75" spans="1:10" x14ac:dyDescent="0.2">
      <c r="A75" s="22"/>
      <c r="B75" s="17"/>
      <c r="C75" s="40" t="s">
        <v>49</v>
      </c>
      <c r="D75" s="17"/>
      <c r="E75" s="41">
        <f>SUM(E71:E74)</f>
        <v>110760</v>
      </c>
      <c r="F75" s="42">
        <f>SUM(F71:F74)</f>
        <v>13439.779999999999</v>
      </c>
      <c r="G75" s="42">
        <f>SUM(G71:G74)</f>
        <v>74262.26999999999</v>
      </c>
      <c r="H75" s="33">
        <f>G75/E75</f>
        <v>0.67047914409534115</v>
      </c>
      <c r="J75" s="25"/>
    </row>
    <row r="76" spans="1:10" x14ac:dyDescent="0.2">
      <c r="A76" s="22"/>
      <c r="B76" s="17"/>
      <c r="C76" s="61"/>
      <c r="D76" s="17"/>
      <c r="E76" s="58"/>
      <c r="F76" s="66"/>
      <c r="G76" s="25"/>
      <c r="H76" s="29"/>
      <c r="J76" s="25"/>
    </row>
    <row r="77" spans="1:10" x14ac:dyDescent="0.2">
      <c r="A77" s="22"/>
      <c r="B77" s="17"/>
      <c r="C77" s="17"/>
      <c r="D77" s="17"/>
      <c r="E77" s="30"/>
      <c r="F77" s="66"/>
      <c r="G77" s="25"/>
      <c r="H77" s="29"/>
      <c r="J77" s="25"/>
    </row>
    <row r="78" spans="1:10" x14ac:dyDescent="0.2">
      <c r="A78" s="16" t="s">
        <v>50</v>
      </c>
      <c r="B78" s="17"/>
      <c r="C78" s="17"/>
      <c r="D78" s="17"/>
      <c r="E78" s="30"/>
      <c r="F78" s="66"/>
      <c r="G78" s="25"/>
      <c r="H78" s="29"/>
      <c r="J78" s="25"/>
    </row>
    <row r="79" spans="1:10" x14ac:dyDescent="0.2">
      <c r="A79" s="31" t="s">
        <v>51</v>
      </c>
      <c r="B79" s="17"/>
      <c r="C79" s="17"/>
      <c r="D79" s="17"/>
      <c r="E79" s="17"/>
      <c r="F79" s="17"/>
      <c r="G79" s="17"/>
      <c r="H79" s="26"/>
      <c r="J79" s="25"/>
    </row>
    <row r="80" spans="1:10" x14ac:dyDescent="0.2">
      <c r="A80" s="22"/>
      <c r="B80" s="17" t="s">
        <v>52</v>
      </c>
      <c r="C80" s="17"/>
      <c r="D80" s="17"/>
      <c r="E80" s="30"/>
      <c r="F80" s="66"/>
      <c r="G80" s="25"/>
      <c r="H80" s="29"/>
      <c r="J80" s="25"/>
    </row>
    <row r="81" spans="1:10" x14ac:dyDescent="0.2">
      <c r="A81" s="22"/>
      <c r="B81" s="17"/>
      <c r="C81" s="35" t="s">
        <v>53</v>
      </c>
      <c r="D81" s="17"/>
      <c r="E81" s="30">
        <v>26400</v>
      </c>
      <c r="F81" s="66">
        <v>0</v>
      </c>
      <c r="G81" s="25">
        <f>'may 98'!G81+'june 98'!F81</f>
        <v>0</v>
      </c>
      <c r="H81" s="29">
        <f>G81/E81</f>
        <v>0</v>
      </c>
      <c r="J81" s="25"/>
    </row>
    <row r="82" spans="1:10" ht="14.1" customHeight="1" x14ac:dyDescent="0.2">
      <c r="A82" s="22"/>
      <c r="B82" s="17"/>
      <c r="C82" s="17" t="s">
        <v>54</v>
      </c>
      <c r="D82" s="17"/>
      <c r="E82" s="30">
        <v>3700</v>
      </c>
      <c r="F82" s="68">
        <v>0</v>
      </c>
      <c r="G82" s="25">
        <f>'may 98'!G82+'june 98'!F82</f>
        <v>3775</v>
      </c>
      <c r="H82" s="29">
        <f>G82/E82</f>
        <v>1.0202702702702702</v>
      </c>
      <c r="J82" s="47"/>
    </row>
    <row r="83" spans="1:10" x14ac:dyDescent="0.2">
      <c r="A83" s="31" t="s">
        <v>55</v>
      </c>
      <c r="B83" s="17"/>
      <c r="C83" s="17"/>
      <c r="D83" s="17"/>
      <c r="E83" s="17"/>
      <c r="F83" s="17"/>
      <c r="G83" s="25"/>
      <c r="H83" s="26"/>
    </row>
    <row r="84" spans="1:10" x14ac:dyDescent="0.2">
      <c r="A84" s="22"/>
      <c r="B84" s="17" t="s">
        <v>56</v>
      </c>
      <c r="C84" s="17"/>
      <c r="D84" s="17"/>
      <c r="E84" s="69">
        <v>12000</v>
      </c>
      <c r="F84" s="70">
        <v>0</v>
      </c>
      <c r="G84" s="25">
        <f>'may 98'!G84+'june 98'!F84</f>
        <v>1967.2</v>
      </c>
      <c r="H84" s="29">
        <f>G84/E84</f>
        <v>0.16393333333333335</v>
      </c>
      <c r="I84" s="2"/>
      <c r="J84" s="20"/>
    </row>
    <row r="85" spans="1:10" x14ac:dyDescent="0.2">
      <c r="A85" s="22"/>
      <c r="B85" s="17"/>
      <c r="C85" s="17"/>
      <c r="D85" s="17"/>
      <c r="E85" s="69"/>
      <c r="F85" s="70"/>
      <c r="G85" s="25"/>
      <c r="H85" s="29"/>
      <c r="I85" s="2"/>
      <c r="J85" s="20"/>
    </row>
    <row r="86" spans="1:10" x14ac:dyDescent="0.2">
      <c r="A86" s="22"/>
      <c r="B86" s="17" t="s">
        <v>57</v>
      </c>
      <c r="C86" s="17"/>
      <c r="D86" s="17"/>
      <c r="E86" s="30"/>
      <c r="F86" s="68"/>
      <c r="G86" s="25"/>
      <c r="H86" s="29"/>
      <c r="J86" s="20"/>
    </row>
    <row r="87" spans="1:10" x14ac:dyDescent="0.2">
      <c r="A87" s="22"/>
      <c r="B87" s="17"/>
      <c r="C87" s="17" t="s">
        <v>58</v>
      </c>
      <c r="D87" s="17"/>
      <c r="E87" s="30">
        <v>0</v>
      </c>
      <c r="F87" s="46">
        <v>0</v>
      </c>
      <c r="G87" s="25">
        <f>'may 98'!G87+'june 98'!F87</f>
        <v>0</v>
      </c>
      <c r="H87" s="29" t="s">
        <v>59</v>
      </c>
      <c r="J87" s="25"/>
    </row>
    <row r="88" spans="1:10" x14ac:dyDescent="0.2">
      <c r="A88" s="22"/>
      <c r="B88" s="17"/>
      <c r="C88" s="35" t="s">
        <v>60</v>
      </c>
      <c r="D88" s="17"/>
      <c r="E88" s="30">
        <v>0</v>
      </c>
      <c r="F88" s="34">
        <v>0</v>
      </c>
      <c r="G88" s="25">
        <f>'may 98'!G88+'june 98'!F88</f>
        <v>0</v>
      </c>
      <c r="H88" s="29" t="s">
        <v>59</v>
      </c>
      <c r="J88" s="25"/>
    </row>
    <row r="89" spans="1:10" ht="14.1" customHeight="1" x14ac:dyDescent="0.2">
      <c r="A89" s="22"/>
      <c r="B89" s="17"/>
      <c r="C89" s="35" t="s">
        <v>61</v>
      </c>
      <c r="D89" s="17"/>
      <c r="E89" s="30">
        <v>0</v>
      </c>
      <c r="F89" s="34">
        <v>0</v>
      </c>
      <c r="G89" s="25">
        <f>'may 98'!G89+'june 98'!F89</f>
        <v>0</v>
      </c>
      <c r="H89" s="29"/>
      <c r="I89" s="43"/>
      <c r="J89" s="47"/>
    </row>
    <row r="90" spans="1:10" ht="14.1" customHeight="1" x14ac:dyDescent="0.2">
      <c r="A90" s="22"/>
      <c r="B90" s="17" t="s">
        <v>62</v>
      </c>
      <c r="C90" s="17"/>
      <c r="D90" s="17"/>
      <c r="E90" s="30"/>
      <c r="F90" s="46"/>
      <c r="G90" s="25"/>
      <c r="H90" s="29"/>
      <c r="I90" s="43"/>
      <c r="J90" s="47"/>
    </row>
    <row r="91" spans="1:10" x14ac:dyDescent="0.2">
      <c r="A91" s="22"/>
      <c r="B91" s="17"/>
      <c r="C91" s="17" t="s">
        <v>63</v>
      </c>
      <c r="D91" s="17"/>
      <c r="E91" s="30">
        <v>79000</v>
      </c>
      <c r="F91" s="46">
        <v>1194.26</v>
      </c>
      <c r="G91" s="25">
        <f>'may 98'!G91+'june 98'!F91</f>
        <v>26160.559999999998</v>
      </c>
      <c r="H91" s="29">
        <f>G91/E91</f>
        <v>0.331146329113924</v>
      </c>
      <c r="J91" s="25"/>
    </row>
    <row r="92" spans="1:10" x14ac:dyDescent="0.2">
      <c r="A92" s="22"/>
      <c r="B92" s="17" t="s">
        <v>64</v>
      </c>
      <c r="C92" s="17"/>
      <c r="D92" s="17"/>
      <c r="E92" s="30"/>
      <c r="F92" s="66"/>
      <c r="G92" s="25"/>
      <c r="H92" s="29"/>
      <c r="J92" s="25"/>
    </row>
    <row r="93" spans="1:10" x14ac:dyDescent="0.2">
      <c r="A93" s="22"/>
      <c r="B93" s="17"/>
      <c r="C93" s="17"/>
      <c r="D93" s="17"/>
      <c r="E93" s="30"/>
      <c r="F93" s="66"/>
      <c r="G93" s="25"/>
      <c r="H93" s="29"/>
      <c r="J93" s="25"/>
    </row>
    <row r="94" spans="1:10" x14ac:dyDescent="0.2">
      <c r="A94" s="22"/>
      <c r="B94" s="17"/>
      <c r="C94" s="17" t="s">
        <v>65</v>
      </c>
      <c r="D94" s="17"/>
      <c r="E94" s="30">
        <v>1300</v>
      </c>
      <c r="F94" s="66">
        <v>240</v>
      </c>
      <c r="G94" s="25">
        <f>'may 98'!G94+'june 98'!F94</f>
        <v>790</v>
      </c>
      <c r="H94" s="29">
        <f>G94/E94</f>
        <v>0.60769230769230764</v>
      </c>
      <c r="J94" s="25"/>
    </row>
    <row r="95" spans="1:10" x14ac:dyDescent="0.2">
      <c r="A95" s="22"/>
      <c r="B95" s="17"/>
      <c r="C95" s="17" t="s">
        <v>66</v>
      </c>
      <c r="D95" s="71" t="s">
        <v>67</v>
      </c>
      <c r="E95" s="30">
        <v>3000</v>
      </c>
      <c r="F95" s="66">
        <v>4600.12</v>
      </c>
      <c r="G95" s="25">
        <f>'may 98'!G95+'june 98'!F95</f>
        <v>4600.12</v>
      </c>
      <c r="H95" s="29">
        <f>G95/E95</f>
        <v>1.5333733333333333</v>
      </c>
      <c r="J95" s="25"/>
    </row>
    <row r="96" spans="1:10" x14ac:dyDescent="0.2">
      <c r="A96" s="22"/>
      <c r="B96" s="17"/>
      <c r="C96" s="17"/>
      <c r="D96" s="17"/>
      <c r="E96" s="30"/>
      <c r="F96" s="66"/>
      <c r="G96" s="25"/>
      <c r="H96" s="29"/>
      <c r="J96" s="25"/>
    </row>
    <row r="97" spans="1:11" x14ac:dyDescent="0.2">
      <c r="A97" s="22"/>
      <c r="B97" s="36" t="s">
        <v>68</v>
      </c>
      <c r="C97" s="36"/>
      <c r="D97" s="36"/>
      <c r="E97" s="37">
        <v>1700</v>
      </c>
      <c r="F97" s="49">
        <v>0</v>
      </c>
      <c r="G97" s="38">
        <f>'may 98'!G97+'june 98'!F97</f>
        <v>728.98</v>
      </c>
      <c r="H97" s="39">
        <f>G97/E97</f>
        <v>0.42881176470588234</v>
      </c>
      <c r="J97" s="25"/>
    </row>
    <row r="98" spans="1:11" x14ac:dyDescent="0.2">
      <c r="A98" s="72"/>
      <c r="B98" s="54"/>
      <c r="C98" s="73" t="s">
        <v>69</v>
      </c>
      <c r="D98" s="54"/>
      <c r="E98" s="74">
        <f>SUM(E81:E97)</f>
        <v>127100</v>
      </c>
      <c r="F98" s="75">
        <f>SUM(F81:F97)</f>
        <v>6034.38</v>
      </c>
      <c r="G98" s="75">
        <f>SUM(G81:G97)</f>
        <v>38021.86</v>
      </c>
      <c r="H98" s="57">
        <f>G98/E98</f>
        <v>0.29914917387883555</v>
      </c>
      <c r="J98" s="25"/>
    </row>
    <row r="99" spans="1:11" x14ac:dyDescent="0.2">
      <c r="A99" s="17"/>
      <c r="B99" s="17"/>
      <c r="C99" s="17"/>
      <c r="D99" s="17"/>
      <c r="E99" s="30"/>
      <c r="F99"/>
      <c r="G99"/>
      <c r="J99" s="32"/>
    </row>
    <row r="100" spans="1:11" x14ac:dyDescent="0.2">
      <c r="A100" s="17"/>
      <c r="B100" s="17"/>
      <c r="C100" s="17"/>
      <c r="D100" s="76"/>
      <c r="E100" s="30"/>
      <c r="F100" s="32"/>
      <c r="G100" s="32"/>
      <c r="H100" s="60"/>
      <c r="J100" s="25"/>
    </row>
    <row r="101" spans="1:11" x14ac:dyDescent="0.2">
      <c r="A101" s="17"/>
      <c r="F101"/>
      <c r="G101"/>
      <c r="J101" s="25"/>
    </row>
    <row r="102" spans="1:11" ht="14.1" customHeight="1" x14ac:dyDescent="0.2">
      <c r="A102" s="77" t="s">
        <v>70</v>
      </c>
      <c r="B102" s="78"/>
      <c r="C102" s="78"/>
      <c r="D102" s="78"/>
      <c r="E102" s="79" t="s">
        <v>2</v>
      </c>
      <c r="F102" s="80">
        <f>F67</f>
        <v>35976</v>
      </c>
      <c r="G102" s="81">
        <f>G67</f>
        <v>6</v>
      </c>
      <c r="H102" s="82" t="str">
        <f>H67</f>
        <v xml:space="preserve">% of </v>
      </c>
      <c r="J102" s="47"/>
    </row>
    <row r="103" spans="1:11" x14ac:dyDescent="0.2">
      <c r="A103" s="83"/>
      <c r="B103" s="17"/>
      <c r="C103" s="17"/>
      <c r="D103" s="17"/>
      <c r="E103" s="84">
        <v>1998</v>
      </c>
      <c r="F103" s="85"/>
      <c r="G103" s="86" t="str">
        <f>G68</f>
        <v xml:space="preserve"> months</v>
      </c>
      <c r="H103" s="87" t="str">
        <f>H68</f>
        <v>Budget</v>
      </c>
    </row>
    <row r="104" spans="1:11" ht="14.1" customHeight="1" x14ac:dyDescent="0.2">
      <c r="A104" s="88" t="s">
        <v>71</v>
      </c>
      <c r="B104" s="17"/>
      <c r="C104" s="61"/>
      <c r="D104" s="17"/>
      <c r="E104" s="58">
        <f>E75+E13</f>
        <v>255760</v>
      </c>
      <c r="F104" s="59">
        <f>F75+F13</f>
        <v>23371.97</v>
      </c>
      <c r="G104" s="59">
        <f>G75+G13</f>
        <v>138124.13</v>
      </c>
      <c r="H104" s="89">
        <f>G104/E104</f>
        <v>0.54005368314044422</v>
      </c>
      <c r="K104" s="90"/>
    </row>
    <row r="105" spans="1:11" x14ac:dyDescent="0.2">
      <c r="A105" s="88" t="s">
        <v>72</v>
      </c>
      <c r="B105" s="17"/>
      <c r="C105" s="61"/>
      <c r="D105" s="17"/>
      <c r="E105" s="58">
        <f>E98+E50</f>
        <v>255730</v>
      </c>
      <c r="F105" s="59">
        <f>F98+F50</f>
        <v>12639.41</v>
      </c>
      <c r="G105" s="59">
        <f>G98+G50</f>
        <v>97402.54</v>
      </c>
      <c r="H105" s="89">
        <f>G105/E105</f>
        <v>0.38088038165252414</v>
      </c>
      <c r="K105" s="23"/>
    </row>
    <row r="106" spans="1:11" ht="14.1" customHeight="1" x14ac:dyDescent="0.2">
      <c r="A106" s="91" t="s">
        <v>73</v>
      </c>
      <c r="B106" s="17"/>
      <c r="C106" s="61"/>
      <c r="D106" s="17"/>
      <c r="E106" s="58">
        <f>E105-E104</f>
        <v>-30</v>
      </c>
      <c r="F106" s="59">
        <f>F105-F104</f>
        <v>-10732.560000000001</v>
      </c>
      <c r="G106" s="59">
        <f>G105-G104</f>
        <v>-40721.590000000011</v>
      </c>
      <c r="H106" s="92"/>
      <c r="K106" s="90"/>
    </row>
    <row r="107" spans="1:11" x14ac:dyDescent="0.2">
      <c r="A107" s="93" t="s">
        <v>74</v>
      </c>
      <c r="B107" s="94"/>
      <c r="C107" s="94"/>
      <c r="D107" s="94"/>
      <c r="E107" s="95">
        <v>0</v>
      </c>
      <c r="F107" s="96"/>
      <c r="G107" s="97"/>
      <c r="H107" s="98"/>
      <c r="K107" s="23"/>
    </row>
    <row r="108" spans="1:11" x14ac:dyDescent="0.2">
      <c r="A108" s="61"/>
      <c r="B108" s="17"/>
      <c r="C108" s="17"/>
      <c r="D108" s="17"/>
      <c r="E108" s="17"/>
      <c r="K108" s="90"/>
    </row>
    <row r="109" spans="1:11" ht="15" customHeight="1" x14ac:dyDescent="0.2">
      <c r="A109" s="17"/>
      <c r="B109" s="17"/>
      <c r="C109" s="17"/>
      <c r="D109" s="17"/>
      <c r="E109" s="17"/>
    </row>
    <row r="110" spans="1:11" ht="15" customHeight="1" x14ac:dyDescent="0.2">
      <c r="A110" s="17"/>
    </row>
    <row r="111" spans="1:11" ht="15" customHeight="1" x14ac:dyDescent="0.2"/>
    <row r="112" spans="1:11" ht="18" customHeight="1" x14ac:dyDescent="0.2"/>
    <row r="113" spans="6:8" ht="18" customHeight="1" x14ac:dyDescent="0.2">
      <c r="F113" s="1" t="s">
        <v>77</v>
      </c>
    </row>
    <row r="114" spans="6:8" ht="18" customHeight="1" x14ac:dyDescent="0.2">
      <c r="F114" s="1" t="s">
        <v>79</v>
      </c>
    </row>
    <row r="115" spans="6:8" x14ac:dyDescent="0.2">
      <c r="F115" s="3">
        <v>35990</v>
      </c>
    </row>
    <row r="118" spans="6:8" x14ac:dyDescent="0.2">
      <c r="H118" s="99"/>
    </row>
  </sheetData>
  <sheetProtection selectLockedCells="1" selectUnlockedCells="1"/>
  <printOptions horizontalCentered="1" verticalCentered="1"/>
  <pageMargins left="0" right="0" top="0" bottom="0" header="0.51180555555555551" footer="0.51180555555555551"/>
  <pageSetup firstPageNumber="0" fitToHeight="2" orientation="portrait" horizontalDpi="300" verticalDpi="300"/>
  <headerFooter alignWithMargins="0"/>
  <rowBreaks count="1" manualBreakCount="1">
    <brk id="6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18"/>
  <sheetViews>
    <sheetView topLeftCell="A6" zoomScale="75" zoomScaleNormal="75" workbookViewId="0">
      <selection activeCell="G88" sqref="G88"/>
    </sheetView>
  </sheetViews>
  <sheetFormatPr defaultRowHeight="12.75" x14ac:dyDescent="0.2"/>
  <cols>
    <col min="1" max="1" width="15" customWidth="1"/>
    <col min="2" max="2" width="12.42578125" customWidth="1"/>
    <col min="3" max="3" width="12.85546875" customWidth="1"/>
    <col min="4" max="4" width="8.85546875" customWidth="1"/>
    <col min="5" max="5" width="10.7109375" customWidth="1"/>
    <col min="6" max="6" width="13.28515625" style="1" customWidth="1"/>
    <col min="7" max="7" width="13.85546875" style="2" customWidth="1"/>
    <col min="8" max="8" width="10.7109375" customWidth="1"/>
    <col min="9" max="9" width="6.28515625" customWidth="1"/>
    <col min="10" max="10" width="9.28515625" customWidth="1"/>
    <col min="11" max="11" width="13.28515625" style="1" customWidth="1"/>
  </cols>
  <sheetData>
    <row r="1" spans="1:11" ht="14.1" customHeight="1" x14ac:dyDescent="0.25">
      <c r="A1" s="3"/>
      <c r="B1" s="3"/>
      <c r="D1" s="100"/>
      <c r="E1" s="100" t="s">
        <v>0</v>
      </c>
      <c r="F1" s="101"/>
      <c r="K1"/>
    </row>
    <row r="2" spans="1:11" ht="14.1" customHeight="1" x14ac:dyDescent="0.25">
      <c r="A2" s="5"/>
      <c r="D2" s="100"/>
      <c r="E2" s="100" t="s">
        <v>1</v>
      </c>
      <c r="F2" s="101"/>
    </row>
    <row r="3" spans="1:11" ht="14.1" customHeight="1" x14ac:dyDescent="0.25">
      <c r="D3" s="100"/>
      <c r="E3" s="102">
        <v>36007</v>
      </c>
      <c r="F3" s="101"/>
    </row>
    <row r="4" spans="1:11" ht="14.1" customHeight="1" x14ac:dyDescent="0.2">
      <c r="D4" s="4"/>
      <c r="E4" s="6"/>
    </row>
    <row r="5" spans="1:11" ht="14.1" customHeight="1" x14ac:dyDescent="0.2">
      <c r="D5" s="4"/>
      <c r="E5" s="6"/>
    </row>
    <row r="6" spans="1:11" ht="14.1" customHeight="1" x14ac:dyDescent="0.2">
      <c r="D6" s="4"/>
      <c r="E6" s="6"/>
    </row>
    <row r="7" spans="1:11" ht="14.1" customHeight="1" x14ac:dyDescent="0.2">
      <c r="D7" s="4"/>
      <c r="E7" s="6"/>
    </row>
    <row r="8" spans="1:11" ht="14.1" customHeight="1" x14ac:dyDescent="0.2">
      <c r="D8" s="4"/>
      <c r="E8" s="4"/>
      <c r="F8" s="7"/>
      <c r="G8" s="8"/>
    </row>
    <row r="9" spans="1:11" ht="14.1" customHeight="1" x14ac:dyDescent="0.2">
      <c r="A9" s="9"/>
      <c r="B9" s="10"/>
      <c r="C9" s="10"/>
      <c r="D9" s="11"/>
      <c r="E9" s="11" t="s">
        <v>2</v>
      </c>
      <c r="F9" s="12">
        <f>E3</f>
        <v>36007</v>
      </c>
      <c r="G9" s="13">
        <v>7</v>
      </c>
      <c r="H9" s="14" t="s">
        <v>3</v>
      </c>
      <c r="J9" s="15"/>
    </row>
    <row r="10" spans="1:11" ht="14.1" customHeight="1" x14ac:dyDescent="0.2">
      <c r="A10" s="16"/>
      <c r="B10" s="17"/>
      <c r="C10" s="17"/>
      <c r="D10" s="18"/>
      <c r="E10" s="18">
        <v>1998</v>
      </c>
      <c r="F10" s="19"/>
      <c r="G10" s="20" t="s">
        <v>4</v>
      </c>
      <c r="H10" s="21" t="s">
        <v>2</v>
      </c>
      <c r="J10" s="20"/>
    </row>
    <row r="11" spans="1:11" x14ac:dyDescent="0.2">
      <c r="A11" s="22"/>
      <c r="B11" s="17"/>
      <c r="C11" s="17"/>
      <c r="D11" s="17"/>
      <c r="E11" s="17"/>
      <c r="F11" s="23"/>
      <c r="G11" s="17"/>
      <c r="H11" s="24">
        <f>G9/12</f>
        <v>0.58333333333333337</v>
      </c>
      <c r="J11" s="25"/>
    </row>
    <row r="12" spans="1:11" x14ac:dyDescent="0.2">
      <c r="A12" s="16" t="s">
        <v>5</v>
      </c>
      <c r="B12" s="17"/>
      <c r="C12" s="17"/>
      <c r="D12" s="17"/>
      <c r="E12" s="17"/>
      <c r="F12" s="23"/>
      <c r="G12" s="17"/>
      <c r="H12" s="26"/>
      <c r="J12" s="25"/>
    </row>
    <row r="13" spans="1:11" x14ac:dyDescent="0.2">
      <c r="A13" s="22"/>
      <c r="B13" s="17" t="s">
        <v>6</v>
      </c>
      <c r="C13" s="17"/>
      <c r="D13" s="17"/>
      <c r="E13" s="27">
        <v>145000</v>
      </c>
      <c r="F13" s="28">
        <v>14690.26</v>
      </c>
      <c r="G13" s="25">
        <f>'june 98'!G13+'july 98'!F13</f>
        <v>78552.12</v>
      </c>
      <c r="H13" s="29">
        <f>G13/E13</f>
        <v>0.54173875862068965</v>
      </c>
      <c r="J13" s="25"/>
    </row>
    <row r="14" spans="1:11" x14ac:dyDescent="0.2">
      <c r="A14" s="22"/>
      <c r="B14" s="17"/>
      <c r="C14" s="17"/>
      <c r="D14" s="17"/>
      <c r="E14" s="30"/>
      <c r="F14" s="25"/>
      <c r="G14" s="25"/>
      <c r="H14" s="29"/>
      <c r="J14" s="25"/>
    </row>
    <row r="15" spans="1:11" x14ac:dyDescent="0.2">
      <c r="A15" s="16" t="s">
        <v>7</v>
      </c>
      <c r="B15" s="17"/>
      <c r="C15" s="17"/>
      <c r="D15" s="17"/>
      <c r="E15" s="30"/>
      <c r="F15" s="25"/>
      <c r="G15" s="17"/>
      <c r="H15" s="29"/>
      <c r="J15" s="25"/>
    </row>
    <row r="16" spans="1:11" x14ac:dyDescent="0.2">
      <c r="A16" s="31" t="s">
        <v>8</v>
      </c>
      <c r="B16" s="17"/>
      <c r="C16" s="17"/>
      <c r="D16" s="17"/>
      <c r="E16" s="30"/>
      <c r="F16" s="25"/>
      <c r="G16" s="25"/>
      <c r="H16" s="29"/>
      <c r="J16" s="25"/>
    </row>
    <row r="17" spans="1:10" x14ac:dyDescent="0.2">
      <c r="A17" s="22"/>
      <c r="B17" s="17" t="s">
        <v>9</v>
      </c>
      <c r="C17" s="17"/>
      <c r="D17" s="17"/>
      <c r="E17" s="30">
        <v>10000</v>
      </c>
      <c r="F17" s="25">
        <v>1129.8800000000001</v>
      </c>
      <c r="G17" s="25">
        <f>'june 98'!G17+'july 98'!F17</f>
        <v>4585.5200000000004</v>
      </c>
      <c r="H17" s="29">
        <f>G17/E17</f>
        <v>0.45855200000000007</v>
      </c>
      <c r="J17" s="25"/>
    </row>
    <row r="18" spans="1:10" hidden="1" x14ac:dyDescent="0.2">
      <c r="A18" s="22"/>
      <c r="B18" s="17"/>
      <c r="C18" s="17"/>
      <c r="D18" s="17"/>
      <c r="E18" s="30"/>
      <c r="F18" s="25"/>
      <c r="G18" s="25"/>
      <c r="H18" s="29"/>
      <c r="J18" s="25"/>
    </row>
    <row r="19" spans="1:10" x14ac:dyDescent="0.2">
      <c r="A19" s="22"/>
      <c r="B19" s="17" t="s">
        <v>11</v>
      </c>
      <c r="C19" s="17"/>
      <c r="D19" s="17"/>
      <c r="E19" s="30"/>
      <c r="F19" s="32"/>
      <c r="G19" s="25"/>
      <c r="H19" s="33"/>
      <c r="J19" s="25"/>
    </row>
    <row r="20" spans="1:10" ht="14.1" customHeight="1" x14ac:dyDescent="0.2">
      <c r="A20" s="22"/>
      <c r="B20" s="17"/>
      <c r="C20" s="17" t="s">
        <v>12</v>
      </c>
      <c r="D20" s="17"/>
      <c r="E20" s="30">
        <v>6200</v>
      </c>
      <c r="F20" s="34">
        <v>0</v>
      </c>
      <c r="G20" s="25">
        <f>'june 98'!G20+'july 98'!F20</f>
        <v>5831.32</v>
      </c>
      <c r="H20" s="29">
        <f t="shared" ref="H20:H32" si="0">G20/E20</f>
        <v>0.94053548387096775</v>
      </c>
      <c r="J20" s="32"/>
    </row>
    <row r="21" spans="1:10" x14ac:dyDescent="0.2">
      <c r="A21" s="22"/>
      <c r="B21" s="17"/>
      <c r="C21" s="17" t="s">
        <v>13</v>
      </c>
      <c r="D21" s="17"/>
      <c r="E21" s="30">
        <v>2100</v>
      </c>
      <c r="F21" s="34">
        <v>0</v>
      </c>
      <c r="G21" s="25">
        <f>'june 98'!G21+'july 98'!F21</f>
        <v>-193</v>
      </c>
      <c r="H21" s="29">
        <f t="shared" si="0"/>
        <v>-9.1904761904761906E-2</v>
      </c>
      <c r="J21" s="25"/>
    </row>
    <row r="22" spans="1:10" x14ac:dyDescent="0.2">
      <c r="A22" s="22"/>
      <c r="B22" s="17" t="s">
        <v>14</v>
      </c>
      <c r="C22" s="17"/>
      <c r="D22" s="18"/>
      <c r="E22" s="30">
        <v>2400</v>
      </c>
      <c r="F22" s="34">
        <v>480</v>
      </c>
      <c r="G22" s="25">
        <f>'june 98'!G22+'july 98'!F22</f>
        <v>1040</v>
      </c>
      <c r="H22" s="29">
        <f t="shared" si="0"/>
        <v>0.43333333333333335</v>
      </c>
      <c r="J22" s="25"/>
    </row>
    <row r="23" spans="1:10" x14ac:dyDescent="0.2">
      <c r="A23" s="22"/>
      <c r="B23" s="17" t="s">
        <v>15</v>
      </c>
      <c r="C23" s="17"/>
      <c r="D23" s="18"/>
      <c r="E23" s="30">
        <v>2000</v>
      </c>
      <c r="F23" s="34">
        <v>189.63</v>
      </c>
      <c r="G23" s="25">
        <v>1659.97</v>
      </c>
      <c r="H23" s="29">
        <f t="shared" si="0"/>
        <v>0.82998499999999997</v>
      </c>
      <c r="J23" s="15"/>
    </row>
    <row r="24" spans="1:10" x14ac:dyDescent="0.2">
      <c r="A24" s="22"/>
      <c r="B24" s="17" t="s">
        <v>16</v>
      </c>
      <c r="C24" s="17"/>
      <c r="D24" s="17"/>
      <c r="E24" s="30">
        <v>1200</v>
      </c>
      <c r="F24" s="34">
        <v>0</v>
      </c>
      <c r="G24" s="25">
        <f>'june 98'!G24+'july 98'!F24</f>
        <v>1309.4000000000001</v>
      </c>
      <c r="H24" s="29">
        <f t="shared" si="0"/>
        <v>1.0911666666666668</v>
      </c>
      <c r="J24" s="20"/>
    </row>
    <row r="25" spans="1:10" x14ac:dyDescent="0.2">
      <c r="A25" s="22"/>
      <c r="B25" s="17" t="s">
        <v>17</v>
      </c>
      <c r="C25" s="17"/>
      <c r="D25" s="17"/>
      <c r="E25" s="30">
        <v>750</v>
      </c>
      <c r="F25" s="34">
        <v>0</v>
      </c>
      <c r="G25" s="25">
        <f>'june 98'!G25+'july 98'!F25</f>
        <v>843.29</v>
      </c>
      <c r="H25" s="29">
        <f t="shared" si="0"/>
        <v>1.1243866666666666</v>
      </c>
      <c r="J25" s="25"/>
    </row>
    <row r="26" spans="1:10" x14ac:dyDescent="0.2">
      <c r="A26" s="22"/>
      <c r="B26" s="17" t="s">
        <v>18</v>
      </c>
      <c r="C26" s="17"/>
      <c r="D26" s="17"/>
      <c r="E26" s="30">
        <v>800</v>
      </c>
      <c r="F26" s="34">
        <v>66.37</v>
      </c>
      <c r="G26" s="25">
        <f>'june 98'!G26+'july 98'!F26</f>
        <v>467.2</v>
      </c>
      <c r="H26" s="29">
        <f t="shared" si="0"/>
        <v>0.58399999999999996</v>
      </c>
      <c r="J26" s="25"/>
    </row>
    <row r="27" spans="1:10" x14ac:dyDescent="0.2">
      <c r="A27" s="22"/>
      <c r="B27" s="35" t="s">
        <v>19</v>
      </c>
      <c r="C27" s="17" t="s">
        <v>20</v>
      </c>
      <c r="D27" s="17"/>
      <c r="E27" s="30">
        <v>5500</v>
      </c>
      <c r="F27" s="34">
        <v>430.18</v>
      </c>
      <c r="G27" s="25">
        <v>4830.3500000000004</v>
      </c>
      <c r="H27" s="29">
        <f t="shared" si="0"/>
        <v>0.87824545454545466</v>
      </c>
      <c r="J27" s="25"/>
    </row>
    <row r="28" spans="1:10" x14ac:dyDescent="0.2">
      <c r="A28" s="22"/>
      <c r="B28" s="17" t="s">
        <v>21</v>
      </c>
      <c r="C28" s="17"/>
      <c r="D28" s="17"/>
      <c r="E28" s="30">
        <v>700</v>
      </c>
      <c r="F28" s="25">
        <v>280.73</v>
      </c>
      <c r="G28" s="25">
        <f>'june 98'!G28+'july 98'!F28</f>
        <v>280.73</v>
      </c>
      <c r="H28" s="29">
        <f t="shared" si="0"/>
        <v>0.40104285714285715</v>
      </c>
      <c r="J28" s="25"/>
    </row>
    <row r="29" spans="1:10" x14ac:dyDescent="0.2">
      <c r="A29" s="22"/>
      <c r="B29" s="17" t="s">
        <v>22</v>
      </c>
      <c r="C29" s="17"/>
      <c r="D29" s="17"/>
      <c r="E29" s="30">
        <v>2800</v>
      </c>
      <c r="F29" s="25">
        <v>0</v>
      </c>
      <c r="G29" s="25">
        <f>'june 98'!G29+'july 98'!F29</f>
        <v>2500</v>
      </c>
      <c r="H29" s="29">
        <f t="shared" si="0"/>
        <v>0.8928571428571429</v>
      </c>
      <c r="J29" s="25"/>
    </row>
    <row r="30" spans="1:10" x14ac:dyDescent="0.2">
      <c r="A30" s="22"/>
      <c r="B30" s="35" t="s">
        <v>23</v>
      </c>
      <c r="C30" s="17" t="s">
        <v>20</v>
      </c>
      <c r="D30" s="17"/>
      <c r="E30" s="30">
        <v>6000</v>
      </c>
      <c r="F30" s="25">
        <v>0</v>
      </c>
      <c r="G30" s="25">
        <f>'june 98'!G30+'july 98'!F30</f>
        <v>394</v>
      </c>
      <c r="H30" s="29">
        <f t="shared" si="0"/>
        <v>6.5666666666666665E-2</v>
      </c>
      <c r="J30" s="25"/>
    </row>
    <row r="31" spans="1:10" x14ac:dyDescent="0.2">
      <c r="A31" s="22"/>
      <c r="B31" s="17" t="s">
        <v>24</v>
      </c>
      <c r="C31" s="17"/>
      <c r="D31" s="17"/>
      <c r="E31" s="30">
        <v>1400</v>
      </c>
      <c r="F31" s="25">
        <v>0</v>
      </c>
      <c r="G31" s="25">
        <f>'june 98'!G31+'july 98'!F31</f>
        <v>761.30000000000007</v>
      </c>
      <c r="H31" s="29">
        <f t="shared" si="0"/>
        <v>0.54378571428571432</v>
      </c>
      <c r="J31" s="25"/>
    </row>
    <row r="32" spans="1:10" x14ac:dyDescent="0.2">
      <c r="A32" s="22"/>
      <c r="B32" s="17" t="s">
        <v>25</v>
      </c>
      <c r="C32" s="17"/>
      <c r="D32" s="17"/>
      <c r="E32" s="30">
        <v>1000</v>
      </c>
      <c r="F32" s="25">
        <v>235.33</v>
      </c>
      <c r="G32" s="25">
        <f>'june 98'!G32+'july 98'!F32</f>
        <v>876.93</v>
      </c>
      <c r="H32" s="29">
        <f t="shared" si="0"/>
        <v>0.87692999999999999</v>
      </c>
      <c r="J32" s="25"/>
    </row>
    <row r="33" spans="1:10" x14ac:dyDescent="0.2">
      <c r="A33" s="22"/>
      <c r="B33" s="17" t="s">
        <v>80</v>
      </c>
      <c r="C33" s="17"/>
      <c r="D33" s="17"/>
      <c r="E33" s="30"/>
      <c r="F33" s="25">
        <v>0</v>
      </c>
      <c r="G33" s="25">
        <f>'june 98'!G33+'july 98'!F33</f>
        <v>-15.059999999999995</v>
      </c>
      <c r="H33" s="29"/>
      <c r="J33" s="25"/>
    </row>
    <row r="34" spans="1:10" x14ac:dyDescent="0.2">
      <c r="A34" s="22"/>
      <c r="B34" s="36" t="s">
        <v>26</v>
      </c>
      <c r="C34" s="36"/>
      <c r="D34" s="36"/>
      <c r="E34" s="37">
        <v>0</v>
      </c>
      <c r="F34" s="38">
        <v>65.599999999999994</v>
      </c>
      <c r="G34" s="38">
        <v>674.2</v>
      </c>
      <c r="H34" s="39"/>
      <c r="J34" s="25"/>
    </row>
    <row r="35" spans="1:10" x14ac:dyDescent="0.2">
      <c r="A35" s="22"/>
      <c r="B35" s="17"/>
      <c r="C35" s="40" t="s">
        <v>27</v>
      </c>
      <c r="D35" s="17"/>
      <c r="E35" s="41">
        <f>SUM(E17:E34)</f>
        <v>42850</v>
      </c>
      <c r="F35" s="42">
        <f>SUM(F17:F34)</f>
        <v>2877.72</v>
      </c>
      <c r="G35" s="42">
        <f>SUM(G17:G34)</f>
        <v>25846.15</v>
      </c>
      <c r="H35" s="33">
        <f>G35/E35</f>
        <v>0.60317736289381563</v>
      </c>
      <c r="I35" s="43"/>
      <c r="J35" s="25"/>
    </row>
    <row r="36" spans="1:10" x14ac:dyDescent="0.2">
      <c r="A36" s="22"/>
      <c r="B36" s="17"/>
      <c r="C36" s="17"/>
      <c r="D36" s="17"/>
      <c r="E36" s="17"/>
      <c r="F36" s="25"/>
      <c r="G36" s="25"/>
      <c r="H36" s="29"/>
      <c r="I36" s="43"/>
      <c r="J36" s="25"/>
    </row>
    <row r="37" spans="1:10" x14ac:dyDescent="0.2">
      <c r="A37" s="31" t="s">
        <v>28</v>
      </c>
      <c r="B37" s="17"/>
      <c r="C37" s="17"/>
      <c r="D37" s="17"/>
      <c r="E37" s="17"/>
      <c r="F37" s="25"/>
      <c r="G37" s="25"/>
      <c r="H37" s="29"/>
      <c r="J37" s="25"/>
    </row>
    <row r="38" spans="1:10" x14ac:dyDescent="0.2">
      <c r="B38" s="17" t="s">
        <v>29</v>
      </c>
      <c r="C38" s="17"/>
      <c r="D38" s="17"/>
      <c r="E38" s="30">
        <v>51000</v>
      </c>
      <c r="F38" s="44">
        <v>4151.8999999999996</v>
      </c>
      <c r="G38" s="25">
        <f>'june 98'!G38+'july 98'!F38</f>
        <v>29032.67</v>
      </c>
      <c r="H38" s="45">
        <f t="shared" ref="H38:H46" si="1">G38/E38</f>
        <v>0.56926803921568625</v>
      </c>
      <c r="J38" s="25"/>
    </row>
    <row r="39" spans="1:10" x14ac:dyDescent="0.2">
      <c r="A39" s="22"/>
      <c r="B39" s="17" t="s">
        <v>10</v>
      </c>
      <c r="C39" s="17"/>
      <c r="D39" s="17"/>
      <c r="E39" s="30">
        <v>4080</v>
      </c>
      <c r="F39" s="25">
        <v>413.07</v>
      </c>
      <c r="G39" s="25">
        <f>'june 98'!G39+'july 98'!F39</f>
        <v>2690.82</v>
      </c>
      <c r="H39" s="45">
        <f t="shared" si="1"/>
        <v>0.65951470588235295</v>
      </c>
      <c r="I39" s="2"/>
      <c r="J39" s="25"/>
    </row>
    <row r="40" spans="1:10" x14ac:dyDescent="0.2">
      <c r="A40" s="22"/>
      <c r="B40" s="17" t="s">
        <v>30</v>
      </c>
      <c r="C40" s="17" t="s">
        <v>31</v>
      </c>
      <c r="D40" s="17"/>
      <c r="E40" s="30">
        <v>9000</v>
      </c>
      <c r="F40" s="25">
        <v>1429.97</v>
      </c>
      <c r="G40" s="25">
        <v>3666.35</v>
      </c>
      <c r="H40" s="45">
        <f t="shared" si="1"/>
        <v>0.40737222222222219</v>
      </c>
      <c r="I40" s="2"/>
      <c r="J40" s="25"/>
    </row>
    <row r="41" spans="1:10" x14ac:dyDescent="0.2">
      <c r="A41" s="22"/>
      <c r="B41" s="17"/>
      <c r="C41" s="17" t="s">
        <v>32</v>
      </c>
      <c r="D41" s="17"/>
      <c r="E41" s="30">
        <v>5000</v>
      </c>
      <c r="F41" s="25">
        <v>2086.1999999999998</v>
      </c>
      <c r="G41" s="25">
        <v>4636.2</v>
      </c>
      <c r="H41" s="45">
        <f t="shared" si="1"/>
        <v>0.92723999999999995</v>
      </c>
      <c r="J41" s="25"/>
    </row>
    <row r="42" spans="1:10" x14ac:dyDescent="0.2">
      <c r="A42" s="22"/>
      <c r="B42" s="17" t="s">
        <v>33</v>
      </c>
      <c r="C42" s="17" t="s">
        <v>34</v>
      </c>
      <c r="D42" s="17"/>
      <c r="E42" s="30">
        <v>1500</v>
      </c>
      <c r="F42" s="25">
        <v>147.63999999999999</v>
      </c>
      <c r="G42" s="25">
        <f>'june 98'!G42+'july 98'!F42</f>
        <v>779.8599999999999</v>
      </c>
      <c r="H42" s="45">
        <f t="shared" si="1"/>
        <v>0.51990666666666663</v>
      </c>
      <c r="J42" s="25"/>
    </row>
    <row r="43" spans="1:10" x14ac:dyDescent="0.2">
      <c r="A43" s="22"/>
      <c r="B43" s="17"/>
      <c r="C43" s="17" t="s">
        <v>35</v>
      </c>
      <c r="D43" s="17"/>
      <c r="E43" s="30">
        <v>1500</v>
      </c>
      <c r="F43" s="25">
        <v>0</v>
      </c>
      <c r="G43" s="25">
        <f>'june 98'!G43+'july 98'!F43</f>
        <v>12.36</v>
      </c>
      <c r="H43" s="45">
        <f t="shared" si="1"/>
        <v>8.2399999999999991E-3</v>
      </c>
      <c r="J43" s="25"/>
    </row>
    <row r="44" spans="1:10" x14ac:dyDescent="0.2">
      <c r="A44" s="22"/>
      <c r="B44" s="17" t="s">
        <v>36</v>
      </c>
      <c r="C44" s="17"/>
      <c r="D44" s="17"/>
      <c r="E44" s="30">
        <v>1000</v>
      </c>
      <c r="F44" s="25">
        <v>134</v>
      </c>
      <c r="G44" s="25">
        <f>'june 98'!G44+'july 98'!F44</f>
        <v>803.84</v>
      </c>
      <c r="H44" s="45">
        <f t="shared" si="1"/>
        <v>0.80384</v>
      </c>
      <c r="J44" s="25"/>
    </row>
    <row r="45" spans="1:10" x14ac:dyDescent="0.2">
      <c r="A45" s="22"/>
      <c r="B45" s="17" t="s">
        <v>37</v>
      </c>
      <c r="C45" s="17"/>
      <c r="D45" s="17"/>
      <c r="E45" s="30">
        <v>10000</v>
      </c>
      <c r="F45" s="25">
        <v>870.56</v>
      </c>
      <c r="G45" s="25">
        <f>'june 98'!G45+'july 98'!F45</f>
        <v>6394.5</v>
      </c>
      <c r="H45" s="45">
        <f t="shared" si="1"/>
        <v>0.63944999999999996</v>
      </c>
      <c r="J45" s="25"/>
    </row>
    <row r="46" spans="1:10" ht="14.1" customHeight="1" x14ac:dyDescent="0.2">
      <c r="A46" s="22"/>
      <c r="B46" s="35" t="s">
        <v>38</v>
      </c>
      <c r="C46" s="17"/>
      <c r="D46" s="17"/>
      <c r="E46" s="30">
        <v>1800</v>
      </c>
      <c r="F46" s="46">
        <v>0</v>
      </c>
      <c r="G46" s="25">
        <f>'june 98'!G46+'july 98'!F46</f>
        <v>300</v>
      </c>
      <c r="H46" s="45">
        <f t="shared" si="1"/>
        <v>0.16666666666666666</v>
      </c>
      <c r="J46" s="47"/>
    </row>
    <row r="47" spans="1:10" ht="14.1" customHeight="1" x14ac:dyDescent="0.2">
      <c r="A47" s="22"/>
      <c r="B47" s="48" t="s">
        <v>81</v>
      </c>
      <c r="C47" s="36"/>
      <c r="D47" s="36"/>
      <c r="E47" s="37"/>
      <c r="F47" s="49">
        <v>-42.5</v>
      </c>
      <c r="G47" s="38">
        <v>0</v>
      </c>
      <c r="H47" s="50"/>
      <c r="I47" s="2"/>
      <c r="J47" s="47"/>
    </row>
    <row r="48" spans="1:10" x14ac:dyDescent="0.2">
      <c r="A48" s="22"/>
      <c r="B48" s="51" t="s">
        <v>40</v>
      </c>
      <c r="D48" s="17"/>
      <c r="E48" s="41">
        <f>SUM(E38:E46)</f>
        <v>84880</v>
      </c>
      <c r="F48" s="42">
        <f>SUM(F38:F47)</f>
        <v>9190.8399999999983</v>
      </c>
      <c r="G48" s="42">
        <f>SUM(G38:G47)</f>
        <v>48316.599999999991</v>
      </c>
      <c r="H48" s="33">
        <f>G48/E48</f>
        <v>0.56923421300659749</v>
      </c>
      <c r="J48" s="25"/>
    </row>
    <row r="49" spans="1:10" x14ac:dyDescent="0.2">
      <c r="A49" s="22"/>
      <c r="B49" s="17"/>
      <c r="C49" s="17"/>
      <c r="D49" s="17"/>
      <c r="E49" s="17"/>
      <c r="F49" s="23"/>
      <c r="G49" s="17"/>
      <c r="H49" s="52"/>
      <c r="J49" s="25"/>
    </row>
    <row r="50" spans="1:10" x14ac:dyDescent="0.2">
      <c r="A50" s="53" t="s">
        <v>41</v>
      </c>
      <c r="B50" s="54"/>
      <c r="C50" s="54"/>
      <c r="D50" s="54"/>
      <c r="E50" s="55">
        <f>E48+E35</f>
        <v>127730</v>
      </c>
      <c r="F50" s="56">
        <f>F48+F35</f>
        <v>12068.559999999998</v>
      </c>
      <c r="G50" s="56">
        <f>G48+G35</f>
        <v>74162.75</v>
      </c>
      <c r="H50" s="57">
        <f>G50/E50</f>
        <v>0.58062123228685514</v>
      </c>
      <c r="J50" s="25"/>
    </row>
    <row r="51" spans="1:10" x14ac:dyDescent="0.2">
      <c r="B51" s="17"/>
      <c r="C51" s="17"/>
      <c r="D51" s="17"/>
      <c r="E51" s="58"/>
      <c r="F51" s="59"/>
      <c r="G51" s="59"/>
      <c r="H51" s="60"/>
      <c r="J51" s="25"/>
    </row>
    <row r="52" spans="1:10" x14ac:dyDescent="0.2">
      <c r="A52" s="51"/>
      <c r="B52" s="17"/>
      <c r="C52" s="17"/>
      <c r="D52" s="17"/>
      <c r="E52" s="58"/>
      <c r="F52" s="59"/>
      <c r="G52" s="59"/>
      <c r="H52" s="60"/>
      <c r="J52" s="25"/>
    </row>
    <row r="53" spans="1:10" x14ac:dyDescent="0.2">
      <c r="A53" s="51"/>
      <c r="B53" s="17"/>
      <c r="C53" s="17"/>
      <c r="D53" s="17"/>
      <c r="E53" s="58"/>
      <c r="F53" s="59"/>
      <c r="G53" s="59"/>
      <c r="H53" s="60"/>
      <c r="J53" s="25"/>
    </row>
    <row r="54" spans="1:10" x14ac:dyDescent="0.2">
      <c r="A54" s="51"/>
      <c r="B54" s="17"/>
      <c r="C54" s="17"/>
      <c r="D54" s="17"/>
      <c r="E54" s="58"/>
      <c r="F54" s="59"/>
      <c r="G54" s="59"/>
      <c r="H54" s="60"/>
      <c r="J54" s="25"/>
    </row>
    <row r="55" spans="1:10" x14ac:dyDescent="0.2">
      <c r="A55" s="51"/>
      <c r="B55" s="17"/>
      <c r="C55" s="17"/>
      <c r="D55" s="17"/>
      <c r="E55" s="58"/>
      <c r="F55" s="59"/>
      <c r="G55" s="59"/>
      <c r="H55" s="60"/>
      <c r="J55" s="25"/>
    </row>
    <row r="56" spans="1:10" x14ac:dyDescent="0.2">
      <c r="A56" s="51"/>
      <c r="B56" s="17"/>
      <c r="C56" s="17"/>
      <c r="D56" s="17"/>
      <c r="E56" s="58"/>
      <c r="F56" s="59"/>
      <c r="G56" s="59"/>
      <c r="H56" s="60"/>
      <c r="J56" s="25"/>
    </row>
    <row r="57" spans="1:10" x14ac:dyDescent="0.2">
      <c r="A57" s="51"/>
      <c r="B57" s="17"/>
      <c r="C57" s="17"/>
      <c r="D57" s="17"/>
      <c r="E57" s="58"/>
      <c r="F57" s="59"/>
      <c r="G57" s="59"/>
      <c r="H57" s="60"/>
      <c r="J57" s="25"/>
    </row>
    <row r="58" spans="1:10" x14ac:dyDescent="0.2">
      <c r="A58" s="51"/>
      <c r="B58" s="17"/>
      <c r="C58" s="17"/>
      <c r="D58" s="17"/>
      <c r="E58" s="58"/>
      <c r="F58" s="59"/>
      <c r="G58" s="59"/>
      <c r="H58" s="60"/>
      <c r="J58" s="25"/>
    </row>
    <row r="59" spans="1:10" x14ac:dyDescent="0.2">
      <c r="A59" s="51"/>
      <c r="B59" s="17"/>
      <c r="C59" s="17"/>
      <c r="D59" s="17"/>
      <c r="E59" s="58"/>
      <c r="F59" s="59"/>
      <c r="G59" s="59"/>
      <c r="H59" s="60"/>
      <c r="J59" s="25"/>
    </row>
    <row r="60" spans="1:10" x14ac:dyDescent="0.2">
      <c r="A60" s="51"/>
      <c r="B60" s="17"/>
      <c r="C60" s="17"/>
      <c r="D60" s="17"/>
      <c r="E60" s="58"/>
      <c r="F60" s="59"/>
      <c r="G60" s="59"/>
      <c r="H60" s="60"/>
      <c r="J60" s="25"/>
    </row>
    <row r="61" spans="1:10" x14ac:dyDescent="0.2">
      <c r="A61" s="51"/>
      <c r="B61" s="17"/>
      <c r="C61" s="17"/>
      <c r="D61" s="17"/>
      <c r="E61" s="58"/>
      <c r="F61" s="59"/>
      <c r="G61" s="59"/>
      <c r="H61" s="60"/>
      <c r="J61" s="25"/>
    </row>
    <row r="62" spans="1:10" x14ac:dyDescent="0.2">
      <c r="A62" s="51"/>
      <c r="B62" s="17"/>
      <c r="C62" s="17"/>
      <c r="D62" s="17"/>
      <c r="E62" s="17"/>
      <c r="F62" s="23"/>
      <c r="G62"/>
      <c r="H62" s="17"/>
      <c r="J62" s="25"/>
    </row>
    <row r="63" spans="1:10" x14ac:dyDescent="0.2">
      <c r="A63" s="17"/>
      <c r="B63" s="61"/>
      <c r="C63" s="61"/>
      <c r="D63" s="17"/>
      <c r="E63" s="62" t="str">
        <f>E1</f>
        <v>Indian Hills Water District</v>
      </c>
      <c r="F63" s="23"/>
      <c r="G63"/>
      <c r="H63" s="61" t="s">
        <v>42</v>
      </c>
      <c r="J63" s="25"/>
    </row>
    <row r="64" spans="1:10" ht="14.1" customHeight="1" x14ac:dyDescent="0.2">
      <c r="A64" s="63"/>
      <c r="B64" s="17"/>
      <c r="C64" s="17"/>
      <c r="D64" s="17"/>
      <c r="E64" s="18" t="str">
        <f>E2</f>
        <v>Cash Flow Statement</v>
      </c>
      <c r="F64" s="23"/>
      <c r="G64"/>
      <c r="H64" s="17"/>
      <c r="J64" s="25"/>
    </row>
    <row r="65" spans="1:10" ht="14.1" customHeight="1" x14ac:dyDescent="0.3">
      <c r="A65" s="64"/>
      <c r="D65" s="17"/>
      <c r="E65" s="6">
        <f>E3</f>
        <v>36007</v>
      </c>
      <c r="F65" s="23"/>
      <c r="G65"/>
      <c r="H65" s="17"/>
      <c r="J65" s="25"/>
    </row>
    <row r="66" spans="1:10" ht="14.1" customHeight="1" x14ac:dyDescent="0.2">
      <c r="D66" s="18"/>
      <c r="F66"/>
      <c r="G66"/>
      <c r="J66" s="25"/>
    </row>
    <row r="67" spans="1:10" ht="14.1" customHeight="1" x14ac:dyDescent="0.2">
      <c r="A67" s="9"/>
      <c r="B67" s="10"/>
      <c r="C67" s="10"/>
      <c r="D67" s="10"/>
      <c r="E67" s="11" t="s">
        <v>2</v>
      </c>
      <c r="F67" s="12">
        <f>F9</f>
        <v>36007</v>
      </c>
      <c r="G67" s="13">
        <f>G9</f>
        <v>7</v>
      </c>
      <c r="H67" s="14" t="s">
        <v>3</v>
      </c>
      <c r="J67" s="20"/>
    </row>
    <row r="68" spans="1:10" x14ac:dyDescent="0.2">
      <c r="A68" s="22"/>
      <c r="B68" s="17"/>
      <c r="C68" s="17"/>
      <c r="D68" s="17"/>
      <c r="E68" s="18">
        <v>1998</v>
      </c>
      <c r="F68" s="19"/>
      <c r="G68" s="20" t="s">
        <v>4</v>
      </c>
      <c r="H68" s="21" t="s">
        <v>2</v>
      </c>
      <c r="J68" s="25"/>
    </row>
    <row r="69" spans="1:10" x14ac:dyDescent="0.2">
      <c r="A69" s="22"/>
      <c r="B69" s="17"/>
      <c r="C69" s="17"/>
      <c r="D69" s="17"/>
      <c r="E69" s="18"/>
      <c r="F69" s="19"/>
      <c r="G69" s="20"/>
      <c r="H69" s="65">
        <f>H11</f>
        <v>0.58333333333333337</v>
      </c>
      <c r="J69" s="25"/>
    </row>
    <row r="70" spans="1:10" x14ac:dyDescent="0.2">
      <c r="A70" s="16" t="s">
        <v>43</v>
      </c>
      <c r="B70" s="17"/>
      <c r="C70" s="17"/>
      <c r="D70" s="17"/>
      <c r="E70" s="17"/>
      <c r="F70" s="25"/>
      <c r="G70" s="25"/>
      <c r="H70" s="29"/>
      <c r="J70" s="25"/>
    </row>
    <row r="71" spans="1:10" x14ac:dyDescent="0.2">
      <c r="A71" s="22"/>
      <c r="B71" s="17" t="s">
        <v>44</v>
      </c>
      <c r="C71" s="17" t="s">
        <v>45</v>
      </c>
      <c r="D71" s="17"/>
      <c r="E71" s="27">
        <v>79290</v>
      </c>
      <c r="F71" s="66">
        <v>0</v>
      </c>
      <c r="G71" s="25">
        <f>'june 98'!G71+'july 98'!F71</f>
        <v>53402.5</v>
      </c>
      <c r="H71" s="29">
        <f>G71/E71</f>
        <v>0.67350863917265735</v>
      </c>
      <c r="J71" s="25"/>
    </row>
    <row r="72" spans="1:10" x14ac:dyDescent="0.2">
      <c r="A72" s="22"/>
      <c r="B72" s="17"/>
      <c r="C72" s="17" t="s">
        <v>46</v>
      </c>
      <c r="D72" s="17"/>
      <c r="E72" s="30">
        <v>8470</v>
      </c>
      <c r="F72" s="66">
        <v>0</v>
      </c>
      <c r="G72" s="25">
        <f>'june 98'!G72+'july 98'!F72</f>
        <v>4341.32</v>
      </c>
      <c r="H72" s="29">
        <f>G72/E72</f>
        <v>0.51255253837072012</v>
      </c>
      <c r="J72" s="25"/>
    </row>
    <row r="73" spans="1:10" x14ac:dyDescent="0.2">
      <c r="A73" s="22"/>
      <c r="B73" s="17" t="s">
        <v>47</v>
      </c>
      <c r="C73" s="17"/>
      <c r="D73" s="17"/>
      <c r="E73" s="30">
        <v>3000</v>
      </c>
      <c r="F73" s="66">
        <v>112.11</v>
      </c>
      <c r="G73" s="25">
        <f>'june 98'!G73+'july 98'!F73</f>
        <v>1230.56</v>
      </c>
      <c r="H73" s="29">
        <f>G73/E73</f>
        <v>0.41018666666666664</v>
      </c>
      <c r="J73" s="25"/>
    </row>
    <row r="74" spans="1:10" x14ac:dyDescent="0.2">
      <c r="A74" s="22"/>
      <c r="B74" s="36" t="s">
        <v>48</v>
      </c>
      <c r="C74" s="36"/>
      <c r="D74" s="36"/>
      <c r="E74" s="37">
        <v>20000</v>
      </c>
      <c r="F74" s="67">
        <v>0</v>
      </c>
      <c r="G74" s="38">
        <f>'june 98'!G74+'july 98'!F74</f>
        <v>15400</v>
      </c>
      <c r="H74" s="39">
        <f>G74/E74</f>
        <v>0.77</v>
      </c>
      <c r="I74" s="2"/>
      <c r="J74" s="25"/>
    </row>
    <row r="75" spans="1:10" x14ac:dyDescent="0.2">
      <c r="A75" s="22"/>
      <c r="B75" s="17"/>
      <c r="C75" s="40" t="s">
        <v>49</v>
      </c>
      <c r="D75" s="17"/>
      <c r="E75" s="41">
        <f>SUM(E71:E74)</f>
        <v>110760</v>
      </c>
      <c r="F75" s="42">
        <f>SUM(F71:F74)</f>
        <v>112.11</v>
      </c>
      <c r="G75" s="42">
        <f>SUM(G71:G74)</f>
        <v>74374.38</v>
      </c>
      <c r="H75" s="33">
        <f>G75/E75</f>
        <v>0.67149133261105098</v>
      </c>
      <c r="J75" s="25"/>
    </row>
    <row r="76" spans="1:10" x14ac:dyDescent="0.2">
      <c r="A76" s="22"/>
      <c r="B76" s="17"/>
      <c r="C76" s="61"/>
      <c r="D76" s="17"/>
      <c r="E76" s="58"/>
      <c r="F76" s="66"/>
      <c r="G76" s="25"/>
      <c r="H76" s="29"/>
      <c r="J76" s="25"/>
    </row>
    <row r="77" spans="1:10" x14ac:dyDescent="0.2">
      <c r="A77" s="22"/>
      <c r="B77" s="17"/>
      <c r="C77" s="17"/>
      <c r="D77" s="17"/>
      <c r="E77" s="30"/>
      <c r="F77" s="66"/>
      <c r="G77" s="25"/>
      <c r="H77" s="29"/>
      <c r="J77" s="25"/>
    </row>
    <row r="78" spans="1:10" x14ac:dyDescent="0.2">
      <c r="A78" s="16" t="s">
        <v>50</v>
      </c>
      <c r="B78" s="17"/>
      <c r="C78" s="17"/>
      <c r="D78" s="17"/>
      <c r="E78" s="30"/>
      <c r="F78" s="66"/>
      <c r="G78" s="25"/>
      <c r="H78" s="29"/>
      <c r="J78" s="25"/>
    </row>
    <row r="79" spans="1:10" x14ac:dyDescent="0.2">
      <c r="A79" s="31" t="s">
        <v>51</v>
      </c>
      <c r="B79" s="17"/>
      <c r="C79" s="17"/>
      <c r="D79" s="17"/>
      <c r="E79" s="17"/>
      <c r="F79" s="17"/>
      <c r="G79" s="17"/>
      <c r="H79" s="26"/>
      <c r="J79" s="25"/>
    </row>
    <row r="80" spans="1:10" x14ac:dyDescent="0.2">
      <c r="A80" s="22"/>
      <c r="B80" s="17" t="s">
        <v>52</v>
      </c>
      <c r="C80" s="17"/>
      <c r="D80" s="17"/>
      <c r="E80" s="30"/>
      <c r="F80" s="66"/>
      <c r="G80" s="25"/>
      <c r="H80" s="29"/>
      <c r="J80" s="25"/>
    </row>
    <row r="81" spans="1:10" x14ac:dyDescent="0.2">
      <c r="A81" s="22"/>
      <c r="B81" s="17"/>
      <c r="C81" s="35" t="s">
        <v>53</v>
      </c>
      <c r="D81" s="17"/>
      <c r="E81" s="30">
        <v>26400</v>
      </c>
      <c r="F81" s="66">
        <v>0</v>
      </c>
      <c r="G81" s="25">
        <f>'june 98'!G81+'july 98'!F81</f>
        <v>0</v>
      </c>
      <c r="H81" s="29">
        <f>G81/E81</f>
        <v>0</v>
      </c>
      <c r="J81" s="25"/>
    </row>
    <row r="82" spans="1:10" ht="14.1" customHeight="1" x14ac:dyDescent="0.2">
      <c r="A82" s="22"/>
      <c r="B82" s="17"/>
      <c r="C82" s="17" t="s">
        <v>54</v>
      </c>
      <c r="D82" s="17"/>
      <c r="E82" s="30">
        <v>3700</v>
      </c>
      <c r="F82" s="68">
        <v>0</v>
      </c>
      <c r="G82" s="25">
        <f>'june 98'!G82+'july 98'!F82</f>
        <v>3775</v>
      </c>
      <c r="H82" s="29">
        <f>G82/E82</f>
        <v>1.0202702702702702</v>
      </c>
      <c r="J82" s="47"/>
    </row>
    <row r="83" spans="1:10" x14ac:dyDescent="0.2">
      <c r="A83" s="31" t="s">
        <v>55</v>
      </c>
      <c r="B83" s="17"/>
      <c r="C83" s="17"/>
      <c r="D83" s="17"/>
      <c r="E83" s="17"/>
      <c r="F83" s="17"/>
      <c r="G83" s="25"/>
      <c r="H83" s="26"/>
    </row>
    <row r="84" spans="1:10" x14ac:dyDescent="0.2">
      <c r="A84" s="22"/>
      <c r="B84" s="17" t="s">
        <v>56</v>
      </c>
      <c r="C84" s="17"/>
      <c r="D84" s="17"/>
      <c r="E84" s="69">
        <v>12000</v>
      </c>
      <c r="F84" s="70">
        <v>3798.86</v>
      </c>
      <c r="G84" s="25">
        <f>'june 98'!G84+'july 98'!F84</f>
        <v>5766.06</v>
      </c>
      <c r="H84" s="29">
        <f>G84/E84</f>
        <v>0.48050500000000002</v>
      </c>
      <c r="I84" s="2"/>
      <c r="J84" s="20"/>
    </row>
    <row r="85" spans="1:10" x14ac:dyDescent="0.2">
      <c r="A85" s="22"/>
      <c r="B85" s="17"/>
      <c r="C85" s="17"/>
      <c r="D85" s="17"/>
      <c r="E85" s="69"/>
      <c r="F85" s="70"/>
      <c r="G85" s="25"/>
      <c r="H85" s="29"/>
      <c r="I85" s="2"/>
      <c r="J85" s="20"/>
    </row>
    <row r="86" spans="1:10" x14ac:dyDescent="0.2">
      <c r="A86" s="22"/>
      <c r="B86" s="17" t="s">
        <v>57</v>
      </c>
      <c r="C86" s="17"/>
      <c r="D86" s="17"/>
      <c r="E86" s="30"/>
      <c r="F86" s="68"/>
      <c r="G86" s="25"/>
      <c r="H86" s="29"/>
      <c r="J86" s="20"/>
    </row>
    <row r="87" spans="1:10" x14ac:dyDescent="0.2">
      <c r="A87" s="22"/>
      <c r="B87" s="17"/>
      <c r="C87" s="17" t="s">
        <v>58</v>
      </c>
      <c r="D87" s="17"/>
      <c r="E87" s="30">
        <v>0</v>
      </c>
      <c r="F87" s="46">
        <v>0</v>
      </c>
      <c r="G87" s="25">
        <f>'june 98'!G87+'july 98'!F87</f>
        <v>0</v>
      </c>
      <c r="H87" s="29" t="s">
        <v>59</v>
      </c>
      <c r="J87" s="25"/>
    </row>
    <row r="88" spans="1:10" x14ac:dyDescent="0.2">
      <c r="A88" s="22"/>
      <c r="B88" s="17"/>
      <c r="C88" s="35" t="s">
        <v>60</v>
      </c>
      <c r="D88" s="17"/>
      <c r="E88" s="30">
        <v>0</v>
      </c>
      <c r="F88" s="34">
        <v>0</v>
      </c>
      <c r="G88" s="25">
        <f>'june 98'!G88+'july 98'!F88</f>
        <v>0</v>
      </c>
      <c r="H88" s="29" t="s">
        <v>59</v>
      </c>
      <c r="J88" s="25"/>
    </row>
    <row r="89" spans="1:10" ht="14.1" customHeight="1" x14ac:dyDescent="0.2">
      <c r="A89" s="22"/>
      <c r="B89" s="17"/>
      <c r="C89" s="35" t="s">
        <v>61</v>
      </c>
      <c r="D89" s="17"/>
      <c r="E89" s="30">
        <v>0</v>
      </c>
      <c r="F89" s="34">
        <v>0</v>
      </c>
      <c r="G89" s="25">
        <f>'june 98'!G89+'july 98'!F89</f>
        <v>0</v>
      </c>
      <c r="H89" s="29"/>
      <c r="I89" s="43"/>
      <c r="J89" s="47"/>
    </row>
    <row r="90" spans="1:10" ht="14.1" customHeight="1" x14ac:dyDescent="0.2">
      <c r="A90" s="22"/>
      <c r="B90" s="17" t="s">
        <v>62</v>
      </c>
      <c r="C90" s="17"/>
      <c r="D90" s="17"/>
      <c r="E90" s="30"/>
      <c r="F90" s="46"/>
      <c r="G90" s="25"/>
      <c r="H90" s="29"/>
      <c r="I90" s="43"/>
      <c r="J90" s="47"/>
    </row>
    <row r="91" spans="1:10" x14ac:dyDescent="0.2">
      <c r="A91" s="22"/>
      <c r="B91" s="17"/>
      <c r="C91" s="17" t="s">
        <v>63</v>
      </c>
      <c r="D91" s="17"/>
      <c r="E91" s="30">
        <v>79000</v>
      </c>
      <c r="F91" s="46">
        <v>37835.410000000003</v>
      </c>
      <c r="G91" s="25">
        <v>64006.85</v>
      </c>
      <c r="H91" s="29">
        <f>G91/E91</f>
        <v>0.81021329113924045</v>
      </c>
      <c r="J91" s="25"/>
    </row>
    <row r="92" spans="1:10" x14ac:dyDescent="0.2">
      <c r="A92" s="22"/>
      <c r="B92" s="17" t="s">
        <v>64</v>
      </c>
      <c r="C92" s="17"/>
      <c r="D92" s="17"/>
      <c r="E92" s="30"/>
      <c r="F92" s="66"/>
      <c r="G92" s="25"/>
      <c r="H92" s="29"/>
      <c r="J92" s="25"/>
    </row>
    <row r="93" spans="1:10" x14ac:dyDescent="0.2">
      <c r="A93" s="22"/>
      <c r="B93" s="17"/>
      <c r="C93" s="17"/>
      <c r="D93" s="17"/>
      <c r="E93" s="30"/>
      <c r="F93" s="66"/>
      <c r="G93" s="25"/>
      <c r="H93" s="29"/>
      <c r="J93" s="25"/>
    </row>
    <row r="94" spans="1:10" x14ac:dyDescent="0.2">
      <c r="A94" s="22"/>
      <c r="B94" s="17"/>
      <c r="C94" s="17" t="s">
        <v>65</v>
      </c>
      <c r="D94" s="17"/>
      <c r="E94" s="30">
        <v>1300</v>
      </c>
      <c r="F94" s="66">
        <v>0</v>
      </c>
      <c r="G94" s="25">
        <f>'june 98'!G94+'july 98'!F94</f>
        <v>790</v>
      </c>
      <c r="H94" s="29">
        <f>G94/E94</f>
        <v>0.60769230769230764</v>
      </c>
      <c r="J94" s="25"/>
    </row>
    <row r="95" spans="1:10" x14ac:dyDescent="0.2">
      <c r="A95" s="22"/>
      <c r="B95" s="17"/>
      <c r="C95" s="17" t="s">
        <v>66</v>
      </c>
      <c r="D95" s="71" t="s">
        <v>67</v>
      </c>
      <c r="E95" s="30">
        <v>3000</v>
      </c>
      <c r="F95" s="66">
        <v>537.29999999999995</v>
      </c>
      <c r="G95" s="25">
        <v>2445.27</v>
      </c>
      <c r="H95" s="29">
        <f>G95/E95</f>
        <v>0.81508999999999998</v>
      </c>
      <c r="J95" s="25"/>
    </row>
    <row r="96" spans="1:10" x14ac:dyDescent="0.2">
      <c r="A96" s="22"/>
      <c r="B96" s="17"/>
      <c r="C96" s="17"/>
      <c r="D96" s="17"/>
      <c r="E96" s="30"/>
      <c r="F96" s="66"/>
      <c r="G96" s="25"/>
      <c r="H96" s="29"/>
      <c r="J96" s="25"/>
    </row>
    <row r="97" spans="1:11" x14ac:dyDescent="0.2">
      <c r="A97" s="22"/>
      <c r="B97" s="36" t="s">
        <v>68</v>
      </c>
      <c r="C97" s="36"/>
      <c r="D97" s="36"/>
      <c r="E97" s="37">
        <v>1700</v>
      </c>
      <c r="F97" s="49">
        <v>0</v>
      </c>
      <c r="G97" s="38">
        <f>'june 98'!G97+'july 98'!F97</f>
        <v>728.98</v>
      </c>
      <c r="H97" s="39">
        <f>G97/E97</f>
        <v>0.42881176470588234</v>
      </c>
      <c r="J97" s="25"/>
    </row>
    <row r="98" spans="1:11" x14ac:dyDescent="0.2">
      <c r="A98" s="72"/>
      <c r="B98" s="54"/>
      <c r="C98" s="73" t="s">
        <v>69</v>
      </c>
      <c r="D98" s="54"/>
      <c r="E98" s="74">
        <f>SUM(E81:E97)</f>
        <v>127100</v>
      </c>
      <c r="F98" s="75">
        <f>SUM(F81:F97)</f>
        <v>42171.570000000007</v>
      </c>
      <c r="G98" s="75">
        <f>SUM(G81:G97)</f>
        <v>77512.160000000003</v>
      </c>
      <c r="H98" s="57">
        <f>G98/E98</f>
        <v>0.6098517702596381</v>
      </c>
      <c r="J98" s="25"/>
    </row>
    <row r="99" spans="1:11" x14ac:dyDescent="0.2">
      <c r="A99" s="17"/>
      <c r="B99" s="17"/>
      <c r="C99" s="17"/>
      <c r="D99" s="17"/>
      <c r="E99" s="30"/>
      <c r="F99"/>
      <c r="G99"/>
      <c r="J99" s="32"/>
    </row>
    <row r="100" spans="1:11" x14ac:dyDescent="0.2">
      <c r="A100" s="17"/>
      <c r="B100" s="17"/>
      <c r="C100" s="17"/>
      <c r="D100" s="76"/>
      <c r="E100" s="30"/>
      <c r="F100" s="32"/>
      <c r="G100" s="32"/>
      <c r="H100" s="60"/>
      <c r="J100" s="25"/>
    </row>
    <row r="101" spans="1:11" x14ac:dyDescent="0.2">
      <c r="A101" s="17"/>
      <c r="F101"/>
      <c r="G101"/>
      <c r="J101" s="25"/>
    </row>
    <row r="102" spans="1:11" ht="14.1" customHeight="1" x14ac:dyDescent="0.2">
      <c r="A102" s="77" t="s">
        <v>70</v>
      </c>
      <c r="B102" s="78"/>
      <c r="C102" s="78"/>
      <c r="D102" s="78"/>
      <c r="E102" s="79" t="s">
        <v>2</v>
      </c>
      <c r="F102" s="80">
        <f>F67</f>
        <v>36007</v>
      </c>
      <c r="G102" s="81">
        <f>G67</f>
        <v>7</v>
      </c>
      <c r="H102" s="82" t="str">
        <f>H67</f>
        <v xml:space="preserve">% of </v>
      </c>
      <c r="J102" s="47"/>
    </row>
    <row r="103" spans="1:11" x14ac:dyDescent="0.2">
      <c r="A103" s="83"/>
      <c r="B103" s="17"/>
      <c r="C103" s="17"/>
      <c r="D103" s="17"/>
      <c r="E103" s="84">
        <v>1998</v>
      </c>
      <c r="F103" s="85"/>
      <c r="G103" s="86" t="str">
        <f>G68</f>
        <v xml:space="preserve"> months</v>
      </c>
      <c r="H103" s="87" t="str">
        <f>H68</f>
        <v>Budget</v>
      </c>
    </row>
    <row r="104" spans="1:11" ht="14.1" customHeight="1" x14ac:dyDescent="0.2">
      <c r="A104" s="88" t="s">
        <v>71</v>
      </c>
      <c r="B104" s="17"/>
      <c r="C104" s="61"/>
      <c r="D104" s="17"/>
      <c r="E104" s="58">
        <f>E75+E13</f>
        <v>255760</v>
      </c>
      <c r="F104" s="59">
        <f>F75+F13</f>
        <v>14802.37</v>
      </c>
      <c r="G104" s="59">
        <f>G75+G13</f>
        <v>152926.5</v>
      </c>
      <c r="H104" s="89">
        <f>G104/E104</f>
        <v>0.59792969971848609</v>
      </c>
      <c r="K104" s="90"/>
    </row>
    <row r="105" spans="1:11" x14ac:dyDescent="0.2">
      <c r="A105" s="88" t="s">
        <v>72</v>
      </c>
      <c r="B105" s="17"/>
      <c r="C105" s="61"/>
      <c r="D105" s="17"/>
      <c r="E105" s="58">
        <f>E98+E50</f>
        <v>254830</v>
      </c>
      <c r="F105" s="59">
        <f>F98+F50</f>
        <v>54240.130000000005</v>
      </c>
      <c r="G105" s="59">
        <f>G98+G50</f>
        <v>151674.91</v>
      </c>
      <c r="H105" s="89">
        <f>G105/E105</f>
        <v>0.59520036887336658</v>
      </c>
      <c r="K105" s="23"/>
    </row>
    <row r="106" spans="1:11" ht="14.1" customHeight="1" x14ac:dyDescent="0.2">
      <c r="A106" s="91" t="s">
        <v>73</v>
      </c>
      <c r="B106" s="17"/>
      <c r="C106" s="61"/>
      <c r="D106" s="17"/>
      <c r="E106" s="58">
        <f>E105-E104</f>
        <v>-930</v>
      </c>
      <c r="F106" s="59">
        <f>F105-F104</f>
        <v>39437.760000000002</v>
      </c>
      <c r="G106" s="59">
        <f>G105-G104</f>
        <v>-1251.5899999999965</v>
      </c>
      <c r="H106" s="92"/>
      <c r="K106" s="90"/>
    </row>
    <row r="107" spans="1:11" x14ac:dyDescent="0.2">
      <c r="A107" s="93" t="s">
        <v>74</v>
      </c>
      <c r="B107" s="94"/>
      <c r="C107" s="94"/>
      <c r="D107" s="94"/>
      <c r="E107" s="95">
        <v>0</v>
      </c>
      <c r="F107" s="96"/>
      <c r="G107" s="97"/>
      <c r="H107" s="98"/>
      <c r="K107" s="23"/>
    </row>
    <row r="108" spans="1:11" x14ac:dyDescent="0.2">
      <c r="A108" s="61"/>
      <c r="B108" s="17"/>
      <c r="C108" s="17"/>
      <c r="D108" s="17"/>
      <c r="E108" s="17"/>
      <c r="K108" s="90"/>
    </row>
    <row r="109" spans="1:11" ht="15" customHeight="1" x14ac:dyDescent="0.2">
      <c r="A109" s="17"/>
      <c r="B109" s="17"/>
      <c r="C109" s="17"/>
      <c r="D109" s="17"/>
      <c r="E109" s="17"/>
    </row>
    <row r="110" spans="1:11" ht="15" customHeight="1" x14ac:dyDescent="0.2">
      <c r="A110" s="17"/>
    </row>
    <row r="111" spans="1:11" ht="15" customHeight="1" x14ac:dyDescent="0.2"/>
    <row r="112" spans="1:11" ht="18" customHeight="1" x14ac:dyDescent="0.2"/>
    <row r="113" spans="6:8" ht="18" customHeight="1" x14ac:dyDescent="0.2">
      <c r="F113" s="1" t="s">
        <v>77</v>
      </c>
    </row>
    <row r="114" spans="6:8" ht="18" customHeight="1" x14ac:dyDescent="0.2">
      <c r="F114" s="1" t="s">
        <v>79</v>
      </c>
    </row>
    <row r="115" spans="6:8" x14ac:dyDescent="0.2">
      <c r="F115" s="3">
        <v>35990</v>
      </c>
    </row>
    <row r="118" spans="6:8" x14ac:dyDescent="0.2">
      <c r="H118" s="99"/>
    </row>
  </sheetData>
  <sheetProtection selectLockedCells="1" selectUnlockedCells="1"/>
  <printOptions horizontalCentered="1" verticalCentered="1"/>
  <pageMargins left="0" right="0" top="0" bottom="0" header="0.51180555555555551" footer="0.51180555555555551"/>
  <pageSetup firstPageNumber="0" fitToHeight="2" orientation="portrait" horizontalDpi="300" verticalDpi="300"/>
  <headerFooter alignWithMargins="0"/>
  <rowBreaks count="1" manualBreakCount="1">
    <brk id="6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36"/>
  <sheetViews>
    <sheetView tabSelected="1" zoomScale="90" zoomScaleNormal="90" workbookViewId="0">
      <selection activeCell="G113" sqref="G113"/>
    </sheetView>
  </sheetViews>
  <sheetFormatPr defaultRowHeight="12.75" x14ac:dyDescent="0.2"/>
  <cols>
    <col min="1" max="1" width="9.140625" customWidth="1"/>
    <col min="2" max="2" width="5.42578125" customWidth="1"/>
    <col min="3" max="3" width="12.42578125" customWidth="1"/>
    <col min="4" max="4" width="12.85546875" customWidth="1"/>
    <col min="5" max="5" width="9.28515625" customWidth="1"/>
    <col min="6" max="6" width="12.7109375" customWidth="1"/>
    <col min="7" max="7" width="13.28515625" style="111" customWidth="1"/>
    <col min="8" max="8" width="14.7109375" style="2" customWidth="1"/>
    <col min="9" max="9" width="10.5703125" customWidth="1"/>
    <col min="10" max="10" width="6" bestFit="1" customWidth="1"/>
    <col min="11" max="11" width="11" bestFit="1" customWidth="1"/>
    <col min="12" max="12" width="13.28515625" style="1" customWidth="1"/>
  </cols>
  <sheetData>
    <row r="1" spans="2:16" ht="14.1" customHeight="1" x14ac:dyDescent="0.2">
      <c r="B1" s="123"/>
      <c r="C1" s="123"/>
      <c r="D1" s="123"/>
      <c r="E1" s="190"/>
      <c r="F1" s="126" t="s">
        <v>0</v>
      </c>
      <c r="G1" s="191"/>
      <c r="H1" s="194"/>
      <c r="I1" s="123"/>
    </row>
    <row r="2" spans="2:16" ht="14.1" customHeight="1" x14ac:dyDescent="0.2">
      <c r="B2" s="123"/>
      <c r="C2" s="123"/>
      <c r="D2" s="123"/>
      <c r="E2" s="190"/>
      <c r="F2" s="126" t="s">
        <v>1</v>
      </c>
      <c r="G2" s="191"/>
      <c r="H2" s="194"/>
      <c r="I2" s="123"/>
    </row>
    <row r="3" spans="2:16" ht="14.1" customHeight="1" x14ac:dyDescent="0.2">
      <c r="B3" s="123"/>
      <c r="C3" s="123"/>
      <c r="D3" s="123"/>
      <c r="E3" s="190"/>
      <c r="F3" s="127">
        <v>44255</v>
      </c>
      <c r="G3" s="191"/>
      <c r="H3" s="194"/>
      <c r="I3" s="123"/>
    </row>
    <row r="4" spans="2:16" ht="14.1" customHeight="1" x14ac:dyDescent="0.2">
      <c r="B4" s="123"/>
      <c r="C4" s="123"/>
      <c r="D4" s="123"/>
      <c r="E4" s="192"/>
      <c r="F4" s="189"/>
      <c r="G4" s="193"/>
      <c r="H4" s="194"/>
      <c r="I4" s="123"/>
    </row>
    <row r="5" spans="2:16" ht="14.1" customHeight="1" x14ac:dyDescent="0.2">
      <c r="B5" s="146"/>
      <c r="C5" s="195"/>
      <c r="D5" s="195"/>
      <c r="E5" s="147"/>
      <c r="F5" s="147" t="s">
        <v>165</v>
      </c>
      <c r="G5" s="148" t="s">
        <v>175</v>
      </c>
      <c r="H5" s="149" t="s">
        <v>176</v>
      </c>
      <c r="I5" s="215">
        <v>0.1666</v>
      </c>
      <c r="K5" s="20"/>
    </row>
    <row r="6" spans="2:16" x14ac:dyDescent="0.2">
      <c r="B6" s="184" t="s">
        <v>5</v>
      </c>
      <c r="C6" s="185"/>
      <c r="D6" s="186"/>
      <c r="E6" s="187"/>
      <c r="F6" s="185"/>
      <c r="G6" s="186"/>
      <c r="H6" s="187"/>
      <c r="I6" s="188"/>
      <c r="K6" s="25"/>
    </row>
    <row r="7" spans="2:16" x14ac:dyDescent="0.2">
      <c r="B7" s="150">
        <v>4000</v>
      </c>
      <c r="C7" s="114" t="s">
        <v>108</v>
      </c>
      <c r="D7" s="114"/>
      <c r="E7" s="114"/>
      <c r="F7" s="113">
        <v>505000</v>
      </c>
      <c r="G7" s="115">
        <v>29109.86</v>
      </c>
      <c r="H7" s="116">
        <v>59709.36</v>
      </c>
      <c r="I7" s="151">
        <f>H7/F7</f>
        <v>0.11823635643564356</v>
      </c>
      <c r="K7" s="25"/>
    </row>
    <row r="8" spans="2:16" x14ac:dyDescent="0.2">
      <c r="B8" s="150">
        <v>4100</v>
      </c>
      <c r="C8" s="114" t="s">
        <v>82</v>
      </c>
      <c r="D8" s="114"/>
      <c r="E8" s="114"/>
      <c r="F8" s="152">
        <v>3500</v>
      </c>
      <c r="G8" s="115">
        <v>120</v>
      </c>
      <c r="H8" s="116">
        <v>255</v>
      </c>
      <c r="I8" s="151">
        <f>H8/F8</f>
        <v>7.2857142857142856E-2</v>
      </c>
      <c r="K8" s="25"/>
      <c r="L8"/>
    </row>
    <row r="9" spans="2:16" x14ac:dyDescent="0.2">
      <c r="B9" s="153" t="s">
        <v>116</v>
      </c>
      <c r="C9" s="131"/>
      <c r="D9" s="131"/>
      <c r="E9" s="131"/>
      <c r="F9" s="132">
        <f>F7+F8</f>
        <v>508500</v>
      </c>
      <c r="G9" s="226">
        <f>G7+G8</f>
        <v>29229.86</v>
      </c>
      <c r="H9" s="226">
        <f>H7+H8</f>
        <v>59964.36</v>
      </c>
      <c r="I9" s="154">
        <f>H9/F9</f>
        <v>0.11792401179941003</v>
      </c>
      <c r="K9" s="25"/>
      <c r="L9"/>
    </row>
    <row r="10" spans="2:16" ht="12.75" customHeight="1" x14ac:dyDescent="0.2">
      <c r="B10" s="150"/>
      <c r="C10" s="114"/>
      <c r="D10" s="114"/>
      <c r="E10" s="114"/>
      <c r="F10" s="121"/>
      <c r="G10" s="122"/>
      <c r="H10" s="116"/>
      <c r="I10" s="151"/>
      <c r="K10" s="25"/>
      <c r="L10"/>
    </row>
    <row r="11" spans="2:16" x14ac:dyDescent="0.2">
      <c r="B11" s="184" t="s">
        <v>7</v>
      </c>
      <c r="C11" s="185"/>
      <c r="D11" s="186"/>
      <c r="E11" s="187"/>
      <c r="F11" s="185"/>
      <c r="G11" s="186"/>
      <c r="H11" s="187"/>
      <c r="I11" s="188"/>
      <c r="K11" s="25"/>
      <c r="L11"/>
    </row>
    <row r="12" spans="2:16" x14ac:dyDescent="0.2">
      <c r="B12" s="155" t="s">
        <v>138</v>
      </c>
      <c r="C12" s="176"/>
      <c r="D12" s="176"/>
      <c r="E12" s="176"/>
      <c r="F12" s="196"/>
      <c r="G12" s="197"/>
      <c r="H12" s="198"/>
      <c r="I12" s="199"/>
      <c r="K12" s="25"/>
      <c r="L12" s="117"/>
      <c r="M12" s="118"/>
      <c r="N12" s="119"/>
      <c r="O12" s="120"/>
      <c r="P12" s="206"/>
    </row>
    <row r="13" spans="2:16" x14ac:dyDescent="0.2">
      <c r="B13" s="150">
        <v>5005</v>
      </c>
      <c r="C13" s="114" t="s">
        <v>106</v>
      </c>
      <c r="D13" s="114" t="s">
        <v>107</v>
      </c>
      <c r="E13" s="114"/>
      <c r="F13" s="113">
        <v>115440</v>
      </c>
      <c r="G13" s="115">
        <v>7732.72</v>
      </c>
      <c r="H13" s="116">
        <v>16343.86</v>
      </c>
      <c r="I13" s="151">
        <f>H13/F13</f>
        <v>0.14157882882882883</v>
      </c>
      <c r="J13" s="251">
        <f>K13/K14</f>
        <v>0.1514592474312691</v>
      </c>
      <c r="K13" s="245">
        <f>(H13+H14)</f>
        <v>21816.190000000002</v>
      </c>
      <c r="L13"/>
    </row>
    <row r="14" spans="2:16" x14ac:dyDescent="0.2">
      <c r="B14" s="150">
        <v>5010</v>
      </c>
      <c r="C14" s="114" t="s">
        <v>114</v>
      </c>
      <c r="D14" s="114" t="s">
        <v>102</v>
      </c>
      <c r="E14" s="114"/>
      <c r="F14" s="113">
        <v>28600</v>
      </c>
      <c r="G14" s="115">
        <v>4472.33</v>
      </c>
      <c r="H14" s="116">
        <v>5472.33</v>
      </c>
      <c r="I14" s="151">
        <f>H14/F14</f>
        <v>0.1913402097902098</v>
      </c>
      <c r="J14" s="251"/>
      <c r="K14" s="110">
        <f>(F13+F14)</f>
        <v>144040</v>
      </c>
      <c r="L14"/>
    </row>
    <row r="15" spans="2:16" x14ac:dyDescent="0.2">
      <c r="B15" s="150">
        <v>5100</v>
      </c>
      <c r="C15" s="114" t="s">
        <v>84</v>
      </c>
      <c r="D15" s="114"/>
      <c r="E15" s="114"/>
      <c r="F15" s="113">
        <v>11019</v>
      </c>
      <c r="G15" s="115">
        <v>877.54</v>
      </c>
      <c r="H15" s="116">
        <v>1612.8</v>
      </c>
      <c r="I15" s="151">
        <f>H15/F15</f>
        <v>0.14636536890824939</v>
      </c>
      <c r="J15" s="217"/>
      <c r="K15" s="25"/>
      <c r="L15"/>
    </row>
    <row r="16" spans="2:16" x14ac:dyDescent="0.2">
      <c r="B16" s="150">
        <v>5105</v>
      </c>
      <c r="C16" s="114" t="s">
        <v>95</v>
      </c>
      <c r="D16" s="114"/>
      <c r="E16" s="114"/>
      <c r="F16" s="152">
        <v>432</v>
      </c>
      <c r="G16" s="115">
        <v>0</v>
      </c>
      <c r="H16" s="116">
        <v>96.42</v>
      </c>
      <c r="I16" s="151">
        <f>H16/F16</f>
        <v>0.22319444444444445</v>
      </c>
      <c r="J16" s="218"/>
      <c r="K16" s="25"/>
      <c r="L16"/>
    </row>
    <row r="17" spans="2:12" x14ac:dyDescent="0.2">
      <c r="B17" s="150">
        <v>5120</v>
      </c>
      <c r="C17" s="114" t="s">
        <v>109</v>
      </c>
      <c r="D17" s="114" t="s">
        <v>83</v>
      </c>
      <c r="E17" s="114"/>
      <c r="F17" s="113">
        <v>5691</v>
      </c>
      <c r="G17" s="115">
        <v>509.43</v>
      </c>
      <c r="H17" s="116">
        <v>1018.68</v>
      </c>
      <c r="I17" s="151">
        <f t="shared" ref="I17:I24" si="0">H17/F17</f>
        <v>0.17899841855561413</v>
      </c>
      <c r="J17" s="123"/>
      <c r="K17" s="25"/>
      <c r="L17"/>
    </row>
    <row r="18" spans="2:12" x14ac:dyDescent="0.2">
      <c r="B18" s="150">
        <v>5130</v>
      </c>
      <c r="C18" s="114"/>
      <c r="D18" s="114" t="s">
        <v>97</v>
      </c>
      <c r="E18" s="114"/>
      <c r="F18" s="152">
        <v>15915</v>
      </c>
      <c r="G18" s="115">
        <v>530.47</v>
      </c>
      <c r="H18" s="116">
        <v>889.1</v>
      </c>
      <c r="I18" s="151">
        <f t="shared" si="0"/>
        <v>5.5865535658184105E-2</v>
      </c>
      <c r="J18" s="123"/>
      <c r="K18" s="25"/>
      <c r="L18"/>
    </row>
    <row r="19" spans="2:12" x14ac:dyDescent="0.2">
      <c r="B19" s="153" t="s">
        <v>140</v>
      </c>
      <c r="C19" s="131"/>
      <c r="D19" s="131"/>
      <c r="E19" s="131"/>
      <c r="F19" s="228">
        <f>SUM(F13:F18)</f>
        <v>177097</v>
      </c>
      <c r="G19" s="226">
        <f>SUM(G13:G18)</f>
        <v>14122.49</v>
      </c>
      <c r="H19" s="226">
        <f>SUM(H13:H18)</f>
        <v>25433.19</v>
      </c>
      <c r="I19" s="225">
        <f t="shared" si="0"/>
        <v>0.14361163656075485</v>
      </c>
      <c r="J19" s="123"/>
      <c r="K19" s="25"/>
      <c r="L19"/>
    </row>
    <row r="20" spans="2:12" x14ac:dyDescent="0.2">
      <c r="B20" s="150"/>
      <c r="C20" s="114"/>
      <c r="D20" s="114"/>
      <c r="E20" s="114"/>
      <c r="F20" s="152"/>
      <c r="G20" s="115"/>
      <c r="H20" s="116"/>
      <c r="I20" s="151"/>
      <c r="J20" s="123"/>
      <c r="K20" s="25"/>
      <c r="L20"/>
    </row>
    <row r="21" spans="2:12" x14ac:dyDescent="0.2">
      <c r="B21" s="222" t="s">
        <v>139</v>
      </c>
      <c r="C21" s="176"/>
      <c r="D21" s="176"/>
      <c r="E21" s="176"/>
      <c r="F21" s="223"/>
      <c r="G21" s="224"/>
      <c r="H21" s="198"/>
      <c r="I21" s="199"/>
      <c r="J21" s="123"/>
      <c r="K21" s="25"/>
      <c r="L21"/>
    </row>
    <row r="22" spans="2:12" x14ac:dyDescent="0.2">
      <c r="B22" s="150">
        <v>5205</v>
      </c>
      <c r="C22" s="114" t="s">
        <v>110</v>
      </c>
      <c r="D22" s="114" t="s">
        <v>12</v>
      </c>
      <c r="E22" s="114"/>
      <c r="F22" s="113">
        <v>10000</v>
      </c>
      <c r="G22" s="115">
        <v>0</v>
      </c>
      <c r="H22" s="115">
        <v>0</v>
      </c>
      <c r="I22" s="151">
        <f t="shared" si="0"/>
        <v>0</v>
      </c>
      <c r="J22" s="123"/>
      <c r="K22" s="25"/>
      <c r="L22"/>
    </row>
    <row r="23" spans="2:12" ht="14.1" customHeight="1" x14ac:dyDescent="0.2">
      <c r="B23" s="150">
        <v>5210</v>
      </c>
      <c r="C23" s="114"/>
      <c r="D23" s="114" t="s">
        <v>13</v>
      </c>
      <c r="E23" s="114"/>
      <c r="F23" s="152">
        <v>9000</v>
      </c>
      <c r="G23" s="115">
        <v>0</v>
      </c>
      <c r="H23" s="115">
        <v>0</v>
      </c>
      <c r="I23" s="151">
        <f t="shared" si="0"/>
        <v>0</v>
      </c>
      <c r="J23" s="123"/>
      <c r="K23" s="32"/>
      <c r="L23"/>
    </row>
    <row r="24" spans="2:12" x14ac:dyDescent="0.2">
      <c r="B24" s="150">
        <v>5305</v>
      </c>
      <c r="C24" s="114" t="s">
        <v>14</v>
      </c>
      <c r="D24" s="114"/>
      <c r="E24" s="114"/>
      <c r="F24" s="113">
        <v>7500</v>
      </c>
      <c r="G24" s="115">
        <v>0</v>
      </c>
      <c r="H24" s="116">
        <v>0</v>
      </c>
      <c r="I24" s="151">
        <f t="shared" si="0"/>
        <v>0</v>
      </c>
      <c r="J24" s="123"/>
      <c r="K24" s="25"/>
      <c r="L24"/>
    </row>
    <row r="25" spans="2:12" x14ac:dyDescent="0.2">
      <c r="B25" s="150">
        <v>5310</v>
      </c>
      <c r="C25" s="114" t="s">
        <v>93</v>
      </c>
      <c r="D25" s="114"/>
      <c r="E25" s="114"/>
      <c r="F25" s="152">
        <v>0</v>
      </c>
      <c r="G25" s="115">
        <v>0</v>
      </c>
      <c r="H25" s="116">
        <v>0</v>
      </c>
      <c r="I25" s="229"/>
      <c r="J25" s="123"/>
      <c r="K25" s="20"/>
      <c r="L25"/>
    </row>
    <row r="26" spans="2:12" x14ac:dyDescent="0.2">
      <c r="B26" s="150">
        <v>5315</v>
      </c>
      <c r="C26" s="114" t="s">
        <v>92</v>
      </c>
      <c r="D26" s="114"/>
      <c r="E26" s="114"/>
      <c r="F26" s="152">
        <v>4900</v>
      </c>
      <c r="G26" s="115">
        <v>66.83</v>
      </c>
      <c r="H26" s="116">
        <v>66.83</v>
      </c>
      <c r="I26" s="151">
        <f>H26/F26</f>
        <v>1.3638775510204081E-2</v>
      </c>
      <c r="J26" s="123"/>
      <c r="K26" s="25"/>
      <c r="L26"/>
    </row>
    <row r="27" spans="2:12" x14ac:dyDescent="0.2">
      <c r="B27" s="150">
        <v>5325</v>
      </c>
      <c r="C27" s="114" t="s">
        <v>164</v>
      </c>
      <c r="D27" s="114" t="s">
        <v>94</v>
      </c>
      <c r="E27" s="114"/>
      <c r="F27" s="230">
        <v>3000</v>
      </c>
      <c r="G27" s="115">
        <v>100</v>
      </c>
      <c r="H27" s="116">
        <v>282.41000000000003</v>
      </c>
      <c r="I27" s="151">
        <f>H27/F27</f>
        <v>9.4136666666666674E-2</v>
      </c>
      <c r="J27" s="252">
        <f>K28/K29</f>
        <v>9.5168275862068968E-2</v>
      </c>
      <c r="K27" s="25"/>
      <c r="L27"/>
    </row>
    <row r="28" spans="2:12" x14ac:dyDescent="0.2">
      <c r="B28" s="150">
        <v>5326</v>
      </c>
      <c r="C28" s="114"/>
      <c r="D28" s="114" t="s">
        <v>141</v>
      </c>
      <c r="E28" s="114"/>
      <c r="F28" s="230">
        <v>700</v>
      </c>
      <c r="G28" s="115">
        <v>158.78</v>
      </c>
      <c r="H28" s="116">
        <v>210.28</v>
      </c>
      <c r="I28" s="151">
        <f>H28/F28</f>
        <v>0.3004</v>
      </c>
      <c r="J28" s="252"/>
      <c r="K28" s="25">
        <f>H27+H28+H29+H30+H31</f>
        <v>689.97</v>
      </c>
      <c r="L28"/>
    </row>
    <row r="29" spans="2:12" x14ac:dyDescent="0.2">
      <c r="B29" s="150">
        <v>5327</v>
      </c>
      <c r="C29" s="114"/>
      <c r="D29" s="114" t="s">
        <v>142</v>
      </c>
      <c r="E29" s="114"/>
      <c r="F29" s="230">
        <v>3000</v>
      </c>
      <c r="G29" s="115">
        <v>17.489999999999998</v>
      </c>
      <c r="H29" s="116">
        <v>34.979999999999997</v>
      </c>
      <c r="I29" s="151">
        <f>H29/F29</f>
        <v>1.1659999999999998E-2</v>
      </c>
      <c r="J29" s="252"/>
      <c r="K29" s="25">
        <f>F27+F28+F29+F30+F31</f>
        <v>7250</v>
      </c>
      <c r="L29"/>
    </row>
    <row r="30" spans="2:12" x14ac:dyDescent="0.2">
      <c r="B30" s="150">
        <v>5328</v>
      </c>
      <c r="C30" s="114"/>
      <c r="D30" s="114" t="s">
        <v>143</v>
      </c>
      <c r="E30" s="114"/>
      <c r="F30" s="230">
        <v>550</v>
      </c>
      <c r="G30" s="115">
        <v>6</v>
      </c>
      <c r="H30" s="116">
        <v>8</v>
      </c>
      <c r="I30" s="151">
        <f>H30/F30</f>
        <v>1.4545454545454545E-2</v>
      </c>
      <c r="J30" s="252"/>
      <c r="K30" s="25"/>
      <c r="L30"/>
    </row>
    <row r="31" spans="2:12" x14ac:dyDescent="0.2">
      <c r="B31" s="150">
        <v>5329</v>
      </c>
      <c r="C31" s="114"/>
      <c r="D31" s="114" t="s">
        <v>162</v>
      </c>
      <c r="E31" s="114"/>
      <c r="F31" s="230"/>
      <c r="G31" s="115">
        <v>0</v>
      </c>
      <c r="H31" s="116">
        <v>154.30000000000001</v>
      </c>
      <c r="I31" s="229"/>
      <c r="J31" s="252"/>
      <c r="K31" s="25"/>
      <c r="L31"/>
    </row>
    <row r="32" spans="2:12" x14ac:dyDescent="0.2">
      <c r="B32" s="150">
        <v>5330</v>
      </c>
      <c r="C32" s="114"/>
      <c r="D32" s="114" t="s">
        <v>96</v>
      </c>
      <c r="E32" s="114"/>
      <c r="F32" s="113">
        <v>100</v>
      </c>
      <c r="G32" s="115">
        <v>0</v>
      </c>
      <c r="H32" s="116">
        <v>0</v>
      </c>
      <c r="I32" s="151">
        <f>H32/F32</f>
        <v>0</v>
      </c>
      <c r="J32" s="252"/>
      <c r="K32" s="15"/>
      <c r="L32"/>
    </row>
    <row r="33" spans="2:12" x14ac:dyDescent="0.2">
      <c r="B33" s="150">
        <v>5340</v>
      </c>
      <c r="C33" s="114" t="s">
        <v>151</v>
      </c>
      <c r="D33" s="114"/>
      <c r="E33" s="114"/>
      <c r="F33" s="113">
        <v>500</v>
      </c>
      <c r="G33" s="115">
        <v>0</v>
      </c>
      <c r="H33" s="116">
        <v>0</v>
      </c>
      <c r="I33" s="151">
        <f>H33/F33</f>
        <v>0</v>
      </c>
      <c r="J33" s="123"/>
      <c r="K33" s="15"/>
      <c r="L33"/>
    </row>
    <row r="34" spans="2:12" x14ac:dyDescent="0.2">
      <c r="B34" s="150">
        <v>5345</v>
      </c>
      <c r="C34" s="114" t="s">
        <v>152</v>
      </c>
      <c r="D34" s="114"/>
      <c r="E34" s="114"/>
      <c r="F34" s="113">
        <v>500</v>
      </c>
      <c r="G34" s="115">
        <v>0</v>
      </c>
      <c r="H34" s="116">
        <v>0</v>
      </c>
      <c r="I34" s="151">
        <f>H34/F34</f>
        <v>0</v>
      </c>
      <c r="J34" s="123"/>
      <c r="K34" s="15"/>
      <c r="L34"/>
    </row>
    <row r="35" spans="2:12" x14ac:dyDescent="0.2">
      <c r="B35" s="150">
        <v>5350</v>
      </c>
      <c r="C35" s="114" t="s">
        <v>85</v>
      </c>
      <c r="D35" s="114"/>
      <c r="E35" s="114"/>
      <c r="F35" s="113">
        <v>2500</v>
      </c>
      <c r="G35" s="115">
        <v>674.1</v>
      </c>
      <c r="H35" s="116">
        <v>691.75</v>
      </c>
      <c r="I35" s="151">
        <f t="shared" ref="I35:I50" si="1">H35/F35</f>
        <v>0.2767</v>
      </c>
      <c r="J35" s="123"/>
      <c r="K35" s="15"/>
      <c r="L35"/>
    </row>
    <row r="36" spans="2:12" x14ac:dyDescent="0.2">
      <c r="B36" s="150">
        <v>5355</v>
      </c>
      <c r="C36" s="114" t="s">
        <v>98</v>
      </c>
      <c r="D36" s="114"/>
      <c r="E36" s="114"/>
      <c r="F36" s="230">
        <v>0</v>
      </c>
      <c r="G36" s="115">
        <v>0</v>
      </c>
      <c r="H36" s="115">
        <v>0</v>
      </c>
      <c r="I36" s="151">
        <v>0</v>
      </c>
      <c r="J36" s="123"/>
      <c r="K36" s="15"/>
      <c r="L36"/>
    </row>
    <row r="37" spans="2:12" x14ac:dyDescent="0.2">
      <c r="B37" s="150"/>
      <c r="C37" s="114"/>
      <c r="D37" s="114" t="s">
        <v>129</v>
      </c>
      <c r="E37" s="114"/>
      <c r="F37" s="230">
        <v>2800</v>
      </c>
      <c r="G37" s="115">
        <v>258.85000000000002</v>
      </c>
      <c r="H37" s="116">
        <v>385.29</v>
      </c>
      <c r="I37" s="151">
        <f t="shared" si="1"/>
        <v>0.13760357142857144</v>
      </c>
      <c r="J37" s="123"/>
      <c r="K37" s="15"/>
      <c r="L37"/>
    </row>
    <row r="38" spans="2:12" x14ac:dyDescent="0.2">
      <c r="B38" s="150">
        <v>5360</v>
      </c>
      <c r="C38" s="114" t="s">
        <v>86</v>
      </c>
      <c r="D38" s="114"/>
      <c r="E38" s="114"/>
      <c r="F38" s="152">
        <v>1700</v>
      </c>
      <c r="G38" s="115">
        <v>128.74</v>
      </c>
      <c r="H38" s="116">
        <v>257.48</v>
      </c>
      <c r="I38" s="151">
        <f>H38/F38</f>
        <v>0.15145882352941178</v>
      </c>
      <c r="J38" s="123"/>
      <c r="K38" s="25"/>
      <c r="L38"/>
    </row>
    <row r="39" spans="2:12" x14ac:dyDescent="0.2">
      <c r="B39" s="150">
        <v>5365</v>
      </c>
      <c r="C39" s="114" t="s">
        <v>17</v>
      </c>
      <c r="D39" s="114"/>
      <c r="E39" s="114"/>
      <c r="F39" s="113">
        <v>1000</v>
      </c>
      <c r="G39" s="115">
        <v>0</v>
      </c>
      <c r="H39" s="116">
        <v>926.08</v>
      </c>
      <c r="I39" s="151">
        <f>H39/F39</f>
        <v>0.92608000000000001</v>
      </c>
      <c r="J39" s="123"/>
      <c r="K39" s="25"/>
      <c r="L39"/>
    </row>
    <row r="40" spans="2:12" x14ac:dyDescent="0.2">
      <c r="B40" s="150">
        <v>5370</v>
      </c>
      <c r="C40" s="114" t="s">
        <v>25</v>
      </c>
      <c r="D40" s="114"/>
      <c r="E40" s="114"/>
      <c r="F40" s="113">
        <v>3000</v>
      </c>
      <c r="G40" s="115">
        <v>0</v>
      </c>
      <c r="H40" s="116">
        <v>0</v>
      </c>
      <c r="I40" s="151">
        <f t="shared" si="1"/>
        <v>0</v>
      </c>
      <c r="J40" s="123"/>
      <c r="K40" s="25"/>
      <c r="L40"/>
    </row>
    <row r="41" spans="2:12" x14ac:dyDescent="0.2">
      <c r="B41" s="150">
        <v>5375</v>
      </c>
      <c r="C41" s="114" t="s">
        <v>111</v>
      </c>
      <c r="D41" s="114"/>
      <c r="E41" s="114"/>
      <c r="F41" s="113">
        <v>3000</v>
      </c>
      <c r="G41" s="115">
        <v>0</v>
      </c>
      <c r="H41" s="116">
        <v>74.180000000000007</v>
      </c>
      <c r="I41" s="151">
        <f>H41/F41</f>
        <v>2.4726666666666668E-2</v>
      </c>
      <c r="J41" s="123"/>
      <c r="K41" s="25"/>
      <c r="L41"/>
    </row>
    <row r="42" spans="2:12" x14ac:dyDescent="0.2">
      <c r="B42" s="150">
        <v>5380</v>
      </c>
      <c r="C42" s="114" t="s">
        <v>112</v>
      </c>
      <c r="D42" s="114"/>
      <c r="E42" s="114"/>
      <c r="F42" s="152">
        <v>300</v>
      </c>
      <c r="G42" s="115">
        <v>0</v>
      </c>
      <c r="H42" s="116">
        <v>0</v>
      </c>
      <c r="I42" s="151">
        <f t="shared" si="1"/>
        <v>0</v>
      </c>
      <c r="J42" s="123"/>
      <c r="K42" s="25"/>
      <c r="L42"/>
    </row>
    <row r="43" spans="2:12" ht="14.1" customHeight="1" x14ac:dyDescent="0.2">
      <c r="B43" s="150">
        <v>5390</v>
      </c>
      <c r="C43" s="114" t="s">
        <v>148</v>
      </c>
      <c r="D43" s="114"/>
      <c r="E43" s="114"/>
      <c r="F43" s="113">
        <v>2000</v>
      </c>
      <c r="G43" s="115">
        <v>118.28</v>
      </c>
      <c r="H43" s="116">
        <v>243.2</v>
      </c>
      <c r="I43" s="151">
        <f>H43/F43</f>
        <v>0.1216</v>
      </c>
      <c r="J43" s="123"/>
      <c r="K43" s="47"/>
      <c r="L43"/>
    </row>
    <row r="44" spans="2:12" x14ac:dyDescent="0.2">
      <c r="B44" s="150">
        <v>5405</v>
      </c>
      <c r="C44" s="124" t="s">
        <v>113</v>
      </c>
      <c r="D44" s="114" t="s">
        <v>87</v>
      </c>
      <c r="E44" s="114"/>
      <c r="F44" s="221">
        <v>13000</v>
      </c>
      <c r="G44" s="115">
        <v>449.5</v>
      </c>
      <c r="H44" s="116">
        <v>689.5</v>
      </c>
      <c r="I44" s="151">
        <f t="shared" si="1"/>
        <v>5.3038461538461541E-2</v>
      </c>
      <c r="J44" s="123"/>
      <c r="K44" s="25"/>
      <c r="L44"/>
    </row>
    <row r="45" spans="2:12" x14ac:dyDescent="0.2">
      <c r="B45" s="150">
        <v>5408</v>
      </c>
      <c r="C45" s="124"/>
      <c r="D45" s="114" t="s">
        <v>126</v>
      </c>
      <c r="E45" s="114"/>
      <c r="F45" s="221">
        <v>10000</v>
      </c>
      <c r="G45" s="115">
        <v>160.76</v>
      </c>
      <c r="H45" s="116">
        <v>2184.46</v>
      </c>
      <c r="I45" s="151">
        <f t="shared" si="1"/>
        <v>0.218446</v>
      </c>
      <c r="J45" s="123"/>
      <c r="K45" s="25"/>
      <c r="L45"/>
    </row>
    <row r="46" spans="2:12" x14ac:dyDescent="0.2">
      <c r="B46" s="150">
        <v>5410</v>
      </c>
      <c r="C46" s="114"/>
      <c r="D46" s="114" t="s">
        <v>130</v>
      </c>
      <c r="E46" s="114"/>
      <c r="F46" s="152">
        <v>1000</v>
      </c>
      <c r="G46" s="115">
        <v>0</v>
      </c>
      <c r="H46" s="116">
        <v>0</v>
      </c>
      <c r="I46" s="151">
        <f t="shared" si="1"/>
        <v>0</v>
      </c>
      <c r="J46" s="123"/>
      <c r="K46" s="25"/>
      <c r="L46"/>
    </row>
    <row r="47" spans="2:12" x14ac:dyDescent="0.2">
      <c r="B47" s="150">
        <v>5415</v>
      </c>
      <c r="C47" s="114"/>
      <c r="D47" s="114" t="s">
        <v>103</v>
      </c>
      <c r="E47" s="114"/>
      <c r="F47" s="113">
        <v>15000</v>
      </c>
      <c r="G47" s="115">
        <v>565</v>
      </c>
      <c r="H47" s="116">
        <v>1525</v>
      </c>
      <c r="I47" s="151">
        <f t="shared" si="1"/>
        <v>0.10166666666666667</v>
      </c>
      <c r="J47" s="123"/>
      <c r="K47" s="25"/>
      <c r="L47"/>
    </row>
    <row r="48" spans="2:12" x14ac:dyDescent="0.2">
      <c r="B48" s="150">
        <v>5420</v>
      </c>
      <c r="C48" s="114" t="s">
        <v>153</v>
      </c>
      <c r="D48" s="114"/>
      <c r="E48" s="114"/>
      <c r="F48" s="113">
        <v>0</v>
      </c>
      <c r="G48" s="115"/>
      <c r="H48" s="116"/>
      <c r="I48" s="229"/>
      <c r="J48" s="123"/>
      <c r="K48" s="25"/>
      <c r="L48"/>
    </row>
    <row r="49" spans="2:12" x14ac:dyDescent="0.2">
      <c r="B49" s="150">
        <v>5425</v>
      </c>
      <c r="C49" s="114" t="s">
        <v>154</v>
      </c>
      <c r="D49" s="114"/>
      <c r="E49" s="114"/>
      <c r="F49" s="113">
        <v>5000</v>
      </c>
      <c r="G49" s="115">
        <v>0</v>
      </c>
      <c r="H49" s="116">
        <v>0</v>
      </c>
      <c r="I49" s="151">
        <f t="shared" si="1"/>
        <v>0</v>
      </c>
      <c r="J49" s="123"/>
      <c r="K49" s="25"/>
      <c r="L49"/>
    </row>
    <row r="50" spans="2:12" x14ac:dyDescent="0.2">
      <c r="B50" s="156" t="s">
        <v>117</v>
      </c>
      <c r="C50" s="125"/>
      <c r="D50" s="131"/>
      <c r="E50" s="125"/>
      <c r="F50" s="181">
        <f>SUM(F22:F49)</f>
        <v>100050</v>
      </c>
      <c r="G50" s="226">
        <f>SUM(G22:G47)</f>
        <v>2704.33</v>
      </c>
      <c r="H50" s="226">
        <f>SUM(H22:H47)</f>
        <v>7733.74</v>
      </c>
      <c r="I50" s="154">
        <f t="shared" si="1"/>
        <v>7.7298750624687648E-2</v>
      </c>
      <c r="J50" s="219"/>
      <c r="K50" s="25"/>
      <c r="L50"/>
    </row>
    <row r="51" spans="2:12" ht="15" customHeight="1" x14ac:dyDescent="0.2">
      <c r="B51" s="150"/>
      <c r="C51" s="114"/>
      <c r="D51" s="114"/>
      <c r="E51" s="114"/>
      <c r="F51" s="200"/>
      <c r="G51" s="201"/>
      <c r="H51" s="116"/>
      <c r="I51" s="151"/>
      <c r="J51" s="219"/>
      <c r="K51" s="25"/>
      <c r="L51"/>
    </row>
    <row r="52" spans="2:12" x14ac:dyDescent="0.2">
      <c r="B52" s="157" t="s">
        <v>102</v>
      </c>
      <c r="C52" s="134"/>
      <c r="D52" s="135"/>
      <c r="E52" s="133"/>
      <c r="F52" s="134"/>
      <c r="G52" s="135"/>
      <c r="H52" s="133"/>
      <c r="I52" s="158"/>
      <c r="J52" s="123"/>
      <c r="K52" s="25"/>
      <c r="L52"/>
    </row>
    <row r="53" spans="2:12" ht="12.75" customHeight="1" x14ac:dyDescent="0.2">
      <c r="B53" s="150">
        <v>6000</v>
      </c>
      <c r="C53" s="114" t="s">
        <v>31</v>
      </c>
      <c r="D53" s="114"/>
      <c r="E53" s="114"/>
      <c r="F53" s="231">
        <v>30000</v>
      </c>
      <c r="G53" s="115">
        <v>1622.84</v>
      </c>
      <c r="H53" s="116">
        <v>2952.53</v>
      </c>
      <c r="I53" s="151">
        <f>H53/F53</f>
        <v>9.8417666666666667E-2</v>
      </c>
      <c r="J53" s="253">
        <f>K53/K54</f>
        <v>6.3495268817204312E-2</v>
      </c>
      <c r="K53" s="25">
        <f>H53+H55+H56</f>
        <v>2952.53</v>
      </c>
      <c r="L53"/>
    </row>
    <row r="54" spans="2:12" x14ac:dyDescent="0.2">
      <c r="B54" s="150">
        <v>6001</v>
      </c>
      <c r="C54" s="114"/>
      <c r="D54" s="114" t="s">
        <v>144</v>
      </c>
      <c r="E54" s="114"/>
      <c r="F54" s="221">
        <v>5000</v>
      </c>
      <c r="G54" s="115">
        <v>95.13</v>
      </c>
      <c r="H54" s="116">
        <v>156.26</v>
      </c>
      <c r="I54" s="151">
        <f>H54/F54</f>
        <v>3.1251999999999995E-2</v>
      </c>
      <c r="J54" s="253"/>
      <c r="K54" s="25">
        <f>F53+F54+F55+F56</f>
        <v>46500</v>
      </c>
      <c r="L54"/>
    </row>
    <row r="55" spans="2:12" x14ac:dyDescent="0.2">
      <c r="B55" s="150">
        <v>6002</v>
      </c>
      <c r="C55" s="114"/>
      <c r="D55" s="114" t="s">
        <v>145</v>
      </c>
      <c r="E55" s="114"/>
      <c r="F55" s="221">
        <v>10000</v>
      </c>
      <c r="G55" s="115">
        <v>0</v>
      </c>
      <c r="H55" s="116">
        <v>0</v>
      </c>
      <c r="I55" s="151">
        <f>H55/F55</f>
        <v>0</v>
      </c>
      <c r="J55" s="253"/>
      <c r="K55" s="25"/>
      <c r="L55"/>
    </row>
    <row r="56" spans="2:12" x14ac:dyDescent="0.2">
      <c r="B56" s="150">
        <v>6003</v>
      </c>
      <c r="C56" s="114"/>
      <c r="D56" s="114" t="s">
        <v>147</v>
      </c>
      <c r="E56" s="114"/>
      <c r="F56" s="221">
        <v>1500</v>
      </c>
      <c r="G56" s="115">
        <v>0</v>
      </c>
      <c r="H56" s="116">
        <v>0</v>
      </c>
      <c r="I56" s="151">
        <f>H56/F56</f>
        <v>0</v>
      </c>
      <c r="J56" s="253"/>
      <c r="K56" s="25"/>
      <c r="L56"/>
    </row>
    <row r="57" spans="2:12" x14ac:dyDescent="0.2">
      <c r="B57" s="150">
        <v>6005</v>
      </c>
      <c r="C57" s="114" t="s">
        <v>89</v>
      </c>
      <c r="D57" s="114"/>
      <c r="E57" s="114"/>
      <c r="F57" s="152">
        <v>1000</v>
      </c>
      <c r="G57" s="115">
        <v>0</v>
      </c>
      <c r="H57" s="116">
        <v>0</v>
      </c>
      <c r="I57" s="151">
        <f t="shared" ref="I57:I75" si="2">H57/F57</f>
        <v>0</v>
      </c>
      <c r="J57" s="194"/>
      <c r="K57" s="25"/>
      <c r="L57"/>
    </row>
    <row r="58" spans="2:12" x14ac:dyDescent="0.2">
      <c r="B58" s="150">
        <v>6010</v>
      </c>
      <c r="C58" s="114" t="s">
        <v>149</v>
      </c>
      <c r="D58" s="114"/>
      <c r="E58" s="114"/>
      <c r="F58" s="221">
        <v>30000</v>
      </c>
      <c r="G58" s="115">
        <v>0</v>
      </c>
      <c r="H58" s="116">
        <v>0</v>
      </c>
      <c r="I58" s="151">
        <f t="shared" si="2"/>
        <v>0</v>
      </c>
      <c r="J58" s="194"/>
      <c r="K58" s="25"/>
      <c r="L58"/>
    </row>
    <row r="59" spans="2:12" x14ac:dyDescent="0.2">
      <c r="B59" s="150">
        <v>6020</v>
      </c>
      <c r="C59" s="114" t="s">
        <v>160</v>
      </c>
      <c r="D59" s="114"/>
      <c r="E59" s="114"/>
      <c r="F59" s="221"/>
      <c r="G59" s="115">
        <v>0</v>
      </c>
      <c r="H59" s="116">
        <v>0</v>
      </c>
      <c r="I59" s="229"/>
      <c r="J59" s="194"/>
      <c r="K59" s="25"/>
      <c r="L59"/>
    </row>
    <row r="60" spans="2:12" x14ac:dyDescent="0.2">
      <c r="B60" s="150">
        <v>6050</v>
      </c>
      <c r="C60" s="114" t="s">
        <v>128</v>
      </c>
      <c r="D60" s="114"/>
      <c r="E60" s="114"/>
      <c r="F60" s="220">
        <v>60000</v>
      </c>
      <c r="G60" s="115">
        <v>0</v>
      </c>
      <c r="H60" s="116">
        <v>4170</v>
      </c>
      <c r="I60" s="151">
        <f t="shared" si="2"/>
        <v>6.9500000000000006E-2</v>
      </c>
      <c r="J60" s="194"/>
      <c r="K60" s="25"/>
      <c r="L60"/>
    </row>
    <row r="61" spans="2:12" x14ac:dyDescent="0.2">
      <c r="B61" s="150">
        <v>6051</v>
      </c>
      <c r="C61" s="114" t="s">
        <v>163</v>
      </c>
      <c r="D61" s="114"/>
      <c r="E61" s="114"/>
      <c r="F61" s="220"/>
      <c r="G61" s="115">
        <v>0</v>
      </c>
      <c r="H61" s="116">
        <v>780</v>
      </c>
      <c r="I61" s="151"/>
      <c r="J61" s="194"/>
      <c r="K61" s="25"/>
      <c r="L61"/>
    </row>
    <row r="62" spans="2:12" x14ac:dyDescent="0.2">
      <c r="B62" s="150">
        <v>6100</v>
      </c>
      <c r="C62" s="114" t="s">
        <v>37</v>
      </c>
      <c r="D62" s="114"/>
      <c r="E62" s="114"/>
      <c r="F62" s="152">
        <v>35000</v>
      </c>
      <c r="G62" s="115">
        <v>2869.17</v>
      </c>
      <c r="H62" s="116">
        <v>6085.41</v>
      </c>
      <c r="I62" s="151">
        <f t="shared" si="2"/>
        <v>0.17386885714285713</v>
      </c>
      <c r="J62" s="123"/>
      <c r="K62" s="25"/>
      <c r="L62"/>
    </row>
    <row r="63" spans="2:12" x14ac:dyDescent="0.2">
      <c r="B63" s="150">
        <v>6125</v>
      </c>
      <c r="C63" s="114" t="s">
        <v>99</v>
      </c>
      <c r="D63" s="114"/>
      <c r="E63" s="114"/>
      <c r="F63" s="113">
        <v>1625</v>
      </c>
      <c r="G63" s="115">
        <v>0</v>
      </c>
      <c r="H63" s="116">
        <v>0</v>
      </c>
      <c r="I63" s="151">
        <f t="shared" si="2"/>
        <v>0</v>
      </c>
      <c r="J63" s="123"/>
      <c r="K63" s="25"/>
      <c r="L63"/>
    </row>
    <row r="64" spans="2:12" x14ac:dyDescent="0.2">
      <c r="B64" s="150">
        <v>6150</v>
      </c>
      <c r="C64" s="114" t="s">
        <v>150</v>
      </c>
      <c r="D64" s="114"/>
      <c r="E64" s="114"/>
      <c r="F64" s="113">
        <v>1000</v>
      </c>
      <c r="G64" s="115">
        <v>0</v>
      </c>
      <c r="H64" s="116">
        <v>233.41</v>
      </c>
      <c r="I64" s="151">
        <f t="shared" si="2"/>
        <v>0.23341000000000001</v>
      </c>
      <c r="J64" s="123"/>
      <c r="K64" s="25"/>
      <c r="L64"/>
    </row>
    <row r="65" spans="1:12" x14ac:dyDescent="0.2">
      <c r="B65" s="150">
        <v>6155</v>
      </c>
      <c r="C65" s="114" t="s">
        <v>101</v>
      </c>
      <c r="D65" s="114"/>
      <c r="E65" s="114"/>
      <c r="F65" s="113">
        <v>3000</v>
      </c>
      <c r="G65" s="115">
        <v>15.72</v>
      </c>
      <c r="H65" s="116">
        <v>934.26</v>
      </c>
      <c r="I65" s="151">
        <f t="shared" si="2"/>
        <v>0.31141999999999997</v>
      </c>
      <c r="J65" s="123"/>
      <c r="K65" s="25"/>
      <c r="L65"/>
    </row>
    <row r="66" spans="1:12" ht="14.1" customHeight="1" x14ac:dyDescent="0.2">
      <c r="B66" s="150">
        <v>6165</v>
      </c>
      <c r="C66" s="114" t="s">
        <v>115</v>
      </c>
      <c r="D66" s="114"/>
      <c r="E66" s="114"/>
      <c r="F66" s="113">
        <v>126</v>
      </c>
      <c r="G66" s="115">
        <v>10.24</v>
      </c>
      <c r="H66" s="116">
        <v>20.48</v>
      </c>
      <c r="I66" s="151">
        <f t="shared" si="2"/>
        <v>0.16253968253968254</v>
      </c>
      <c r="J66" s="123"/>
      <c r="K66" s="47"/>
      <c r="L66"/>
    </row>
    <row r="67" spans="1:12" x14ac:dyDescent="0.2">
      <c r="B67" s="150">
        <v>6170</v>
      </c>
      <c r="C67" s="114" t="s">
        <v>90</v>
      </c>
      <c r="D67" s="114"/>
      <c r="E67" s="114"/>
      <c r="F67" s="113">
        <v>2050</v>
      </c>
      <c r="G67" s="115">
        <v>0</v>
      </c>
      <c r="H67" s="116">
        <v>242.5</v>
      </c>
      <c r="I67" s="151">
        <f t="shared" si="2"/>
        <v>0.11829268292682926</v>
      </c>
      <c r="J67" s="194"/>
      <c r="K67" s="25"/>
      <c r="L67"/>
    </row>
    <row r="68" spans="1:12" x14ac:dyDescent="0.2">
      <c r="B68" s="150">
        <v>6205</v>
      </c>
      <c r="C68" s="114" t="s">
        <v>36</v>
      </c>
      <c r="D68" s="114"/>
      <c r="E68" s="114"/>
      <c r="F68" s="152">
        <v>18000</v>
      </c>
      <c r="G68" s="115">
        <v>554</v>
      </c>
      <c r="H68" s="116">
        <v>903</v>
      </c>
      <c r="I68" s="151">
        <f t="shared" si="2"/>
        <v>5.0166666666666665E-2</v>
      </c>
      <c r="J68" s="123"/>
      <c r="K68" s="25"/>
      <c r="L68"/>
    </row>
    <row r="69" spans="1:12" x14ac:dyDescent="0.2">
      <c r="B69" s="150">
        <v>6210</v>
      </c>
      <c r="C69" s="114" t="s">
        <v>32</v>
      </c>
      <c r="D69" s="114"/>
      <c r="E69" s="114"/>
      <c r="F69" s="152">
        <v>9500</v>
      </c>
      <c r="G69" s="115">
        <v>327.17</v>
      </c>
      <c r="H69" s="116">
        <v>1197.03</v>
      </c>
      <c r="I69" s="151">
        <f t="shared" si="2"/>
        <v>0.12600315789473684</v>
      </c>
      <c r="J69" s="123"/>
      <c r="K69" s="25"/>
      <c r="L69"/>
    </row>
    <row r="70" spans="1:12" x14ac:dyDescent="0.2">
      <c r="B70" s="150">
        <v>6215</v>
      </c>
      <c r="C70" s="114" t="s">
        <v>88</v>
      </c>
      <c r="D70" s="114"/>
      <c r="E70" s="114"/>
      <c r="F70" s="113">
        <v>10000</v>
      </c>
      <c r="G70" s="115">
        <v>0</v>
      </c>
      <c r="H70" s="115">
        <v>-55.95</v>
      </c>
      <c r="I70" s="151">
        <f t="shared" si="2"/>
        <v>-5.5950000000000001E-3</v>
      </c>
      <c r="J70" s="194"/>
      <c r="K70" s="25"/>
      <c r="L70"/>
    </row>
    <row r="71" spans="1:12" x14ac:dyDescent="0.2">
      <c r="B71" s="150">
        <v>6305</v>
      </c>
      <c r="C71" s="114" t="s">
        <v>33</v>
      </c>
      <c r="D71" s="114" t="s">
        <v>34</v>
      </c>
      <c r="E71" s="114"/>
      <c r="F71" s="152">
        <v>2000</v>
      </c>
      <c r="G71" s="115">
        <v>0</v>
      </c>
      <c r="H71" s="116">
        <v>86.82</v>
      </c>
      <c r="I71" s="151">
        <f t="shared" si="2"/>
        <v>4.3409999999999997E-2</v>
      </c>
      <c r="J71" s="123"/>
      <c r="K71" s="25"/>
      <c r="L71"/>
    </row>
    <row r="72" spans="1:12" x14ac:dyDescent="0.2">
      <c r="B72" s="150">
        <v>6310</v>
      </c>
      <c r="C72" s="114"/>
      <c r="D72" s="114" t="s">
        <v>35</v>
      </c>
      <c r="E72" s="114"/>
      <c r="F72" s="113">
        <v>2500</v>
      </c>
      <c r="G72" s="115">
        <v>0.22</v>
      </c>
      <c r="H72" s="116">
        <v>249.22</v>
      </c>
      <c r="I72" s="151">
        <f t="shared" si="2"/>
        <v>9.9687999999999999E-2</v>
      </c>
      <c r="J72" s="123"/>
      <c r="K72" s="25"/>
      <c r="L72"/>
    </row>
    <row r="73" spans="1:12" x14ac:dyDescent="0.2">
      <c r="B73" s="150">
        <v>6405</v>
      </c>
      <c r="C73" s="114" t="s">
        <v>105</v>
      </c>
      <c r="D73" s="114"/>
      <c r="E73" s="114"/>
      <c r="F73" s="152">
        <v>3500</v>
      </c>
      <c r="G73" s="115">
        <v>0</v>
      </c>
      <c r="H73" s="116">
        <v>432</v>
      </c>
      <c r="I73" s="151">
        <f t="shared" si="2"/>
        <v>0.12342857142857143</v>
      </c>
      <c r="J73" s="194"/>
      <c r="K73" s="25"/>
      <c r="L73"/>
    </row>
    <row r="74" spans="1:12" x14ac:dyDescent="0.2">
      <c r="B74" s="150">
        <v>6410</v>
      </c>
      <c r="C74" s="114" t="s">
        <v>131</v>
      </c>
      <c r="D74" s="114"/>
      <c r="E74" s="114"/>
      <c r="F74" s="152">
        <v>4000</v>
      </c>
      <c r="G74" s="115">
        <v>0</v>
      </c>
      <c r="H74" s="116">
        <v>0</v>
      </c>
      <c r="I74" s="151">
        <f t="shared" si="2"/>
        <v>0</v>
      </c>
      <c r="J74" s="194"/>
      <c r="K74" s="25"/>
      <c r="L74"/>
    </row>
    <row r="75" spans="1:12" x14ac:dyDescent="0.2">
      <c r="B75" s="238" t="s">
        <v>118</v>
      </c>
      <c r="C75" s="239"/>
      <c r="D75" s="240"/>
      <c r="E75" s="241"/>
      <c r="F75" s="242">
        <f>SUM(F53:F74)</f>
        <v>229801</v>
      </c>
      <c r="G75" s="243">
        <f>SUM(G53:G74)</f>
        <v>5494.49</v>
      </c>
      <c r="H75" s="243">
        <f>SUM(H53:H74)</f>
        <v>18386.969999999998</v>
      </c>
      <c r="I75" s="244">
        <f t="shared" si="2"/>
        <v>8.0012576098450389E-2</v>
      </c>
      <c r="J75" s="123"/>
      <c r="K75" s="25"/>
      <c r="L75"/>
    </row>
    <row r="76" spans="1:12" x14ac:dyDescent="0.2">
      <c r="B76" s="160" t="s">
        <v>168</v>
      </c>
      <c r="C76" s="202"/>
      <c r="D76" s="202"/>
      <c r="E76" s="202"/>
      <c r="F76" s="161">
        <f>F75+F50+F19</f>
        <v>506948</v>
      </c>
      <c r="G76" s="237">
        <f>G75+G50+G19</f>
        <v>22321.309999999998</v>
      </c>
      <c r="H76" s="237">
        <f>H75+H50+H19</f>
        <v>51553.899999999994</v>
      </c>
      <c r="I76" s="162">
        <f>H76/F76</f>
        <v>0.10169465112792632</v>
      </c>
      <c r="J76" s="123"/>
      <c r="K76" s="25"/>
      <c r="L76"/>
    </row>
    <row r="77" spans="1:12" x14ac:dyDescent="0.2">
      <c r="B77" s="123"/>
      <c r="C77" s="114"/>
      <c r="D77" s="114"/>
      <c r="E77" s="114"/>
      <c r="F77" s="203"/>
      <c r="G77" s="204"/>
      <c r="H77" s="205"/>
      <c r="I77" s="206"/>
      <c r="J77" s="123"/>
      <c r="K77" s="25"/>
      <c r="L77"/>
    </row>
    <row r="78" spans="1:12" ht="14.1" customHeight="1" x14ac:dyDescent="0.2">
      <c r="A78" s="17"/>
      <c r="B78" s="114"/>
      <c r="C78" s="114"/>
      <c r="D78" s="114"/>
      <c r="E78" s="114"/>
      <c r="F78" s="128"/>
      <c r="G78" s="129"/>
      <c r="H78" s="137"/>
      <c r="I78" s="138"/>
      <c r="J78" s="123"/>
      <c r="K78" s="20"/>
      <c r="L78"/>
    </row>
    <row r="79" spans="1:12" x14ac:dyDescent="0.2">
      <c r="B79" s="163"/>
      <c r="C79" s="195"/>
      <c r="D79" s="195"/>
      <c r="E79" s="195"/>
      <c r="F79" s="147" t="s">
        <v>165</v>
      </c>
      <c r="G79" s="148" t="s">
        <v>175</v>
      </c>
      <c r="H79" s="149" t="s">
        <v>176</v>
      </c>
      <c r="I79" s="215">
        <v>0.1666</v>
      </c>
      <c r="J79" s="123"/>
      <c r="K79" s="25"/>
      <c r="L79"/>
    </row>
    <row r="80" spans="1:12" x14ac:dyDescent="0.2">
      <c r="B80" s="184" t="s">
        <v>43</v>
      </c>
      <c r="C80" s="185"/>
      <c r="D80" s="186"/>
      <c r="E80" s="187"/>
      <c r="F80" s="185"/>
      <c r="G80" s="186"/>
      <c r="H80" s="187"/>
      <c r="I80" s="188"/>
      <c r="J80" s="123"/>
      <c r="K80" s="25"/>
      <c r="L80"/>
    </row>
    <row r="81" spans="2:12" x14ac:dyDescent="0.2">
      <c r="B81" s="150">
        <v>4200</v>
      </c>
      <c r="C81" s="114" t="s">
        <v>44</v>
      </c>
      <c r="D81" s="114" t="s">
        <v>45</v>
      </c>
      <c r="E81" s="114"/>
      <c r="F81" s="113">
        <v>345227</v>
      </c>
      <c r="G81" s="115">
        <v>4455.17</v>
      </c>
      <c r="H81" s="115">
        <v>4380.6400000000003</v>
      </c>
      <c r="I81" s="151">
        <f>H81/F81</f>
        <v>1.2689158148117037E-2</v>
      </c>
      <c r="J81" s="123"/>
      <c r="K81" s="25"/>
      <c r="L81"/>
    </row>
    <row r="82" spans="2:12" x14ac:dyDescent="0.2">
      <c r="B82" s="150">
        <v>4250</v>
      </c>
      <c r="C82" s="114"/>
      <c r="D82" s="114" t="s">
        <v>46</v>
      </c>
      <c r="E82" s="114"/>
      <c r="F82" s="152">
        <v>25500</v>
      </c>
      <c r="G82" s="115">
        <v>1980.1</v>
      </c>
      <c r="H82" s="116">
        <v>4150.32</v>
      </c>
      <c r="I82" s="151">
        <f>H82/F82</f>
        <v>0.16275764705882351</v>
      </c>
      <c r="J82" s="123"/>
      <c r="K82" s="25"/>
      <c r="L82"/>
    </row>
    <row r="83" spans="2:12" x14ac:dyDescent="0.2">
      <c r="B83" s="150">
        <v>4300</v>
      </c>
      <c r="C83" s="114" t="s">
        <v>47</v>
      </c>
      <c r="D83" s="114"/>
      <c r="E83" s="114"/>
      <c r="F83" s="113">
        <v>850</v>
      </c>
      <c r="G83" s="115">
        <v>0</v>
      </c>
      <c r="H83" s="116">
        <v>41.16</v>
      </c>
      <c r="I83" s="151">
        <f>H83/F83</f>
        <v>4.8423529411764699E-2</v>
      </c>
      <c r="J83" s="123"/>
      <c r="K83" s="25"/>
      <c r="L83"/>
    </row>
    <row r="84" spans="2:12" x14ac:dyDescent="0.2">
      <c r="B84" s="150">
        <v>4400</v>
      </c>
      <c r="C84" s="114" t="s">
        <v>48</v>
      </c>
      <c r="D84" s="114"/>
      <c r="E84" s="114"/>
      <c r="F84" s="152">
        <v>43500</v>
      </c>
      <c r="G84" s="115">
        <v>25000</v>
      </c>
      <c r="H84" s="116">
        <v>25000</v>
      </c>
      <c r="I84" s="151">
        <f>H84/F84</f>
        <v>0.57471264367816088</v>
      </c>
      <c r="J84" s="194"/>
      <c r="K84" s="25"/>
      <c r="L84"/>
    </row>
    <row r="85" spans="2:12" ht="13.5" thickBot="1" x14ac:dyDescent="0.25">
      <c r="B85" s="159">
        <v>4500</v>
      </c>
      <c r="C85" s="140" t="s">
        <v>173</v>
      </c>
      <c r="D85" s="140"/>
      <c r="E85" s="140"/>
      <c r="F85" s="180" t="s">
        <v>104</v>
      </c>
      <c r="G85" s="144">
        <v>0</v>
      </c>
      <c r="H85" s="145">
        <v>0</v>
      </c>
      <c r="I85" s="164"/>
      <c r="J85" s="194"/>
      <c r="K85" s="25"/>
      <c r="L85"/>
    </row>
    <row r="86" spans="2:12" x14ac:dyDescent="0.2">
      <c r="B86" s="165" t="s">
        <v>127</v>
      </c>
      <c r="C86" s="130"/>
      <c r="D86" s="207"/>
      <c r="E86" s="130"/>
      <c r="F86" s="136">
        <f>SUM(F81:F84)</f>
        <v>415077</v>
      </c>
      <c r="G86" s="226">
        <f>SUM(G81:G85)</f>
        <v>31435.27</v>
      </c>
      <c r="H86" s="226">
        <f>SUM(H81:H85)</f>
        <v>33572.119999999995</v>
      </c>
      <c r="I86" s="166">
        <f>H86/F86</f>
        <v>8.0881667738756893E-2</v>
      </c>
      <c r="J86" s="123"/>
      <c r="K86" s="25"/>
      <c r="L86"/>
    </row>
    <row r="87" spans="2:12" x14ac:dyDescent="0.2">
      <c r="B87" s="150"/>
      <c r="C87" s="114"/>
      <c r="D87" s="117"/>
      <c r="E87" s="114"/>
      <c r="F87" s="143"/>
      <c r="G87" s="208"/>
      <c r="H87" s="116"/>
      <c r="I87" s="151"/>
      <c r="J87" s="123"/>
      <c r="K87" s="25"/>
      <c r="L87"/>
    </row>
    <row r="88" spans="2:12" x14ac:dyDescent="0.2">
      <c r="B88" s="150"/>
      <c r="C88" s="114"/>
      <c r="D88" s="114"/>
      <c r="E88" s="114"/>
      <c r="F88" s="209"/>
      <c r="G88" s="208"/>
      <c r="H88" s="116"/>
      <c r="I88" s="151"/>
      <c r="J88" s="123"/>
      <c r="K88" s="25"/>
      <c r="L88"/>
    </row>
    <row r="89" spans="2:12" x14ac:dyDescent="0.2">
      <c r="B89" s="184" t="s">
        <v>50</v>
      </c>
      <c r="C89" s="185"/>
      <c r="D89" s="186"/>
      <c r="E89" s="187"/>
      <c r="F89" s="185"/>
      <c r="G89" s="186"/>
      <c r="H89" s="187"/>
      <c r="I89" s="188"/>
      <c r="J89" s="123"/>
      <c r="K89" s="25"/>
      <c r="L89"/>
    </row>
    <row r="90" spans="2:12" x14ac:dyDescent="0.2">
      <c r="B90" s="167">
        <v>7100</v>
      </c>
      <c r="C90" s="124" t="s">
        <v>157</v>
      </c>
      <c r="D90" s="168"/>
      <c r="E90" s="169"/>
      <c r="F90" s="182">
        <v>0</v>
      </c>
      <c r="G90" s="177">
        <v>0</v>
      </c>
      <c r="H90" s="177">
        <v>9106.0400000000009</v>
      </c>
      <c r="I90" s="229"/>
      <c r="J90" s="123"/>
      <c r="K90" s="25"/>
      <c r="L90"/>
    </row>
    <row r="91" spans="2:12" x14ac:dyDescent="0.2">
      <c r="B91" s="167">
        <v>7110</v>
      </c>
      <c r="C91" s="139" t="s">
        <v>119</v>
      </c>
      <c r="D91" s="168"/>
      <c r="E91" s="169"/>
      <c r="F91" s="182">
        <v>0</v>
      </c>
      <c r="G91" s="177">
        <v>0</v>
      </c>
      <c r="H91" s="177">
        <v>0</v>
      </c>
      <c r="I91" s="229"/>
      <c r="J91" s="123"/>
      <c r="K91" s="25"/>
      <c r="L91"/>
    </row>
    <row r="92" spans="2:12" x14ac:dyDescent="0.2">
      <c r="B92" s="167">
        <v>7115</v>
      </c>
      <c r="C92" s="114" t="s">
        <v>120</v>
      </c>
      <c r="D92" s="168"/>
      <c r="E92" s="169"/>
      <c r="F92" s="182">
        <v>0</v>
      </c>
      <c r="G92" s="177">
        <v>0</v>
      </c>
      <c r="H92" s="177">
        <v>0</v>
      </c>
      <c r="I92" s="229"/>
      <c r="J92" s="123"/>
      <c r="K92" s="25"/>
      <c r="L92"/>
    </row>
    <row r="93" spans="2:12" x14ac:dyDescent="0.2">
      <c r="B93" s="167">
        <v>7210</v>
      </c>
      <c r="C93" s="114" t="s">
        <v>135</v>
      </c>
      <c r="D93" s="168"/>
      <c r="E93" s="169"/>
      <c r="F93" s="182">
        <v>10000</v>
      </c>
      <c r="G93" s="177">
        <v>0</v>
      </c>
      <c r="H93" s="177">
        <v>0</v>
      </c>
      <c r="I93" s="151">
        <f t="shared" ref="I93:I113" si="3">H93/F93</f>
        <v>0</v>
      </c>
      <c r="J93" s="123"/>
      <c r="K93" s="25"/>
      <c r="L93"/>
    </row>
    <row r="94" spans="2:12" x14ac:dyDescent="0.2">
      <c r="B94" s="167">
        <v>7211</v>
      </c>
      <c r="C94" s="124" t="s">
        <v>133</v>
      </c>
      <c r="D94" s="168"/>
      <c r="E94" s="169"/>
      <c r="F94" s="182">
        <v>0</v>
      </c>
      <c r="G94" s="177">
        <v>0</v>
      </c>
      <c r="H94" s="177">
        <v>0</v>
      </c>
      <c r="I94" s="229"/>
      <c r="J94" s="123"/>
      <c r="K94" s="25"/>
      <c r="L94"/>
    </row>
    <row r="95" spans="2:12" x14ac:dyDescent="0.2">
      <c r="B95" s="167">
        <v>7212</v>
      </c>
      <c r="C95" s="139" t="s">
        <v>134</v>
      </c>
      <c r="D95" s="168"/>
      <c r="E95" s="169"/>
      <c r="F95" s="182">
        <v>0</v>
      </c>
      <c r="G95" s="177">
        <v>0</v>
      </c>
      <c r="H95" s="177">
        <v>0</v>
      </c>
      <c r="I95" s="229"/>
      <c r="J95" s="123"/>
      <c r="K95" s="25"/>
      <c r="L95"/>
    </row>
    <row r="96" spans="2:12" x14ac:dyDescent="0.2">
      <c r="B96" s="167">
        <v>7310</v>
      </c>
      <c r="C96" s="139" t="s">
        <v>132</v>
      </c>
      <c r="D96" s="168"/>
      <c r="E96" s="169"/>
      <c r="F96" s="182">
        <v>0</v>
      </c>
      <c r="G96" s="177">
        <v>0</v>
      </c>
      <c r="H96" s="177">
        <v>0</v>
      </c>
      <c r="I96" s="229"/>
      <c r="J96" s="123"/>
      <c r="K96" s="25"/>
      <c r="L96"/>
    </row>
    <row r="97" spans="2:12" x14ac:dyDescent="0.2">
      <c r="B97" s="167">
        <v>7315</v>
      </c>
      <c r="C97" s="139" t="s">
        <v>155</v>
      </c>
      <c r="D97" s="168"/>
      <c r="E97" s="169"/>
      <c r="F97" s="182">
        <v>0</v>
      </c>
      <c r="G97" s="177">
        <v>0</v>
      </c>
      <c r="H97" s="177">
        <v>0</v>
      </c>
      <c r="I97" s="229"/>
      <c r="J97" s="123"/>
      <c r="K97" s="25"/>
      <c r="L97"/>
    </row>
    <row r="98" spans="2:12" x14ac:dyDescent="0.2">
      <c r="B98" s="167">
        <v>7320</v>
      </c>
      <c r="C98" s="139" t="s">
        <v>121</v>
      </c>
      <c r="D98" s="168"/>
      <c r="E98" s="169"/>
      <c r="F98" s="182">
        <v>0</v>
      </c>
      <c r="G98" s="177">
        <v>0</v>
      </c>
      <c r="H98" s="177">
        <v>0</v>
      </c>
      <c r="I98" s="229"/>
      <c r="J98" s="123"/>
      <c r="K98" s="25"/>
      <c r="L98"/>
    </row>
    <row r="99" spans="2:12" x14ac:dyDescent="0.2">
      <c r="B99" s="167">
        <v>7330</v>
      </c>
      <c r="C99" s="139" t="s">
        <v>91</v>
      </c>
      <c r="D99" s="168"/>
      <c r="E99" s="169"/>
      <c r="F99" s="182">
        <v>0</v>
      </c>
      <c r="G99" s="177">
        <v>0</v>
      </c>
      <c r="H99" s="177">
        <v>0</v>
      </c>
      <c r="I99" s="229"/>
      <c r="J99" s="123"/>
      <c r="K99" s="25"/>
      <c r="L99"/>
    </row>
    <row r="100" spans="2:12" x14ac:dyDescent="0.2">
      <c r="B100" s="167">
        <v>7340</v>
      </c>
      <c r="C100" s="139" t="s">
        <v>166</v>
      </c>
      <c r="D100" s="168"/>
      <c r="E100" s="169"/>
      <c r="F100" s="182">
        <v>5000</v>
      </c>
      <c r="G100" s="177">
        <v>0</v>
      </c>
      <c r="H100" s="177">
        <v>0</v>
      </c>
      <c r="I100" s="151">
        <f t="shared" si="3"/>
        <v>0</v>
      </c>
      <c r="J100" s="123"/>
      <c r="K100" s="25"/>
      <c r="L100"/>
    </row>
    <row r="101" spans="2:12" x14ac:dyDescent="0.2">
      <c r="B101" s="167">
        <v>7350</v>
      </c>
      <c r="C101" s="139" t="s">
        <v>146</v>
      </c>
      <c r="D101" s="168"/>
      <c r="E101" s="169"/>
      <c r="F101" s="182">
        <v>0</v>
      </c>
      <c r="G101" s="177">
        <v>0</v>
      </c>
      <c r="H101" s="177">
        <v>0</v>
      </c>
      <c r="I101" s="229"/>
      <c r="J101" s="123"/>
      <c r="K101" s="25"/>
      <c r="L101"/>
    </row>
    <row r="102" spans="2:12" x14ac:dyDescent="0.2">
      <c r="B102" s="167">
        <v>7355</v>
      </c>
      <c r="C102" s="139" t="s">
        <v>167</v>
      </c>
      <c r="D102" s="168"/>
      <c r="E102" s="169"/>
      <c r="F102" s="182">
        <v>25000</v>
      </c>
      <c r="G102" s="177">
        <v>0</v>
      </c>
      <c r="H102" s="177">
        <v>0</v>
      </c>
      <c r="I102" s="151">
        <f t="shared" si="3"/>
        <v>0</v>
      </c>
      <c r="J102" s="123"/>
      <c r="K102" s="25"/>
      <c r="L102"/>
    </row>
    <row r="103" spans="2:12" x14ac:dyDescent="0.2">
      <c r="B103" s="167">
        <v>7360</v>
      </c>
      <c r="C103" s="139" t="s">
        <v>156</v>
      </c>
      <c r="D103" s="168"/>
      <c r="E103" s="169"/>
      <c r="F103" s="182">
        <v>0</v>
      </c>
      <c r="G103" s="177">
        <v>0</v>
      </c>
      <c r="H103" s="177">
        <v>0</v>
      </c>
      <c r="I103" s="229"/>
      <c r="J103" s="123"/>
      <c r="K103" s="25"/>
      <c r="L103"/>
    </row>
    <row r="104" spans="2:12" x14ac:dyDescent="0.2">
      <c r="B104" s="167">
        <v>7365</v>
      </c>
      <c r="C104" s="139" t="s">
        <v>157</v>
      </c>
      <c r="D104" s="168"/>
      <c r="E104" s="169"/>
      <c r="F104" s="182">
        <v>0</v>
      </c>
      <c r="G104" s="177">
        <v>0</v>
      </c>
      <c r="H104" s="177">
        <v>0</v>
      </c>
      <c r="I104" s="229"/>
      <c r="J104" s="123"/>
      <c r="K104" s="25"/>
      <c r="L104"/>
    </row>
    <row r="105" spans="2:12" x14ac:dyDescent="0.2">
      <c r="B105" s="167">
        <v>7400</v>
      </c>
      <c r="C105" s="170" t="s">
        <v>100</v>
      </c>
      <c r="D105" s="168"/>
      <c r="E105" s="169"/>
      <c r="F105" s="182">
        <v>5000</v>
      </c>
      <c r="G105" s="177">
        <v>0</v>
      </c>
      <c r="H105" s="177">
        <v>0</v>
      </c>
      <c r="I105" s="151">
        <f t="shared" si="3"/>
        <v>0</v>
      </c>
      <c r="J105" s="123"/>
      <c r="K105" s="25"/>
      <c r="L105"/>
    </row>
    <row r="106" spans="2:12" x14ac:dyDescent="0.2">
      <c r="B106" s="167">
        <v>7405</v>
      </c>
      <c r="C106" s="170" t="s">
        <v>137</v>
      </c>
      <c r="D106" s="168"/>
      <c r="E106" s="169"/>
      <c r="F106" s="182">
        <v>5000</v>
      </c>
      <c r="G106" s="177">
        <v>0</v>
      </c>
      <c r="H106" s="177">
        <v>0</v>
      </c>
      <c r="I106" s="151">
        <f t="shared" si="3"/>
        <v>0</v>
      </c>
      <c r="J106" s="123"/>
      <c r="K106" s="25"/>
      <c r="L106"/>
    </row>
    <row r="107" spans="2:12" x14ac:dyDescent="0.2">
      <c r="B107" s="167">
        <v>7420</v>
      </c>
      <c r="C107" s="141" t="s">
        <v>122</v>
      </c>
      <c r="D107" s="168"/>
      <c r="E107" s="169"/>
      <c r="F107" s="182">
        <v>15000</v>
      </c>
      <c r="G107" s="177">
        <v>0</v>
      </c>
      <c r="H107" s="177">
        <v>0</v>
      </c>
      <c r="I107" s="151">
        <f t="shared" si="3"/>
        <v>0</v>
      </c>
      <c r="J107" s="123"/>
      <c r="K107" s="25"/>
      <c r="L107"/>
    </row>
    <row r="108" spans="2:12" x14ac:dyDescent="0.2">
      <c r="B108" s="167">
        <v>7425</v>
      </c>
      <c r="C108" s="141" t="s">
        <v>136</v>
      </c>
      <c r="D108" s="168"/>
      <c r="E108" s="169"/>
      <c r="F108" s="182">
        <v>10000</v>
      </c>
      <c r="G108" s="177">
        <v>19541.45</v>
      </c>
      <c r="H108" s="177">
        <v>19541.45</v>
      </c>
      <c r="I108" s="151">
        <f t="shared" si="3"/>
        <v>1.954145</v>
      </c>
      <c r="J108" s="123"/>
      <c r="K108" s="25"/>
      <c r="L108"/>
    </row>
    <row r="109" spans="2:12" x14ac:dyDescent="0.2">
      <c r="B109" s="167">
        <v>7430</v>
      </c>
      <c r="C109" s="141" t="s">
        <v>123</v>
      </c>
      <c r="D109" s="168"/>
      <c r="E109" s="169"/>
      <c r="F109" s="182">
        <v>0</v>
      </c>
      <c r="G109" s="177">
        <v>0</v>
      </c>
      <c r="H109" s="177">
        <v>0</v>
      </c>
      <c r="I109" s="229"/>
      <c r="J109" s="123"/>
      <c r="K109" s="25"/>
      <c r="L109"/>
    </row>
    <row r="110" spans="2:12" x14ac:dyDescent="0.2">
      <c r="B110" s="167">
        <v>7440</v>
      </c>
      <c r="C110" s="141" t="s">
        <v>161</v>
      </c>
      <c r="D110" s="168"/>
      <c r="E110" s="169"/>
      <c r="F110" s="182">
        <v>0</v>
      </c>
      <c r="G110" s="236">
        <v>0</v>
      </c>
      <c r="H110" s="236">
        <v>0</v>
      </c>
      <c r="I110" s="229"/>
      <c r="J110" s="123"/>
      <c r="K110" s="25"/>
      <c r="L110"/>
    </row>
    <row r="111" spans="2:12" x14ac:dyDescent="0.2">
      <c r="B111" s="167">
        <v>7700</v>
      </c>
      <c r="C111" s="170" t="s">
        <v>124</v>
      </c>
      <c r="D111" s="171"/>
      <c r="E111" s="169"/>
      <c r="F111" s="182"/>
      <c r="G111" s="177"/>
      <c r="H111" s="177"/>
      <c r="I111" s="235"/>
      <c r="J111" s="123"/>
      <c r="K111" s="25"/>
      <c r="L111"/>
    </row>
    <row r="112" spans="2:12" x14ac:dyDescent="0.2">
      <c r="B112" s="167">
        <v>7705</v>
      </c>
      <c r="C112" s="114"/>
      <c r="D112" s="171" t="s">
        <v>158</v>
      </c>
      <c r="E112" s="169"/>
      <c r="F112" s="182">
        <v>2750</v>
      </c>
      <c r="G112" s="177">
        <v>1500</v>
      </c>
      <c r="H112" s="177">
        <v>1500</v>
      </c>
      <c r="I112" s="151">
        <f t="shared" si="3"/>
        <v>0.54545454545454541</v>
      </c>
      <c r="J112" s="123"/>
      <c r="K112" s="25"/>
      <c r="L112"/>
    </row>
    <row r="113" spans="2:12" x14ac:dyDescent="0.2">
      <c r="B113" s="167">
        <v>7710</v>
      </c>
      <c r="C113" s="114"/>
      <c r="D113" s="171" t="s">
        <v>66</v>
      </c>
      <c r="E113" s="124"/>
      <c r="F113" s="182">
        <v>300</v>
      </c>
      <c r="G113" s="232">
        <v>0</v>
      </c>
      <c r="H113" s="233">
        <v>0</v>
      </c>
      <c r="I113" s="151">
        <f t="shared" si="3"/>
        <v>0</v>
      </c>
      <c r="J113" s="123"/>
      <c r="K113" s="25"/>
      <c r="L113"/>
    </row>
    <row r="114" spans="2:12" ht="13.5" thickBot="1" x14ac:dyDescent="0.25">
      <c r="B114" s="172">
        <v>7715</v>
      </c>
      <c r="C114" s="140"/>
      <c r="D114" s="142" t="s">
        <v>159</v>
      </c>
      <c r="E114" s="210"/>
      <c r="F114" s="183">
        <v>0</v>
      </c>
      <c r="G114" s="178">
        <v>0</v>
      </c>
      <c r="H114" s="179">
        <v>0</v>
      </c>
      <c r="I114" s="246"/>
      <c r="J114" s="123"/>
      <c r="K114" s="25"/>
      <c r="L114"/>
    </row>
    <row r="115" spans="2:12" x14ac:dyDescent="0.2">
      <c r="B115" s="165" t="s">
        <v>125</v>
      </c>
      <c r="C115" s="130"/>
      <c r="D115" s="207"/>
      <c r="E115" s="130"/>
      <c r="F115" s="136">
        <f>SUM(F90:F114)</f>
        <v>78050</v>
      </c>
      <c r="G115" s="234">
        <f>SUM(G90:G114)</f>
        <v>21041.45</v>
      </c>
      <c r="H115" s="234">
        <f>SUM(H90:H114)</f>
        <v>30147.49</v>
      </c>
      <c r="I115" s="166">
        <f>H115/F115</f>
        <v>0.38625868033311983</v>
      </c>
      <c r="J115" s="123"/>
      <c r="K115" s="25"/>
      <c r="L115"/>
    </row>
    <row r="116" spans="2:12" x14ac:dyDescent="0.2">
      <c r="B116" s="150"/>
      <c r="C116" s="114"/>
      <c r="D116" s="211"/>
      <c r="E116" s="114"/>
      <c r="F116" s="212"/>
      <c r="G116" s="213"/>
      <c r="H116" s="214"/>
      <c r="I116" s="173"/>
      <c r="J116" s="123"/>
      <c r="K116" s="25"/>
      <c r="L116"/>
    </row>
    <row r="117" spans="2:12" x14ac:dyDescent="0.2">
      <c r="B117" s="150"/>
      <c r="C117" s="114"/>
      <c r="D117" s="211"/>
      <c r="E117" s="114"/>
      <c r="F117" s="128"/>
      <c r="G117" s="129"/>
      <c r="H117" s="137"/>
      <c r="I117" s="174"/>
      <c r="J117" s="123"/>
      <c r="K117" s="25"/>
      <c r="L117"/>
    </row>
    <row r="118" spans="2:12" x14ac:dyDescent="0.2">
      <c r="B118" s="163"/>
      <c r="C118" s="195"/>
      <c r="D118" s="216"/>
      <c r="E118" s="195"/>
      <c r="F118" s="147" t="s">
        <v>165</v>
      </c>
      <c r="G118" s="148" t="s">
        <v>175</v>
      </c>
      <c r="H118" s="149" t="s">
        <v>176</v>
      </c>
      <c r="I118" s="215">
        <v>0.1666</v>
      </c>
      <c r="J118" s="123"/>
      <c r="K118" s="25"/>
      <c r="L118"/>
    </row>
    <row r="119" spans="2:12" ht="14.1" customHeight="1" x14ac:dyDescent="0.2">
      <c r="B119" s="184" t="s">
        <v>70</v>
      </c>
      <c r="C119" s="185"/>
      <c r="D119" s="186"/>
      <c r="E119" s="187"/>
      <c r="F119" s="185"/>
      <c r="G119" s="186"/>
      <c r="H119" s="187"/>
      <c r="I119" s="188"/>
      <c r="J119" s="123"/>
      <c r="K119" s="47"/>
      <c r="L119"/>
    </row>
    <row r="120" spans="2:12" ht="14.1" customHeight="1" x14ac:dyDescent="0.2">
      <c r="B120" s="175" t="s">
        <v>169</v>
      </c>
      <c r="C120" s="114"/>
      <c r="D120" s="117"/>
      <c r="E120" s="114"/>
      <c r="F120" s="143">
        <f>F9</f>
        <v>508500</v>
      </c>
      <c r="G120" s="143">
        <f>G9</f>
        <v>29229.86</v>
      </c>
      <c r="H120" s="143">
        <f>H9</f>
        <v>59964.36</v>
      </c>
      <c r="I120" s="173">
        <f>H120/F120</f>
        <v>0.11792401179941003</v>
      </c>
      <c r="J120" s="123"/>
      <c r="L120" s="90"/>
    </row>
    <row r="121" spans="2:12" x14ac:dyDescent="0.2">
      <c r="B121" s="175" t="s">
        <v>170</v>
      </c>
      <c r="C121" s="114"/>
      <c r="D121" s="117"/>
      <c r="E121" s="114"/>
      <c r="F121" s="143">
        <f>F76</f>
        <v>506948</v>
      </c>
      <c r="G121" s="143">
        <f>G76</f>
        <v>22321.309999999998</v>
      </c>
      <c r="H121" s="143">
        <f>H76</f>
        <v>51553.899999999994</v>
      </c>
      <c r="I121" s="173">
        <f>H121/F121</f>
        <v>0.10169465112792632</v>
      </c>
      <c r="J121" s="123"/>
      <c r="L121" s="23"/>
    </row>
    <row r="122" spans="2:12" x14ac:dyDescent="0.2">
      <c r="B122" s="175"/>
      <c r="C122" s="114"/>
      <c r="D122" s="117"/>
      <c r="E122" s="114"/>
      <c r="F122" s="143"/>
      <c r="G122" s="227"/>
      <c r="H122" s="227"/>
      <c r="I122" s="173"/>
      <c r="J122" s="123"/>
      <c r="L122" s="23"/>
    </row>
    <row r="123" spans="2:12" x14ac:dyDescent="0.2">
      <c r="B123" s="175" t="s">
        <v>172</v>
      </c>
      <c r="C123" s="114"/>
      <c r="D123" s="117"/>
      <c r="E123" s="114"/>
      <c r="F123" s="143">
        <f>F86</f>
        <v>415077</v>
      </c>
      <c r="G123" s="143">
        <f>G86</f>
        <v>31435.27</v>
      </c>
      <c r="H123" s="143">
        <f>H86</f>
        <v>33572.119999999995</v>
      </c>
      <c r="I123" s="173">
        <f t="shared" ref="I123" si="4">H123/F123</f>
        <v>8.0881667738756893E-2</v>
      </c>
      <c r="J123" s="123"/>
      <c r="L123" s="23"/>
    </row>
    <row r="124" spans="2:12" ht="13.5" thickBot="1" x14ac:dyDescent="0.25">
      <c r="B124" s="247" t="s">
        <v>171</v>
      </c>
      <c r="C124" s="140"/>
      <c r="D124" s="248"/>
      <c r="E124" s="140"/>
      <c r="F124" s="249">
        <f>F115</f>
        <v>78050</v>
      </c>
      <c r="G124" s="249">
        <f>G115</f>
        <v>21041.45</v>
      </c>
      <c r="H124" s="249">
        <f>H115</f>
        <v>30147.49</v>
      </c>
      <c r="I124" s="250">
        <f>H124/F124</f>
        <v>0.38625868033311983</v>
      </c>
      <c r="J124" s="123"/>
      <c r="L124" s="23"/>
    </row>
    <row r="125" spans="2:12" x14ac:dyDescent="0.2">
      <c r="B125" s="175"/>
      <c r="C125" s="114"/>
      <c r="D125" s="117"/>
      <c r="E125" s="114"/>
      <c r="F125" s="143"/>
      <c r="G125" s="143"/>
      <c r="H125" s="143"/>
      <c r="I125" s="173"/>
      <c r="J125" s="123"/>
      <c r="L125" s="23"/>
    </row>
    <row r="126" spans="2:12" ht="13.5" thickBot="1" x14ac:dyDescent="0.25">
      <c r="B126" s="247" t="s">
        <v>174</v>
      </c>
      <c r="C126" s="140"/>
      <c r="D126" s="248"/>
      <c r="E126" s="140"/>
      <c r="F126" s="249"/>
      <c r="G126" s="249">
        <f>G120-G121+G123-G124</f>
        <v>17302.370000000006</v>
      </c>
      <c r="H126" s="249">
        <f>H120-H121+H123-H124</f>
        <v>11835.09</v>
      </c>
      <c r="I126" s="250"/>
      <c r="J126" s="123"/>
      <c r="L126" s="23"/>
    </row>
    <row r="127" spans="2:12" ht="15" customHeight="1" x14ac:dyDescent="0.2">
      <c r="B127" s="17"/>
      <c r="C127" s="17"/>
      <c r="D127" s="17"/>
      <c r="E127" s="17"/>
      <c r="F127" s="17"/>
    </row>
    <row r="128" spans="2:12" ht="15" customHeight="1" x14ac:dyDescent="0.2">
      <c r="B128" s="17"/>
    </row>
    <row r="129" spans="2:11" x14ac:dyDescent="0.2">
      <c r="B129" s="17"/>
      <c r="C129" s="17"/>
      <c r="D129" s="105"/>
      <c r="E129" s="17"/>
      <c r="F129" s="104"/>
      <c r="G129" s="110"/>
      <c r="H129" s="106"/>
      <c r="I129" s="108"/>
      <c r="J129" s="2"/>
      <c r="K129" s="25"/>
    </row>
    <row r="130" spans="2:11" x14ac:dyDescent="0.2">
      <c r="B130" s="17"/>
      <c r="C130" s="17"/>
      <c r="D130" s="17"/>
      <c r="E130" s="17"/>
      <c r="F130" s="107"/>
      <c r="G130" s="70"/>
      <c r="H130" s="106"/>
      <c r="I130" s="109"/>
      <c r="J130" s="2"/>
      <c r="K130" s="20"/>
    </row>
    <row r="131" spans="2:11" x14ac:dyDescent="0.2">
      <c r="B131" s="17"/>
      <c r="E131" s="17"/>
      <c r="F131" s="107"/>
      <c r="G131" s="70"/>
      <c r="H131" s="106"/>
      <c r="I131" s="109"/>
      <c r="J131" s="2"/>
      <c r="K131" s="20"/>
    </row>
    <row r="132" spans="2:11" ht="18" customHeight="1" x14ac:dyDescent="0.2"/>
    <row r="133" spans="2:11" x14ac:dyDescent="0.2">
      <c r="G133" s="112"/>
    </row>
    <row r="136" spans="2:11" x14ac:dyDescent="0.2">
      <c r="I136" s="99"/>
    </row>
  </sheetData>
  <sheetProtection selectLockedCells="1" selectUnlockedCells="1"/>
  <mergeCells count="3">
    <mergeCell ref="J13:J14"/>
    <mergeCell ref="J27:J32"/>
    <mergeCell ref="J53:J56"/>
  </mergeCells>
  <printOptions horizontalCentered="1"/>
  <pageMargins left="0.25" right="0.25" top="0.75" bottom="0.75" header="0.3" footer="0.3"/>
  <pageSetup scale="87" firstPageNumber="0" fitToHeight="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jan 98</vt:lpstr>
      <vt:lpstr>feb 98</vt:lpstr>
      <vt:lpstr>mar 98</vt:lpstr>
      <vt:lpstr>apr 98</vt:lpstr>
      <vt:lpstr>may 98</vt:lpstr>
      <vt:lpstr>june 98</vt:lpstr>
      <vt:lpstr>july 98</vt:lpstr>
      <vt:lpstr>8.2013</vt:lpstr>
      <vt:lpstr>'8.2013'!Print_Area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IHWD</dc:creator>
  <cp:lastModifiedBy>Indian Hills Water District</cp:lastModifiedBy>
  <cp:lastPrinted>2021-01-20T19:11:43Z</cp:lastPrinted>
  <dcterms:created xsi:type="dcterms:W3CDTF">2014-03-19T18:10:29Z</dcterms:created>
  <dcterms:modified xsi:type="dcterms:W3CDTF">2021-03-16T21:45:15Z</dcterms:modified>
</cp:coreProperties>
</file>