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haucase-my.sharepoint.com/personal/marc_esculier_chaucase_com/Documents/Documents/Groupe Chaucase - forms/"/>
    </mc:Choice>
  </mc:AlternateContent>
  <xr:revisionPtr revIDLastSave="0" documentId="14_{6E320B6D-6923-4E2E-B0EE-2BBF718C98FC}" xr6:coauthVersionLast="47" xr6:coauthVersionMax="47" xr10:uidLastSave="{00000000-0000-0000-0000-000000000000}"/>
  <workbookProtection workbookAlgorithmName="SHA-512" workbookHashValue="KpnVD8QYbrj29ucEIPPnuVfbhsCVtCEOpZeneie9fnuRsY2zK0Qw6GbG4yy8fjGWQXCOI2PwdrioJd2CRfJKQQ==" workbookSaltValue="caAwocwI54CuZpdoUzMo6A==" workbookSpinCount="100000" lockStructure="1"/>
  <bookViews>
    <workbookView xWindow="-120" yWindow="-120" windowWidth="29040" windowHeight="15720" xr2:uid="{00000000-000D-0000-FFFF-FFFF00000000}"/>
  </bookViews>
  <sheets>
    <sheet name="IncriptionRegistration" sheetId="1" r:id="rId1"/>
    <sheet name="FactureInvoice" sheetId="4" state="hidden" r:id="rId2"/>
    <sheet name="RecuReceipt" sheetId="7" state="hidden" r:id="rId3"/>
  </sheets>
  <definedNames>
    <definedName name="_xlnm.Print_Area" localSheetId="1">FactureInvoice!#REF!</definedName>
    <definedName name="_xlnm.Print_Area" localSheetId="0">IncriptionRegistration!$A$1:$W$68</definedName>
    <definedName name="_xlnm.Print_Area" localSheetId="2">RecuReceipt!#REF!</definedName>
    <definedName name="print_share" localSheetId="1">FactureInvoice!#REF!</definedName>
    <definedName name="print_share" localSheetId="0">IncriptionRegistration!#REF!</definedName>
    <definedName name="print_share" localSheetId="2">RecuReceipt!#REF!</definedName>
    <definedName name="rss_share" localSheetId="1">FactureInvoice!#REF!</definedName>
    <definedName name="rss_share" localSheetId="0">IncriptionRegistration!#REF!</definedName>
    <definedName name="rss_share" localSheetId="2">RecuReceipt!#REF!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9" i="1" l="1"/>
  <c r="M59" i="1"/>
  <c r="J59" i="1"/>
  <c r="G59" i="1"/>
  <c r="D59" i="1"/>
  <c r="P56" i="1"/>
  <c r="M56" i="1"/>
  <c r="J56" i="1"/>
  <c r="G56" i="1"/>
  <c r="D56" i="1"/>
  <c r="V56" i="1" s="1"/>
  <c r="Q63" i="1"/>
  <c r="S63" i="1"/>
  <c r="U63" i="1" l="1"/>
  <c r="R53" i="1"/>
  <c r="O53" i="1"/>
  <c r="R52" i="1"/>
  <c r="O52" i="1"/>
  <c r="R51" i="1"/>
  <c r="O51" i="1"/>
  <c r="R50" i="1"/>
  <c r="O50" i="1"/>
  <c r="R49" i="1"/>
  <c r="O49" i="1"/>
  <c r="A20" i="1"/>
  <c r="A21" i="1"/>
  <c r="A22" i="1"/>
  <c r="A23" i="1"/>
  <c r="A24" i="1"/>
  <c r="T26" i="1"/>
  <c r="R26" i="1"/>
  <c r="R2" i="7"/>
  <c r="A9" i="4"/>
  <c r="A25" i="7"/>
  <c r="A24" i="7"/>
  <c r="A23" i="7"/>
  <c r="A22" i="7"/>
  <c r="A15" i="7"/>
  <c r="A14" i="7"/>
  <c r="A13" i="7"/>
  <c r="A12" i="7"/>
  <c r="A11" i="7"/>
  <c r="A10" i="7"/>
  <c r="A9" i="7"/>
  <c r="A25" i="4"/>
  <c r="A24" i="4"/>
  <c r="A23" i="4"/>
  <c r="A22" i="4"/>
  <c r="A15" i="4"/>
  <c r="A14" i="4"/>
  <c r="A13" i="4"/>
  <c r="A12" i="4"/>
  <c r="A11" i="4"/>
  <c r="A10" i="4"/>
  <c r="Q24" i="4"/>
  <c r="Q27" i="4"/>
  <c r="Q28" i="7"/>
  <c r="Q24" i="7"/>
  <c r="Q27" i="7"/>
  <c r="Q28" i="4"/>
  <c r="M26" i="1" l="1"/>
  <c r="V26" i="1" s="1"/>
  <c r="Q22" i="7" s="1"/>
  <c r="U53" i="1"/>
  <c r="U49" i="1"/>
  <c r="U50" i="1"/>
  <c r="U51" i="1"/>
  <c r="U52" i="1"/>
  <c r="V57" i="1" l="1"/>
  <c r="V59" i="1"/>
  <c r="Q23" i="7"/>
  <c r="Q30" i="7" s="1"/>
  <c r="Q33" i="7" s="1"/>
  <c r="Q25" i="4"/>
  <c r="Q25" i="7"/>
  <c r="Q22" i="4"/>
  <c r="V60" i="1" l="1"/>
  <c r="U65" i="1" s="1"/>
  <c r="Q23" i="4"/>
  <c r="Q30" i="4" s="1"/>
</calcChain>
</file>

<file path=xl/sharedStrings.xml><?xml version="1.0" encoding="utf-8"?>
<sst xmlns="http://schemas.openxmlformats.org/spreadsheetml/2006/main" count="130" uniqueCount="90">
  <si>
    <t>Demandeur - Applicant</t>
  </si>
  <si>
    <t>Facturation à - Invoice to</t>
  </si>
  <si>
    <t>DATE  ⇨</t>
  </si>
  <si>
    <t>PO #   ⇨</t>
  </si>
  <si>
    <t xml:space="preserve">Compagnie:                                                                                                                Company:                     </t>
  </si>
  <si>
    <t xml:space="preserve">Compagnie: Company:                     </t>
  </si>
  <si>
    <t>Demandeur: Applicant:</t>
  </si>
  <si>
    <t>Contact:</t>
  </si>
  <si>
    <t>Adresse:                                                                                                             Address:</t>
  </si>
  <si>
    <t>Ville/Prov                                                                                                                        City/Prov</t>
  </si>
  <si>
    <t>Ville/Prov                                                                                                                       City/Prov</t>
  </si>
  <si>
    <t>Code Postal:                                                                                                              Postal code:</t>
  </si>
  <si>
    <t xml:space="preserve">Téléphone:                                                                                                             Phone:                     </t>
  </si>
  <si>
    <t xml:space="preserve">Courriel:                                                                                                                           E-mail:                     </t>
  </si>
  <si>
    <t xml:space="preserve"> Incription   -   Participants   -   Registration</t>
  </si>
  <si>
    <t>NOM - NAME</t>
  </si>
  <si>
    <t>TÉL / TEL</t>
  </si>
  <si>
    <t>COURRIEL - EMAIL</t>
  </si>
  <si>
    <t>COÛT   -   PARTICIPATION   -   COST</t>
  </si>
  <si>
    <t>Qty - Qté</t>
  </si>
  <si>
    <t>Coût / Cost</t>
  </si>
  <si>
    <t>TPS / GST</t>
  </si>
  <si>
    <t>TVQ / QST</t>
  </si>
  <si>
    <t>TOTAL</t>
  </si>
  <si>
    <r>
      <rPr>
        <b/>
        <sz val="12"/>
        <rFont val="Arial"/>
        <family val="2"/>
      </rPr>
      <t xml:space="preserve">                                                       Guide de l'acheteur   -  (INFO)   -    Buyer guide</t>
    </r>
    <r>
      <rPr>
        <sz val="12"/>
        <rFont val="Arial"/>
        <family val="2"/>
      </rPr>
      <t xml:space="preserve"> </t>
    </r>
    <r>
      <rPr>
        <b/>
        <sz val="12"/>
        <rFont val="Arial"/>
        <family val="2"/>
      </rPr>
      <t xml:space="preserve">                                                                                                                                                    </t>
    </r>
  </si>
  <si>
    <t xml:space="preserve">Marque de commerce  Brand </t>
  </si>
  <si>
    <t>Végan ( e )</t>
  </si>
  <si>
    <t>Orthopédique</t>
  </si>
  <si>
    <t>Sport</t>
  </si>
  <si>
    <t>Pantoufle Slipper</t>
  </si>
  <si>
    <t>Bourse Purse</t>
  </si>
  <si>
    <t>Commande - Order</t>
  </si>
  <si>
    <t>Qté - Qty</t>
  </si>
  <si>
    <t>Coût - Cost</t>
  </si>
  <si>
    <t>TPS - GST</t>
  </si>
  <si>
    <t>TVQ - PST</t>
  </si>
  <si>
    <t>Page couleur                                                      Color page</t>
  </si>
  <si>
    <t>Commande / Espace de kiosque    -    Order / Booth space</t>
  </si>
  <si>
    <t>Qté Qty</t>
  </si>
  <si>
    <t>TVQ - QST</t>
  </si>
  <si>
    <t>10 X 20</t>
  </si>
  <si>
    <t>Groupe ChauCASE Inc.</t>
  </si>
  <si>
    <t>Date:</t>
  </si>
  <si>
    <t>Marc-André Esculier</t>
  </si>
  <si>
    <t>Facture - Invoice:</t>
  </si>
  <si>
    <t>1533 Leroux, Saint-Lazare (Québec) J7T 2S4</t>
  </si>
  <si>
    <t>514-971-6272</t>
  </si>
  <si>
    <t>mesculier@gmail.com</t>
  </si>
  <si>
    <t>Facture à - Invoice To</t>
  </si>
  <si>
    <t>Détails - Details</t>
  </si>
  <si>
    <t>Salon commercial Groupe ChauCASE - Hiver 2019</t>
  </si>
  <si>
    <t>TPS - GST 730 725 314 RT0001 (5%)</t>
  </si>
  <si>
    <t>TVQ - PST 12 2601 6038 TQ0001 (9.975%)</t>
  </si>
  <si>
    <t>Facture - Invoice: Total</t>
  </si>
  <si>
    <t>Montant Payé - Paid amount</t>
  </si>
  <si>
    <t>Solde - Balance</t>
  </si>
  <si>
    <t xml:space="preserve">Commentaire (ci-dessous)  -  Comments (below) </t>
  </si>
  <si>
    <t>20 X 60</t>
  </si>
  <si>
    <t>Coût  Cost</t>
  </si>
  <si>
    <t>10 X 10</t>
  </si>
  <si>
    <t>10 X 40</t>
  </si>
  <si>
    <t>10 X 50</t>
  </si>
  <si>
    <t>10 X 60</t>
  </si>
  <si>
    <t>10 X 30</t>
  </si>
  <si>
    <t>20 X 50</t>
  </si>
  <si>
    <t>20 X 40</t>
  </si>
  <si>
    <t>20 X 30</t>
  </si>
  <si>
    <t>20 X 20</t>
  </si>
  <si>
    <t>INSCRIPTION -  REGISTRATION . . . . . . . DRUMMONDVILLE, QC</t>
  </si>
  <si>
    <t xml:space="preserve">          Compagnie                        Company</t>
  </si>
  <si>
    <t xml:space="preserve">                 Inscription: Date limite: 15 Juin, 2024                    La date limite publiée est sujette à la disponibilité d'espace.       </t>
  </si>
  <si>
    <t xml:space="preserve">                      Registration deadline:   June 15, 2024          The published deadline is subject to space availability. </t>
  </si>
  <si>
    <t xml:space="preserve">   Sécurité    Safety</t>
  </si>
  <si>
    <t xml:space="preserve">     Souliers      Shoes</t>
  </si>
  <si>
    <t xml:space="preserve">       Sandales       Sandals</t>
  </si>
  <si>
    <t xml:space="preserve">   H    M</t>
  </si>
  <si>
    <t xml:space="preserve">  F  W</t>
  </si>
  <si>
    <t xml:space="preserve">  E  C</t>
  </si>
  <si>
    <t xml:space="preserve">                   DEVIS TECHNIQUE:           Largeur: 5''                                        Hauteur: 8''                                                  Format:  JPEG ou PDF                                4 Couleurs - Haute définition                                                                   </t>
  </si>
  <si>
    <t xml:space="preserve">                   DEVIS TECHNIQUE:           Width 5''                                                  Height: 8''                                                  Format:  JPEG ou PDF                                 4 Color - High définition                                                                   </t>
  </si>
  <si>
    <t xml:space="preserve">Couverture arrière                                               Back cover                </t>
  </si>
  <si>
    <t>Intérieur - couverture avant                                   Inside front cover</t>
  </si>
  <si>
    <t>Intérieur - Couverture arrière                          Inside back cover</t>
  </si>
  <si>
    <t>Page: noir et blanc                                       Black and white page</t>
  </si>
  <si>
    <t>Publicité / Guide de l'acheteur    -    Buyer guide / advertising</t>
  </si>
  <si>
    <r>
      <t xml:space="preserve">           Commande / Prise Électrique               Order / Electrical outlet </t>
    </r>
    <r>
      <rPr>
        <b/>
        <sz val="16"/>
        <rFont val="Arial"/>
        <family val="2"/>
      </rPr>
      <t>⇨</t>
    </r>
  </si>
  <si>
    <r>
      <rPr>
        <b/>
        <sz val="11"/>
        <rFont val="Arial"/>
        <family val="2"/>
      </rPr>
      <t>Modalités de ce contrat:</t>
    </r>
    <r>
      <rPr>
        <sz val="11"/>
        <rFont val="Arial"/>
        <family val="2"/>
      </rPr>
      <t xml:space="preserve"> Un demandeur et signataire aux présentes agissant à titre de représentant non autorisé d'une compagnie ou société par actions sera tenu personnellement responsable de tout montant impayé.                                       Le demandeur et tout autre représentant de la compagnie ou société par actions confirme avoir lu, compris et accepté les conditions énoncées aux règlements d'exposition publiés dans le manuel de l'exposant disponible sur le site www.chaucase.com  N.B.: tous les montants sont en monnaie Canadienne.</t>
    </r>
  </si>
  <si>
    <r>
      <rPr>
        <b/>
        <sz val="11"/>
        <rFont val="Arial"/>
        <family val="2"/>
      </rPr>
      <t>Modalities of this contract</t>
    </r>
    <r>
      <rPr>
        <sz val="11"/>
        <rFont val="Arial"/>
        <family val="2"/>
      </rPr>
      <t>: If an individual's signature on a contract, on behalf of the Company and relative to the event, is declared invalid or not authorized by the said Company, this individual becomes responsible for the amounts unpaid.          The applicant and/or associate involved in the application confirm that the conditions enumerated in the rules published in the Exhibitor Manual posted on the web site www.chaucase.com were read, understood and are agreed to.                                  Note: all amounts are in Canadian currency.</t>
    </r>
  </si>
  <si>
    <t>Grand Total  (CAD)</t>
  </si>
  <si>
    <t>Date limite                                                   21 - 06 - 2024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</si>
</sst>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_ * #,##0.00_)\ &quot;$&quot;_ ;_ * \(#,##0.00\)\ &quot;$&quot;_ ;_ * &quot;-&quot;??_)\ &quot;$&quot;_ ;_ @_ "/>
    <numFmt numFmtId="165" formatCode="_-&quot;$&quot;* #,##0.00_-;\-&quot;$&quot;* #,##0.00_-;_-&quot;$&quot;* &quot;-&quot;??_-;_-@_-"/>
    <numFmt numFmtId="166" formatCode="&quot;$&quot;#,##0.00"/>
  </numFmts>
  <fonts count="24" x14ac:knownFonts="1">
    <font>
      <sz val="10"/>
      <name val="Arial"/>
    </font>
    <font>
      <sz val="8"/>
      <name val="Arial"/>
      <family val="2"/>
    </font>
    <font>
      <sz val="9"/>
      <name val="Arial"/>
      <family val="2"/>
    </font>
    <font>
      <sz val="10"/>
      <name val="Arial"/>
      <family val="2"/>
    </font>
    <font>
      <b/>
      <sz val="10"/>
      <name val="Arial"/>
      <family val="2"/>
    </font>
    <font>
      <b/>
      <sz val="12"/>
      <name val="Arial"/>
      <family val="2"/>
    </font>
    <font>
      <sz val="12"/>
      <name val="Arial"/>
      <family val="2"/>
    </font>
    <font>
      <b/>
      <sz val="18"/>
      <name val="Arial"/>
      <family val="2"/>
    </font>
    <font>
      <sz val="14"/>
      <name val="Arial"/>
      <family val="2"/>
    </font>
    <font>
      <b/>
      <sz val="9"/>
      <name val="Arial"/>
      <family val="2"/>
    </font>
    <font>
      <b/>
      <u/>
      <sz val="10"/>
      <name val="Arial"/>
      <family val="2"/>
    </font>
    <font>
      <u/>
      <sz val="10"/>
      <color theme="10"/>
      <name val="Arial"/>
      <family val="2"/>
    </font>
    <font>
      <b/>
      <sz val="16"/>
      <name val="Arial"/>
      <family val="2"/>
    </font>
    <font>
      <sz val="11"/>
      <name val="Arial"/>
      <family val="2"/>
    </font>
    <font>
      <b/>
      <sz val="11"/>
      <name val="Arial"/>
      <family val="2"/>
    </font>
    <font>
      <sz val="9"/>
      <name val="Arial Narrow"/>
      <family val="2"/>
    </font>
    <font>
      <sz val="10"/>
      <name val="Arial Narrow"/>
      <family val="2"/>
    </font>
    <font>
      <sz val="8"/>
      <name val="Arial Narrow"/>
      <family val="2"/>
    </font>
    <font>
      <b/>
      <sz val="10"/>
      <name val="Arial Narrow"/>
      <family val="2"/>
    </font>
    <font>
      <sz val="12"/>
      <name val="Arial Narrow"/>
      <family val="2"/>
    </font>
    <font>
      <u/>
      <sz val="12"/>
      <color theme="10"/>
      <name val="Arial Narrow"/>
      <family val="2"/>
    </font>
    <font>
      <u/>
      <sz val="10"/>
      <color rgb="FF0563C1"/>
      <name val="Arial"/>
      <family val="2"/>
    </font>
    <font>
      <b/>
      <sz val="11"/>
      <name val="Arial Narrow"/>
      <family val="2"/>
    </font>
    <font>
      <sz val="9"/>
      <color theme="0"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s>
  <cellStyleXfs count="2">
    <xf numFmtId="0" fontId="0" fillId="0" borderId="0"/>
    <xf numFmtId="0" fontId="11" fillId="0" borderId="0" applyNumberFormat="0" applyFill="0" applyBorder="0" applyAlignment="0" applyProtection="0"/>
  </cellStyleXfs>
  <cellXfs count="301">
    <xf numFmtId="0" fontId="0" fillId="0" borderId="0" xfId="0"/>
    <xf numFmtId="0" fontId="3" fillId="0" borderId="0" xfId="0" applyFont="1"/>
    <xf numFmtId="0" fontId="3" fillId="0" borderId="0" xfId="0" applyFont="1" applyAlignment="1">
      <alignment vertical="center"/>
    </xf>
    <xf numFmtId="0" fontId="3" fillId="0" borderId="10" xfId="0" applyFont="1" applyBorder="1"/>
    <xf numFmtId="0" fontId="3" fillId="0" borderId="19" xfId="0" applyFont="1" applyBorder="1"/>
    <xf numFmtId="0" fontId="3" fillId="0" borderId="9" xfId="0" applyFont="1" applyBorder="1"/>
    <xf numFmtId="0" fontId="3" fillId="0" borderId="21" xfId="0" applyFont="1" applyBorder="1"/>
    <xf numFmtId="0" fontId="3" fillId="0" borderId="4" xfId="0" applyFont="1" applyBorder="1"/>
    <xf numFmtId="0" fontId="3" fillId="0" borderId="5" xfId="0" applyFont="1" applyBorder="1"/>
    <xf numFmtId="0" fontId="3" fillId="0" borderId="6" xfId="0" applyFont="1" applyBorder="1"/>
    <xf numFmtId="0" fontId="10" fillId="0" borderId="20" xfId="0" applyFont="1" applyBorder="1"/>
    <xf numFmtId="0" fontId="3" fillId="0" borderId="2" xfId="0" applyFont="1" applyBorder="1"/>
    <xf numFmtId="0" fontId="3" fillId="0" borderId="3" xfId="0" applyFont="1" applyBorder="1"/>
    <xf numFmtId="0" fontId="3" fillId="0" borderId="13" xfId="0" applyFont="1" applyBorder="1"/>
    <xf numFmtId="0" fontId="3" fillId="0" borderId="15" xfId="0" applyFont="1" applyBorder="1"/>
    <xf numFmtId="0" fontId="3" fillId="0" borderId="0" xfId="0" applyFont="1" applyAlignment="1">
      <alignment horizontal="right"/>
    </xf>
    <xf numFmtId="44" fontId="4" fillId="0" borderId="0" xfId="0" applyNumberFormat="1" applyFont="1" applyAlignment="1">
      <alignment horizontal="center"/>
    </xf>
    <xf numFmtId="0" fontId="10" fillId="0" borderId="10" xfId="0" applyFont="1" applyBorder="1"/>
    <xf numFmtId="0" fontId="4" fillId="0" borderId="10" xfId="0" applyFont="1" applyBorder="1"/>
    <xf numFmtId="164" fontId="15"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64" fontId="17" fillId="0" borderId="1" xfId="0" applyNumberFormat="1" applyFont="1" applyBorder="1" applyAlignment="1" applyProtection="1">
      <alignment horizontal="left" vertical="center"/>
      <protection locked="0"/>
    </xf>
    <xf numFmtId="0" fontId="3" fillId="6" borderId="0" xfId="0" applyFont="1" applyFill="1"/>
    <xf numFmtId="0" fontId="14" fillId="6" borderId="1" xfId="0" applyFont="1" applyFill="1" applyBorder="1" applyAlignment="1">
      <alignment horizontal="left" vertical="center"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horizontal="center" vertical="center" wrapText="1"/>
    </xf>
    <xf numFmtId="0" fontId="8" fillId="0" borderId="3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3" fillId="9" borderId="7" xfId="0" applyFont="1" applyFill="1" applyBorder="1" applyAlignment="1">
      <alignment horizontal="center" vertical="center"/>
    </xf>
    <xf numFmtId="0" fontId="0" fillId="9" borderId="3" xfId="0" applyFill="1" applyBorder="1" applyAlignment="1">
      <alignment horizontal="center" vertical="center"/>
    </xf>
    <xf numFmtId="1" fontId="16" fillId="0" borderId="1" xfId="0" applyNumberFormat="1" applyFont="1" applyBorder="1" applyAlignment="1" applyProtection="1">
      <alignment horizontal="center" vertical="center"/>
      <protection locked="0"/>
    </xf>
    <xf numFmtId="1" fontId="16" fillId="0" borderId="1" xfId="0" applyNumberFormat="1" applyFont="1" applyBorder="1" applyAlignment="1">
      <alignment horizontal="center" vertical="center"/>
    </xf>
    <xf numFmtId="1" fontId="0" fillId="0" borderId="8" xfId="0" applyNumberFormat="1" applyBorder="1" applyAlignment="1">
      <alignment horizontal="center" vertical="center"/>
    </xf>
    <xf numFmtId="1" fontId="16" fillId="0" borderId="8" xfId="0" applyNumberFormat="1" applyFont="1" applyBorder="1" applyAlignment="1">
      <alignment horizontal="center" vertical="center"/>
    </xf>
    <xf numFmtId="1" fontId="0" fillId="0" borderId="7" xfId="0" applyNumberFormat="1" applyBorder="1" applyAlignment="1">
      <alignment horizontal="center" vertical="center"/>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3" fillId="8" borderId="1" xfId="0" applyFont="1" applyFill="1" applyBorder="1" applyAlignment="1">
      <alignment vertical="center"/>
    </xf>
    <xf numFmtId="0" fontId="0" fillId="8" borderId="1" xfId="0" applyFill="1" applyBorder="1" applyAlignment="1">
      <alignment horizontal="center" vertical="center"/>
    </xf>
    <xf numFmtId="0" fontId="3" fillId="8" borderId="0" xfId="0" applyFont="1" applyFill="1" applyAlignment="1">
      <alignment vertical="center"/>
    </xf>
    <xf numFmtId="0" fontId="0" fillId="0" borderId="29" xfId="0" applyBorder="1" applyAlignment="1">
      <alignment horizontal="left" wrapText="1"/>
    </xf>
    <xf numFmtId="0" fontId="0" fillId="0" borderId="0" xfId="0" applyAlignment="1">
      <alignment horizontal="left" wrapText="1"/>
    </xf>
    <xf numFmtId="0" fontId="0" fillId="0" borderId="2" xfId="0" applyBorder="1" applyAlignment="1">
      <alignment horizontal="left" wrapText="1"/>
    </xf>
    <xf numFmtId="164" fontId="2" fillId="2" borderId="1" xfId="0" applyNumberFormat="1" applyFont="1" applyFill="1" applyBorder="1" applyAlignment="1">
      <alignment horizontal="center" vertical="center" wrapText="1"/>
    </xf>
    <xf numFmtId="1" fontId="23" fillId="3" borderId="1" xfId="0" applyNumberFormat="1" applyFont="1" applyFill="1" applyBorder="1" applyAlignment="1">
      <alignment horizontal="left"/>
    </xf>
    <xf numFmtId="0" fontId="4" fillId="3" borderId="7"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5" fillId="0" borderId="29"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1" xfId="0" applyFont="1" applyBorder="1" applyAlignment="1" applyProtection="1">
      <alignment horizontal="left" vertical="top" wrapText="1"/>
      <protection locked="0"/>
    </xf>
    <xf numFmtId="0" fontId="0" fillId="0" borderId="26" xfId="0" applyBorder="1" applyAlignment="1">
      <alignment horizontal="left" wrapText="1"/>
    </xf>
    <xf numFmtId="0" fontId="0" fillId="0" borderId="29" xfId="0" applyBorder="1" applyAlignment="1">
      <alignment wrapText="1"/>
    </xf>
    <xf numFmtId="0" fontId="0" fillId="0" borderId="27" xfId="0" applyBorder="1" applyAlignment="1">
      <alignment wrapText="1"/>
    </xf>
    <xf numFmtId="0" fontId="0" fillId="0" borderId="32" xfId="0" applyBorder="1" applyAlignment="1">
      <alignment wrapText="1"/>
    </xf>
    <xf numFmtId="0" fontId="0" fillId="0" borderId="0" xfId="0" applyAlignment="1">
      <alignment wrapText="1"/>
    </xf>
    <xf numFmtId="0" fontId="0" fillId="0" borderId="33" xfId="0" applyBorder="1" applyAlignment="1">
      <alignment wrapText="1"/>
    </xf>
    <xf numFmtId="0" fontId="0" fillId="0" borderId="30" xfId="0" applyBorder="1" applyAlignment="1">
      <alignment wrapText="1"/>
    </xf>
    <xf numFmtId="0" fontId="0" fillId="0" borderId="2" xfId="0" applyBorder="1" applyAlignment="1">
      <alignment wrapText="1"/>
    </xf>
    <xf numFmtId="0" fontId="0" fillId="0" borderId="31" xfId="0" applyBorder="1" applyAlignment="1">
      <alignment wrapText="1"/>
    </xf>
    <xf numFmtId="0" fontId="1" fillId="2" borderId="25"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15" fillId="0" borderId="7"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5" fillId="0" borderId="7" xfId="0" applyFont="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8" xfId="0" applyFont="1" applyBorder="1" applyAlignment="1" applyProtection="1">
      <alignment horizontal="left"/>
      <protection locked="0"/>
    </xf>
    <xf numFmtId="166" fontId="15" fillId="0" borderId="7" xfId="0" applyNumberFormat="1" applyFont="1" applyBorder="1" applyAlignment="1">
      <alignment horizontal="center" vertical="center" wrapText="1"/>
    </xf>
    <xf numFmtId="166" fontId="0" fillId="0" borderId="8" xfId="0" applyNumberFormat="1" applyBorder="1" applyAlignment="1">
      <alignment horizontal="center" vertical="center"/>
    </xf>
    <xf numFmtId="1" fontId="16" fillId="0" borderId="7" xfId="0" applyNumberFormat="1" applyFont="1" applyBorder="1" applyAlignment="1">
      <alignment horizontal="center" vertical="center"/>
    </xf>
    <xf numFmtId="1" fontId="0" fillId="0" borderId="8" xfId="0" applyNumberFormat="1" applyBorder="1" applyAlignment="1">
      <alignment horizontal="center" vertical="center"/>
    </xf>
    <xf numFmtId="166" fontId="15" fillId="0" borderId="1" xfId="0" applyNumberFormat="1" applyFont="1" applyBorder="1" applyAlignment="1">
      <alignment horizontal="center" vertical="center"/>
    </xf>
    <xf numFmtId="0" fontId="16" fillId="0" borderId="1" xfId="0" applyFont="1" applyBorder="1" applyAlignment="1">
      <alignment horizontal="center" vertical="center"/>
    </xf>
    <xf numFmtId="0" fontId="5" fillId="0" borderId="7" xfId="0" applyFont="1" applyBorder="1" applyAlignment="1">
      <alignment horizontal="center" vertical="center" wrapText="1"/>
    </xf>
    <xf numFmtId="0" fontId="0" fillId="0" borderId="3" xfId="0" applyBorder="1" applyAlignment="1">
      <alignment horizontal="center" wrapText="1"/>
    </xf>
    <xf numFmtId="0" fontId="0" fillId="0" borderId="8" xfId="0" applyBorder="1" applyAlignment="1">
      <alignment horizontal="center" wrapText="1"/>
    </xf>
    <xf numFmtId="0" fontId="0" fillId="3" borderId="7" xfId="0"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xf numFmtId="0" fontId="5" fillId="0" borderId="8" xfId="0" applyFont="1" applyBorder="1"/>
    <xf numFmtId="166" fontId="15" fillId="0" borderId="7" xfId="0" applyNumberFormat="1" applyFont="1" applyBorder="1" applyAlignment="1">
      <alignment horizontal="center" vertical="center"/>
    </xf>
    <xf numFmtId="166" fontId="15" fillId="0" borderId="8" xfId="0" applyNumberFormat="1" applyFont="1" applyBorder="1" applyAlignment="1">
      <alignment horizontal="center" vertical="center"/>
    </xf>
    <xf numFmtId="1" fontId="16" fillId="0" borderId="1" xfId="0" applyNumberFormat="1" applyFont="1" applyBorder="1" applyAlignment="1">
      <alignment horizontal="center" vertical="center"/>
    </xf>
    <xf numFmtId="1" fontId="0" fillId="0" borderId="1" xfId="0" applyNumberFormat="1" applyBorder="1" applyAlignment="1">
      <alignment horizontal="center" vertical="center"/>
    </xf>
    <xf numFmtId="166" fontId="4" fillId="7" borderId="30" xfId="0"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66" fontId="3" fillId="0" borderId="1" xfId="0" applyNumberFormat="1" applyFont="1" applyBorder="1" applyAlignment="1">
      <alignment vertical="center"/>
    </xf>
    <xf numFmtId="0" fontId="0" fillId="0" borderId="1" xfId="0" applyBorder="1" applyAlignment="1">
      <alignment vertical="center"/>
    </xf>
    <xf numFmtId="0" fontId="16" fillId="5" borderId="7" xfId="0" applyFont="1" applyFill="1" applyBorder="1" applyAlignment="1">
      <alignment horizontal="center" vertical="center"/>
    </xf>
    <xf numFmtId="0" fontId="16" fillId="0" borderId="8" xfId="0" applyFont="1" applyBorder="1" applyAlignment="1">
      <alignment horizontal="center" vertical="center"/>
    </xf>
    <xf numFmtId="166" fontId="3" fillId="0" borderId="1" xfId="0" applyNumberFormat="1" applyFont="1" applyBorder="1" applyAlignment="1" applyProtection="1">
      <alignment horizontal="center" vertical="center"/>
      <protection locked="0"/>
    </xf>
    <xf numFmtId="1" fontId="15"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4" fillId="7" borderId="1" xfId="0" applyNumberFormat="1" applyFont="1" applyFill="1" applyBorder="1" applyAlignment="1">
      <alignment horizontal="center" vertical="center" wrapText="1"/>
    </xf>
    <xf numFmtId="0" fontId="15" fillId="0" borderId="3"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3" fillId="9" borderId="1" xfId="0" applyFont="1" applyFill="1" applyBorder="1" applyAlignment="1">
      <alignment horizontal="center" vertical="center"/>
    </xf>
    <xf numFmtId="164" fontId="4" fillId="0" borderId="1" xfId="0" applyNumberFormat="1" applyFont="1" applyBorder="1" applyAlignment="1">
      <alignment horizontal="center" vertical="center"/>
    </xf>
    <xf numFmtId="0" fontId="3" fillId="0" borderId="1" xfId="0"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1"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2" fillId="2" borderId="25" xfId="0" applyFont="1" applyFill="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16" fillId="0" borderId="26" xfId="0" applyFont="1" applyBorder="1" applyAlignment="1">
      <alignment vertical="center" wrapText="1"/>
    </xf>
    <xf numFmtId="0" fontId="0" fillId="0" borderId="29"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2" xfId="0" applyBorder="1" applyAlignment="1">
      <alignment vertical="center" wrapText="1"/>
    </xf>
    <xf numFmtId="0" fontId="0" fillId="0" borderId="31" xfId="0" applyBorder="1" applyAlignment="1">
      <alignment vertical="center" wrapText="1"/>
    </xf>
    <xf numFmtId="0" fontId="2" fillId="2" borderId="26"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wrapText="1"/>
    </xf>
    <xf numFmtId="0" fontId="14"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3" fillId="0" borderId="7" xfId="0" applyFont="1" applyBorder="1" applyAlignment="1">
      <alignment horizontal="center" vertical="center"/>
    </xf>
    <xf numFmtId="0" fontId="0" fillId="0" borderId="8" xfId="0" applyBorder="1" applyAlignment="1">
      <alignment horizontal="left" vertical="center" wrapText="1"/>
    </xf>
    <xf numFmtId="166" fontId="15" fillId="9" borderId="26" xfId="0" applyNumberFormat="1" applyFont="1" applyFill="1" applyBorder="1" applyAlignment="1">
      <alignment horizontal="center" vertical="center"/>
    </xf>
    <xf numFmtId="166" fontId="15" fillId="9" borderId="29" xfId="0" applyNumberFormat="1" applyFont="1" applyFill="1" applyBorder="1" applyAlignment="1">
      <alignment horizontal="center" vertical="center"/>
    </xf>
    <xf numFmtId="0" fontId="0" fillId="9" borderId="27" xfId="0" applyFill="1" applyBorder="1" applyAlignment="1">
      <alignment horizontal="center" vertical="center"/>
    </xf>
    <xf numFmtId="0" fontId="0" fillId="9" borderId="30" xfId="0" applyFill="1" applyBorder="1" applyAlignment="1">
      <alignment horizontal="center" vertical="center"/>
    </xf>
    <xf numFmtId="0" fontId="0" fillId="9" borderId="2" xfId="0" applyFill="1" applyBorder="1" applyAlignment="1">
      <alignment horizontal="center" vertical="center"/>
    </xf>
    <xf numFmtId="0" fontId="0" fillId="9" borderId="31" xfId="0" applyFill="1" applyBorder="1" applyAlignment="1">
      <alignment horizontal="center" vertical="center"/>
    </xf>
    <xf numFmtId="7" fontId="3" fillId="0" borderId="7" xfId="0" applyNumberFormat="1" applyFont="1" applyBorder="1" applyAlignment="1">
      <alignment horizontal="center" vertical="center"/>
    </xf>
    <xf numFmtId="7" fontId="3" fillId="0" borderId="8" xfId="0" applyNumberFormat="1" applyFont="1" applyBorder="1" applyAlignment="1">
      <alignment horizontal="center" vertical="center"/>
    </xf>
    <xf numFmtId="7"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44" fontId="4" fillId="7" borderId="1" xfId="0" applyNumberFormat="1" applyFont="1" applyFill="1" applyBorder="1" applyAlignment="1">
      <alignment horizontal="center" vertical="center"/>
    </xf>
    <xf numFmtId="1" fontId="16" fillId="0" borderId="8"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166" fontId="5" fillId="6" borderId="26" xfId="0" applyNumberFormat="1"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166" fontId="3" fillId="0" borderId="7"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0" fontId="3" fillId="0" borderId="1" xfId="0" applyFont="1" applyBorder="1" applyAlignment="1">
      <alignment vertical="center" wrapText="1"/>
    </xf>
    <xf numFmtId="0" fontId="13" fillId="0" borderId="22" xfId="0" applyFont="1" applyBorder="1" applyAlignment="1">
      <alignment vertical="center" wrapText="1"/>
    </xf>
    <xf numFmtId="0" fontId="13" fillId="0" borderId="16" xfId="0" applyFont="1" applyBorder="1" applyAlignment="1">
      <alignment vertical="center" wrapText="1"/>
    </xf>
    <xf numFmtId="0" fontId="13" fillId="0" borderId="18" xfId="0" applyFont="1" applyBorder="1" applyAlignment="1">
      <alignment vertical="center" wrapText="1"/>
    </xf>
    <xf numFmtId="0" fontId="12" fillId="4" borderId="20"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7" fillId="0" borderId="1" xfId="0" applyFont="1" applyBorder="1" applyAlignment="1">
      <alignment vertical="center" wrapText="1"/>
    </xf>
    <xf numFmtId="0" fontId="5" fillId="5" borderId="7" xfId="0" applyFont="1" applyFill="1" applyBorder="1" applyAlignment="1">
      <alignment horizontal="center" vertical="center"/>
    </xf>
    <xf numFmtId="0" fontId="0" fillId="5" borderId="3" xfId="0" applyFill="1" applyBorder="1" applyAlignment="1">
      <alignment horizontal="center" vertical="center"/>
    </xf>
    <xf numFmtId="0" fontId="0" fillId="5" borderId="8" xfId="0" applyFill="1" applyBorder="1" applyAlignment="1">
      <alignment horizontal="center" vertical="center"/>
    </xf>
    <xf numFmtId="0" fontId="21" fillId="0" borderId="3" xfId="1" applyFont="1" applyFill="1" applyBorder="1" applyAlignment="1" applyProtection="1">
      <alignment horizontal="left"/>
      <protection locked="0"/>
    </xf>
    <xf numFmtId="0" fontId="21" fillId="0" borderId="8" xfId="1" applyFont="1" applyFill="1" applyBorder="1" applyAlignment="1" applyProtection="1">
      <alignment horizontal="left"/>
      <protection locked="0"/>
    </xf>
    <xf numFmtId="0" fontId="17" fillId="0" borderId="24" xfId="0" applyFont="1" applyBorder="1" applyAlignment="1">
      <alignment vertical="center" wrapText="1"/>
    </xf>
    <xf numFmtId="0" fontId="19" fillId="0" borderId="2"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44" fontId="4" fillId="7" borderId="25" xfId="0" applyNumberFormat="1" applyFont="1" applyFill="1" applyBorder="1" applyAlignment="1">
      <alignment horizontal="center" vertical="center"/>
    </xf>
    <xf numFmtId="0" fontId="5" fillId="0" borderId="26" xfId="0" applyFont="1" applyBorder="1" applyAlignment="1">
      <alignment horizontal="center" vertical="center"/>
    </xf>
    <xf numFmtId="0" fontId="0" fillId="0" borderId="27" xfId="0" applyBorder="1" applyAlignment="1">
      <alignment horizontal="center" vertical="center"/>
    </xf>
    <xf numFmtId="0" fontId="5" fillId="6" borderId="7" xfId="0" applyFont="1" applyFill="1" applyBorder="1" applyAlignment="1">
      <alignment horizontal="center" vertical="center"/>
    </xf>
    <xf numFmtId="0" fontId="0" fillId="0" borderId="3" xfId="0" applyBorder="1"/>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9" fillId="0" borderId="7" xfId="0" applyFont="1" applyBorder="1" applyAlignment="1" applyProtection="1">
      <alignment wrapText="1"/>
      <protection locked="0"/>
    </xf>
    <xf numFmtId="0" fontId="19" fillId="0" borderId="3" xfId="0" applyFont="1" applyBorder="1" applyAlignment="1" applyProtection="1">
      <alignment wrapText="1"/>
      <protection locked="0"/>
    </xf>
    <xf numFmtId="0" fontId="19" fillId="0" borderId="8" xfId="0" applyFont="1" applyBorder="1" applyAlignment="1" applyProtection="1">
      <alignment wrapText="1"/>
      <protection locked="0"/>
    </xf>
    <xf numFmtId="0" fontId="19" fillId="0" borderId="7"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28" xfId="0" applyFont="1" applyBorder="1" applyAlignment="1" applyProtection="1">
      <alignment vertical="center" wrapText="1"/>
      <protection locked="0"/>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6" fillId="6" borderId="10"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4" xfId="0" applyFont="1" applyFill="1" applyBorder="1" applyAlignment="1">
      <alignment horizontal="left" vertical="center" wrapText="1"/>
    </xf>
    <xf numFmtId="0" fontId="3" fillId="3" borderId="1" xfId="0" applyFont="1" applyFill="1" applyBorder="1"/>
    <xf numFmtId="0" fontId="0" fillId="3" borderId="1" xfId="0" applyFill="1" applyBorder="1"/>
    <xf numFmtId="165" fontId="17" fillId="0" borderId="1" xfId="0" applyNumberFormat="1" applyFont="1" applyBorder="1" applyAlignment="1">
      <alignment horizontal="left" vertical="center"/>
    </xf>
    <xf numFmtId="0" fontId="17" fillId="0" borderId="1" xfId="0" applyFont="1" applyBorder="1" applyAlignment="1">
      <alignment horizontal="left"/>
    </xf>
    <xf numFmtId="165" fontId="2" fillId="0" borderId="1" xfId="0" applyNumberFormat="1" applyFont="1" applyBorder="1" applyAlignment="1">
      <alignment vertical="center"/>
    </xf>
    <xf numFmtId="0" fontId="0" fillId="0" borderId="1" xfId="0" applyBorder="1"/>
    <xf numFmtId="164" fontId="1" fillId="0" borderId="1" xfId="0" applyNumberFormat="1" applyFont="1" applyBorder="1" applyAlignment="1">
      <alignment horizontal="center" vertical="center"/>
    </xf>
    <xf numFmtId="0" fontId="1" fillId="0" borderId="1" xfId="0" applyFont="1" applyBorder="1"/>
    <xf numFmtId="44" fontId="1" fillId="0" borderId="1" xfId="0" applyNumberFormat="1" applyFont="1" applyBorder="1" applyAlignment="1">
      <alignment horizontal="left" vertical="center"/>
    </xf>
    <xf numFmtId="44" fontId="0" fillId="0" borderId="1" xfId="0" applyNumberFormat="1" applyBorder="1" applyAlignment="1">
      <alignment horizontal="left"/>
    </xf>
    <xf numFmtId="166"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4" fillId="6" borderId="26" xfId="0" applyFont="1" applyFill="1" applyBorder="1" applyAlignment="1" applyProtection="1">
      <alignment horizontal="center" vertical="center"/>
      <protection locked="0"/>
    </xf>
    <xf numFmtId="0" fontId="0" fillId="6" borderId="29" xfId="0" applyFill="1" applyBorder="1" applyAlignment="1">
      <alignment horizontal="center" vertical="center"/>
    </xf>
    <xf numFmtId="0" fontId="0" fillId="6" borderId="27" xfId="0" applyFill="1" applyBorder="1" applyAlignment="1">
      <alignment horizontal="center" vertical="center"/>
    </xf>
    <xf numFmtId="0" fontId="0" fillId="6" borderId="30" xfId="0" applyFill="1" applyBorder="1" applyAlignment="1">
      <alignment horizontal="center" vertical="center"/>
    </xf>
    <xf numFmtId="0" fontId="0" fillId="6" borderId="2" xfId="0" applyFill="1" applyBorder="1" applyAlignment="1">
      <alignment horizontal="center" vertical="center"/>
    </xf>
    <xf numFmtId="0" fontId="0" fillId="6" borderId="31" xfId="0" applyFill="1" applyBorder="1" applyAlignment="1">
      <alignment horizontal="center" vertical="center"/>
    </xf>
    <xf numFmtId="44" fontId="9" fillId="0" borderId="7" xfId="0" applyNumberFormat="1" applyFont="1" applyBorder="1" applyAlignment="1">
      <alignment horizontal="center" vertical="center" wrapText="1"/>
    </xf>
    <xf numFmtId="44" fontId="9" fillId="7" borderId="7" xfId="0" applyNumberFormat="1" applyFont="1" applyFill="1" applyBorder="1" applyAlignment="1">
      <alignment vertical="center" wrapText="1"/>
    </xf>
    <xf numFmtId="0" fontId="0" fillId="0" borderId="8" xfId="0" applyBorder="1" applyAlignment="1">
      <alignment vertical="center" wrapText="1"/>
    </xf>
    <xf numFmtId="165" fontId="17" fillId="0" borderId="1" xfId="0" applyNumberFormat="1" applyFont="1" applyBorder="1" applyAlignment="1">
      <alignment horizontal="center" vertical="center"/>
    </xf>
    <xf numFmtId="0" fontId="17" fillId="0" borderId="1" xfId="0" applyFont="1" applyBorder="1" applyAlignment="1">
      <alignment horizontal="center"/>
    </xf>
    <xf numFmtId="1" fontId="4" fillId="0" borderId="1" xfId="0" applyNumberFormat="1" applyFont="1" applyBorder="1" applyAlignment="1">
      <alignment horizontal="center" vertical="center"/>
    </xf>
    <xf numFmtId="0" fontId="16" fillId="0" borderId="11" xfId="0" applyFont="1" applyBorder="1" applyAlignment="1">
      <alignment vertical="center" wrapText="1"/>
    </xf>
    <xf numFmtId="0" fontId="16" fillId="0" borderId="3" xfId="0" applyFont="1" applyBorder="1" applyAlignment="1">
      <alignment vertical="center" wrapText="1"/>
    </xf>
    <xf numFmtId="0" fontId="3" fillId="0" borderId="8" xfId="0" applyFont="1" applyBorder="1" applyAlignment="1">
      <alignment wrapText="1"/>
    </xf>
    <xf numFmtId="0" fontId="16" fillId="0" borderId="34" xfId="0" applyFont="1" applyBorder="1" applyAlignment="1">
      <alignment vertical="center" wrapText="1"/>
    </xf>
    <xf numFmtId="0" fontId="16" fillId="0" borderId="29" xfId="0" applyFont="1" applyBorder="1" applyAlignment="1">
      <alignment vertical="center" wrapText="1"/>
    </xf>
    <xf numFmtId="0" fontId="3" fillId="0" borderId="27" xfId="0" applyFont="1" applyBorder="1" applyAlignment="1">
      <alignment wrapText="1"/>
    </xf>
    <xf numFmtId="0" fontId="3" fillId="0" borderId="7"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5" fillId="5" borderId="10"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4"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0" fillId="0" borderId="3" xfId="0" applyBorder="1" applyAlignment="1" applyProtection="1">
      <alignment horizontal="left"/>
      <protection locked="0"/>
    </xf>
    <xf numFmtId="0" fontId="0" fillId="0" borderId="8" xfId="0" applyBorder="1" applyAlignment="1" applyProtection="1">
      <alignment horizontal="left"/>
      <protection locked="0"/>
    </xf>
    <xf numFmtId="0" fontId="6" fillId="0" borderId="26" xfId="0" applyFont="1" applyBorder="1" applyAlignment="1">
      <alignment horizontal="left" wrapText="1"/>
    </xf>
    <xf numFmtId="0" fontId="0" fillId="0" borderId="29" xfId="0" applyBorder="1" applyAlignment="1">
      <alignment horizontal="left" wrapText="1"/>
    </xf>
    <xf numFmtId="0" fontId="0" fillId="0" borderId="32" xfId="0" applyBorder="1" applyAlignment="1">
      <alignment horizontal="left" wrapText="1"/>
    </xf>
    <xf numFmtId="0" fontId="0" fillId="0" borderId="0" xfId="0" applyAlignment="1">
      <alignment horizontal="left" wrapText="1"/>
    </xf>
    <xf numFmtId="0" fontId="0" fillId="0" borderId="30" xfId="0" applyBorder="1" applyAlignment="1">
      <alignment horizontal="left" wrapText="1"/>
    </xf>
    <xf numFmtId="0" fontId="0" fillId="0" borderId="2" xfId="0" applyBorder="1" applyAlignment="1">
      <alignment horizontal="left" wrapText="1"/>
    </xf>
    <xf numFmtId="166" fontId="0" fillId="0" borderId="1" xfId="0" applyNumberFormat="1" applyBorder="1" applyAlignment="1" applyProtection="1">
      <alignment horizontal="center" vertical="center"/>
      <protection locked="0"/>
    </xf>
    <xf numFmtId="166" fontId="3" fillId="0" borderId="26" xfId="0" applyNumberFormat="1" applyFont="1" applyBorder="1" applyAlignment="1" applyProtection="1">
      <alignment horizontal="center" vertical="center"/>
      <protection locked="0"/>
    </xf>
    <xf numFmtId="166" fontId="0" fillId="0" borderId="27" xfId="0" applyNumberFormat="1" applyBorder="1" applyAlignment="1" applyProtection="1">
      <alignment horizontal="center" vertical="center"/>
      <protection locked="0"/>
    </xf>
    <xf numFmtId="166" fontId="0" fillId="0" borderId="30" xfId="0" applyNumberFormat="1" applyBorder="1" applyAlignment="1" applyProtection="1">
      <alignment horizontal="center" vertical="center"/>
      <protection locked="0"/>
    </xf>
    <xf numFmtId="166" fontId="0" fillId="0" borderId="31" xfId="0" applyNumberFormat="1" applyBorder="1" applyAlignment="1" applyProtection="1">
      <alignment horizontal="center" vertical="center"/>
      <protection locked="0"/>
    </xf>
    <xf numFmtId="0" fontId="16" fillId="5" borderId="26" xfId="0" applyFont="1" applyFill="1" applyBorder="1" applyAlignment="1">
      <alignment horizontal="center" vertical="center"/>
    </xf>
    <xf numFmtId="0" fontId="16" fillId="0" borderId="27"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 fontId="3" fillId="0" borderId="1" xfId="0" applyNumberFormat="1" applyFont="1" applyBorder="1" applyAlignment="1">
      <alignment horizontal="center" vertical="center"/>
    </xf>
    <xf numFmtId="166" fontId="16" fillId="5" borderId="7"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20" fillId="0" borderId="15" xfId="1" applyFont="1" applyFill="1" applyBorder="1" applyAlignment="1" applyProtection="1">
      <alignment horizontal="left" wrapText="1"/>
      <protection locked="0"/>
    </xf>
    <xf numFmtId="0" fontId="19" fillId="0" borderId="15" xfId="0" applyFont="1" applyBorder="1" applyAlignment="1" applyProtection="1">
      <alignment horizontal="left" wrapText="1"/>
      <protection locked="0"/>
    </xf>
    <xf numFmtId="0" fontId="9" fillId="6" borderId="1" xfId="0" applyFont="1" applyFill="1" applyBorder="1" applyAlignment="1">
      <alignment vertical="center" wrapText="1"/>
    </xf>
    <xf numFmtId="14" fontId="19" fillId="0" borderId="1" xfId="0" applyNumberFormat="1"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7" xfId="0" applyFont="1" applyBorder="1" applyAlignment="1" applyProtection="1">
      <alignment horizontal="left" wrapText="1"/>
      <protection locked="0"/>
    </xf>
    <xf numFmtId="0" fontId="18" fillId="6" borderId="7" xfId="0" applyFont="1" applyFill="1" applyBorder="1" applyAlignment="1">
      <alignment vertical="center" wrapText="1"/>
    </xf>
    <xf numFmtId="0" fontId="18" fillId="6" borderId="3" xfId="0" applyFont="1" applyFill="1" applyBorder="1" applyAlignment="1">
      <alignment vertical="center" wrapText="1"/>
    </xf>
    <xf numFmtId="0" fontId="3" fillId="0" borderId="10" xfId="0"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horizontal="left"/>
    </xf>
    <xf numFmtId="0" fontId="11" fillId="0" borderId="10" xfId="1" applyBorder="1" applyAlignment="1" applyProtection="1">
      <alignment horizontal="left"/>
    </xf>
    <xf numFmtId="0" fontId="11" fillId="0" borderId="0" xfId="1" applyBorder="1" applyAlignment="1" applyProtection="1">
      <alignment horizontal="left"/>
    </xf>
    <xf numFmtId="0" fontId="3" fillId="0" borderId="0" xfId="0" applyFont="1" applyAlignment="1">
      <alignment horizontal="right"/>
    </xf>
    <xf numFmtId="165" fontId="3" fillId="0" borderId="14" xfId="0" applyNumberFormat="1"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44" fontId="4" fillId="0" borderId="0" xfId="0" applyNumberFormat="1" applyFont="1" applyAlignment="1">
      <alignment horizontal="center"/>
    </xf>
    <xf numFmtId="0" fontId="3" fillId="0" borderId="9" xfId="0" applyFont="1" applyBorder="1" applyAlignment="1">
      <alignment horizontal="right"/>
    </xf>
    <xf numFmtId="14" fontId="3" fillId="0" borderId="9" xfId="0" applyNumberFormat="1"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44" fontId="3" fillId="0" borderId="7" xfId="0" applyNumberFormat="1" applyFont="1" applyBorder="1" applyAlignment="1">
      <alignment horizontal="center"/>
    </xf>
    <xf numFmtId="44" fontId="3" fillId="0" borderId="3" xfId="0" applyNumberFormat="1" applyFont="1" applyBorder="1" applyAlignment="1">
      <alignment horizontal="center"/>
    </xf>
    <xf numFmtId="44" fontId="3" fillId="0" borderId="12" xfId="0" applyNumberFormat="1" applyFont="1" applyBorder="1" applyAlignment="1">
      <alignment horizontal="center"/>
    </xf>
    <xf numFmtId="165" fontId="3" fillId="0" borderId="7" xfId="0" applyNumberFormat="1" applyFont="1" applyBorder="1" applyAlignment="1">
      <alignment horizontal="center"/>
    </xf>
    <xf numFmtId="165" fontId="3" fillId="0" borderId="3" xfId="0" applyNumberFormat="1" applyFont="1" applyBorder="1" applyAlignment="1">
      <alignment horizontal="center"/>
    </xf>
    <xf numFmtId="165" fontId="3" fillId="0" borderId="12" xfId="0" applyNumberFormat="1" applyFont="1" applyBorder="1" applyAlignment="1">
      <alignment horizontal="center"/>
    </xf>
    <xf numFmtId="0" fontId="10" fillId="0" borderId="20" xfId="0" applyFont="1" applyBorder="1" applyAlignment="1">
      <alignment horizontal="left"/>
    </xf>
    <xf numFmtId="0" fontId="10" fillId="0" borderId="9" xfId="0" applyFont="1" applyBorder="1" applyAlignment="1">
      <alignment horizontal="left"/>
    </xf>
    <xf numFmtId="0" fontId="10" fillId="0" borderId="21" xfId="0" applyFont="1" applyBorder="1" applyAlignment="1">
      <alignment horizontal="left"/>
    </xf>
    <xf numFmtId="0" fontId="3" fillId="0" borderId="10" xfId="0" applyFont="1" applyBorder="1" applyAlignment="1">
      <alignment horizontal="center"/>
    </xf>
    <xf numFmtId="0" fontId="3" fillId="0" borderId="4" xfId="0" applyFont="1" applyBorder="1" applyAlignment="1">
      <alignment horizontal="center"/>
    </xf>
    <xf numFmtId="0" fontId="3" fillId="0" borderId="20" xfId="0" applyFont="1" applyBorder="1" applyAlignment="1">
      <alignment horizontal="left"/>
    </xf>
    <xf numFmtId="0" fontId="3" fillId="0" borderId="9"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8FBDB"/>
      <color rgb="FFC0E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23</xdr:col>
      <xdr:colOff>0</xdr:colOff>
      <xdr:row>4</xdr:row>
      <xdr:rowOff>19050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877675"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xdr:from>
      <xdr:col>18</xdr:col>
      <xdr:colOff>174361</xdr:colOff>
      <xdr:row>64</xdr:row>
      <xdr:rowOff>106680</xdr:rowOff>
    </xdr:from>
    <xdr:to>
      <xdr:col>19</xdr:col>
      <xdr:colOff>123963</xdr:colOff>
      <xdr:row>64</xdr:row>
      <xdr:rowOff>259426</xdr:rowOff>
    </xdr:to>
    <xdr:sp macro="" textlink="">
      <xdr:nvSpPr>
        <xdr:cNvPr id="17" name="Right Arrow 15">
          <a:extLst>
            <a:ext uri="{FF2B5EF4-FFF2-40B4-BE49-F238E27FC236}">
              <a16:creationId xmlns:a16="http://schemas.microsoft.com/office/drawing/2014/main" id="{00000000-0008-0000-0000-000011000000}"/>
            </a:ext>
          </a:extLst>
        </xdr:cNvPr>
        <xdr:cNvSpPr/>
      </xdr:nvSpPr>
      <xdr:spPr>
        <a:xfrm>
          <a:off x="5603611" y="16813530"/>
          <a:ext cx="302027" cy="15274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0</xdr:col>
      <xdr:colOff>0</xdr:colOff>
      <xdr:row>1</xdr:row>
      <xdr:rowOff>9525</xdr:rowOff>
    </xdr:from>
    <xdr:ext cx="2095500" cy="1238250"/>
    <xdr:sp macro="" textlink="">
      <xdr:nvSpPr>
        <xdr:cNvPr id="18" name="TextBox 17">
          <a:extLst>
            <a:ext uri="{FF2B5EF4-FFF2-40B4-BE49-F238E27FC236}">
              <a16:creationId xmlns:a16="http://schemas.microsoft.com/office/drawing/2014/main" id="{00000000-0008-0000-0000-000012000000}"/>
            </a:ext>
            <a:ext uri="{147F2762-F138-4A5C-976F-8EAC2B608ADB}">
              <a16:predDERef xmlns:a16="http://schemas.microsoft.com/office/drawing/2014/main" pred="{00000000-0008-0000-0000-000006000000}"/>
            </a:ext>
          </a:extLst>
        </xdr:cNvPr>
        <xdr:cNvSpPr txBox="1"/>
      </xdr:nvSpPr>
      <xdr:spPr>
        <a:xfrm>
          <a:off x="0" y="276225"/>
          <a:ext cx="2095500" cy="12382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CA" sz="1200" b="1">
              <a:latin typeface="Arial" panose="020B0604020202020204" pitchFamily="34" charset="0"/>
              <a:cs typeface="Arial" panose="020B0604020202020204" pitchFamily="34" charset="0"/>
            </a:rPr>
            <a:t>Groupe</a:t>
          </a:r>
          <a:r>
            <a:rPr lang="en-CA" sz="1200" b="1" baseline="0">
              <a:latin typeface="Arial" panose="020B0604020202020204" pitchFamily="34" charset="0"/>
              <a:cs typeface="Arial" panose="020B0604020202020204" pitchFamily="34" charset="0"/>
            </a:rPr>
            <a:t> ChauCASE Inc.</a:t>
          </a:r>
          <a:endParaRPr lang="en-CA" sz="1200" b="1">
            <a:latin typeface="Arial" panose="020B0604020202020204" pitchFamily="34" charset="0"/>
            <a:cs typeface="Arial" panose="020B0604020202020204" pitchFamily="34" charset="0"/>
          </a:endParaRPr>
        </a:p>
        <a:p>
          <a:pPr algn="ctr"/>
          <a:endParaRPr lang="en-CA" sz="1200" b="1">
            <a:latin typeface="Arial" panose="020B0604020202020204" pitchFamily="34" charset="0"/>
            <a:cs typeface="Arial" panose="020B0604020202020204" pitchFamily="34" charset="0"/>
          </a:endParaRPr>
        </a:p>
        <a:p>
          <a:pPr algn="ctr"/>
          <a:r>
            <a:rPr lang="en-CA" sz="1200" b="1">
              <a:latin typeface="Arial" panose="020B0604020202020204" pitchFamily="34" charset="0"/>
              <a:cs typeface="Arial" panose="020B0604020202020204" pitchFamily="34" charset="0"/>
            </a:rPr>
            <a:t>MARC</a:t>
          </a:r>
          <a:r>
            <a:rPr lang="en-CA" sz="1200" b="1" baseline="0">
              <a:latin typeface="Arial" panose="020B0604020202020204" pitchFamily="34" charset="0"/>
              <a:cs typeface="Arial" panose="020B0604020202020204" pitchFamily="34" charset="0"/>
            </a:rPr>
            <a:t> ESCULIER</a:t>
          </a:r>
        </a:p>
        <a:p>
          <a:pPr algn="ctr"/>
          <a:r>
            <a:rPr lang="en-CA" sz="1200" b="1" baseline="0">
              <a:latin typeface="Arial" panose="020B0604020202020204" pitchFamily="34" charset="0"/>
              <a:cs typeface="Arial" panose="020B0604020202020204" pitchFamily="34" charset="0"/>
            </a:rPr>
            <a:t>C: 514-971-6272</a:t>
          </a:r>
        </a:p>
        <a:p>
          <a:pPr algn="ctr"/>
          <a:r>
            <a:rPr lang="en-CA" sz="1200" b="1" baseline="0">
              <a:latin typeface="Arial" panose="020B0604020202020204" pitchFamily="34" charset="0"/>
              <a:cs typeface="Arial" panose="020B0604020202020204" pitchFamily="34" charset="0"/>
            </a:rPr>
            <a:t>marc.esculier@chaucase.com   www.chaucase.com</a:t>
          </a:r>
          <a:endParaRPr lang="en-CA" sz="1200" b="1">
            <a:latin typeface="Arial" panose="020B0604020202020204" pitchFamily="34" charset="0"/>
            <a:cs typeface="Arial" panose="020B0604020202020204" pitchFamily="34" charset="0"/>
          </a:endParaRPr>
        </a:p>
      </xdr:txBody>
    </xdr:sp>
    <xdr:clientData/>
  </xdr:oneCellAnchor>
  <xdr:oneCellAnchor>
    <xdr:from>
      <xdr:col>19</xdr:col>
      <xdr:colOff>9525</xdr:colOff>
      <xdr:row>1</xdr:row>
      <xdr:rowOff>66674</xdr:rowOff>
    </xdr:from>
    <xdr:ext cx="1743075" cy="1162051"/>
    <xdr:sp macro="" textlink="">
      <xdr:nvSpPr>
        <xdr:cNvPr id="4" name="TextBox 3">
          <a:extLst>
            <a:ext uri="{FF2B5EF4-FFF2-40B4-BE49-F238E27FC236}">
              <a16:creationId xmlns:a16="http://schemas.microsoft.com/office/drawing/2014/main" id="{B32350B5-8BD6-4AC2-A96B-07A00BA8C96D}"/>
            </a:ext>
          </a:extLst>
        </xdr:cNvPr>
        <xdr:cNvSpPr txBox="1"/>
      </xdr:nvSpPr>
      <xdr:spPr>
        <a:xfrm>
          <a:off x="5381625" y="333374"/>
          <a:ext cx="1743075" cy="116205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en-CA" sz="1200" b="1">
            <a:latin typeface="Arial" panose="020B0604020202020204" pitchFamily="34" charset="0"/>
            <a:cs typeface="Arial" panose="020B0604020202020204" pitchFamily="34" charset="0"/>
          </a:endParaRPr>
        </a:p>
        <a:p>
          <a:pPr algn="ctr"/>
          <a:endParaRPr lang="en-CA" sz="1200" b="1">
            <a:latin typeface="Arial" panose="020B0604020202020204" pitchFamily="34" charset="0"/>
            <a:cs typeface="Arial" panose="020B0604020202020204" pitchFamily="34" charset="0"/>
          </a:endParaRPr>
        </a:p>
      </xdr:txBody>
    </xdr:sp>
    <xdr:clientData/>
  </xdr:oneCellAnchor>
  <xdr:twoCellAnchor>
    <xdr:from>
      <xdr:col>22</xdr:col>
      <xdr:colOff>19050</xdr:colOff>
      <xdr:row>28</xdr:row>
      <xdr:rowOff>28575</xdr:rowOff>
    </xdr:from>
    <xdr:to>
      <xdr:col>22</xdr:col>
      <xdr:colOff>800100</xdr:colOff>
      <xdr:row>29</xdr:row>
      <xdr:rowOff>361950</xdr:rowOff>
    </xdr:to>
    <xdr:sp macro="" textlink="">
      <xdr:nvSpPr>
        <xdr:cNvPr id="5" name="TextBox 4">
          <a:extLst>
            <a:ext uri="{FF2B5EF4-FFF2-40B4-BE49-F238E27FC236}">
              <a16:creationId xmlns:a16="http://schemas.microsoft.com/office/drawing/2014/main" id="{E6837B87-644B-C11F-E129-8416EF923268}"/>
            </a:ext>
          </a:extLst>
        </xdr:cNvPr>
        <xdr:cNvSpPr txBox="1"/>
      </xdr:nvSpPr>
      <xdr:spPr>
        <a:xfrm>
          <a:off x="6372225" y="7248525"/>
          <a:ext cx="78105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000"/>
            <a:t>Accessoires</a:t>
          </a:r>
          <a:r>
            <a:rPr lang="en-CA" sz="1000" baseline="0"/>
            <a:t>        Description          Accessories</a:t>
          </a:r>
          <a:endParaRPr lang="en-CA" sz="1000"/>
        </a:p>
      </xdr:txBody>
    </xdr:sp>
    <xdr:clientData/>
  </xdr:twoCellAnchor>
  <xdr:twoCellAnchor editAs="oneCell">
    <xdr:from>
      <xdr:col>7</xdr:col>
      <xdr:colOff>38100</xdr:colOff>
      <xdr:row>1</xdr:row>
      <xdr:rowOff>28575</xdr:rowOff>
    </xdr:from>
    <xdr:to>
      <xdr:col>14</xdr:col>
      <xdr:colOff>1</xdr:colOff>
      <xdr:row>6</xdr:row>
      <xdr:rowOff>180975</xdr:rowOff>
    </xdr:to>
    <xdr:pic>
      <xdr:nvPicPr>
        <xdr:cNvPr id="6" name="Picture 5">
          <a:extLst>
            <a:ext uri="{FF2B5EF4-FFF2-40B4-BE49-F238E27FC236}">
              <a16:creationId xmlns:a16="http://schemas.microsoft.com/office/drawing/2014/main" id="{3D6E4172-470B-4E76-94D3-9389CB31E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75" y="295275"/>
          <a:ext cx="2162176" cy="1209675"/>
        </a:xfrm>
        <a:prstGeom prst="rect">
          <a:avLst/>
        </a:prstGeom>
      </xdr:spPr>
    </xdr:pic>
    <xdr:clientData/>
  </xdr:twoCellAnchor>
  <xdr:oneCellAnchor>
    <xdr:from>
      <xdr:col>19</xdr:col>
      <xdr:colOff>47625</xdr:colOff>
      <xdr:row>1</xdr:row>
      <xdr:rowOff>57149</xdr:rowOff>
    </xdr:from>
    <xdr:ext cx="1628775" cy="1171575"/>
    <xdr:sp macro="" textlink="">
      <xdr:nvSpPr>
        <xdr:cNvPr id="8" name="TextBox 7">
          <a:extLst>
            <a:ext uri="{FF2B5EF4-FFF2-40B4-BE49-F238E27FC236}">
              <a16:creationId xmlns:a16="http://schemas.microsoft.com/office/drawing/2014/main" id="{CC494D39-0ED5-47A4-B618-1297F87EAE88}"/>
            </a:ext>
          </a:extLst>
        </xdr:cNvPr>
        <xdr:cNvSpPr txBox="1"/>
      </xdr:nvSpPr>
      <xdr:spPr>
        <a:xfrm>
          <a:off x="6019800" y="323849"/>
          <a:ext cx="1628775" cy="11715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CA" sz="1200" b="1" baseline="0">
              <a:latin typeface="Arial" panose="020B0604020202020204" pitchFamily="34" charset="0"/>
              <a:cs typeface="Arial" panose="020B0604020202020204" pitchFamily="34" charset="0"/>
            </a:rPr>
            <a:t>6 - 8 août</a:t>
          </a:r>
        </a:p>
        <a:p>
          <a:pPr algn="ctr"/>
          <a:endParaRPr lang="en-CA" sz="1200" b="1">
            <a:latin typeface="Arial" panose="020B0604020202020204" pitchFamily="34" charset="0"/>
            <a:cs typeface="Arial" panose="020B0604020202020204" pitchFamily="34" charset="0"/>
          </a:endParaRPr>
        </a:p>
        <a:p>
          <a:pPr algn="ctr"/>
          <a:r>
            <a:rPr lang="en-CA" sz="1200" b="1">
              <a:latin typeface="Arial" panose="020B0604020202020204" pitchFamily="34" charset="0"/>
              <a:cs typeface="Arial" panose="020B0604020202020204" pitchFamily="34" charset="0"/>
            </a:rPr>
            <a:t>2024</a:t>
          </a:r>
        </a:p>
        <a:p>
          <a:pPr algn="ctr"/>
          <a:endParaRPr lang="en-CA" sz="1200" b="1">
            <a:latin typeface="Arial" panose="020B0604020202020204" pitchFamily="34" charset="0"/>
            <a:cs typeface="Arial" panose="020B0604020202020204" pitchFamily="34" charset="0"/>
          </a:endParaRPr>
        </a:p>
        <a:p>
          <a:pPr algn="ctr"/>
          <a:r>
            <a:rPr lang="en-CA" sz="1200" b="1">
              <a:latin typeface="Arial" panose="020B0604020202020204" pitchFamily="34" charset="0"/>
              <a:cs typeface="Arial" panose="020B0604020202020204" pitchFamily="34" charset="0"/>
            </a:rPr>
            <a:t>August</a:t>
          </a:r>
          <a:r>
            <a:rPr lang="en-CA" sz="1200" b="1" baseline="0">
              <a:latin typeface="Arial" panose="020B0604020202020204" pitchFamily="34" charset="0"/>
              <a:cs typeface="Arial" panose="020B0604020202020204" pitchFamily="34" charset="0"/>
            </a:rPr>
            <a:t> 6 - 8</a:t>
          </a:r>
          <a:endParaRPr lang="en-CA" sz="1200" b="1">
            <a:latin typeface="Arial" panose="020B0604020202020204" pitchFamily="34" charset="0"/>
            <a:cs typeface="Arial" panose="020B0604020202020204" pitchFamily="34" charset="0"/>
          </a:endParaRPr>
        </a:p>
      </xdr:txBody>
    </xdr:sp>
    <xdr:clientData/>
  </xdr:oneCellAnchor>
  <xdr:twoCellAnchor>
    <xdr:from>
      <xdr:col>14</xdr:col>
      <xdr:colOff>38100</xdr:colOff>
      <xdr:row>1</xdr:row>
      <xdr:rowOff>66675</xdr:rowOff>
    </xdr:from>
    <xdr:to>
      <xdr:col>18</xdr:col>
      <xdr:colOff>304800</xdr:colOff>
      <xdr:row>6</xdr:row>
      <xdr:rowOff>133350</xdr:rowOff>
    </xdr:to>
    <xdr:sp macro="" textlink="">
      <xdr:nvSpPr>
        <xdr:cNvPr id="9" name="TextBox 8">
          <a:extLst>
            <a:ext uri="{FF2B5EF4-FFF2-40B4-BE49-F238E27FC236}">
              <a16:creationId xmlns:a16="http://schemas.microsoft.com/office/drawing/2014/main" id="{644E9786-F801-5CC1-06E3-56DA27E1616E}"/>
            </a:ext>
          </a:extLst>
        </xdr:cNvPr>
        <xdr:cNvSpPr txBox="1"/>
      </xdr:nvSpPr>
      <xdr:spPr>
        <a:xfrm>
          <a:off x="4438650" y="333375"/>
          <a:ext cx="1524000"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400" u="sng">
              <a:latin typeface="Arial Narrow" panose="020B0606020202030204" pitchFamily="34" charset="0"/>
            </a:rPr>
            <a:t>Lieu</a:t>
          </a:r>
          <a:r>
            <a:rPr lang="en-CA" sz="1400" u="sng" baseline="0">
              <a:latin typeface="Arial Narrow" panose="020B0606020202030204" pitchFamily="34" charset="0"/>
            </a:rPr>
            <a:t> - Location</a:t>
          </a:r>
          <a:endParaRPr lang="en-CA" sz="1400" u="sng">
            <a:latin typeface="Arial Narrow" panose="020B0606020202030204" pitchFamily="34" charset="0"/>
          </a:endParaRPr>
        </a:p>
        <a:p>
          <a:r>
            <a:rPr lang="en-CA" sz="1400">
              <a:latin typeface="Arial Narrow" panose="020B0606020202030204" pitchFamily="34" charset="0"/>
            </a:rPr>
            <a:t>Centrexpo Cogeco         550 rue Saint-Amant</a:t>
          </a:r>
          <a:r>
            <a:rPr lang="en-CA" sz="1400" baseline="0">
              <a:latin typeface="Arial Narrow" panose="020B0606020202030204" pitchFamily="34" charset="0"/>
            </a:rPr>
            <a:t>     Drummondville, Qc</a:t>
          </a:r>
        </a:p>
        <a:p>
          <a:r>
            <a:rPr lang="en-CA" sz="1400" baseline="0">
              <a:latin typeface="Arial Narrow" panose="020B0606020202030204" pitchFamily="34" charset="0"/>
            </a:rPr>
            <a:t>J2C 6Z3        </a:t>
          </a:r>
          <a:endParaRPr lang="en-CA" sz="14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0</xdr:colOff>
      <xdr:row>0</xdr:row>
      <xdr:rowOff>0</xdr:rowOff>
    </xdr:from>
    <xdr:ext cx="184731" cy="264560"/>
    <xdr:sp macro="" textlink="">
      <xdr:nvSpPr>
        <xdr:cNvPr id="6" name="TextBox 1">
          <a:extLst>
            <a:ext uri="{FF2B5EF4-FFF2-40B4-BE49-F238E27FC236}">
              <a16:creationId xmlns:a16="http://schemas.microsoft.com/office/drawing/2014/main" id="{00000000-0008-0000-0100-000006000000}"/>
            </a:ext>
          </a:extLst>
        </xdr:cNvPr>
        <xdr:cNvSpPr txBox="1"/>
      </xdr:nvSpPr>
      <xdr:spPr>
        <a:xfrm>
          <a:off x="735330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22</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353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esculier@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esculi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68"/>
  <sheetViews>
    <sheetView showGridLines="0" tabSelected="1" zoomScaleNormal="100" workbookViewId="0">
      <selection activeCell="C15" sqref="C15:L15"/>
    </sheetView>
  </sheetViews>
  <sheetFormatPr defaultColWidth="11.42578125" defaultRowHeight="12.75" x14ac:dyDescent="0.2"/>
  <cols>
    <col min="1" max="1" width="4.42578125" style="1" customWidth="1"/>
    <col min="2" max="5" width="4.7109375" style="1" customWidth="1"/>
    <col min="6" max="6" width="5" style="1" customWidth="1"/>
    <col min="7" max="22" width="4.7109375" style="1" customWidth="1"/>
    <col min="23" max="23" width="12.42578125" style="1" customWidth="1"/>
    <col min="24" max="24" width="4.42578125" style="1" customWidth="1"/>
    <col min="25" max="16384" width="11.42578125" style="1"/>
  </cols>
  <sheetData>
    <row r="1" spans="1:23" ht="21.2" customHeight="1" x14ac:dyDescent="0.2">
      <c r="A1" s="168" t="s">
        <v>68</v>
      </c>
      <c r="B1" s="169"/>
      <c r="C1" s="169"/>
      <c r="D1" s="169"/>
      <c r="E1" s="169"/>
      <c r="F1" s="169"/>
      <c r="G1" s="169"/>
      <c r="H1" s="169"/>
      <c r="I1" s="169"/>
      <c r="J1" s="169"/>
      <c r="K1" s="169"/>
      <c r="L1" s="169"/>
      <c r="M1" s="169"/>
      <c r="N1" s="169"/>
      <c r="O1" s="169"/>
      <c r="P1" s="169"/>
      <c r="Q1" s="169"/>
      <c r="R1" s="169"/>
      <c r="S1" s="169"/>
      <c r="T1" s="169"/>
      <c r="U1" s="169"/>
      <c r="V1" s="169"/>
      <c r="W1" s="170"/>
    </row>
    <row r="2" spans="1:23" ht="12.2" customHeight="1" x14ac:dyDescent="0.2">
      <c r="A2" s="246"/>
      <c r="B2" s="247"/>
      <c r="C2" s="247"/>
      <c r="D2" s="247"/>
      <c r="E2" s="247"/>
      <c r="F2" s="247"/>
      <c r="G2" s="247"/>
      <c r="H2" s="42"/>
      <c r="I2" s="54"/>
      <c r="J2" s="55"/>
      <c r="K2" s="55"/>
      <c r="L2" s="55"/>
      <c r="M2" s="55"/>
      <c r="N2" s="55"/>
      <c r="O2" s="55"/>
      <c r="P2" s="55"/>
      <c r="Q2" s="55"/>
      <c r="R2" s="55"/>
      <c r="S2" s="56"/>
      <c r="T2" s="24"/>
      <c r="U2" s="24"/>
      <c r="V2" s="24"/>
      <c r="W2" s="25"/>
    </row>
    <row r="3" spans="1:23" ht="12.2" customHeight="1" x14ac:dyDescent="0.2">
      <c r="A3" s="248"/>
      <c r="B3" s="249"/>
      <c r="C3" s="249"/>
      <c r="D3" s="249"/>
      <c r="E3" s="249"/>
      <c r="F3" s="249"/>
      <c r="G3" s="249"/>
      <c r="H3" s="43"/>
      <c r="I3" s="57"/>
      <c r="J3" s="58"/>
      <c r="K3" s="58"/>
      <c r="L3" s="58"/>
      <c r="M3" s="58"/>
      <c r="N3" s="58"/>
      <c r="O3" s="58"/>
      <c r="P3" s="58"/>
      <c r="Q3" s="58"/>
      <c r="R3" s="58"/>
      <c r="S3" s="59"/>
      <c r="T3" s="26"/>
      <c r="U3" s="26"/>
      <c r="V3" s="26"/>
      <c r="W3" s="27"/>
    </row>
    <row r="4" spans="1:23" ht="12.2" customHeight="1" x14ac:dyDescent="0.2">
      <c r="A4" s="248"/>
      <c r="B4" s="249"/>
      <c r="C4" s="249"/>
      <c r="D4" s="249"/>
      <c r="E4" s="249"/>
      <c r="F4" s="249"/>
      <c r="G4" s="249"/>
      <c r="H4" s="43"/>
      <c r="I4" s="57"/>
      <c r="J4" s="58"/>
      <c r="K4" s="58"/>
      <c r="L4" s="58"/>
      <c r="M4" s="58"/>
      <c r="N4" s="58"/>
      <c r="O4" s="58"/>
      <c r="P4" s="58"/>
      <c r="Q4" s="58"/>
      <c r="R4" s="58"/>
      <c r="S4" s="59"/>
      <c r="T4" s="26"/>
      <c r="U4" s="26"/>
      <c r="V4" s="26"/>
      <c r="W4" s="27"/>
    </row>
    <row r="5" spans="1:23" ht="15" customHeight="1" x14ac:dyDescent="0.2">
      <c r="A5" s="248"/>
      <c r="B5" s="249"/>
      <c r="C5" s="249"/>
      <c r="D5" s="249"/>
      <c r="E5" s="249"/>
      <c r="F5" s="249"/>
      <c r="G5" s="249"/>
      <c r="H5" s="43"/>
      <c r="I5" s="57"/>
      <c r="J5" s="58"/>
      <c r="K5" s="58"/>
      <c r="L5" s="58"/>
      <c r="M5" s="58"/>
      <c r="N5" s="58"/>
      <c r="O5" s="58"/>
      <c r="P5" s="58"/>
      <c r="Q5" s="58"/>
      <c r="R5" s="58"/>
      <c r="S5" s="59"/>
      <c r="T5" s="26"/>
      <c r="U5" s="26"/>
      <c r="V5" s="26"/>
      <c r="W5" s="27"/>
    </row>
    <row r="6" spans="1:23" ht="32.25" customHeight="1" x14ac:dyDescent="0.2">
      <c r="A6" s="248"/>
      <c r="B6" s="249"/>
      <c r="C6" s="249"/>
      <c r="D6" s="249"/>
      <c r="E6" s="249"/>
      <c r="F6" s="249"/>
      <c r="G6" s="249"/>
      <c r="H6" s="43"/>
      <c r="I6" s="57"/>
      <c r="J6" s="58"/>
      <c r="K6" s="58"/>
      <c r="L6" s="58"/>
      <c r="M6" s="58"/>
      <c r="N6" s="58"/>
      <c r="O6" s="58"/>
      <c r="P6" s="58"/>
      <c r="Q6" s="58"/>
      <c r="R6" s="58"/>
      <c r="S6" s="59"/>
      <c r="T6" s="26"/>
      <c r="U6" s="26"/>
      <c r="V6" s="26"/>
      <c r="W6" s="27"/>
    </row>
    <row r="7" spans="1:23" ht="15.75" customHeight="1" x14ac:dyDescent="0.2">
      <c r="A7" s="250"/>
      <c r="B7" s="251"/>
      <c r="C7" s="251"/>
      <c r="D7" s="251"/>
      <c r="E7" s="251"/>
      <c r="F7" s="251"/>
      <c r="G7" s="251"/>
      <c r="H7" s="44"/>
      <c r="I7" s="60"/>
      <c r="J7" s="61"/>
      <c r="K7" s="61"/>
      <c r="L7" s="61"/>
      <c r="M7" s="61"/>
      <c r="N7" s="61"/>
      <c r="O7" s="61"/>
      <c r="P7" s="61"/>
      <c r="Q7" s="61"/>
      <c r="R7" s="61"/>
      <c r="S7" s="62"/>
      <c r="T7" s="28"/>
      <c r="U7" s="28"/>
      <c r="V7" s="28"/>
      <c r="W7" s="29"/>
    </row>
    <row r="8" spans="1:23" ht="53.25" customHeight="1" x14ac:dyDescent="0.2">
      <c r="A8" s="263" t="s">
        <v>70</v>
      </c>
      <c r="B8" s="263"/>
      <c r="C8" s="263"/>
      <c r="D8" s="263"/>
      <c r="E8" s="263"/>
      <c r="F8" s="263"/>
      <c r="G8" s="263"/>
      <c r="H8" s="263"/>
      <c r="I8" s="263"/>
      <c r="J8" s="263"/>
      <c r="K8" s="263"/>
      <c r="L8" s="263"/>
      <c r="M8" s="263" t="s">
        <v>71</v>
      </c>
      <c r="N8" s="263"/>
      <c r="O8" s="263"/>
      <c r="P8" s="263"/>
      <c r="Q8" s="263"/>
      <c r="R8" s="263"/>
      <c r="S8" s="263"/>
      <c r="T8" s="263"/>
      <c r="U8" s="263"/>
      <c r="V8" s="263"/>
      <c r="W8" s="263"/>
    </row>
    <row r="9" spans="1:23" ht="18.600000000000001" customHeight="1" x14ac:dyDescent="0.2">
      <c r="A9" s="172" t="s">
        <v>0</v>
      </c>
      <c r="B9" s="173"/>
      <c r="C9" s="173"/>
      <c r="D9" s="173"/>
      <c r="E9" s="173"/>
      <c r="F9" s="173"/>
      <c r="G9" s="173"/>
      <c r="H9" s="173"/>
      <c r="I9" s="173"/>
      <c r="J9" s="173"/>
      <c r="K9" s="173"/>
      <c r="L9" s="174"/>
      <c r="M9" s="172" t="s">
        <v>1</v>
      </c>
      <c r="N9" s="173"/>
      <c r="O9" s="173"/>
      <c r="P9" s="173"/>
      <c r="Q9" s="173"/>
      <c r="R9" s="173"/>
      <c r="S9" s="173"/>
      <c r="T9" s="173"/>
      <c r="U9" s="173"/>
      <c r="V9" s="173"/>
      <c r="W9" s="174"/>
    </row>
    <row r="10" spans="1:23" s="2" customFormat="1" ht="17.25" customHeight="1" x14ac:dyDescent="0.25">
      <c r="A10" s="266" t="s">
        <v>2</v>
      </c>
      <c r="B10" s="266"/>
      <c r="C10" s="267"/>
      <c r="D10" s="268"/>
      <c r="E10" s="268"/>
      <c r="F10" s="268"/>
      <c r="G10" s="268"/>
      <c r="H10" s="268"/>
      <c r="I10" s="268"/>
      <c r="J10" s="268"/>
      <c r="K10" s="268"/>
      <c r="L10" s="268"/>
      <c r="M10" s="270" t="s">
        <v>3</v>
      </c>
      <c r="N10" s="271"/>
      <c r="O10" s="230"/>
      <c r="P10" s="188"/>
      <c r="Q10" s="189"/>
      <c r="R10" s="189"/>
      <c r="S10" s="189"/>
      <c r="T10" s="189"/>
      <c r="U10" s="189"/>
      <c r="V10" s="189"/>
      <c r="W10" s="190"/>
    </row>
    <row r="11" spans="1:23" s="2" customFormat="1" ht="21.75" customHeight="1" x14ac:dyDescent="0.25">
      <c r="A11" s="177" t="s">
        <v>4</v>
      </c>
      <c r="B11" s="177"/>
      <c r="C11" s="178"/>
      <c r="D11" s="178"/>
      <c r="E11" s="178"/>
      <c r="F11" s="178"/>
      <c r="G11" s="178"/>
      <c r="H11" s="178"/>
      <c r="I11" s="178"/>
      <c r="J11" s="178"/>
      <c r="K11" s="178"/>
      <c r="L11" s="178"/>
      <c r="M11" s="228" t="s">
        <v>5</v>
      </c>
      <c r="N11" s="229"/>
      <c r="O11" s="230"/>
      <c r="P11" s="188"/>
      <c r="Q11" s="189"/>
      <c r="R11" s="189"/>
      <c r="S11" s="189"/>
      <c r="T11" s="189"/>
      <c r="U11" s="189"/>
      <c r="V11" s="189"/>
      <c r="W11" s="190"/>
    </row>
    <row r="12" spans="1:23" s="2" customFormat="1" ht="21.75" customHeight="1" x14ac:dyDescent="0.25">
      <c r="A12" s="171" t="s">
        <v>6</v>
      </c>
      <c r="B12" s="171"/>
      <c r="C12" s="179"/>
      <c r="D12" s="179"/>
      <c r="E12" s="179"/>
      <c r="F12" s="179"/>
      <c r="G12" s="179"/>
      <c r="H12" s="179"/>
      <c r="I12" s="179"/>
      <c r="J12" s="179"/>
      <c r="K12" s="179"/>
      <c r="L12" s="180"/>
      <c r="M12" s="228" t="s">
        <v>7</v>
      </c>
      <c r="N12" s="229"/>
      <c r="O12" s="230"/>
      <c r="P12" s="188"/>
      <c r="Q12" s="189"/>
      <c r="R12" s="189"/>
      <c r="S12" s="189"/>
      <c r="T12" s="189"/>
      <c r="U12" s="189"/>
      <c r="V12" s="189"/>
      <c r="W12" s="190"/>
    </row>
    <row r="13" spans="1:23" s="2" customFormat="1" ht="21.75" customHeight="1" x14ac:dyDescent="0.25">
      <c r="A13" s="171" t="s">
        <v>8</v>
      </c>
      <c r="B13" s="171"/>
      <c r="C13" s="179"/>
      <c r="D13" s="179"/>
      <c r="E13" s="179"/>
      <c r="F13" s="179"/>
      <c r="G13" s="179"/>
      <c r="H13" s="179"/>
      <c r="I13" s="179"/>
      <c r="J13" s="179"/>
      <c r="K13" s="179"/>
      <c r="L13" s="179"/>
      <c r="M13" s="228" t="s">
        <v>8</v>
      </c>
      <c r="N13" s="229"/>
      <c r="O13" s="230"/>
      <c r="P13" s="188"/>
      <c r="Q13" s="189"/>
      <c r="R13" s="189"/>
      <c r="S13" s="189"/>
      <c r="T13" s="189"/>
      <c r="U13" s="189"/>
      <c r="V13" s="189"/>
      <c r="W13" s="190"/>
    </row>
    <row r="14" spans="1:23" s="2" customFormat="1" ht="21.75" customHeight="1" x14ac:dyDescent="0.25">
      <c r="A14" s="171" t="s">
        <v>9</v>
      </c>
      <c r="B14" s="171"/>
      <c r="C14" s="179"/>
      <c r="D14" s="179"/>
      <c r="E14" s="179"/>
      <c r="F14" s="179"/>
      <c r="G14" s="179"/>
      <c r="H14" s="179"/>
      <c r="I14" s="179"/>
      <c r="J14" s="179"/>
      <c r="K14" s="179"/>
      <c r="L14" s="179"/>
      <c r="M14" s="228" t="s">
        <v>10</v>
      </c>
      <c r="N14" s="229"/>
      <c r="O14" s="230"/>
      <c r="P14" s="188"/>
      <c r="Q14" s="189"/>
      <c r="R14" s="189"/>
      <c r="S14" s="189"/>
      <c r="T14" s="189"/>
      <c r="U14" s="189"/>
      <c r="V14" s="189"/>
      <c r="W14" s="190"/>
    </row>
    <row r="15" spans="1:23" s="2" customFormat="1" ht="21.75" customHeight="1" x14ac:dyDescent="0.25">
      <c r="A15" s="171" t="s">
        <v>11</v>
      </c>
      <c r="B15" s="171"/>
      <c r="C15" s="269"/>
      <c r="D15" s="179"/>
      <c r="E15" s="179"/>
      <c r="F15" s="179"/>
      <c r="G15" s="179"/>
      <c r="H15" s="179"/>
      <c r="I15" s="179"/>
      <c r="J15" s="179"/>
      <c r="K15" s="179"/>
      <c r="L15" s="180"/>
      <c r="M15" s="228" t="s">
        <v>11</v>
      </c>
      <c r="N15" s="229"/>
      <c r="O15" s="230"/>
      <c r="P15" s="188"/>
      <c r="Q15" s="189"/>
      <c r="R15" s="189"/>
      <c r="S15" s="189"/>
      <c r="T15" s="189"/>
      <c r="U15" s="189"/>
      <c r="V15" s="189"/>
      <c r="W15" s="190"/>
    </row>
    <row r="16" spans="1:23" s="2" customFormat="1" ht="21.75" customHeight="1" x14ac:dyDescent="0.25">
      <c r="A16" s="171" t="s">
        <v>12</v>
      </c>
      <c r="B16" s="171"/>
      <c r="C16" s="179"/>
      <c r="D16" s="179"/>
      <c r="E16" s="179"/>
      <c r="F16" s="179"/>
      <c r="G16" s="179"/>
      <c r="H16" s="179"/>
      <c r="I16" s="179"/>
      <c r="J16" s="179"/>
      <c r="K16" s="179"/>
      <c r="L16" s="179"/>
      <c r="M16" s="228" t="s">
        <v>12</v>
      </c>
      <c r="N16" s="229"/>
      <c r="O16" s="230"/>
      <c r="P16" s="191"/>
      <c r="Q16" s="192"/>
      <c r="R16" s="192"/>
      <c r="S16" s="192"/>
      <c r="T16" s="192"/>
      <c r="U16" s="192"/>
      <c r="V16" s="192"/>
      <c r="W16" s="193"/>
    </row>
    <row r="17" spans="1:23" s="2" customFormat="1" ht="21.75" customHeight="1" thickBot="1" x14ac:dyDescent="0.3">
      <c r="A17" s="171" t="s">
        <v>13</v>
      </c>
      <c r="B17" s="171"/>
      <c r="C17" s="264"/>
      <c r="D17" s="265"/>
      <c r="E17" s="265"/>
      <c r="F17" s="265"/>
      <c r="G17" s="265"/>
      <c r="H17" s="265"/>
      <c r="I17" s="265"/>
      <c r="J17" s="265"/>
      <c r="K17" s="265"/>
      <c r="L17" s="265"/>
      <c r="M17" s="231" t="s">
        <v>13</v>
      </c>
      <c r="N17" s="232"/>
      <c r="O17" s="233"/>
      <c r="P17" s="188"/>
      <c r="Q17" s="189"/>
      <c r="R17" s="189"/>
      <c r="S17" s="189"/>
      <c r="T17" s="189"/>
      <c r="U17" s="189"/>
      <c r="V17" s="189"/>
      <c r="W17" s="190"/>
    </row>
    <row r="18" spans="1:23" ht="18.600000000000001" customHeight="1" x14ac:dyDescent="0.2">
      <c r="A18" s="239" t="s">
        <v>14</v>
      </c>
      <c r="B18" s="240"/>
      <c r="C18" s="240"/>
      <c r="D18" s="240"/>
      <c r="E18" s="240"/>
      <c r="F18" s="240"/>
      <c r="G18" s="240"/>
      <c r="H18" s="240"/>
      <c r="I18" s="240"/>
      <c r="J18" s="240"/>
      <c r="K18" s="240"/>
      <c r="L18" s="240"/>
      <c r="M18" s="240"/>
      <c r="N18" s="240"/>
      <c r="O18" s="240"/>
      <c r="P18" s="240"/>
      <c r="Q18" s="240"/>
      <c r="R18" s="240"/>
      <c r="S18" s="240"/>
      <c r="T18" s="240"/>
      <c r="U18" s="240"/>
      <c r="V18" s="240"/>
      <c r="W18" s="241"/>
    </row>
    <row r="19" spans="1:23" ht="17.25" customHeight="1" x14ac:dyDescent="0.2">
      <c r="A19" s="242" t="s">
        <v>15</v>
      </c>
      <c r="B19" s="242"/>
      <c r="C19" s="242"/>
      <c r="D19" s="242"/>
      <c r="E19" s="242"/>
      <c r="F19" s="242"/>
      <c r="G19" s="242"/>
      <c r="H19" s="242"/>
      <c r="I19" s="242"/>
      <c r="J19" s="242"/>
      <c r="K19" s="242"/>
      <c r="L19" s="242" t="s">
        <v>16</v>
      </c>
      <c r="M19" s="242"/>
      <c r="N19" s="242"/>
      <c r="O19" s="242"/>
      <c r="P19" s="243" t="s">
        <v>17</v>
      </c>
      <c r="Q19" s="242"/>
      <c r="R19" s="242"/>
      <c r="S19" s="242"/>
      <c r="T19" s="242"/>
      <c r="U19" s="242"/>
      <c r="V19" s="242"/>
      <c r="W19" s="242"/>
    </row>
    <row r="20" spans="1:23" ht="18.600000000000001" customHeight="1" x14ac:dyDescent="0.2">
      <c r="A20" s="46">
        <f>IF(B20&lt;&gt;"",SUM(125-124),0)</f>
        <v>0</v>
      </c>
      <c r="B20" s="234"/>
      <c r="C20" s="235"/>
      <c r="D20" s="235"/>
      <c r="E20" s="235"/>
      <c r="F20" s="235"/>
      <c r="G20" s="235"/>
      <c r="H20" s="235"/>
      <c r="I20" s="235"/>
      <c r="J20" s="235"/>
      <c r="K20" s="236"/>
      <c r="L20" s="237"/>
      <c r="M20" s="237"/>
      <c r="N20" s="237"/>
      <c r="O20" s="238"/>
      <c r="P20" s="175"/>
      <c r="Q20" s="175"/>
      <c r="R20" s="175"/>
      <c r="S20" s="175"/>
      <c r="T20" s="175"/>
      <c r="U20" s="175"/>
      <c r="V20" s="175"/>
      <c r="W20" s="176"/>
    </row>
    <row r="21" spans="1:23" ht="18.600000000000001" customHeight="1" x14ac:dyDescent="0.2">
      <c r="A21" s="46">
        <f t="shared" ref="A21:A24" si="0">IF(B21&lt;&gt;"",SUM(125-124),0)</f>
        <v>0</v>
      </c>
      <c r="B21" s="234"/>
      <c r="C21" s="235"/>
      <c r="D21" s="235"/>
      <c r="E21" s="235"/>
      <c r="F21" s="235"/>
      <c r="G21" s="235"/>
      <c r="H21" s="235"/>
      <c r="I21" s="235"/>
      <c r="J21" s="235"/>
      <c r="K21" s="236"/>
      <c r="L21" s="237"/>
      <c r="M21" s="237"/>
      <c r="N21" s="237"/>
      <c r="O21" s="238"/>
      <c r="P21" s="244"/>
      <c r="Q21" s="244"/>
      <c r="R21" s="244"/>
      <c r="S21" s="244"/>
      <c r="T21" s="244"/>
      <c r="U21" s="244"/>
      <c r="V21" s="244"/>
      <c r="W21" s="245"/>
    </row>
    <row r="22" spans="1:23" ht="18.600000000000001" customHeight="1" x14ac:dyDescent="0.2">
      <c r="A22" s="46">
        <f t="shared" si="0"/>
        <v>0</v>
      </c>
      <c r="B22" s="197"/>
      <c r="C22" s="198"/>
      <c r="D22" s="198"/>
      <c r="E22" s="198"/>
      <c r="F22" s="198"/>
      <c r="G22" s="198"/>
      <c r="H22" s="198"/>
      <c r="I22" s="198"/>
      <c r="J22" s="198"/>
      <c r="K22" s="198"/>
      <c r="L22" s="186"/>
      <c r="M22" s="187"/>
      <c r="N22" s="187"/>
      <c r="O22" s="187"/>
      <c r="P22" s="198"/>
      <c r="Q22" s="198"/>
      <c r="R22" s="198"/>
      <c r="S22" s="198"/>
      <c r="T22" s="198"/>
      <c r="U22" s="198"/>
      <c r="V22" s="198"/>
      <c r="W22" s="198"/>
    </row>
    <row r="23" spans="1:23" ht="18.600000000000001" customHeight="1" x14ac:dyDescent="0.2">
      <c r="A23" s="46">
        <f t="shared" si="0"/>
        <v>0</v>
      </c>
      <c r="B23" s="197"/>
      <c r="C23" s="198"/>
      <c r="D23" s="198"/>
      <c r="E23" s="198"/>
      <c r="F23" s="198"/>
      <c r="G23" s="198"/>
      <c r="H23" s="198"/>
      <c r="I23" s="198"/>
      <c r="J23" s="198"/>
      <c r="K23" s="198"/>
      <c r="L23" s="186"/>
      <c r="M23" s="187"/>
      <c r="N23" s="187"/>
      <c r="O23" s="187"/>
      <c r="P23" s="198"/>
      <c r="Q23" s="198"/>
      <c r="R23" s="198"/>
      <c r="S23" s="198"/>
      <c r="T23" s="198"/>
      <c r="U23" s="198"/>
      <c r="V23" s="198"/>
      <c r="W23" s="198"/>
    </row>
    <row r="24" spans="1:23" ht="18.600000000000001" customHeight="1" x14ac:dyDescent="0.2">
      <c r="A24" s="46">
        <f t="shared" si="0"/>
        <v>0</v>
      </c>
      <c r="B24" s="197"/>
      <c r="C24" s="198"/>
      <c r="D24" s="198"/>
      <c r="E24" s="198"/>
      <c r="F24" s="198"/>
      <c r="G24" s="198"/>
      <c r="H24" s="198"/>
      <c r="I24" s="198"/>
      <c r="J24" s="198"/>
      <c r="K24" s="198"/>
      <c r="L24" s="186"/>
      <c r="M24" s="187"/>
      <c r="N24" s="187"/>
      <c r="O24" s="187"/>
      <c r="P24" s="198"/>
      <c r="Q24" s="198"/>
      <c r="R24" s="198"/>
      <c r="S24" s="198"/>
      <c r="T24" s="198"/>
      <c r="U24" s="198"/>
      <c r="V24" s="198"/>
      <c r="W24" s="198"/>
    </row>
    <row r="25" spans="1:23" ht="18.600000000000001" customHeight="1" x14ac:dyDescent="0.25">
      <c r="A25" s="202"/>
      <c r="B25" s="216" t="s">
        <v>18</v>
      </c>
      <c r="C25" s="217"/>
      <c r="D25" s="217"/>
      <c r="E25" s="217"/>
      <c r="F25" s="217"/>
      <c r="G25" s="217"/>
      <c r="H25" s="217"/>
      <c r="I25" s="217"/>
      <c r="J25" s="217"/>
      <c r="K25" s="217"/>
      <c r="L25" s="218"/>
      <c r="M25" s="214" t="s">
        <v>19</v>
      </c>
      <c r="N25" s="215"/>
      <c r="O25" s="208" t="s">
        <v>20</v>
      </c>
      <c r="P25" s="208"/>
      <c r="Q25" s="209"/>
      <c r="R25" s="204" t="s">
        <v>21</v>
      </c>
      <c r="S25" s="205"/>
      <c r="T25" s="225" t="s">
        <v>22</v>
      </c>
      <c r="U25" s="226"/>
      <c r="V25" s="222" t="s">
        <v>23</v>
      </c>
      <c r="W25" s="130"/>
    </row>
    <row r="26" spans="1:23" ht="21.75" customHeight="1" x14ac:dyDescent="0.2">
      <c r="A26" s="203"/>
      <c r="B26" s="219"/>
      <c r="C26" s="220"/>
      <c r="D26" s="220"/>
      <c r="E26" s="220"/>
      <c r="F26" s="220"/>
      <c r="G26" s="220"/>
      <c r="H26" s="220"/>
      <c r="I26" s="220"/>
      <c r="J26" s="220"/>
      <c r="K26" s="220"/>
      <c r="L26" s="221"/>
      <c r="M26" s="227">
        <f>SUM(A20:A24)</f>
        <v>0</v>
      </c>
      <c r="N26" s="142"/>
      <c r="O26" s="210">
        <v>125</v>
      </c>
      <c r="P26" s="210"/>
      <c r="Q26" s="211"/>
      <c r="R26" s="206">
        <f>SUM(O26*0.05)</f>
        <v>6.25</v>
      </c>
      <c r="S26" s="207"/>
      <c r="T26" s="206">
        <f>SUM(O26*0.09975)</f>
        <v>12.46875</v>
      </c>
      <c r="U26" s="207"/>
      <c r="V26" s="223">
        <f>IF(M26&lt;&gt;0,SUM(O26+R26+T26)*M26,0)</f>
        <v>0</v>
      </c>
      <c r="W26" s="224"/>
    </row>
    <row r="27" spans="1:23" ht="7.5" customHeight="1" x14ac:dyDescent="0.2">
      <c r="A27" s="159"/>
      <c r="B27" s="160"/>
      <c r="C27" s="160"/>
      <c r="D27" s="160"/>
      <c r="E27" s="160"/>
      <c r="F27" s="160"/>
      <c r="G27" s="160"/>
      <c r="H27" s="160"/>
      <c r="I27" s="160"/>
      <c r="J27" s="160"/>
      <c r="K27" s="160"/>
      <c r="L27" s="160"/>
      <c r="M27" s="160"/>
      <c r="N27" s="160"/>
      <c r="O27" s="160"/>
      <c r="P27" s="160"/>
      <c r="Q27" s="160"/>
      <c r="R27" s="160"/>
      <c r="S27" s="160"/>
      <c r="T27" s="160"/>
      <c r="U27" s="160"/>
      <c r="V27" s="160"/>
      <c r="W27" s="160"/>
    </row>
    <row r="28" spans="1:23" ht="18.75" customHeight="1" x14ac:dyDescent="0.2">
      <c r="A28" s="199" t="s">
        <v>24</v>
      </c>
      <c r="B28" s="200"/>
      <c r="C28" s="200"/>
      <c r="D28" s="200"/>
      <c r="E28" s="200"/>
      <c r="F28" s="200"/>
      <c r="G28" s="200"/>
      <c r="H28" s="200"/>
      <c r="I28" s="200"/>
      <c r="J28" s="200"/>
      <c r="K28" s="200"/>
      <c r="L28" s="200"/>
      <c r="M28" s="200"/>
      <c r="N28" s="200"/>
      <c r="O28" s="200"/>
      <c r="P28" s="200"/>
      <c r="Q28" s="200"/>
      <c r="R28" s="200"/>
      <c r="S28" s="200"/>
      <c r="T28" s="200"/>
      <c r="U28" s="200"/>
      <c r="V28" s="200"/>
      <c r="W28" s="201"/>
    </row>
    <row r="29" spans="1:23" s="2" customFormat="1" ht="24.75" customHeight="1" x14ac:dyDescent="0.2">
      <c r="A29" s="114" t="s">
        <v>69</v>
      </c>
      <c r="B29" s="115"/>
      <c r="C29" s="115"/>
      <c r="D29" s="116"/>
      <c r="E29" s="120" t="s">
        <v>25</v>
      </c>
      <c r="F29" s="121"/>
      <c r="G29" s="121"/>
      <c r="H29" s="122"/>
      <c r="I29" s="110" t="s">
        <v>26</v>
      </c>
      <c r="J29" s="108" t="s">
        <v>27</v>
      </c>
      <c r="K29" s="106" t="s">
        <v>73</v>
      </c>
      <c r="L29" s="106"/>
      <c r="M29" s="106"/>
      <c r="N29" s="113" t="s">
        <v>74</v>
      </c>
      <c r="O29" s="113"/>
      <c r="P29" s="113"/>
      <c r="Q29" s="106" t="s">
        <v>28</v>
      </c>
      <c r="R29" s="106"/>
      <c r="S29" s="106"/>
      <c r="T29" s="112" t="s">
        <v>72</v>
      </c>
      <c r="U29" s="112" t="s">
        <v>29</v>
      </c>
      <c r="V29" s="112" t="s">
        <v>30</v>
      </c>
      <c r="W29" s="63"/>
    </row>
    <row r="30" spans="1:23" s="2" customFormat="1" ht="30.75" customHeight="1" x14ac:dyDescent="0.2">
      <c r="A30" s="117"/>
      <c r="B30" s="118"/>
      <c r="C30" s="118"/>
      <c r="D30" s="119"/>
      <c r="E30" s="123"/>
      <c r="F30" s="124"/>
      <c r="G30" s="124"/>
      <c r="H30" s="125"/>
      <c r="I30" s="111"/>
      <c r="J30" s="109"/>
      <c r="K30" s="45" t="s">
        <v>75</v>
      </c>
      <c r="L30" s="45" t="s">
        <v>76</v>
      </c>
      <c r="M30" s="45" t="s">
        <v>77</v>
      </c>
      <c r="N30" s="45" t="s">
        <v>75</v>
      </c>
      <c r="O30" s="45" t="s">
        <v>76</v>
      </c>
      <c r="P30" s="45" t="s">
        <v>77</v>
      </c>
      <c r="Q30" s="45" t="s">
        <v>75</v>
      </c>
      <c r="R30" s="45" t="s">
        <v>76</v>
      </c>
      <c r="S30" s="45" t="s">
        <v>77</v>
      </c>
      <c r="T30" s="112"/>
      <c r="U30" s="112"/>
      <c r="V30" s="112"/>
      <c r="W30" s="64"/>
    </row>
    <row r="31" spans="1:23" ht="14.25" customHeight="1" x14ac:dyDescent="0.25">
      <c r="A31" s="70"/>
      <c r="B31" s="71"/>
      <c r="C31" s="71"/>
      <c r="D31" s="72"/>
      <c r="E31" s="67"/>
      <c r="F31" s="68"/>
      <c r="G31" s="68"/>
      <c r="H31" s="69"/>
      <c r="I31" s="20"/>
      <c r="J31" s="20"/>
      <c r="K31" s="19"/>
      <c r="L31" s="19"/>
      <c r="M31" s="19"/>
      <c r="N31" s="20"/>
      <c r="O31" s="20"/>
      <c r="P31" s="20"/>
      <c r="Q31" s="20"/>
      <c r="R31" s="20"/>
      <c r="S31" s="20"/>
      <c r="T31" s="20"/>
      <c r="U31" s="19"/>
      <c r="V31" s="19"/>
      <c r="W31" s="21"/>
    </row>
    <row r="32" spans="1:23" ht="14.25" customHeight="1" x14ac:dyDescent="0.25">
      <c r="A32" s="70"/>
      <c r="B32" s="71"/>
      <c r="C32" s="71"/>
      <c r="D32" s="72"/>
      <c r="E32" s="67"/>
      <c r="F32" s="68"/>
      <c r="G32" s="68"/>
      <c r="H32" s="69"/>
      <c r="I32" s="20"/>
      <c r="J32" s="20"/>
      <c r="K32" s="19"/>
      <c r="L32" s="19"/>
      <c r="M32" s="19"/>
      <c r="N32" s="20"/>
      <c r="O32" s="20"/>
      <c r="P32" s="20"/>
      <c r="Q32" s="20"/>
      <c r="R32" s="20"/>
      <c r="S32" s="20"/>
      <c r="T32" s="20"/>
      <c r="U32" s="19"/>
      <c r="V32" s="19"/>
      <c r="W32" s="21"/>
    </row>
    <row r="33" spans="1:23" ht="14.25" customHeight="1" x14ac:dyDescent="0.25">
      <c r="A33" s="70"/>
      <c r="B33" s="71"/>
      <c r="C33" s="71"/>
      <c r="D33" s="72"/>
      <c r="E33" s="67"/>
      <c r="F33" s="68"/>
      <c r="G33" s="68"/>
      <c r="H33" s="69"/>
      <c r="I33" s="20"/>
      <c r="J33" s="20"/>
      <c r="K33" s="19"/>
      <c r="L33" s="19"/>
      <c r="M33" s="19"/>
      <c r="N33" s="20"/>
      <c r="O33" s="20"/>
      <c r="P33" s="20"/>
      <c r="Q33" s="20"/>
      <c r="R33" s="20"/>
      <c r="S33" s="20"/>
      <c r="T33" s="20"/>
      <c r="U33" s="19"/>
      <c r="V33" s="19"/>
      <c r="W33" s="21"/>
    </row>
    <row r="34" spans="1:23" s="2" customFormat="1" ht="14.25" customHeight="1" x14ac:dyDescent="0.25">
      <c r="A34" s="70"/>
      <c r="B34" s="71"/>
      <c r="C34" s="71"/>
      <c r="D34" s="72"/>
      <c r="E34" s="67"/>
      <c r="F34" s="68"/>
      <c r="G34" s="68"/>
      <c r="H34" s="69"/>
      <c r="I34" s="20"/>
      <c r="J34" s="20"/>
      <c r="K34" s="19"/>
      <c r="L34" s="19"/>
      <c r="M34" s="19"/>
      <c r="N34" s="20"/>
      <c r="O34" s="20"/>
      <c r="P34" s="20"/>
      <c r="Q34" s="20"/>
      <c r="R34" s="20"/>
      <c r="S34" s="20"/>
      <c r="T34" s="20"/>
      <c r="U34" s="19"/>
      <c r="V34" s="19"/>
      <c r="W34" s="21"/>
    </row>
    <row r="35" spans="1:23" ht="14.25" customHeight="1" x14ac:dyDescent="0.25">
      <c r="A35" s="70"/>
      <c r="B35" s="71"/>
      <c r="C35" s="71"/>
      <c r="D35" s="72"/>
      <c r="E35" s="67"/>
      <c r="F35" s="101"/>
      <c r="G35" s="101"/>
      <c r="H35" s="102"/>
      <c r="I35" s="20"/>
      <c r="J35" s="20"/>
      <c r="K35" s="19"/>
      <c r="L35" s="19"/>
      <c r="M35" s="19"/>
      <c r="N35" s="20"/>
      <c r="O35" s="20"/>
      <c r="P35" s="20"/>
      <c r="Q35" s="20"/>
      <c r="R35" s="20"/>
      <c r="S35" s="20"/>
      <c r="T35" s="20"/>
      <c r="U35" s="19"/>
      <c r="V35" s="19"/>
      <c r="W35" s="21"/>
    </row>
    <row r="36" spans="1:23" ht="14.25" customHeight="1" x14ac:dyDescent="0.25">
      <c r="A36" s="70"/>
      <c r="B36" s="71"/>
      <c r="C36" s="71"/>
      <c r="D36" s="72"/>
      <c r="E36" s="67"/>
      <c r="F36" s="68"/>
      <c r="G36" s="68"/>
      <c r="H36" s="69"/>
      <c r="I36" s="20"/>
      <c r="J36" s="20"/>
      <c r="K36" s="19"/>
      <c r="L36" s="19"/>
      <c r="M36" s="19"/>
      <c r="N36" s="20"/>
      <c r="O36" s="20"/>
      <c r="P36" s="20"/>
      <c r="Q36" s="20"/>
      <c r="R36" s="20"/>
      <c r="S36" s="20"/>
      <c r="T36" s="20"/>
      <c r="U36" s="19"/>
      <c r="V36" s="19"/>
      <c r="W36" s="21"/>
    </row>
    <row r="37" spans="1:23" s="2" customFormat="1" ht="14.25" customHeight="1" x14ac:dyDescent="0.25">
      <c r="A37" s="70"/>
      <c r="B37" s="71"/>
      <c r="C37" s="71"/>
      <c r="D37" s="72"/>
      <c r="E37" s="67"/>
      <c r="F37" s="68"/>
      <c r="G37" s="68"/>
      <c r="H37" s="69"/>
      <c r="I37" s="20"/>
      <c r="J37" s="20"/>
      <c r="K37" s="19"/>
      <c r="L37" s="19"/>
      <c r="M37" s="19"/>
      <c r="N37" s="20"/>
      <c r="O37" s="20"/>
      <c r="P37" s="20"/>
      <c r="Q37" s="20"/>
      <c r="R37" s="20"/>
      <c r="S37" s="20"/>
      <c r="T37" s="20"/>
      <c r="U37" s="19"/>
      <c r="V37" s="19"/>
      <c r="W37" s="21"/>
    </row>
    <row r="38" spans="1:23" s="2" customFormat="1" ht="14.25" customHeight="1" x14ac:dyDescent="0.25">
      <c r="A38" s="70"/>
      <c r="B38" s="71"/>
      <c r="C38" s="71"/>
      <c r="D38" s="72"/>
      <c r="E38" s="67"/>
      <c r="F38" s="68"/>
      <c r="G38" s="68"/>
      <c r="H38" s="69"/>
      <c r="I38" s="20"/>
      <c r="J38" s="20"/>
      <c r="K38" s="19"/>
      <c r="L38" s="19"/>
      <c r="M38" s="19"/>
      <c r="N38" s="20"/>
      <c r="O38" s="20"/>
      <c r="P38" s="20"/>
      <c r="Q38" s="20"/>
      <c r="R38" s="20"/>
      <c r="S38" s="20"/>
      <c r="T38" s="20"/>
      <c r="U38" s="19"/>
      <c r="V38" s="19"/>
      <c r="W38" s="21"/>
    </row>
    <row r="39" spans="1:23" s="2" customFormat="1" ht="14.25" customHeight="1" x14ac:dyDescent="0.25">
      <c r="A39" s="70"/>
      <c r="B39" s="71"/>
      <c r="C39" s="71"/>
      <c r="D39" s="72"/>
      <c r="E39" s="67"/>
      <c r="F39" s="68"/>
      <c r="G39" s="68"/>
      <c r="H39" s="69"/>
      <c r="I39" s="20"/>
      <c r="J39" s="20"/>
      <c r="K39" s="19"/>
      <c r="L39" s="19"/>
      <c r="M39" s="19"/>
      <c r="N39" s="20"/>
      <c r="O39" s="20"/>
      <c r="P39" s="20"/>
      <c r="Q39" s="20"/>
      <c r="R39" s="20"/>
      <c r="S39" s="20"/>
      <c r="T39" s="20"/>
      <c r="U39" s="19"/>
      <c r="V39" s="19"/>
      <c r="W39" s="21"/>
    </row>
    <row r="40" spans="1:23" s="2" customFormat="1" ht="14.25" customHeight="1" x14ac:dyDescent="0.25">
      <c r="A40" s="70"/>
      <c r="B40" s="71"/>
      <c r="C40" s="71"/>
      <c r="D40" s="72"/>
      <c r="E40" s="67"/>
      <c r="F40" s="68"/>
      <c r="G40" s="68"/>
      <c r="H40" s="69"/>
      <c r="I40" s="20"/>
      <c r="J40" s="20"/>
      <c r="K40" s="19"/>
      <c r="L40" s="19"/>
      <c r="M40" s="19"/>
      <c r="N40" s="20"/>
      <c r="O40" s="20"/>
      <c r="P40" s="20"/>
      <c r="Q40" s="20"/>
      <c r="R40" s="20"/>
      <c r="S40" s="20"/>
      <c r="T40" s="20"/>
      <c r="U40" s="19"/>
      <c r="V40" s="19"/>
      <c r="W40" s="21"/>
    </row>
    <row r="41" spans="1:23" s="2" customFormat="1" ht="13.5" x14ac:dyDescent="0.25">
      <c r="A41" s="70"/>
      <c r="B41" s="71"/>
      <c r="C41" s="71"/>
      <c r="D41" s="72"/>
      <c r="E41" s="67"/>
      <c r="F41" s="68"/>
      <c r="G41" s="68"/>
      <c r="H41" s="69"/>
      <c r="I41" s="20"/>
      <c r="J41" s="20"/>
      <c r="K41" s="19"/>
      <c r="L41" s="19"/>
      <c r="M41" s="19"/>
      <c r="N41" s="20"/>
      <c r="O41" s="20"/>
      <c r="P41" s="20"/>
      <c r="Q41" s="20"/>
      <c r="R41" s="20"/>
      <c r="S41" s="20"/>
      <c r="T41" s="20"/>
      <c r="U41" s="19"/>
      <c r="V41" s="19"/>
      <c r="W41" s="21"/>
    </row>
    <row r="42" spans="1:23" s="2" customFormat="1" ht="13.5" x14ac:dyDescent="0.25">
      <c r="A42" s="70"/>
      <c r="B42" s="71"/>
      <c r="C42" s="71"/>
      <c r="D42" s="72"/>
      <c r="E42" s="67"/>
      <c r="F42" s="68"/>
      <c r="G42" s="68"/>
      <c r="H42" s="69"/>
      <c r="I42" s="20"/>
      <c r="J42" s="20"/>
      <c r="K42" s="19"/>
      <c r="L42" s="19"/>
      <c r="M42" s="19"/>
      <c r="N42" s="20"/>
      <c r="O42" s="20"/>
      <c r="P42" s="20"/>
      <c r="Q42" s="20"/>
      <c r="R42" s="20"/>
      <c r="S42" s="20"/>
      <c r="T42" s="20"/>
      <c r="U42" s="19"/>
      <c r="V42" s="19"/>
      <c r="W42" s="21"/>
    </row>
    <row r="43" spans="1:23" s="2" customFormat="1" ht="14.25" customHeight="1" x14ac:dyDescent="0.25">
      <c r="A43" s="70"/>
      <c r="B43" s="71"/>
      <c r="C43" s="71"/>
      <c r="D43" s="72"/>
      <c r="E43" s="67"/>
      <c r="F43" s="68"/>
      <c r="G43" s="68"/>
      <c r="H43" s="69"/>
      <c r="I43" s="20"/>
      <c r="J43" s="20"/>
      <c r="K43" s="19"/>
      <c r="L43" s="19"/>
      <c r="M43" s="19"/>
      <c r="N43" s="20"/>
      <c r="O43" s="20"/>
      <c r="P43" s="20"/>
      <c r="Q43" s="20"/>
      <c r="R43" s="20"/>
      <c r="S43" s="20"/>
      <c r="T43" s="20"/>
      <c r="U43" s="19"/>
      <c r="V43" s="19"/>
      <c r="W43" s="21"/>
    </row>
    <row r="44" spans="1:23" s="2" customFormat="1" ht="14.25" customHeight="1" x14ac:dyDescent="0.25">
      <c r="A44" s="70"/>
      <c r="B44" s="71"/>
      <c r="C44" s="71"/>
      <c r="D44" s="72"/>
      <c r="E44" s="67"/>
      <c r="F44" s="68"/>
      <c r="G44" s="68"/>
      <c r="H44" s="69"/>
      <c r="I44" s="20"/>
      <c r="J44" s="20"/>
      <c r="K44" s="19"/>
      <c r="L44" s="19"/>
      <c r="M44" s="19"/>
      <c r="N44" s="20"/>
      <c r="O44" s="20"/>
      <c r="P44" s="20"/>
      <c r="Q44" s="20"/>
      <c r="R44" s="20"/>
      <c r="S44" s="20"/>
      <c r="T44" s="20"/>
      <c r="U44" s="19"/>
      <c r="V44" s="19"/>
      <c r="W44" s="21"/>
    </row>
    <row r="45" spans="1:23" s="2" customFormat="1" ht="14.25" customHeight="1" x14ac:dyDescent="0.25">
      <c r="A45" s="70"/>
      <c r="B45" s="71"/>
      <c r="C45" s="71"/>
      <c r="D45" s="72"/>
      <c r="E45" s="67"/>
      <c r="F45" s="68"/>
      <c r="G45" s="68"/>
      <c r="H45" s="69"/>
      <c r="I45" s="20"/>
      <c r="J45" s="20"/>
      <c r="K45" s="19"/>
      <c r="L45" s="19"/>
      <c r="M45" s="19"/>
      <c r="N45" s="20"/>
      <c r="O45" s="20"/>
      <c r="P45" s="20"/>
      <c r="Q45" s="20"/>
      <c r="R45" s="20"/>
      <c r="S45" s="20"/>
      <c r="T45" s="20"/>
      <c r="U45" s="19"/>
      <c r="V45" s="19"/>
      <c r="W45" s="21"/>
    </row>
    <row r="46" spans="1:23" ht="20.25" customHeight="1" x14ac:dyDescent="0.2">
      <c r="A46" s="107" t="s">
        <v>84</v>
      </c>
      <c r="B46" s="107"/>
      <c r="C46" s="107"/>
      <c r="D46" s="107"/>
      <c r="E46" s="107"/>
      <c r="F46" s="107"/>
      <c r="G46" s="107"/>
      <c r="H46" s="107"/>
      <c r="I46" s="107"/>
      <c r="J46" s="107"/>
      <c r="K46" s="107"/>
      <c r="L46" s="107"/>
      <c r="M46" s="107"/>
      <c r="N46" s="107"/>
      <c r="O46" s="107"/>
      <c r="P46" s="107"/>
      <c r="Q46" s="107"/>
      <c r="R46" s="107"/>
      <c r="S46" s="107"/>
      <c r="T46" s="107"/>
      <c r="U46" s="107"/>
      <c r="V46" s="107"/>
      <c r="W46" s="107"/>
    </row>
    <row r="47" spans="1:23" ht="84" customHeight="1" x14ac:dyDescent="0.2">
      <c r="A47" s="126" t="s">
        <v>78</v>
      </c>
      <c r="B47" s="127"/>
      <c r="C47" s="127"/>
      <c r="D47" s="127"/>
      <c r="E47" s="127"/>
      <c r="F47" s="127"/>
      <c r="G47" s="127"/>
      <c r="H47" s="127"/>
      <c r="I47" s="132"/>
      <c r="J47" s="23"/>
      <c r="K47" s="126" t="s">
        <v>79</v>
      </c>
      <c r="L47" s="127"/>
      <c r="M47" s="127"/>
      <c r="N47" s="127"/>
      <c r="O47" s="127"/>
      <c r="P47" s="127"/>
      <c r="Q47" s="127"/>
      <c r="R47" s="127"/>
      <c r="S47" s="128"/>
      <c r="T47" s="22"/>
      <c r="U47" s="79" t="s">
        <v>89</v>
      </c>
      <c r="V47" s="129"/>
      <c r="W47" s="130"/>
    </row>
    <row r="48" spans="1:23" ht="20.25" customHeight="1" x14ac:dyDescent="0.2">
      <c r="A48" s="107" t="s">
        <v>31</v>
      </c>
      <c r="B48" s="107"/>
      <c r="C48" s="107"/>
      <c r="D48" s="107"/>
      <c r="E48" s="107"/>
      <c r="F48" s="107"/>
      <c r="G48" s="107"/>
      <c r="H48" s="107"/>
      <c r="I48" s="107"/>
      <c r="J48" s="103"/>
      <c r="K48" s="103"/>
      <c r="L48" s="131" t="s">
        <v>33</v>
      </c>
      <c r="M48" s="48"/>
      <c r="N48" s="49"/>
      <c r="O48" s="104" t="s">
        <v>34</v>
      </c>
      <c r="P48" s="104"/>
      <c r="Q48" s="104"/>
      <c r="R48" s="142" t="s">
        <v>35</v>
      </c>
      <c r="S48" s="142"/>
      <c r="T48" s="142"/>
      <c r="U48" s="142" t="s">
        <v>23</v>
      </c>
      <c r="V48" s="142"/>
      <c r="W48" s="142"/>
    </row>
    <row r="49" spans="1:23" s="2" customFormat="1" ht="26.25" customHeight="1" x14ac:dyDescent="0.2">
      <c r="A49" s="143" t="s">
        <v>83</v>
      </c>
      <c r="B49" s="144"/>
      <c r="C49" s="144"/>
      <c r="D49" s="144"/>
      <c r="E49" s="144"/>
      <c r="F49" s="144"/>
      <c r="G49" s="144"/>
      <c r="H49" s="144"/>
      <c r="I49" s="145"/>
      <c r="J49" s="105"/>
      <c r="K49" s="105"/>
      <c r="L49" s="99">
        <v>225</v>
      </c>
      <c r="M49" s="99"/>
      <c r="N49" s="99"/>
      <c r="O49" s="99">
        <f>SUM(L49*J49)*0.05</f>
        <v>0</v>
      </c>
      <c r="P49" s="99"/>
      <c r="Q49" s="99"/>
      <c r="R49" s="99">
        <f>SUM(L49*J49)*0.09975</f>
        <v>0</v>
      </c>
      <c r="S49" s="99"/>
      <c r="T49" s="99"/>
      <c r="U49" s="100">
        <f>SUM(L49*J49)+(O49+R49)</f>
        <v>0</v>
      </c>
      <c r="V49" s="100"/>
      <c r="W49" s="100"/>
    </row>
    <row r="50" spans="1:23" s="2" customFormat="1" ht="26.25" customHeight="1" x14ac:dyDescent="0.2">
      <c r="A50" s="164" t="s">
        <v>36</v>
      </c>
      <c r="B50" s="164"/>
      <c r="C50" s="164"/>
      <c r="D50" s="164"/>
      <c r="E50" s="164"/>
      <c r="F50" s="164"/>
      <c r="G50" s="164"/>
      <c r="H50" s="164"/>
      <c r="I50" s="164"/>
      <c r="J50" s="105"/>
      <c r="K50" s="105"/>
      <c r="L50" s="99">
        <v>395</v>
      </c>
      <c r="M50" s="99"/>
      <c r="N50" s="99"/>
      <c r="O50" s="99">
        <f>SUM(L50*J50)*0.05</f>
        <v>0</v>
      </c>
      <c r="P50" s="99"/>
      <c r="Q50" s="99"/>
      <c r="R50" s="99">
        <f>SUM(L50*J50)*0.09975</f>
        <v>0</v>
      </c>
      <c r="S50" s="99"/>
      <c r="T50" s="99"/>
      <c r="U50" s="100">
        <f>SUM(L50*J50)+(O50+R50)</f>
        <v>0</v>
      </c>
      <c r="V50" s="100"/>
      <c r="W50" s="100"/>
    </row>
    <row r="51" spans="1:23" s="2" customFormat="1" ht="26.25" customHeight="1" x14ac:dyDescent="0.2">
      <c r="A51" s="164" t="s">
        <v>82</v>
      </c>
      <c r="B51" s="164"/>
      <c r="C51" s="164"/>
      <c r="D51" s="164"/>
      <c r="E51" s="164"/>
      <c r="F51" s="164"/>
      <c r="G51" s="164"/>
      <c r="H51" s="164"/>
      <c r="I51" s="164"/>
      <c r="J51" s="105"/>
      <c r="K51" s="105"/>
      <c r="L51" s="99">
        <v>435</v>
      </c>
      <c r="M51" s="99"/>
      <c r="N51" s="99"/>
      <c r="O51" s="99">
        <f>SUM(L51*J51)*0.05</f>
        <v>0</v>
      </c>
      <c r="P51" s="99"/>
      <c r="Q51" s="99"/>
      <c r="R51" s="99">
        <f>SUM(L51*J51)*0.09975</f>
        <v>0</v>
      </c>
      <c r="S51" s="99"/>
      <c r="T51" s="99"/>
      <c r="U51" s="100">
        <f>SUM(L51*J51)+(O51+R51)</f>
        <v>0</v>
      </c>
      <c r="V51" s="100"/>
      <c r="W51" s="100"/>
    </row>
    <row r="52" spans="1:23" s="2" customFormat="1" ht="26.25" customHeight="1" x14ac:dyDescent="0.2">
      <c r="A52" s="164" t="s">
        <v>81</v>
      </c>
      <c r="B52" s="164"/>
      <c r="C52" s="164"/>
      <c r="D52" s="164"/>
      <c r="E52" s="164"/>
      <c r="F52" s="164"/>
      <c r="G52" s="164"/>
      <c r="H52" s="164"/>
      <c r="I52" s="164"/>
      <c r="J52" s="105"/>
      <c r="K52" s="105"/>
      <c r="L52" s="99">
        <v>550</v>
      </c>
      <c r="M52" s="99"/>
      <c r="N52" s="99"/>
      <c r="O52" s="99">
        <f>SUM(L52*J52)*0.05</f>
        <v>0</v>
      </c>
      <c r="P52" s="99"/>
      <c r="Q52" s="99"/>
      <c r="R52" s="99">
        <f>SUM(L52*J52)*0.09975</f>
        <v>0</v>
      </c>
      <c r="S52" s="99"/>
      <c r="T52" s="99"/>
      <c r="U52" s="100">
        <f>SUM(L52*J52)+(O52+R52)</f>
        <v>0</v>
      </c>
      <c r="V52" s="100"/>
      <c r="W52" s="100"/>
    </row>
    <row r="53" spans="1:23" s="2" customFormat="1" ht="26.25" customHeight="1" x14ac:dyDescent="0.2">
      <c r="A53" s="164" t="s">
        <v>80</v>
      </c>
      <c r="B53" s="164"/>
      <c r="C53" s="164"/>
      <c r="D53" s="164"/>
      <c r="E53" s="164"/>
      <c r="F53" s="164"/>
      <c r="G53" s="164"/>
      <c r="H53" s="164"/>
      <c r="I53" s="164"/>
      <c r="J53" s="105"/>
      <c r="K53" s="105"/>
      <c r="L53" s="99">
        <v>675</v>
      </c>
      <c r="M53" s="99"/>
      <c r="N53" s="99"/>
      <c r="O53" s="99">
        <f>SUM(L53*J53)*0.05</f>
        <v>0</v>
      </c>
      <c r="P53" s="99"/>
      <c r="Q53" s="99"/>
      <c r="R53" s="99">
        <f>SUM(L53*J53)*0.09975</f>
        <v>0</v>
      </c>
      <c r="S53" s="99"/>
      <c r="T53" s="99"/>
      <c r="U53" s="100">
        <f>SUM(L53*J53)+(O53+R53)</f>
        <v>0</v>
      </c>
      <c r="V53" s="100"/>
      <c r="W53" s="100"/>
    </row>
    <row r="54" spans="1:23" ht="7.5" customHeight="1" x14ac:dyDescent="0.2">
      <c r="A54" s="159"/>
      <c r="B54" s="160"/>
      <c r="C54" s="160"/>
      <c r="D54" s="160"/>
      <c r="E54" s="160"/>
      <c r="F54" s="160"/>
      <c r="G54" s="160"/>
      <c r="H54" s="160"/>
      <c r="I54" s="160"/>
      <c r="J54" s="160"/>
      <c r="K54" s="160"/>
      <c r="L54" s="160"/>
      <c r="M54" s="160"/>
      <c r="N54" s="160"/>
      <c r="O54" s="160"/>
      <c r="P54" s="160"/>
      <c r="Q54" s="160"/>
      <c r="R54" s="160"/>
      <c r="S54" s="160"/>
      <c r="T54" s="160"/>
      <c r="U54" s="160"/>
      <c r="V54" s="160"/>
      <c r="W54" s="160"/>
    </row>
    <row r="55" spans="1:23" ht="22.5" customHeight="1" x14ac:dyDescent="0.2">
      <c r="A55" s="184" t="s">
        <v>37</v>
      </c>
      <c r="B55" s="48"/>
      <c r="C55" s="48"/>
      <c r="D55" s="48"/>
      <c r="E55" s="48"/>
      <c r="F55" s="48"/>
      <c r="G55" s="48"/>
      <c r="H55" s="48"/>
      <c r="I55" s="48"/>
      <c r="J55" s="48"/>
      <c r="K55" s="48"/>
      <c r="L55" s="48"/>
      <c r="M55" s="48"/>
      <c r="N55" s="48"/>
      <c r="O55" s="48"/>
      <c r="P55" s="48"/>
      <c r="Q55" s="48"/>
      <c r="R55" s="48"/>
      <c r="S55" s="48"/>
      <c r="T55" s="48"/>
      <c r="U55" s="48"/>
      <c r="V55" s="185"/>
      <c r="W55" s="185"/>
    </row>
    <row r="56" spans="1:23" s="2" customFormat="1" ht="29.25" customHeight="1" x14ac:dyDescent="0.2">
      <c r="A56" s="77">
        <v>535</v>
      </c>
      <c r="B56" s="77"/>
      <c r="C56" s="37" t="s">
        <v>38</v>
      </c>
      <c r="D56" s="77">
        <f>SUM(A56*2)</f>
        <v>1070</v>
      </c>
      <c r="E56" s="77"/>
      <c r="F56" s="37" t="s">
        <v>38</v>
      </c>
      <c r="G56" s="73">
        <f>SUM(A56*3)</f>
        <v>1605</v>
      </c>
      <c r="H56" s="74"/>
      <c r="I56" s="37" t="s">
        <v>38</v>
      </c>
      <c r="J56" s="77">
        <f>SUM(A56*4)</f>
        <v>2140</v>
      </c>
      <c r="K56" s="78"/>
      <c r="L56" s="37" t="s">
        <v>38</v>
      </c>
      <c r="M56" s="92">
        <f>SUM(A56*5)</f>
        <v>2675</v>
      </c>
      <c r="N56" s="93"/>
      <c r="O56" s="37" t="s">
        <v>38</v>
      </c>
      <c r="P56" s="92">
        <f>SUM(A56*6)</f>
        <v>3210</v>
      </c>
      <c r="Q56" s="93"/>
      <c r="R56" s="37" t="s">
        <v>38</v>
      </c>
      <c r="S56" s="39"/>
      <c r="T56" s="94" t="s">
        <v>58</v>
      </c>
      <c r="U56" s="95"/>
      <c r="V56" s="96">
        <f>SUM(A56*C57,D56*F57,G56*I57,J56*L57,M56*O57,P56*R57,D59*F60,G59*I60,J59*L60,M59*O60,P59*R60)</f>
        <v>0</v>
      </c>
      <c r="W56" s="96"/>
    </row>
    <row r="57" spans="1:23" s="2" customFormat="1" ht="23.25" customHeight="1" x14ac:dyDescent="0.2">
      <c r="A57" s="88" t="s">
        <v>59</v>
      </c>
      <c r="B57" s="88"/>
      <c r="C57" s="32"/>
      <c r="D57" s="88" t="s">
        <v>40</v>
      </c>
      <c r="E57" s="88"/>
      <c r="F57" s="32"/>
      <c r="G57" s="75" t="s">
        <v>63</v>
      </c>
      <c r="H57" s="76"/>
      <c r="I57" s="33"/>
      <c r="J57" s="88" t="s">
        <v>60</v>
      </c>
      <c r="K57" s="89"/>
      <c r="L57" s="34"/>
      <c r="M57" s="88" t="s">
        <v>61</v>
      </c>
      <c r="N57" s="89"/>
      <c r="O57" s="35"/>
      <c r="P57" s="261" t="s">
        <v>62</v>
      </c>
      <c r="Q57" s="89"/>
      <c r="R57" s="33"/>
      <c r="S57" s="39"/>
      <c r="T57" s="257" t="s">
        <v>34</v>
      </c>
      <c r="U57" s="258"/>
      <c r="V57" s="253">
        <f>SUM(V56*0.05)</f>
        <v>0</v>
      </c>
      <c r="W57" s="254"/>
    </row>
    <row r="58" spans="1:23" ht="4.5" customHeight="1" x14ac:dyDescent="0.2">
      <c r="A58" s="30"/>
      <c r="B58" s="31"/>
      <c r="C58" s="31"/>
      <c r="D58" s="31"/>
      <c r="E58" s="31"/>
      <c r="F58" s="31"/>
      <c r="G58" s="31"/>
      <c r="H58" s="31"/>
      <c r="I58" s="31"/>
      <c r="J58" s="31"/>
      <c r="K58" s="31"/>
      <c r="L58" s="31"/>
      <c r="M58" s="31"/>
      <c r="N58" s="31"/>
      <c r="O58" s="31"/>
      <c r="P58" s="31"/>
      <c r="Q58" s="31"/>
      <c r="R58" s="31"/>
      <c r="S58" s="40"/>
      <c r="T58" s="259"/>
      <c r="U58" s="260"/>
      <c r="V58" s="255"/>
      <c r="W58" s="256"/>
    </row>
    <row r="59" spans="1:23" s="2" customFormat="1" ht="29.25" customHeight="1" x14ac:dyDescent="0.2">
      <c r="A59" s="133"/>
      <c r="B59" s="134"/>
      <c r="C59" s="135"/>
      <c r="D59" s="86">
        <f>SUM(A56*4)</f>
        <v>2140</v>
      </c>
      <c r="E59" s="87"/>
      <c r="F59" s="37" t="s">
        <v>38</v>
      </c>
      <c r="G59" s="73">
        <f>SUM(A56*6)</f>
        <v>3210</v>
      </c>
      <c r="H59" s="74"/>
      <c r="I59" s="37" t="s">
        <v>38</v>
      </c>
      <c r="J59" s="86">
        <f>SUM(A56*8)</f>
        <v>4280</v>
      </c>
      <c r="K59" s="87"/>
      <c r="L59" s="37" t="s">
        <v>38</v>
      </c>
      <c r="M59" s="86">
        <f>SUM(A56*10)</f>
        <v>5350</v>
      </c>
      <c r="N59" s="87"/>
      <c r="O59" s="37" t="s">
        <v>38</v>
      </c>
      <c r="P59" s="212">
        <f>SUM(A56*12)</f>
        <v>6420</v>
      </c>
      <c r="Q59" s="213"/>
      <c r="R59" s="38" t="s">
        <v>38</v>
      </c>
      <c r="S59" s="41"/>
      <c r="T59" s="262" t="s">
        <v>39</v>
      </c>
      <c r="U59" s="95"/>
      <c r="V59" s="252">
        <f>SUM(V56*0.09975)</f>
        <v>0</v>
      </c>
      <c r="W59" s="252"/>
    </row>
    <row r="60" spans="1:23" s="2" customFormat="1" ht="23.25" customHeight="1" x14ac:dyDescent="0.2">
      <c r="A60" s="136"/>
      <c r="B60" s="137"/>
      <c r="C60" s="138"/>
      <c r="D60" s="75" t="s">
        <v>67</v>
      </c>
      <c r="E60" s="147"/>
      <c r="F60" s="32"/>
      <c r="G60" s="75" t="s">
        <v>66</v>
      </c>
      <c r="H60" s="76"/>
      <c r="I60" s="33"/>
      <c r="J60" s="75" t="s">
        <v>65</v>
      </c>
      <c r="K60" s="76"/>
      <c r="L60" s="33"/>
      <c r="M60" s="88" t="s">
        <v>64</v>
      </c>
      <c r="N60" s="89"/>
      <c r="O60" s="33"/>
      <c r="P60" s="97" t="s">
        <v>57</v>
      </c>
      <c r="Q60" s="98"/>
      <c r="R60" s="36"/>
      <c r="S60" s="41"/>
      <c r="T60" s="94" t="s">
        <v>23</v>
      </c>
      <c r="U60" s="95"/>
      <c r="V60" s="90">
        <f>SUM(V56:W59)</f>
        <v>0</v>
      </c>
      <c r="W60" s="91"/>
    </row>
    <row r="61" spans="1:23" ht="4.5" customHeight="1" x14ac:dyDescent="0.2">
      <c r="A61" s="159"/>
      <c r="B61" s="160"/>
      <c r="C61" s="160"/>
      <c r="D61" s="160"/>
      <c r="E61" s="160"/>
      <c r="F61" s="160"/>
      <c r="G61" s="160"/>
      <c r="H61" s="160"/>
      <c r="I61" s="160"/>
      <c r="J61" s="160"/>
      <c r="K61" s="160"/>
      <c r="L61" s="160"/>
      <c r="M61" s="160"/>
      <c r="N61" s="160"/>
      <c r="O61" s="160"/>
      <c r="P61" s="160"/>
      <c r="Q61" s="160"/>
      <c r="R61" s="160"/>
      <c r="S61" s="160"/>
      <c r="T61" s="160"/>
      <c r="U61" s="160"/>
      <c r="V61" s="160"/>
      <c r="W61" s="160"/>
    </row>
    <row r="62" spans="1:23" s="2" customFormat="1" ht="29.25" customHeight="1" x14ac:dyDescent="0.2">
      <c r="A62" s="150" t="s">
        <v>85</v>
      </c>
      <c r="B62" s="151"/>
      <c r="C62" s="151"/>
      <c r="D62" s="151"/>
      <c r="E62" s="151"/>
      <c r="F62" s="151"/>
      <c r="G62" s="151"/>
      <c r="H62" s="151"/>
      <c r="I62" s="152"/>
      <c r="J62" s="156" t="s">
        <v>33</v>
      </c>
      <c r="K62" s="157"/>
      <c r="L62" s="157"/>
      <c r="M62" s="157"/>
      <c r="N62" s="158"/>
      <c r="O62" s="149" t="s">
        <v>32</v>
      </c>
      <c r="P62" s="95"/>
      <c r="Q62" s="148" t="s">
        <v>34</v>
      </c>
      <c r="R62" s="148"/>
      <c r="S62" s="148" t="s">
        <v>39</v>
      </c>
      <c r="T62" s="148"/>
      <c r="U62" s="65" t="s">
        <v>23</v>
      </c>
      <c r="V62" s="66"/>
      <c r="W62" s="66"/>
    </row>
    <row r="63" spans="1:23" ht="22.5" customHeight="1" x14ac:dyDescent="0.2">
      <c r="A63" s="153"/>
      <c r="B63" s="154"/>
      <c r="C63" s="154"/>
      <c r="D63" s="154"/>
      <c r="E63" s="154"/>
      <c r="F63" s="154"/>
      <c r="G63" s="154"/>
      <c r="H63" s="154"/>
      <c r="I63" s="155"/>
      <c r="J63" s="161">
        <v>140</v>
      </c>
      <c r="K63" s="162"/>
      <c r="L63" s="162"/>
      <c r="M63" s="162"/>
      <c r="N63" s="163"/>
      <c r="O63" s="105"/>
      <c r="P63" s="105"/>
      <c r="Q63" s="139">
        <f>SUM(J63*O63)*0.05</f>
        <v>0</v>
      </c>
      <c r="R63" s="140"/>
      <c r="S63" s="141">
        <f>SUM((J63*O63)*0.09975)</f>
        <v>0</v>
      </c>
      <c r="T63" s="141"/>
      <c r="U63" s="146">
        <f>SUM(E63*H63)+(J63*O63)+(Q63+S63)</f>
        <v>0</v>
      </c>
      <c r="V63" s="146"/>
      <c r="W63" s="146"/>
    </row>
    <row r="64" spans="1:23" ht="19.5" customHeight="1" x14ac:dyDescent="0.25">
      <c r="A64" s="83" t="s">
        <v>56</v>
      </c>
      <c r="B64" s="84"/>
      <c r="C64" s="84"/>
      <c r="D64" s="84"/>
      <c r="E64" s="84"/>
      <c r="F64" s="84"/>
      <c r="G64" s="84"/>
      <c r="H64" s="84"/>
      <c r="I64" s="84"/>
      <c r="J64" s="84"/>
      <c r="K64" s="84"/>
      <c r="L64" s="84"/>
      <c r="M64" s="84"/>
      <c r="N64" s="85"/>
      <c r="O64" s="82"/>
      <c r="P64" s="48"/>
      <c r="Q64" s="48"/>
      <c r="R64" s="48"/>
      <c r="S64" s="48"/>
      <c r="T64" s="48"/>
      <c r="U64" s="48"/>
      <c r="V64" s="48"/>
      <c r="W64" s="49"/>
    </row>
    <row r="65" spans="1:23" ht="31.5" customHeight="1" x14ac:dyDescent="0.2">
      <c r="A65" s="50"/>
      <c r="B65" s="50"/>
      <c r="C65" s="50"/>
      <c r="D65" s="50"/>
      <c r="E65" s="50"/>
      <c r="F65" s="50"/>
      <c r="G65" s="50"/>
      <c r="H65" s="50"/>
      <c r="I65" s="50"/>
      <c r="J65" s="50"/>
      <c r="K65" s="50"/>
      <c r="L65" s="50"/>
      <c r="M65" s="50"/>
      <c r="N65" s="51"/>
      <c r="O65" s="79" t="s">
        <v>88</v>
      </c>
      <c r="P65" s="80"/>
      <c r="Q65" s="80"/>
      <c r="R65" s="81"/>
      <c r="S65" s="182"/>
      <c r="T65" s="183"/>
      <c r="U65" s="181">
        <f>SUM(V26,U49:W53,V60,U63)</f>
        <v>0</v>
      </c>
      <c r="V65" s="181"/>
      <c r="W65" s="181"/>
    </row>
    <row r="66" spans="1:23" ht="9.75" customHeight="1" x14ac:dyDescent="0.2">
      <c r="A66" s="52"/>
      <c r="B66" s="52"/>
      <c r="C66" s="52"/>
      <c r="D66" s="52"/>
      <c r="E66" s="52"/>
      <c r="F66" s="52"/>
      <c r="G66" s="52"/>
      <c r="H66" s="52"/>
      <c r="I66" s="52"/>
      <c r="J66" s="52"/>
      <c r="K66" s="52"/>
      <c r="L66" s="52"/>
      <c r="M66" s="52"/>
      <c r="N66" s="53"/>
      <c r="O66" s="47"/>
      <c r="P66" s="48"/>
      <c r="Q66" s="48"/>
      <c r="R66" s="48"/>
      <c r="S66" s="48"/>
      <c r="T66" s="48"/>
      <c r="U66" s="48"/>
      <c r="V66" s="48"/>
      <c r="W66" s="49"/>
    </row>
    <row r="67" spans="1:23" ht="85.5" customHeight="1" x14ac:dyDescent="0.2">
      <c r="A67" s="194" t="s">
        <v>86</v>
      </c>
      <c r="B67" s="195"/>
      <c r="C67" s="195"/>
      <c r="D67" s="195"/>
      <c r="E67" s="195"/>
      <c r="F67" s="195"/>
      <c r="G67" s="195"/>
      <c r="H67" s="195"/>
      <c r="I67" s="195"/>
      <c r="J67" s="195"/>
      <c r="K67" s="195"/>
      <c r="L67" s="195"/>
      <c r="M67" s="195"/>
      <c r="N67" s="195"/>
      <c r="O67" s="195"/>
      <c r="P67" s="195"/>
      <c r="Q67" s="195"/>
      <c r="R67" s="195"/>
      <c r="S67" s="195"/>
      <c r="T67" s="195"/>
      <c r="U67" s="195"/>
      <c r="V67" s="195"/>
      <c r="W67" s="196"/>
    </row>
    <row r="68" spans="1:23" ht="85.5" customHeight="1" thickBot="1" x14ac:dyDescent="0.25">
      <c r="A68" s="165" t="s">
        <v>87</v>
      </c>
      <c r="B68" s="166"/>
      <c r="C68" s="166"/>
      <c r="D68" s="166"/>
      <c r="E68" s="166"/>
      <c r="F68" s="166"/>
      <c r="G68" s="166"/>
      <c r="H68" s="166"/>
      <c r="I68" s="166"/>
      <c r="J68" s="166"/>
      <c r="K68" s="166"/>
      <c r="L68" s="166"/>
      <c r="M68" s="166"/>
      <c r="N68" s="166"/>
      <c r="O68" s="166"/>
      <c r="P68" s="166"/>
      <c r="Q68" s="166"/>
      <c r="R68" s="166"/>
      <c r="S68" s="166"/>
      <c r="T68" s="166"/>
      <c r="U68" s="166"/>
      <c r="V68" s="166"/>
      <c r="W68" s="167"/>
    </row>
  </sheetData>
  <sheetProtection selectLockedCells="1"/>
  <mergeCells count="207">
    <mergeCell ref="A2:G7"/>
    <mergeCell ref="J60:K60"/>
    <mergeCell ref="G60:H60"/>
    <mergeCell ref="V59:W59"/>
    <mergeCell ref="V57:W58"/>
    <mergeCell ref="T57:U58"/>
    <mergeCell ref="P57:Q57"/>
    <mergeCell ref="T59:U59"/>
    <mergeCell ref="A8:L8"/>
    <mergeCell ref="M8:W8"/>
    <mergeCell ref="C17:L17"/>
    <mergeCell ref="A10:B10"/>
    <mergeCell ref="C10:L10"/>
    <mergeCell ref="A12:B12"/>
    <mergeCell ref="A13:B13"/>
    <mergeCell ref="A14:B14"/>
    <mergeCell ref="A15:B15"/>
    <mergeCell ref="A16:B16"/>
    <mergeCell ref="C14:L14"/>
    <mergeCell ref="C15:L15"/>
    <mergeCell ref="C16:L16"/>
    <mergeCell ref="M10:O10"/>
    <mergeCell ref="M11:O11"/>
    <mergeCell ref="M12:O12"/>
    <mergeCell ref="M13:O13"/>
    <mergeCell ref="M14:O14"/>
    <mergeCell ref="M15:O15"/>
    <mergeCell ref="M16:O16"/>
    <mergeCell ref="M17:O17"/>
    <mergeCell ref="P10:W10"/>
    <mergeCell ref="P11:W11"/>
    <mergeCell ref="P12:W12"/>
    <mergeCell ref="B21:K21"/>
    <mergeCell ref="L20:O20"/>
    <mergeCell ref="A18:W18"/>
    <mergeCell ref="L19:O19"/>
    <mergeCell ref="A19:K19"/>
    <mergeCell ref="P19:W19"/>
    <mergeCell ref="L21:O21"/>
    <mergeCell ref="P21:W21"/>
    <mergeCell ref="B20:K20"/>
    <mergeCell ref="P22:W22"/>
    <mergeCell ref="L23:O23"/>
    <mergeCell ref="P23:W23"/>
    <mergeCell ref="B22:K22"/>
    <mergeCell ref="A27:W27"/>
    <mergeCell ref="M25:N25"/>
    <mergeCell ref="B25:L26"/>
    <mergeCell ref="V25:W25"/>
    <mergeCell ref="V26:W26"/>
    <mergeCell ref="T25:U25"/>
    <mergeCell ref="T26:U26"/>
    <mergeCell ref="M26:N26"/>
    <mergeCell ref="B23:K23"/>
    <mergeCell ref="A67:W67"/>
    <mergeCell ref="R53:T53"/>
    <mergeCell ref="U53:W53"/>
    <mergeCell ref="A50:I50"/>
    <mergeCell ref="J50:K50"/>
    <mergeCell ref="L50:N50"/>
    <mergeCell ref="A54:W54"/>
    <mergeCell ref="A53:I53"/>
    <mergeCell ref="B24:K24"/>
    <mergeCell ref="L24:O24"/>
    <mergeCell ref="P24:W24"/>
    <mergeCell ref="A28:W28"/>
    <mergeCell ref="T29:T30"/>
    <mergeCell ref="U29:U30"/>
    <mergeCell ref="A25:A26"/>
    <mergeCell ref="R25:S25"/>
    <mergeCell ref="R26:S26"/>
    <mergeCell ref="O25:Q25"/>
    <mergeCell ref="O26:Q26"/>
    <mergeCell ref="A57:B57"/>
    <mergeCell ref="D57:E57"/>
    <mergeCell ref="D59:E59"/>
    <mergeCell ref="P59:Q59"/>
    <mergeCell ref="M59:N59"/>
    <mergeCell ref="A68:W68"/>
    <mergeCell ref="A1:W1"/>
    <mergeCell ref="A17:B17"/>
    <mergeCell ref="M9:W9"/>
    <mergeCell ref="P20:W20"/>
    <mergeCell ref="A11:B11"/>
    <mergeCell ref="A9:L9"/>
    <mergeCell ref="C11:L11"/>
    <mergeCell ref="C12:L12"/>
    <mergeCell ref="C13:L13"/>
    <mergeCell ref="U65:W65"/>
    <mergeCell ref="S65:T65"/>
    <mergeCell ref="A55:W55"/>
    <mergeCell ref="A56:B56"/>
    <mergeCell ref="D56:E56"/>
    <mergeCell ref="L53:N53"/>
    <mergeCell ref="O53:Q53"/>
    <mergeCell ref="L22:O22"/>
    <mergeCell ref="P13:W13"/>
    <mergeCell ref="P14:W14"/>
    <mergeCell ref="P15:W15"/>
    <mergeCell ref="P16:W16"/>
    <mergeCell ref="P17:W17"/>
    <mergeCell ref="P56:Q56"/>
    <mergeCell ref="O49:Q49"/>
    <mergeCell ref="R49:T49"/>
    <mergeCell ref="U63:W63"/>
    <mergeCell ref="D60:E60"/>
    <mergeCell ref="Q62:R62"/>
    <mergeCell ref="S62:T62"/>
    <mergeCell ref="O62:P62"/>
    <mergeCell ref="A62:I63"/>
    <mergeCell ref="J62:N62"/>
    <mergeCell ref="J53:K53"/>
    <mergeCell ref="A61:W61"/>
    <mergeCell ref="J63:N63"/>
    <mergeCell ref="O63:P63"/>
    <mergeCell ref="A52:I52"/>
    <mergeCell ref="J52:K52"/>
    <mergeCell ref="A51:I51"/>
    <mergeCell ref="J51:K51"/>
    <mergeCell ref="L51:N51"/>
    <mergeCell ref="K29:M29"/>
    <mergeCell ref="O51:Q51"/>
    <mergeCell ref="R51:T51"/>
    <mergeCell ref="U51:W51"/>
    <mergeCell ref="A46:W46"/>
    <mergeCell ref="A48:I48"/>
    <mergeCell ref="J29:J30"/>
    <mergeCell ref="I29:I30"/>
    <mergeCell ref="V29:V30"/>
    <mergeCell ref="N29:P29"/>
    <mergeCell ref="A29:D30"/>
    <mergeCell ref="E29:H30"/>
    <mergeCell ref="K47:S47"/>
    <mergeCell ref="U47:W47"/>
    <mergeCell ref="L48:N48"/>
    <mergeCell ref="Q29:S29"/>
    <mergeCell ref="A47:I47"/>
    <mergeCell ref="R48:T48"/>
    <mergeCell ref="U48:W48"/>
    <mergeCell ref="A49:I49"/>
    <mergeCell ref="J49:K49"/>
    <mergeCell ref="L49:N49"/>
    <mergeCell ref="L52:N52"/>
    <mergeCell ref="O52:Q52"/>
    <mergeCell ref="R52:T52"/>
    <mergeCell ref="U52:W52"/>
    <mergeCell ref="O50:Q50"/>
    <mergeCell ref="R50:T50"/>
    <mergeCell ref="U50:W50"/>
    <mergeCell ref="E31:H31"/>
    <mergeCell ref="E32:H32"/>
    <mergeCell ref="E33:H33"/>
    <mergeCell ref="E34:H34"/>
    <mergeCell ref="E35:H35"/>
    <mergeCell ref="E36:H36"/>
    <mergeCell ref="E37:H37"/>
    <mergeCell ref="E38:H38"/>
    <mergeCell ref="E39:H39"/>
    <mergeCell ref="E40:H40"/>
    <mergeCell ref="E41:H41"/>
    <mergeCell ref="J48:K48"/>
    <mergeCell ref="O48:Q48"/>
    <mergeCell ref="E42:H42"/>
    <mergeCell ref="E43:H43"/>
    <mergeCell ref="E44:H44"/>
    <mergeCell ref="U49:W49"/>
    <mergeCell ref="O65:R65"/>
    <mergeCell ref="O64:W64"/>
    <mergeCell ref="A64:N64"/>
    <mergeCell ref="J59:K59"/>
    <mergeCell ref="J57:K57"/>
    <mergeCell ref="G59:H59"/>
    <mergeCell ref="V60:W60"/>
    <mergeCell ref="M56:N56"/>
    <mergeCell ref="M57:N57"/>
    <mergeCell ref="T56:U56"/>
    <mergeCell ref="V56:W56"/>
    <mergeCell ref="P60:Q60"/>
    <mergeCell ref="T60:U60"/>
    <mergeCell ref="M60:N60"/>
    <mergeCell ref="A59:C60"/>
    <mergeCell ref="Q63:R63"/>
    <mergeCell ref="S63:T63"/>
    <mergeCell ref="O66:W66"/>
    <mergeCell ref="A65:N66"/>
    <mergeCell ref="I2:S7"/>
    <mergeCell ref="W29:W30"/>
    <mergeCell ref="U62:W62"/>
    <mergeCell ref="E45:H45"/>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G56:H56"/>
    <mergeCell ref="G57:H57"/>
    <mergeCell ref="J56:K56"/>
  </mergeCells>
  <phoneticPr fontId="1" type="noConversion"/>
  <dataValidations count="2">
    <dataValidation type="whole" operator="greaterThanOrEqual" allowBlank="1" showErrorMessage="1" errorTitle="Erreur - Error" error="La quantité doit être un chiffre plus grand ou égale à 1._x000a__x000a_The quantity musr be a number higher or equal to 1." sqref="J49:K50 O63:P63" xr:uid="{FD1E72F1-9783-4C1A-988B-9187360E6BE1}">
      <formula1>1</formula1>
    </dataValidation>
    <dataValidation type="whole" operator="equal" allowBlank="1" showErrorMessage="1" errorTitle="Erreur - Error" error="La quantité doit être le chiffre 1._x000a__x000a_The quantity musr be the number 1." sqref="J51:K53" xr:uid="{FAACDA90-6FF2-4D4B-9EAD-F2871E0EFAAC}">
      <formula1>1</formula1>
    </dataValidation>
  </dataValidations>
  <printOptions horizontalCentered="1" verticalCentered="1"/>
  <pageMargins left="0.7" right="0.7" top="0.75" bottom="0.75" header="0.3" footer="0.3"/>
  <pageSetup scale="85" fitToHeight="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5FA4-B582-4E56-8EEB-3D0C5B6D828B}">
  <dimension ref="A1:U31"/>
  <sheetViews>
    <sheetView showGridLines="0" showWhiteSpace="0" view="pageLayout" zoomScaleNormal="100" workbookViewId="0">
      <selection activeCell="R1" sqref="R1:T1"/>
    </sheetView>
  </sheetViews>
  <sheetFormatPr defaultColWidth="11.42578125" defaultRowHeight="12.75" x14ac:dyDescent="0.2"/>
  <cols>
    <col min="1" max="1" width="4.42578125" style="1" customWidth="1"/>
    <col min="2" max="14" width="4.7109375" style="1" customWidth="1"/>
    <col min="15" max="15" width="4.85546875" style="1" customWidth="1"/>
    <col min="16" max="19" width="4.7109375" style="1" customWidth="1"/>
    <col min="20" max="20" width="5" style="1" customWidth="1"/>
    <col min="21" max="22" width="4.7109375" style="1" customWidth="1"/>
    <col min="23" max="23" width="11.42578125" style="1"/>
    <col min="24" max="24" width="4.42578125" style="1" customWidth="1"/>
    <col min="25" max="16384" width="11.42578125" style="1"/>
  </cols>
  <sheetData>
    <row r="1" spans="1:21" x14ac:dyDescent="0.2">
      <c r="A1" s="299" t="s">
        <v>41</v>
      </c>
      <c r="B1" s="300"/>
      <c r="C1" s="300"/>
      <c r="D1" s="300"/>
      <c r="E1" s="300"/>
      <c r="F1" s="300"/>
      <c r="G1" s="300"/>
      <c r="H1" s="300"/>
      <c r="I1" s="5"/>
      <c r="J1" s="5"/>
      <c r="K1" s="5"/>
      <c r="L1" s="5"/>
      <c r="M1" s="5"/>
      <c r="N1" s="5"/>
      <c r="O1" s="284" t="s">
        <v>42</v>
      </c>
      <c r="P1" s="284"/>
      <c r="Q1" s="284"/>
      <c r="R1" s="285"/>
      <c r="S1" s="285"/>
      <c r="T1" s="285"/>
      <c r="U1" s="6"/>
    </row>
    <row r="2" spans="1:21" x14ac:dyDescent="0.2">
      <c r="A2" s="272" t="s">
        <v>43</v>
      </c>
      <c r="B2" s="273"/>
      <c r="C2" s="273"/>
      <c r="D2" s="273"/>
      <c r="E2" s="273"/>
      <c r="F2" s="273"/>
      <c r="G2" s="273"/>
      <c r="H2" s="273"/>
      <c r="O2" s="275" t="s">
        <v>44</v>
      </c>
      <c r="P2" s="275"/>
      <c r="Q2" s="275"/>
      <c r="R2" s="273"/>
      <c r="S2" s="273"/>
      <c r="T2" s="273"/>
      <c r="U2" s="7"/>
    </row>
    <row r="3" spans="1:21" x14ac:dyDescent="0.2">
      <c r="A3" s="272" t="s">
        <v>45</v>
      </c>
      <c r="B3" s="273"/>
      <c r="C3" s="273"/>
      <c r="D3" s="273"/>
      <c r="E3" s="273"/>
      <c r="F3" s="273"/>
      <c r="G3" s="273"/>
      <c r="H3" s="273"/>
      <c r="U3" s="7"/>
    </row>
    <row r="4" spans="1:21" x14ac:dyDescent="0.2">
      <c r="A4" s="272" t="s">
        <v>46</v>
      </c>
      <c r="B4" s="273"/>
      <c r="C4" s="273"/>
      <c r="D4" s="273"/>
      <c r="E4" s="273"/>
      <c r="F4" s="273"/>
      <c r="G4" s="273"/>
      <c r="H4" s="273"/>
      <c r="U4" s="7"/>
    </row>
    <row r="5" spans="1:21" x14ac:dyDescent="0.2">
      <c r="A5" s="277" t="s">
        <v>47</v>
      </c>
      <c r="B5" s="278"/>
      <c r="C5" s="278"/>
      <c r="D5" s="278"/>
      <c r="E5" s="278"/>
      <c r="F5" s="278"/>
      <c r="G5" s="278"/>
      <c r="H5" s="278"/>
      <c r="U5" s="7"/>
    </row>
    <row r="6" spans="1:21" ht="13.5" thickBot="1" x14ac:dyDescent="0.25">
      <c r="A6" s="3"/>
      <c r="U6" s="7"/>
    </row>
    <row r="7" spans="1:21" x14ac:dyDescent="0.2">
      <c r="A7" s="294" t="s">
        <v>48</v>
      </c>
      <c r="B7" s="295"/>
      <c r="C7" s="295"/>
      <c r="D7" s="295"/>
      <c r="E7" s="295"/>
      <c r="F7" s="295"/>
      <c r="G7" s="295"/>
      <c r="H7" s="295"/>
      <c r="I7" s="295"/>
      <c r="J7" s="295"/>
      <c r="K7" s="295"/>
      <c r="L7" s="295"/>
      <c r="M7" s="295"/>
      <c r="N7" s="295"/>
      <c r="O7" s="295"/>
      <c r="P7" s="295"/>
      <c r="Q7" s="295"/>
      <c r="R7" s="295"/>
      <c r="S7" s="295"/>
      <c r="T7" s="296"/>
      <c r="U7" s="7"/>
    </row>
    <row r="8" spans="1:21" x14ac:dyDescent="0.2">
      <c r="A8" s="297"/>
      <c r="B8" s="275"/>
      <c r="C8" s="275"/>
      <c r="D8" s="275"/>
      <c r="E8" s="275"/>
      <c r="F8" s="275"/>
      <c r="G8" s="275"/>
      <c r="H8" s="275"/>
      <c r="I8" s="275"/>
      <c r="J8" s="275"/>
      <c r="K8" s="275"/>
      <c r="L8" s="275"/>
      <c r="M8" s="275"/>
      <c r="N8" s="275"/>
      <c r="O8" s="275"/>
      <c r="P8" s="275"/>
      <c r="Q8" s="275"/>
      <c r="R8" s="275"/>
      <c r="S8" s="275"/>
      <c r="T8" s="298"/>
      <c r="U8" s="7"/>
    </row>
    <row r="9" spans="1:21" x14ac:dyDescent="0.2">
      <c r="A9" s="272" t="e">
        <f>IF(IncriptionRegistration!#REF!="","",IncriptionRegistration!#REF!)</f>
        <v>#REF!</v>
      </c>
      <c r="B9" s="273"/>
      <c r="C9" s="273"/>
      <c r="D9" s="273"/>
      <c r="E9" s="273"/>
      <c r="F9" s="273"/>
      <c r="G9" s="273"/>
      <c r="H9" s="273"/>
      <c r="I9" s="273"/>
      <c r="J9" s="273"/>
      <c r="K9" s="273"/>
      <c r="L9" s="273"/>
      <c r="M9" s="273"/>
      <c r="N9" s="273"/>
      <c r="O9" s="273"/>
      <c r="P9" s="273"/>
      <c r="Q9" s="273"/>
      <c r="R9" s="273"/>
      <c r="S9" s="273"/>
      <c r="T9" s="276"/>
      <c r="U9" s="7"/>
    </row>
    <row r="10" spans="1:21" x14ac:dyDescent="0.2">
      <c r="A10" s="272" t="e">
        <f>IF(IncriptionRegistration!#REF!="","",IncriptionRegistration!#REF!)</f>
        <v>#REF!</v>
      </c>
      <c r="B10" s="273"/>
      <c r="C10" s="273"/>
      <c r="D10" s="273"/>
      <c r="E10" s="273"/>
      <c r="F10" s="273"/>
      <c r="G10" s="273"/>
      <c r="H10" s="273"/>
      <c r="I10" s="273"/>
      <c r="J10" s="273"/>
      <c r="K10" s="273"/>
      <c r="L10" s="273"/>
      <c r="M10" s="273"/>
      <c r="N10" s="273"/>
      <c r="O10" s="273"/>
      <c r="P10" s="273"/>
      <c r="Q10" s="273"/>
      <c r="R10" s="273"/>
      <c r="S10" s="273"/>
      <c r="T10" s="276"/>
      <c r="U10" s="7"/>
    </row>
    <row r="11" spans="1:21" x14ac:dyDescent="0.2">
      <c r="A11" s="272" t="e">
        <f>IF(IncriptionRegistration!#REF!="","",IncriptionRegistration!#REF!)</f>
        <v>#REF!</v>
      </c>
      <c r="B11" s="273"/>
      <c r="C11" s="273"/>
      <c r="D11" s="273"/>
      <c r="E11" s="273"/>
      <c r="F11" s="273"/>
      <c r="G11" s="273"/>
      <c r="H11" s="273"/>
      <c r="I11" s="273"/>
      <c r="J11" s="273"/>
      <c r="K11" s="273"/>
      <c r="L11" s="273"/>
      <c r="M11" s="273"/>
      <c r="N11" s="273"/>
      <c r="O11" s="273"/>
      <c r="P11" s="273"/>
      <c r="Q11" s="273"/>
      <c r="R11" s="273"/>
      <c r="S11" s="273"/>
      <c r="T11" s="276"/>
      <c r="U11" s="7"/>
    </row>
    <row r="12" spans="1:21" x14ac:dyDescent="0.2">
      <c r="A12" s="272" t="e">
        <f>IF(IncriptionRegistration!#REF!="","",IncriptionRegistration!#REF!)</f>
        <v>#REF!</v>
      </c>
      <c r="B12" s="273"/>
      <c r="C12" s="273"/>
      <c r="D12" s="273"/>
      <c r="E12" s="273"/>
      <c r="F12" s="273"/>
      <c r="G12" s="273"/>
      <c r="H12" s="273"/>
      <c r="I12" s="273"/>
      <c r="J12" s="273"/>
      <c r="K12" s="273"/>
      <c r="L12" s="273"/>
      <c r="M12" s="273"/>
      <c r="N12" s="273"/>
      <c r="O12" s="273"/>
      <c r="P12" s="273"/>
      <c r="Q12" s="273"/>
      <c r="R12" s="273"/>
      <c r="S12" s="273"/>
      <c r="T12" s="276"/>
      <c r="U12" s="7"/>
    </row>
    <row r="13" spans="1:21" x14ac:dyDescent="0.2">
      <c r="A13" s="272" t="e">
        <f>IF(IncriptionRegistration!#REF!="","",IncriptionRegistration!#REF!)</f>
        <v>#REF!</v>
      </c>
      <c r="B13" s="273"/>
      <c r="C13" s="273"/>
      <c r="D13" s="273"/>
      <c r="E13" s="273"/>
      <c r="F13" s="273"/>
      <c r="G13" s="273"/>
      <c r="H13" s="273"/>
      <c r="I13" s="273"/>
      <c r="J13" s="273"/>
      <c r="K13" s="273"/>
      <c r="L13" s="273"/>
      <c r="M13" s="273"/>
      <c r="N13" s="273"/>
      <c r="O13" s="273"/>
      <c r="P13" s="273"/>
      <c r="Q13" s="273"/>
      <c r="R13" s="273"/>
      <c r="S13" s="273"/>
      <c r="T13" s="276"/>
      <c r="U13" s="7"/>
    </row>
    <row r="14" spans="1:21" x14ac:dyDescent="0.2">
      <c r="A14" s="272" t="e">
        <f>IF(IncriptionRegistration!#REF!="","",IncriptionRegistration!#REF!)</f>
        <v>#REF!</v>
      </c>
      <c r="B14" s="273"/>
      <c r="C14" s="273"/>
      <c r="D14" s="273"/>
      <c r="E14" s="273"/>
      <c r="F14" s="273"/>
      <c r="G14" s="273"/>
      <c r="H14" s="273"/>
      <c r="I14" s="273"/>
      <c r="J14" s="273"/>
      <c r="K14" s="273"/>
      <c r="L14" s="273"/>
      <c r="M14" s="273"/>
      <c r="N14" s="273"/>
      <c r="O14" s="273"/>
      <c r="P14" s="273"/>
      <c r="Q14" s="273"/>
      <c r="R14" s="273"/>
      <c r="S14" s="273"/>
      <c r="T14" s="276"/>
      <c r="U14" s="7"/>
    </row>
    <row r="15" spans="1:21" x14ac:dyDescent="0.2">
      <c r="A15" s="272" t="e">
        <f>IF(IncriptionRegistration!#REF!="","",IncriptionRegistration!#REF!)</f>
        <v>#REF!</v>
      </c>
      <c r="B15" s="273"/>
      <c r="C15" s="273"/>
      <c r="D15" s="273"/>
      <c r="E15" s="273"/>
      <c r="F15" s="273"/>
      <c r="G15" s="273"/>
      <c r="H15" s="273"/>
      <c r="I15" s="273"/>
      <c r="J15" s="273"/>
      <c r="K15" s="273"/>
      <c r="L15" s="273"/>
      <c r="M15" s="273"/>
      <c r="N15" s="273"/>
      <c r="O15" s="273"/>
      <c r="P15" s="273"/>
      <c r="Q15" s="273"/>
      <c r="R15" s="273"/>
      <c r="S15" s="273"/>
      <c r="T15" s="276"/>
      <c r="U15" s="7"/>
    </row>
    <row r="16" spans="1:21" ht="13.5" thickBot="1" x14ac:dyDescent="0.25">
      <c r="A16" s="4"/>
      <c r="B16" s="8"/>
      <c r="C16" s="8"/>
      <c r="D16" s="8"/>
      <c r="E16" s="8"/>
      <c r="F16" s="8"/>
      <c r="G16" s="8"/>
      <c r="H16" s="8"/>
      <c r="I16" s="8"/>
      <c r="J16" s="8"/>
      <c r="K16" s="8"/>
      <c r="L16" s="8"/>
      <c r="M16" s="8"/>
      <c r="N16" s="8"/>
      <c r="O16" s="8"/>
      <c r="P16" s="8"/>
      <c r="Q16" s="8"/>
      <c r="R16" s="8"/>
      <c r="S16" s="8"/>
      <c r="T16" s="9"/>
      <c r="U16" s="7"/>
    </row>
    <row r="17" spans="1:21" ht="13.5" thickBot="1" x14ac:dyDescent="0.25">
      <c r="A17" s="3"/>
      <c r="U17" s="7"/>
    </row>
    <row r="18" spans="1:21" x14ac:dyDescent="0.2">
      <c r="A18" s="10" t="s">
        <v>49</v>
      </c>
      <c r="B18" s="5"/>
      <c r="C18" s="5"/>
      <c r="D18" s="5"/>
      <c r="E18" s="5"/>
      <c r="F18" s="5"/>
      <c r="G18" s="5"/>
      <c r="H18" s="5"/>
      <c r="I18" s="5"/>
      <c r="J18" s="5"/>
      <c r="K18" s="5"/>
      <c r="L18" s="5"/>
      <c r="M18" s="5"/>
      <c r="N18" s="5"/>
      <c r="O18" s="5"/>
      <c r="P18" s="5"/>
      <c r="Q18" s="5"/>
      <c r="R18" s="5"/>
      <c r="S18" s="5"/>
      <c r="T18" s="6"/>
      <c r="U18" s="7"/>
    </row>
    <row r="19" spans="1:21" x14ac:dyDescent="0.2">
      <c r="A19" s="17"/>
      <c r="T19" s="7"/>
      <c r="U19" s="7"/>
    </row>
    <row r="20" spans="1:21" x14ac:dyDescent="0.2">
      <c r="A20" s="18" t="s">
        <v>50</v>
      </c>
      <c r="T20" s="7"/>
      <c r="U20" s="7"/>
    </row>
    <row r="21" spans="1:21" x14ac:dyDescent="0.2">
      <c r="A21" s="3"/>
      <c r="Q21" s="11"/>
      <c r="T21" s="7"/>
      <c r="U21" s="7"/>
    </row>
    <row r="22" spans="1:21" x14ac:dyDescent="0.2">
      <c r="A22" s="286" t="str">
        <f>IncriptionRegistration!$A$18</f>
        <v xml:space="preserve"> Incription   -   Participants   -   Registration</v>
      </c>
      <c r="B22" s="287"/>
      <c r="C22" s="287"/>
      <c r="D22" s="287"/>
      <c r="E22" s="287"/>
      <c r="F22" s="287"/>
      <c r="G22" s="287"/>
      <c r="H22" s="287"/>
      <c r="I22" s="287"/>
      <c r="J22" s="287"/>
      <c r="K22" s="287"/>
      <c r="L22" s="287"/>
      <c r="M22" s="287"/>
      <c r="N22" s="287"/>
      <c r="O22" s="287"/>
      <c r="P22" s="12"/>
      <c r="Q22" s="288">
        <f>SUM(IncriptionRegistration!$U$20:$W$26)-SUM(IncriptionRegistration!$Q20:$S$26)</f>
        <v>-6.25</v>
      </c>
      <c r="R22" s="289"/>
      <c r="S22" s="289"/>
      <c r="T22" s="290"/>
      <c r="U22" s="7"/>
    </row>
    <row r="23" spans="1:21" x14ac:dyDescent="0.2">
      <c r="A23" s="286" t="str">
        <f>IncriptionRegistration!$A$55</f>
        <v>Commande / Espace de kiosque    -    Order / Booth space</v>
      </c>
      <c r="B23" s="287"/>
      <c r="C23" s="287"/>
      <c r="D23" s="287"/>
      <c r="E23" s="287"/>
      <c r="F23" s="287"/>
      <c r="G23" s="287"/>
      <c r="H23" s="287"/>
      <c r="I23" s="287"/>
      <c r="J23" s="287"/>
      <c r="K23" s="287"/>
      <c r="L23" s="287"/>
      <c r="M23" s="287"/>
      <c r="N23" s="287"/>
      <c r="O23" s="287"/>
      <c r="P23" s="12"/>
      <c r="Q23" s="288" t="e">
        <f>SUM(IncriptionRegistration!#REF!)-SUM(IncriptionRegistration!#REF!)</f>
        <v>#REF!</v>
      </c>
      <c r="R23" s="289"/>
      <c r="S23" s="289"/>
      <c r="T23" s="290"/>
      <c r="U23" s="7"/>
    </row>
    <row r="24" spans="1:21" x14ac:dyDescent="0.2">
      <c r="A24" s="286" t="e">
        <f>IncriptionRegistration!#REF!</f>
        <v>#REF!</v>
      </c>
      <c r="B24" s="287"/>
      <c r="C24" s="287"/>
      <c r="D24" s="287"/>
      <c r="E24" s="287"/>
      <c r="F24" s="287"/>
      <c r="G24" s="287"/>
      <c r="H24" s="287"/>
      <c r="I24" s="287"/>
      <c r="J24" s="287"/>
      <c r="K24" s="287"/>
      <c r="L24" s="287"/>
      <c r="M24" s="287"/>
      <c r="N24" s="287"/>
      <c r="O24" s="287"/>
      <c r="P24" s="12"/>
      <c r="Q24" s="291" t="e">
        <f>SUM(IncriptionRegistration!#REF!)-SUM(IncriptionRegistration!#REF!)</f>
        <v>#REF!</v>
      </c>
      <c r="R24" s="292"/>
      <c r="S24" s="292"/>
      <c r="T24" s="293"/>
      <c r="U24" s="7"/>
    </row>
    <row r="25" spans="1:21" ht="13.5" thickBot="1" x14ac:dyDescent="0.25">
      <c r="A25" s="13" t="e">
        <f>IncriptionRegistration!#REF!</f>
        <v>#REF!</v>
      </c>
      <c r="B25" s="14"/>
      <c r="C25" s="14"/>
      <c r="D25" s="14"/>
      <c r="E25" s="14"/>
      <c r="F25" s="14"/>
      <c r="G25" s="14"/>
      <c r="H25" s="14"/>
      <c r="I25" s="14"/>
      <c r="J25" s="14"/>
      <c r="K25" s="14"/>
      <c r="L25" s="14"/>
      <c r="M25" s="14"/>
      <c r="N25" s="14"/>
      <c r="O25" s="14"/>
      <c r="P25" s="14"/>
      <c r="Q25" s="280" t="e">
        <f>SUM(IncriptionRegistration!#REF!)-SUM(IncriptionRegistration!#REF!)</f>
        <v>#REF!</v>
      </c>
      <c r="R25" s="281"/>
      <c r="S25" s="281"/>
      <c r="T25" s="282"/>
      <c r="U25" s="7"/>
    </row>
    <row r="26" spans="1:21" x14ac:dyDescent="0.2">
      <c r="A26" s="3"/>
      <c r="U26" s="7"/>
    </row>
    <row r="27" spans="1:21" x14ac:dyDescent="0.2">
      <c r="A27" s="3"/>
      <c r="I27" s="279" t="s">
        <v>51</v>
      </c>
      <c r="J27" s="279"/>
      <c r="K27" s="279"/>
      <c r="L27" s="279"/>
      <c r="M27" s="279"/>
      <c r="N27" s="279"/>
      <c r="O27" s="279"/>
      <c r="Q27" s="274" t="e">
        <f>SUM(IncriptionRegistration!$Q$20:$R$26,IncriptionRegistration!#REF!,IncriptionRegistration!#REF!,IncriptionRegistration!#REF!)</f>
        <v>#REF!</v>
      </c>
      <c r="R27" s="275"/>
      <c r="S27" s="275"/>
      <c r="T27" s="275"/>
      <c r="U27" s="7"/>
    </row>
    <row r="28" spans="1:21" x14ac:dyDescent="0.2">
      <c r="A28" s="3"/>
      <c r="H28" s="279" t="s">
        <v>52</v>
      </c>
      <c r="I28" s="279"/>
      <c r="J28" s="279"/>
      <c r="K28" s="279"/>
      <c r="L28" s="279"/>
      <c r="M28" s="279"/>
      <c r="N28" s="279"/>
      <c r="O28" s="279"/>
      <c r="Q28" s="274" t="e">
        <f>SUM(IncriptionRegistration!$S$20:$T$26,IncriptionRegistration!$R$57,IncriptionRegistration!#REF!,IncriptionRegistration!#REF!,IncriptionRegistration!#REF!)</f>
        <v>#REF!</v>
      </c>
      <c r="R28" s="275"/>
      <c r="S28" s="275"/>
      <c r="T28" s="275"/>
      <c r="U28" s="7"/>
    </row>
    <row r="29" spans="1:21" x14ac:dyDescent="0.2">
      <c r="A29" s="3"/>
      <c r="U29" s="7"/>
    </row>
    <row r="30" spans="1:21" x14ac:dyDescent="0.2">
      <c r="A30" s="3"/>
      <c r="L30" s="275" t="s">
        <v>53</v>
      </c>
      <c r="M30" s="275"/>
      <c r="N30" s="275"/>
      <c r="O30" s="275"/>
      <c r="Q30" s="283" t="e">
        <f>SUM($Q$22:$T$25,$Q$28,$Q$27)</f>
        <v>#REF!</v>
      </c>
      <c r="R30" s="283"/>
      <c r="S30" s="283"/>
      <c r="T30" s="283"/>
      <c r="U30" s="7"/>
    </row>
    <row r="31" spans="1:21" ht="13.5" thickBot="1" x14ac:dyDescent="0.25">
      <c r="A31" s="4"/>
      <c r="B31" s="8"/>
      <c r="C31" s="8"/>
      <c r="D31" s="8"/>
      <c r="E31" s="8"/>
      <c r="F31" s="8"/>
      <c r="G31" s="8"/>
      <c r="H31" s="8"/>
      <c r="I31" s="8"/>
      <c r="J31" s="8"/>
      <c r="K31" s="8"/>
      <c r="L31" s="8"/>
      <c r="M31" s="8"/>
      <c r="N31" s="8"/>
      <c r="O31" s="8"/>
      <c r="P31" s="8"/>
      <c r="Q31" s="8"/>
      <c r="R31" s="8"/>
      <c r="S31" s="8"/>
      <c r="T31" s="8"/>
      <c r="U31" s="9"/>
    </row>
  </sheetData>
  <sheetProtection selectLockedCells="1"/>
  <mergeCells count="31">
    <mergeCell ref="L30:O30"/>
    <mergeCell ref="Q30:T30"/>
    <mergeCell ref="O1:Q1"/>
    <mergeCell ref="R1:T1"/>
    <mergeCell ref="O2:Q2"/>
    <mergeCell ref="R2:T2"/>
    <mergeCell ref="A22:O22"/>
    <mergeCell ref="Q22:T22"/>
    <mergeCell ref="A23:O23"/>
    <mergeCell ref="Q23:T23"/>
    <mergeCell ref="A24:O24"/>
    <mergeCell ref="Q24:T24"/>
    <mergeCell ref="A7:T7"/>
    <mergeCell ref="A8:T8"/>
    <mergeCell ref="A9:T9"/>
    <mergeCell ref="A1:H1"/>
    <mergeCell ref="A2:H2"/>
    <mergeCell ref="A3:H3"/>
    <mergeCell ref="A4:H4"/>
    <mergeCell ref="Q28:T28"/>
    <mergeCell ref="A13:T13"/>
    <mergeCell ref="A5:H5"/>
    <mergeCell ref="I27:O27"/>
    <mergeCell ref="H28:O28"/>
    <mergeCell ref="Q27:T27"/>
    <mergeCell ref="Q25:T25"/>
    <mergeCell ref="A14:T14"/>
    <mergeCell ref="A15:T15"/>
    <mergeCell ref="A10:T10"/>
    <mergeCell ref="A11:T11"/>
    <mergeCell ref="A12:T12"/>
  </mergeCells>
  <hyperlinks>
    <hyperlink ref="A5" r:id="rId1" xr:uid="{D1840320-C35C-4113-AEB0-4D0432AB8C3D}"/>
  </hyperlinks>
  <printOptions horizontalCentered="1" verticalCentered="1"/>
  <pageMargins left="0.19685039370078741" right="0.19685039370078741" top="0.19685039370078741" bottom="0.19685039370078741" header="0.51181102362204722" footer="0.51181102362204722"/>
  <pageSetup scale="99" orientation="portrait" blackAndWhite="1" horizontalDpi="4294967293" verticalDpi="4294967293"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21BF-9DC2-4813-ACAA-E9D721F22EE1}">
  <dimension ref="A1:U35"/>
  <sheetViews>
    <sheetView showGridLines="0" showWhiteSpace="0" view="pageLayout" zoomScaleNormal="100" workbookViewId="0">
      <selection activeCell="R1" sqref="R1:T1"/>
    </sheetView>
  </sheetViews>
  <sheetFormatPr defaultColWidth="11.42578125" defaultRowHeight="12.75" x14ac:dyDescent="0.2"/>
  <cols>
    <col min="1" max="1" width="4.42578125" style="1" customWidth="1"/>
    <col min="2" max="14" width="4.7109375" style="1" customWidth="1"/>
    <col min="15" max="15" width="4.85546875" style="1" customWidth="1"/>
    <col min="16" max="19" width="4.7109375" style="1" customWidth="1"/>
    <col min="20" max="20" width="5" style="1" customWidth="1"/>
    <col min="21" max="22" width="4.7109375" style="1" customWidth="1"/>
    <col min="23" max="23" width="11.42578125" style="1"/>
    <col min="24" max="24" width="4.42578125" style="1" customWidth="1"/>
    <col min="25" max="16384" width="11.42578125" style="1"/>
  </cols>
  <sheetData>
    <row r="1" spans="1:21" x14ac:dyDescent="0.2">
      <c r="A1" s="299" t="s">
        <v>41</v>
      </c>
      <c r="B1" s="300"/>
      <c r="C1" s="300"/>
      <c r="D1" s="300"/>
      <c r="E1" s="300"/>
      <c r="F1" s="300"/>
      <c r="G1" s="300"/>
      <c r="H1" s="300"/>
      <c r="I1" s="5"/>
      <c r="J1" s="5"/>
      <c r="K1" s="5"/>
      <c r="L1" s="5"/>
      <c r="M1" s="5"/>
      <c r="N1" s="5"/>
      <c r="O1" s="284" t="s">
        <v>42</v>
      </c>
      <c r="P1" s="284"/>
      <c r="Q1" s="284"/>
      <c r="R1" s="285"/>
      <c r="S1" s="285"/>
      <c r="T1" s="285"/>
      <c r="U1" s="6"/>
    </row>
    <row r="2" spans="1:21" x14ac:dyDescent="0.2">
      <c r="A2" s="272" t="s">
        <v>43</v>
      </c>
      <c r="B2" s="273"/>
      <c r="C2" s="273"/>
      <c r="D2" s="273"/>
      <c r="E2" s="273"/>
      <c r="F2" s="273"/>
      <c r="G2" s="273"/>
      <c r="H2" s="273"/>
      <c r="O2" s="275" t="s">
        <v>44</v>
      </c>
      <c r="P2" s="275"/>
      <c r="Q2" s="275"/>
      <c r="R2" s="273" t="str">
        <f>IF(FactureInvoice!$R$2="","",FactureInvoice!$R$2)</f>
        <v/>
      </c>
      <c r="S2" s="273"/>
      <c r="T2" s="273"/>
      <c r="U2" s="7"/>
    </row>
    <row r="3" spans="1:21" x14ac:dyDescent="0.2">
      <c r="A3" s="272" t="s">
        <v>45</v>
      </c>
      <c r="B3" s="273"/>
      <c r="C3" s="273"/>
      <c r="D3" s="273"/>
      <c r="E3" s="273"/>
      <c r="F3" s="273"/>
      <c r="G3" s="273"/>
      <c r="H3" s="273"/>
      <c r="U3" s="7"/>
    </row>
    <row r="4" spans="1:21" x14ac:dyDescent="0.2">
      <c r="A4" s="272" t="s">
        <v>46</v>
      </c>
      <c r="B4" s="273"/>
      <c r="C4" s="273"/>
      <c r="D4" s="273"/>
      <c r="E4" s="273"/>
      <c r="F4" s="273"/>
      <c r="G4" s="273"/>
      <c r="H4" s="273"/>
      <c r="U4" s="7"/>
    </row>
    <row r="5" spans="1:21" x14ac:dyDescent="0.2">
      <c r="A5" s="277" t="s">
        <v>47</v>
      </c>
      <c r="B5" s="278"/>
      <c r="C5" s="278"/>
      <c r="D5" s="278"/>
      <c r="E5" s="278"/>
      <c r="F5" s="278"/>
      <c r="G5" s="278"/>
      <c r="H5" s="278"/>
      <c r="U5" s="7"/>
    </row>
    <row r="6" spans="1:21" ht="13.5" thickBot="1" x14ac:dyDescent="0.25">
      <c r="A6" s="3"/>
      <c r="U6" s="7"/>
    </row>
    <row r="7" spans="1:21" x14ac:dyDescent="0.2">
      <c r="A7" s="294" t="s">
        <v>48</v>
      </c>
      <c r="B7" s="295"/>
      <c r="C7" s="295"/>
      <c r="D7" s="295"/>
      <c r="E7" s="295"/>
      <c r="F7" s="295"/>
      <c r="G7" s="295"/>
      <c r="H7" s="295"/>
      <c r="I7" s="295"/>
      <c r="J7" s="295"/>
      <c r="K7" s="295"/>
      <c r="L7" s="295"/>
      <c r="M7" s="295"/>
      <c r="N7" s="295"/>
      <c r="O7" s="295"/>
      <c r="P7" s="295"/>
      <c r="Q7" s="295"/>
      <c r="R7" s="295"/>
      <c r="S7" s="295"/>
      <c r="T7" s="296"/>
      <c r="U7" s="7"/>
    </row>
    <row r="8" spans="1:21" x14ac:dyDescent="0.2">
      <c r="A8" s="297"/>
      <c r="B8" s="275"/>
      <c r="C8" s="275"/>
      <c r="D8" s="275"/>
      <c r="E8" s="275"/>
      <c r="F8" s="275"/>
      <c r="G8" s="275"/>
      <c r="H8" s="275"/>
      <c r="I8" s="275"/>
      <c r="J8" s="275"/>
      <c r="K8" s="275"/>
      <c r="L8" s="275"/>
      <c r="M8" s="275"/>
      <c r="N8" s="275"/>
      <c r="O8" s="275"/>
      <c r="P8" s="275"/>
      <c r="Q8" s="275"/>
      <c r="R8" s="275"/>
      <c r="S8" s="275"/>
      <c r="T8" s="298"/>
      <c r="U8" s="7"/>
    </row>
    <row r="9" spans="1:21" x14ac:dyDescent="0.2">
      <c r="A9" s="272" t="e">
        <f>IF(IncriptionRegistration!#REF!="","",IncriptionRegistration!#REF!)</f>
        <v>#REF!</v>
      </c>
      <c r="B9" s="273"/>
      <c r="C9" s="273"/>
      <c r="D9" s="273"/>
      <c r="E9" s="273"/>
      <c r="F9" s="273"/>
      <c r="G9" s="273"/>
      <c r="H9" s="273"/>
      <c r="I9" s="273"/>
      <c r="J9" s="273"/>
      <c r="K9" s="273"/>
      <c r="L9" s="273"/>
      <c r="M9" s="273"/>
      <c r="N9" s="273"/>
      <c r="O9" s="273"/>
      <c r="P9" s="273"/>
      <c r="Q9" s="273"/>
      <c r="R9" s="273"/>
      <c r="S9" s="273"/>
      <c r="T9" s="276"/>
      <c r="U9" s="7"/>
    </row>
    <row r="10" spans="1:21" x14ac:dyDescent="0.2">
      <c r="A10" s="272" t="e">
        <f>IF(IncriptionRegistration!#REF!="","",IncriptionRegistration!#REF!)</f>
        <v>#REF!</v>
      </c>
      <c r="B10" s="273"/>
      <c r="C10" s="273"/>
      <c r="D10" s="273"/>
      <c r="E10" s="273"/>
      <c r="F10" s="273"/>
      <c r="G10" s="273"/>
      <c r="H10" s="273"/>
      <c r="I10" s="273"/>
      <c r="J10" s="273"/>
      <c r="K10" s="273"/>
      <c r="L10" s="273"/>
      <c r="M10" s="273"/>
      <c r="N10" s="273"/>
      <c r="O10" s="273"/>
      <c r="P10" s="273"/>
      <c r="Q10" s="273"/>
      <c r="R10" s="273"/>
      <c r="S10" s="273"/>
      <c r="T10" s="276"/>
      <c r="U10" s="7"/>
    </row>
    <row r="11" spans="1:21" x14ac:dyDescent="0.2">
      <c r="A11" s="272" t="e">
        <f>IF(IncriptionRegistration!#REF!="","",IncriptionRegistration!#REF!)</f>
        <v>#REF!</v>
      </c>
      <c r="B11" s="273"/>
      <c r="C11" s="273"/>
      <c r="D11" s="273"/>
      <c r="E11" s="273"/>
      <c r="F11" s="273"/>
      <c r="G11" s="273"/>
      <c r="H11" s="273"/>
      <c r="I11" s="273"/>
      <c r="J11" s="273"/>
      <c r="K11" s="273"/>
      <c r="L11" s="273"/>
      <c r="M11" s="273"/>
      <c r="N11" s="273"/>
      <c r="O11" s="273"/>
      <c r="P11" s="273"/>
      <c r="Q11" s="273"/>
      <c r="R11" s="273"/>
      <c r="S11" s="273"/>
      <c r="T11" s="276"/>
      <c r="U11" s="7"/>
    </row>
    <row r="12" spans="1:21" x14ac:dyDescent="0.2">
      <c r="A12" s="272" t="e">
        <f>IF(IncriptionRegistration!#REF!="","",IncriptionRegistration!#REF!)</f>
        <v>#REF!</v>
      </c>
      <c r="B12" s="273"/>
      <c r="C12" s="273"/>
      <c r="D12" s="273"/>
      <c r="E12" s="273"/>
      <c r="F12" s="273"/>
      <c r="G12" s="273"/>
      <c r="H12" s="273"/>
      <c r="I12" s="273"/>
      <c r="J12" s="273"/>
      <c r="K12" s="273"/>
      <c r="L12" s="273"/>
      <c r="M12" s="273"/>
      <c r="N12" s="273"/>
      <c r="O12" s="273"/>
      <c r="P12" s="273"/>
      <c r="Q12" s="273"/>
      <c r="R12" s="273"/>
      <c r="S12" s="273"/>
      <c r="T12" s="276"/>
      <c r="U12" s="7"/>
    </row>
    <row r="13" spans="1:21" x14ac:dyDescent="0.2">
      <c r="A13" s="272" t="e">
        <f>IF(IncriptionRegistration!#REF!="","",IncriptionRegistration!#REF!)</f>
        <v>#REF!</v>
      </c>
      <c r="B13" s="273"/>
      <c r="C13" s="273"/>
      <c r="D13" s="273"/>
      <c r="E13" s="273"/>
      <c r="F13" s="273"/>
      <c r="G13" s="273"/>
      <c r="H13" s="273"/>
      <c r="I13" s="273"/>
      <c r="J13" s="273"/>
      <c r="K13" s="273"/>
      <c r="L13" s="273"/>
      <c r="M13" s="273"/>
      <c r="N13" s="273"/>
      <c r="O13" s="273"/>
      <c r="P13" s="273"/>
      <c r="Q13" s="273"/>
      <c r="R13" s="273"/>
      <c r="S13" s="273"/>
      <c r="T13" s="276"/>
      <c r="U13" s="7"/>
    </row>
    <row r="14" spans="1:21" x14ac:dyDescent="0.2">
      <c r="A14" s="272" t="e">
        <f>IF(IncriptionRegistration!#REF!="","",IncriptionRegistration!#REF!)</f>
        <v>#REF!</v>
      </c>
      <c r="B14" s="273"/>
      <c r="C14" s="273"/>
      <c r="D14" s="273"/>
      <c r="E14" s="273"/>
      <c r="F14" s="273"/>
      <c r="G14" s="273"/>
      <c r="H14" s="273"/>
      <c r="I14" s="273"/>
      <c r="J14" s="273"/>
      <c r="K14" s="273"/>
      <c r="L14" s="273"/>
      <c r="M14" s="273"/>
      <c r="N14" s="273"/>
      <c r="O14" s="273"/>
      <c r="P14" s="273"/>
      <c r="Q14" s="273"/>
      <c r="R14" s="273"/>
      <c r="S14" s="273"/>
      <c r="T14" s="276"/>
      <c r="U14" s="7"/>
    </row>
    <row r="15" spans="1:21" x14ac:dyDescent="0.2">
      <c r="A15" s="272" t="e">
        <f>IF(IncriptionRegistration!#REF!="","",IncriptionRegistration!#REF!)</f>
        <v>#REF!</v>
      </c>
      <c r="B15" s="273"/>
      <c r="C15" s="273"/>
      <c r="D15" s="273"/>
      <c r="E15" s="273"/>
      <c r="F15" s="273"/>
      <c r="G15" s="273"/>
      <c r="H15" s="273"/>
      <c r="I15" s="273"/>
      <c r="J15" s="273"/>
      <c r="K15" s="273"/>
      <c r="L15" s="273"/>
      <c r="M15" s="273"/>
      <c r="N15" s="273"/>
      <c r="O15" s="273"/>
      <c r="P15" s="273"/>
      <c r="Q15" s="273"/>
      <c r="R15" s="273"/>
      <c r="S15" s="273"/>
      <c r="T15" s="276"/>
      <c r="U15" s="7"/>
    </row>
    <row r="16" spans="1:21" ht="13.5" thickBot="1" x14ac:dyDescent="0.25">
      <c r="A16" s="4"/>
      <c r="B16" s="8"/>
      <c r="C16" s="8"/>
      <c r="D16" s="8"/>
      <c r="E16" s="8"/>
      <c r="F16" s="8"/>
      <c r="G16" s="8"/>
      <c r="H16" s="8"/>
      <c r="I16" s="8"/>
      <c r="J16" s="8"/>
      <c r="K16" s="8"/>
      <c r="L16" s="8"/>
      <c r="M16" s="8"/>
      <c r="N16" s="8"/>
      <c r="O16" s="8"/>
      <c r="P16" s="8"/>
      <c r="Q16" s="8"/>
      <c r="R16" s="8"/>
      <c r="S16" s="8"/>
      <c r="T16" s="9"/>
      <c r="U16" s="7"/>
    </row>
    <row r="17" spans="1:21" ht="13.5" thickBot="1" x14ac:dyDescent="0.25">
      <c r="A17" s="3"/>
      <c r="U17" s="7"/>
    </row>
    <row r="18" spans="1:21" x14ac:dyDescent="0.2">
      <c r="A18" s="10" t="s">
        <v>49</v>
      </c>
      <c r="B18" s="5"/>
      <c r="C18" s="5"/>
      <c r="D18" s="5"/>
      <c r="E18" s="5"/>
      <c r="F18" s="5"/>
      <c r="G18" s="5"/>
      <c r="H18" s="5"/>
      <c r="I18" s="5"/>
      <c r="J18" s="5"/>
      <c r="K18" s="5"/>
      <c r="L18" s="5"/>
      <c r="M18" s="5"/>
      <c r="N18" s="5"/>
      <c r="O18" s="5"/>
      <c r="P18" s="5"/>
      <c r="Q18" s="5"/>
      <c r="R18" s="5"/>
      <c r="S18" s="5"/>
      <c r="T18" s="6"/>
      <c r="U18" s="7"/>
    </row>
    <row r="19" spans="1:21" x14ac:dyDescent="0.2">
      <c r="A19" s="17"/>
      <c r="T19" s="7"/>
      <c r="U19" s="7"/>
    </row>
    <row r="20" spans="1:21" x14ac:dyDescent="0.2">
      <c r="A20" s="18" t="s">
        <v>50</v>
      </c>
      <c r="T20" s="7"/>
      <c r="U20" s="7"/>
    </row>
    <row r="21" spans="1:21" x14ac:dyDescent="0.2">
      <c r="A21" s="3"/>
      <c r="Q21" s="11"/>
      <c r="T21" s="7"/>
      <c r="U21" s="7"/>
    </row>
    <row r="22" spans="1:21" x14ac:dyDescent="0.2">
      <c r="A22" s="286" t="str">
        <f>IncriptionRegistration!$A$18</f>
        <v xml:space="preserve"> Incription   -   Participants   -   Registration</v>
      </c>
      <c r="B22" s="287"/>
      <c r="C22" s="287"/>
      <c r="D22" s="287"/>
      <c r="E22" s="287"/>
      <c r="F22" s="287"/>
      <c r="G22" s="287"/>
      <c r="H22" s="287"/>
      <c r="I22" s="287"/>
      <c r="J22" s="287"/>
      <c r="K22" s="287"/>
      <c r="L22" s="287"/>
      <c r="M22" s="287"/>
      <c r="N22" s="287"/>
      <c r="O22" s="287"/>
      <c r="P22" s="12"/>
      <c r="Q22" s="288">
        <f>SUM(IncriptionRegistration!$U$20:$W$26)-SUM(IncriptionRegistration!$Q20:$S$26)</f>
        <v>-6.25</v>
      </c>
      <c r="R22" s="289"/>
      <c r="S22" s="289"/>
      <c r="T22" s="290"/>
      <c r="U22" s="7"/>
    </row>
    <row r="23" spans="1:21" x14ac:dyDescent="0.2">
      <c r="A23" s="286" t="str">
        <f>IncriptionRegistration!$A$55</f>
        <v>Commande / Espace de kiosque    -    Order / Booth space</v>
      </c>
      <c r="B23" s="287"/>
      <c r="C23" s="287"/>
      <c r="D23" s="287"/>
      <c r="E23" s="287"/>
      <c r="F23" s="287"/>
      <c r="G23" s="287"/>
      <c r="H23" s="287"/>
      <c r="I23" s="287"/>
      <c r="J23" s="287"/>
      <c r="K23" s="287"/>
      <c r="L23" s="287"/>
      <c r="M23" s="287"/>
      <c r="N23" s="287"/>
      <c r="O23" s="287"/>
      <c r="P23" s="12"/>
      <c r="Q23" s="288" t="e">
        <f>SUM(IncriptionRegistration!#REF!)-SUM(IncriptionRegistration!#REF!)</f>
        <v>#REF!</v>
      </c>
      <c r="R23" s="289"/>
      <c r="S23" s="289"/>
      <c r="T23" s="290"/>
      <c r="U23" s="7"/>
    </row>
    <row r="24" spans="1:21" x14ac:dyDescent="0.2">
      <c r="A24" s="286" t="e">
        <f>IncriptionRegistration!#REF!</f>
        <v>#REF!</v>
      </c>
      <c r="B24" s="287"/>
      <c r="C24" s="287"/>
      <c r="D24" s="287"/>
      <c r="E24" s="287"/>
      <c r="F24" s="287"/>
      <c r="G24" s="287"/>
      <c r="H24" s="287"/>
      <c r="I24" s="287"/>
      <c r="J24" s="287"/>
      <c r="K24" s="287"/>
      <c r="L24" s="287"/>
      <c r="M24" s="287"/>
      <c r="N24" s="287"/>
      <c r="O24" s="287"/>
      <c r="P24" s="12"/>
      <c r="Q24" s="291" t="e">
        <f>SUM(IncriptionRegistration!#REF!)-SUM(IncriptionRegistration!#REF!)</f>
        <v>#REF!</v>
      </c>
      <c r="R24" s="292"/>
      <c r="S24" s="292"/>
      <c r="T24" s="293"/>
      <c r="U24" s="7"/>
    </row>
    <row r="25" spans="1:21" ht="13.5" thickBot="1" x14ac:dyDescent="0.25">
      <c r="A25" s="13" t="e">
        <f>IncriptionRegistration!#REF!</f>
        <v>#REF!</v>
      </c>
      <c r="B25" s="14"/>
      <c r="C25" s="14"/>
      <c r="D25" s="14"/>
      <c r="E25" s="14"/>
      <c r="F25" s="14"/>
      <c r="G25" s="14"/>
      <c r="H25" s="14"/>
      <c r="I25" s="14"/>
      <c r="J25" s="14"/>
      <c r="K25" s="14"/>
      <c r="L25" s="14"/>
      <c r="M25" s="14"/>
      <c r="N25" s="14"/>
      <c r="O25" s="14"/>
      <c r="P25" s="14"/>
      <c r="Q25" s="280" t="e">
        <f>SUM(IncriptionRegistration!#REF!)-SUM(IncriptionRegistration!#REF!)</f>
        <v>#REF!</v>
      </c>
      <c r="R25" s="281"/>
      <c r="S25" s="281"/>
      <c r="T25" s="282"/>
      <c r="U25" s="7"/>
    </row>
    <row r="26" spans="1:21" x14ac:dyDescent="0.2">
      <c r="A26" s="3"/>
      <c r="U26" s="7"/>
    </row>
    <row r="27" spans="1:21" x14ac:dyDescent="0.2">
      <c r="A27" s="3"/>
      <c r="I27" s="279" t="s">
        <v>51</v>
      </c>
      <c r="J27" s="279"/>
      <c r="K27" s="279"/>
      <c r="L27" s="279"/>
      <c r="M27" s="279"/>
      <c r="N27" s="279"/>
      <c r="O27" s="279"/>
      <c r="Q27" s="274" t="e">
        <f>SUM(IncriptionRegistration!$Q$20:$R$26,IncriptionRegistration!#REF!,IncriptionRegistration!#REF!,IncriptionRegistration!#REF!)</f>
        <v>#REF!</v>
      </c>
      <c r="R27" s="275"/>
      <c r="S27" s="275"/>
      <c r="T27" s="275"/>
      <c r="U27" s="7"/>
    </row>
    <row r="28" spans="1:21" x14ac:dyDescent="0.2">
      <c r="A28" s="3"/>
      <c r="H28" s="279" t="s">
        <v>52</v>
      </c>
      <c r="I28" s="279"/>
      <c r="J28" s="279"/>
      <c r="K28" s="279"/>
      <c r="L28" s="279"/>
      <c r="M28" s="279"/>
      <c r="N28" s="279"/>
      <c r="O28" s="279"/>
      <c r="Q28" s="274" t="e">
        <f>SUM(IncriptionRegistration!$S$20:$T$26,IncriptionRegistration!$R$57,IncriptionRegistration!#REF!,IncriptionRegistration!#REF!,IncriptionRegistration!#REF!)</f>
        <v>#REF!</v>
      </c>
      <c r="R28" s="275"/>
      <c r="S28" s="275"/>
      <c r="T28" s="275"/>
      <c r="U28" s="7"/>
    </row>
    <row r="29" spans="1:21" x14ac:dyDescent="0.2">
      <c r="A29" s="3"/>
      <c r="U29" s="7"/>
    </row>
    <row r="30" spans="1:21" x14ac:dyDescent="0.2">
      <c r="A30" s="3"/>
      <c r="L30" s="275" t="s">
        <v>53</v>
      </c>
      <c r="M30" s="275"/>
      <c r="N30" s="275"/>
      <c r="O30" s="275"/>
      <c r="Q30" s="283" t="e">
        <f>SUM($Q$22:$T$25,$Q$28,$Q$27)</f>
        <v>#REF!</v>
      </c>
      <c r="R30" s="283"/>
      <c r="S30" s="283"/>
      <c r="T30" s="283"/>
      <c r="U30" s="7"/>
    </row>
    <row r="31" spans="1:21" x14ac:dyDescent="0.2">
      <c r="A31" s="3"/>
      <c r="U31" s="7"/>
    </row>
    <row r="32" spans="1:21" x14ac:dyDescent="0.2">
      <c r="A32" s="3"/>
      <c r="J32" s="279" t="s">
        <v>54</v>
      </c>
      <c r="K32" s="279"/>
      <c r="L32" s="279"/>
      <c r="M32" s="279"/>
      <c r="N32" s="279"/>
      <c r="O32" s="279"/>
      <c r="Q32" s="274"/>
      <c r="R32" s="275"/>
      <c r="S32" s="275"/>
      <c r="T32" s="275"/>
      <c r="U32" s="7"/>
    </row>
    <row r="33" spans="1:21" x14ac:dyDescent="0.2">
      <c r="A33" s="3"/>
      <c r="J33" s="15"/>
      <c r="K33" s="279" t="s">
        <v>55</v>
      </c>
      <c r="L33" s="279"/>
      <c r="M33" s="279"/>
      <c r="N33" s="279"/>
      <c r="O33" s="279"/>
      <c r="Q33" s="274" t="e">
        <f>Q30-Q32</f>
        <v>#REF!</v>
      </c>
      <c r="R33" s="275"/>
      <c r="S33" s="275"/>
      <c r="T33" s="275"/>
      <c r="U33" s="7"/>
    </row>
    <row r="34" spans="1:21" x14ac:dyDescent="0.2">
      <c r="A34" s="3"/>
      <c r="J34" s="15"/>
      <c r="K34" s="15"/>
      <c r="L34" s="15"/>
      <c r="M34" s="15"/>
      <c r="N34" s="15"/>
      <c r="O34" s="15"/>
      <c r="Q34" s="16"/>
      <c r="R34" s="16"/>
      <c r="S34" s="16"/>
      <c r="T34" s="16"/>
      <c r="U34" s="7"/>
    </row>
    <row r="35" spans="1:21" ht="13.5" thickBot="1" x14ac:dyDescent="0.25">
      <c r="A35" s="4"/>
      <c r="B35" s="8"/>
      <c r="C35" s="8"/>
      <c r="D35" s="8"/>
      <c r="E35" s="8"/>
      <c r="F35" s="8"/>
      <c r="G35" s="8"/>
      <c r="H35" s="8"/>
      <c r="I35" s="8"/>
      <c r="J35" s="8"/>
      <c r="K35" s="8"/>
      <c r="L35" s="8"/>
      <c r="M35" s="8"/>
      <c r="N35" s="8"/>
      <c r="O35" s="8"/>
      <c r="P35" s="8"/>
      <c r="Q35" s="8"/>
      <c r="R35" s="8"/>
      <c r="S35" s="8"/>
      <c r="T35" s="8"/>
      <c r="U35" s="9"/>
    </row>
  </sheetData>
  <sheetProtection selectLockedCells="1"/>
  <mergeCells count="35">
    <mergeCell ref="J32:O32"/>
    <mergeCell ref="K33:O33"/>
    <mergeCell ref="Q32:T32"/>
    <mergeCell ref="Q33:T33"/>
    <mergeCell ref="Q25:T25"/>
    <mergeCell ref="Q27:T27"/>
    <mergeCell ref="Q28:T28"/>
    <mergeCell ref="L30:O30"/>
    <mergeCell ref="Q30:T30"/>
    <mergeCell ref="I27:O27"/>
    <mergeCell ref="H28:O28"/>
    <mergeCell ref="A22:O22"/>
    <mergeCell ref="Q22:T22"/>
    <mergeCell ref="A23:O23"/>
    <mergeCell ref="Q23:T23"/>
    <mergeCell ref="A24:O24"/>
    <mergeCell ref="Q24:T24"/>
    <mergeCell ref="A15:T15"/>
    <mergeCell ref="A3:H3"/>
    <mergeCell ref="A4:H4"/>
    <mergeCell ref="A5:H5"/>
    <mergeCell ref="A7:T7"/>
    <mergeCell ref="A8:T8"/>
    <mergeCell ref="A9:T9"/>
    <mergeCell ref="A10:T10"/>
    <mergeCell ref="A11:T11"/>
    <mergeCell ref="A12:T12"/>
    <mergeCell ref="A13:T13"/>
    <mergeCell ref="A14:T14"/>
    <mergeCell ref="A1:H1"/>
    <mergeCell ref="O1:Q1"/>
    <mergeCell ref="R1:T1"/>
    <mergeCell ref="A2:H2"/>
    <mergeCell ref="O2:Q2"/>
    <mergeCell ref="R2:T2"/>
  </mergeCells>
  <hyperlinks>
    <hyperlink ref="A5" r:id="rId1" xr:uid="{929284AA-1ECE-4AFD-B757-B4D89B77F82E}"/>
  </hyperlinks>
  <printOptions horizontalCentered="1" verticalCentered="1"/>
  <pageMargins left="0.19685039370078741" right="0.19685039370078741" top="0.19685039370078741" bottom="0.19685039370078741" header="0.51181102362204722" footer="0.51181102362204722"/>
  <pageSetup scale="99" orientation="portrait" blackAndWhite="1" horizontalDpi="4294967293" verticalDpi="4294967293"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IncriptionRegistration</vt:lpstr>
      <vt:lpstr>FactureInvoice</vt:lpstr>
      <vt:lpstr>RecuReceipt</vt:lpstr>
      <vt:lpstr>IncriptionRegistration!Print_Area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Marc Esculier</cp:lastModifiedBy>
  <cp:revision/>
  <cp:lastPrinted>2023-05-12T20:20:24Z</cp:lastPrinted>
  <dcterms:created xsi:type="dcterms:W3CDTF">2010-09-10T15:54:24Z</dcterms:created>
  <dcterms:modified xsi:type="dcterms:W3CDTF">2024-02-21T16:27:54Z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