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7c423bd60800236/Desktop/IN-R/Reorganización - Insolvencia/2 Plantilla Proceso de Insolvencia/"/>
    </mc:Choice>
  </mc:AlternateContent>
  <xr:revisionPtr revIDLastSave="0" documentId="8_{BDC59AA7-7609-4F59-B69B-83FD98EF2076}" xr6:coauthVersionLast="47" xr6:coauthVersionMax="47" xr10:uidLastSave="{00000000-0000-0000-0000-000000000000}"/>
  <bookViews>
    <workbookView xWindow="-80" yWindow="-80" windowWidth="19360" windowHeight="12160" tabRatio="957" xr2:uid="{00000000-000D-0000-FFFF-FFFF00000000}"/>
  </bookViews>
  <sheets>
    <sheet name="EMPLEADOS" sheetId="3" r:id="rId1"/>
    <sheet name="IMPUESTOS" sheetId="2" r:id="rId2"/>
    <sheet name="PARAFISCALES" sheetId="23" r:id="rId3"/>
    <sheet name="OBLIGACIONES FINANCIERAS" sheetId="4" r:id="rId4"/>
    <sheet name="CUENTAS POR PAGAR" sheetId="1" r:id="rId5"/>
    <sheet name="RESUMEN" sheetId="5" r:id="rId6"/>
    <sheet name="ACCIONISTAS" sheetId="11" r:id="rId7"/>
    <sheet name="PROCESOS EN CONTRA" sheetId="21" r:id="rId8"/>
  </sheets>
  <definedNames>
    <definedName name="_xlnm._FilterDatabase" localSheetId="4" hidden="1">'CUENTAS POR PAGAR'!$B$10:$N$10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1" l="1"/>
  <c r="C20" i="11"/>
  <c r="C10" i="11"/>
  <c r="L47" i="1"/>
  <c r="J47" i="1"/>
  <c r="K47" i="1"/>
  <c r="J45" i="1"/>
  <c r="J39" i="1"/>
  <c r="M33" i="1"/>
  <c r="L33" i="1"/>
  <c r="K33" i="1"/>
  <c r="J33" i="1"/>
  <c r="L39" i="1"/>
  <c r="K39" i="1"/>
  <c r="B7" i="2"/>
  <c r="B7" i="23"/>
  <c r="B7" i="1"/>
  <c r="G4" i="1"/>
  <c r="M43" i="1"/>
  <c r="M42" i="1"/>
  <c r="M41" i="1"/>
  <c r="M37" i="1"/>
  <c r="M36" i="1"/>
  <c r="M35" i="1"/>
  <c r="M39" i="1" s="1"/>
  <c r="B6" i="4"/>
  <c r="H3" i="4"/>
  <c r="H4" i="23"/>
  <c r="G4" i="2"/>
  <c r="D33" i="2"/>
  <c r="N12" i="23"/>
  <c r="J12" i="23"/>
  <c r="K12" i="23" s="1"/>
  <c r="N11" i="23"/>
  <c r="J11" i="23"/>
  <c r="K11" i="23" s="1"/>
  <c r="N10" i="23"/>
  <c r="J10" i="23"/>
  <c r="K10" i="23" s="1"/>
  <c r="I43" i="1" l="1"/>
  <c r="J43" i="1" s="1"/>
  <c r="I42" i="1"/>
  <c r="J42" i="1" s="1"/>
  <c r="I41" i="1"/>
  <c r="J41" i="1" s="1"/>
  <c r="I37" i="1"/>
  <c r="J37" i="1" s="1"/>
  <c r="I36" i="1"/>
  <c r="J36" i="1" s="1"/>
  <c r="I35" i="1"/>
  <c r="J35" i="1" s="1"/>
  <c r="K15" i="1"/>
  <c r="L21" i="1" l="1"/>
  <c r="K21" i="1"/>
  <c r="M18" i="1"/>
  <c r="I18" i="1"/>
  <c r="J18" i="1" s="1"/>
  <c r="M17" i="1"/>
  <c r="L15" i="1"/>
  <c r="M13" i="1"/>
  <c r="I13" i="1"/>
  <c r="J13" i="1" s="1"/>
  <c r="M31" i="1"/>
  <c r="I31" i="1"/>
  <c r="J31" i="1" s="1"/>
  <c r="M30" i="1"/>
  <c r="M29" i="1"/>
  <c r="I29" i="1"/>
  <c r="J29" i="1" s="1"/>
  <c r="M12" i="1"/>
  <c r="M11" i="1"/>
  <c r="M15" i="1" l="1"/>
  <c r="M21" i="1"/>
  <c r="L23" i="1"/>
  <c r="K23" i="1"/>
  <c r="I19" i="1"/>
  <c r="J19" i="1" s="1"/>
  <c r="I11" i="1"/>
  <c r="J11" i="1" s="1"/>
  <c r="J15" i="1" s="1"/>
  <c r="I30" i="1"/>
  <c r="J30" i="1" s="1"/>
  <c r="I17" i="1"/>
  <c r="J17" i="1" s="1"/>
  <c r="J21" i="1" s="1"/>
  <c r="I12" i="1"/>
  <c r="J12" i="1" s="1"/>
  <c r="K45" i="1" l="1"/>
  <c r="M23" i="1"/>
  <c r="M45" i="1" l="1"/>
  <c r="M47" i="1" s="1"/>
  <c r="F14" i="5" l="1"/>
  <c r="D11" i="5"/>
  <c r="N25" i="2"/>
  <c r="L23" i="2"/>
  <c r="L15" i="2"/>
  <c r="D8" i="5" s="1"/>
  <c r="K25" i="3"/>
  <c r="D30" i="3" s="1"/>
  <c r="K18" i="3"/>
  <c r="D29" i="3" s="1"/>
  <c r="B10" i="3"/>
  <c r="G8" i="3"/>
  <c r="G7" i="3"/>
  <c r="D10" i="21"/>
  <c r="D14" i="21" s="1"/>
  <c r="I21" i="3" l="1"/>
  <c r="J21" i="3" s="1"/>
  <c r="I22" i="3"/>
  <c r="J22" i="3" s="1"/>
  <c r="I23" i="3"/>
  <c r="J23" i="3" s="1"/>
  <c r="D31" i="3"/>
  <c r="I15" i="3"/>
  <c r="J15" i="3" s="1"/>
  <c r="I16" i="3"/>
  <c r="J16" i="3" s="1"/>
  <c r="K27" i="3"/>
  <c r="J13" i="2"/>
  <c r="K13" i="2" s="1"/>
  <c r="J12" i="2"/>
  <c r="K12" i="2" s="1"/>
  <c r="J11" i="2"/>
  <c r="K11" i="2" s="1"/>
  <c r="L25" i="2"/>
  <c r="J20" i="2"/>
  <c r="K20" i="2" s="1"/>
  <c r="J19" i="2"/>
  <c r="K19" i="2" s="1"/>
  <c r="J18" i="2"/>
  <c r="K18" i="2" s="1"/>
  <c r="D32" i="2"/>
  <c r="D34" i="2" s="1"/>
  <c r="I17" i="3"/>
  <c r="J17" i="3" s="1"/>
  <c r="I14" i="3"/>
  <c r="J14" i="3" s="1"/>
  <c r="B5" i="5"/>
  <c r="M6" i="23"/>
  <c r="P12" i="23"/>
  <c r="P11" i="23"/>
  <c r="P10" i="23"/>
  <c r="E34" i="2" l="1"/>
  <c r="K23" i="2"/>
  <c r="K15" i="2"/>
  <c r="J18" i="3"/>
  <c r="J25" i="3"/>
  <c r="J27" i="3" s="1"/>
  <c r="D27" i="11"/>
  <c r="C27" i="11"/>
  <c r="B27" i="11"/>
  <c r="C13" i="11"/>
  <c r="C12" i="11"/>
  <c r="C11" i="11"/>
  <c r="C14" i="11" s="1"/>
  <c r="D15" i="11"/>
  <c r="D17" i="11" s="1"/>
  <c r="H7" i="11"/>
  <c r="F7" i="11"/>
  <c r="H5" i="11"/>
  <c r="E5" i="11"/>
  <c r="E7" i="11" s="1"/>
  <c r="E8" i="5"/>
  <c r="N13" i="4"/>
  <c r="M13" i="4"/>
  <c r="Q11" i="4"/>
  <c r="O11" i="4"/>
  <c r="K11" i="4"/>
  <c r="L11" i="4" s="1"/>
  <c r="Q10" i="4"/>
  <c r="O10" i="4"/>
  <c r="K10" i="4"/>
  <c r="L10" i="4" s="1"/>
  <c r="Q9" i="4"/>
  <c r="O9" i="4"/>
  <c r="O13" i="4" s="1"/>
  <c r="K9" i="4"/>
  <c r="L9" i="4" s="1"/>
  <c r="M14" i="23"/>
  <c r="M16" i="23" s="1"/>
  <c r="E9" i="5" s="1"/>
  <c r="L14" i="23"/>
  <c r="L16" i="23" s="1"/>
  <c r="D9" i="5" s="1"/>
  <c r="B1" i="23"/>
  <c r="C1" i="23" s="1"/>
  <c r="D1" i="23" s="1"/>
  <c r="E1" i="23" s="1"/>
  <c r="F1" i="23" s="1"/>
  <c r="G1" i="23" s="1"/>
  <c r="H1" i="23" s="1"/>
  <c r="I1" i="23" s="1"/>
  <c r="J1" i="23" s="1"/>
  <c r="K1" i="23" s="1"/>
  <c r="L1" i="23" s="1"/>
  <c r="M1" i="23" s="1"/>
  <c r="N1" i="23" s="1"/>
  <c r="K25" i="2" l="1"/>
  <c r="N14" i="23"/>
  <c r="N16" i="23" s="1"/>
  <c r="L13" i="4"/>
  <c r="K14" i="23" l="1"/>
  <c r="K16" i="23" s="1"/>
  <c r="C51" i="5" l="1"/>
  <c r="D47" i="5" l="1"/>
  <c r="E47" i="5" s="1"/>
  <c r="D46" i="5"/>
  <c r="E46" i="5" s="1"/>
  <c r="D45" i="5"/>
  <c r="E45" i="5" s="1"/>
  <c r="D49" i="5" l="1"/>
  <c r="E49" i="5" s="1"/>
  <c r="D48" i="5" l="1"/>
  <c r="E48" i="5" l="1"/>
  <c r="B29" i="5" l="1"/>
  <c r="C3" i="5"/>
  <c r="D28" i="5" s="1"/>
  <c r="C2" i="5"/>
  <c r="D27" i="5" s="1"/>
  <c r="E7" i="5" l="1"/>
  <c r="C33" i="5" l="1"/>
  <c r="D31" i="5" l="1"/>
  <c r="D34" i="5" l="1"/>
  <c r="C34" i="5"/>
  <c r="E11" i="5"/>
  <c r="E30" i="5" l="1"/>
  <c r="D30" i="5"/>
  <c r="D32" i="5"/>
  <c r="F11" i="5" l="1"/>
  <c r="C32" i="5" l="1"/>
  <c r="C30" i="5" l="1"/>
  <c r="B30" i="5"/>
  <c r="F34" i="5" l="1"/>
  <c r="D10" i="5" l="1"/>
  <c r="C35" i="5"/>
  <c r="D35" i="5" l="1"/>
  <c r="E10" i="5"/>
  <c r="F35" i="5" l="1"/>
  <c r="D33" i="5" l="1"/>
  <c r="E12" i="5"/>
  <c r="D19" i="5" l="1"/>
  <c r="F33" i="5"/>
  <c r="D36" i="5"/>
  <c r="D7" i="5" l="1"/>
  <c r="C31" i="5" s="1"/>
  <c r="D44" i="5"/>
  <c r="E44" i="5" l="1"/>
  <c r="D51" i="5"/>
  <c r="E51" i="5" s="1"/>
  <c r="F31" i="5"/>
  <c r="C36" i="5"/>
  <c r="D12" i="5"/>
  <c r="D52" i="5" l="1"/>
  <c r="D18" i="5"/>
  <c r="E32" i="5" l="1"/>
  <c r="F32" i="5" s="1"/>
  <c r="F36" i="5" s="1"/>
  <c r="E36" i="5"/>
  <c r="F12" i="5"/>
  <c r="D21" i="5" s="1"/>
  <c r="E22" i="5" s="1"/>
  <c r="F13" i="5" l="1"/>
  <c r="F15" i="5" s="1"/>
  <c r="D21" i="11" s="1"/>
  <c r="D22" i="11" s="1"/>
  <c r="I5" i="11" l="1"/>
  <c r="E22" i="11"/>
  <c r="F37" i="5"/>
</calcChain>
</file>

<file path=xl/sharedStrings.xml><?xml version="1.0" encoding="utf-8"?>
<sst xmlns="http://schemas.openxmlformats.org/spreadsheetml/2006/main" count="301" uniqueCount="205">
  <si>
    <t xml:space="preserve">      </t>
  </si>
  <si>
    <t>INVENTARIO DE PASIVOS</t>
  </si>
  <si>
    <t>OBLIGACIONES FINANCIERAS</t>
  </si>
  <si>
    <t>Nombre</t>
  </si>
  <si>
    <t>Nit</t>
  </si>
  <si>
    <t>Ciudad</t>
  </si>
  <si>
    <t>Direccion</t>
  </si>
  <si>
    <t>Concepto</t>
  </si>
  <si>
    <t>Vencido a mas de 90 dias</t>
  </si>
  <si>
    <t>Interes</t>
  </si>
  <si>
    <t>TOTALES</t>
  </si>
  <si>
    <t>INVENTARIO DE DE PASIVOS</t>
  </si>
  <si>
    <t>CUENTAS POR PAGAR COMERCIALES Y OTRAS CUENTAS POR PAGAR</t>
  </si>
  <si>
    <t>Cuenta</t>
  </si>
  <si>
    <t>Dias Vencidos</t>
  </si>
  <si>
    <t>PASIVOS POR IMPUESTOS CORRIENTES</t>
  </si>
  <si>
    <t>Intereses</t>
  </si>
  <si>
    <t>BENEFICIO DE EMPLEADOS</t>
  </si>
  <si>
    <t>Cedula</t>
  </si>
  <si>
    <t>Detalle</t>
  </si>
  <si>
    <t>RESUMEN PASIVOS</t>
  </si>
  <si>
    <t>Numero formulario</t>
  </si>
  <si>
    <t>No Obligacion</t>
  </si>
  <si>
    <t>ANEXO No. PAS-01</t>
  </si>
  <si>
    <t>ANEXO No. PAS-02</t>
  </si>
  <si>
    <t>ANEXO No. PAS-03</t>
  </si>
  <si>
    <t>ANEXO No. PAS-04</t>
  </si>
  <si>
    <t>Días Vencidos</t>
  </si>
  <si>
    <t>Vencido a Más de 90 días</t>
  </si>
  <si>
    <t>Capital Vencido a Más de 90 Días</t>
  </si>
  <si>
    <t>ACCIONISTAS</t>
  </si>
  <si>
    <t xml:space="preserve"> NIT / Cédula </t>
  </si>
  <si>
    <t>PORCENTAJE</t>
  </si>
  <si>
    <t xml:space="preserve"> VALOR UNITARIO </t>
  </si>
  <si>
    <t>TOTAL</t>
  </si>
  <si>
    <t>N° de Identificación</t>
  </si>
  <si>
    <t>Días de vencimiento</t>
  </si>
  <si>
    <t>Total de las obligaciones vencidas</t>
  </si>
  <si>
    <t>Total de pasivo a cargo de la sociedad al corte de mes anterior de la presentación de la solicitud</t>
  </si>
  <si>
    <t>Porcentaje que representa las obligaciones vencidas sobre el pasivo total a cargo de la sociedad</t>
  </si>
  <si>
    <t>TOTAL PASIVO</t>
  </si>
  <si>
    <t>TOTAL PATRIMONIO</t>
  </si>
  <si>
    <t>EMPRESA:</t>
  </si>
  <si>
    <t>QUI1</t>
  </si>
  <si>
    <t>QUI2</t>
  </si>
  <si>
    <t>ENF1</t>
  </si>
  <si>
    <t>ENF2</t>
  </si>
  <si>
    <t>PASIVOS (Intereses)</t>
  </si>
  <si>
    <t>Saldo Acreencia (K + I)</t>
  </si>
  <si>
    <t>FIS1</t>
  </si>
  <si>
    <t>ACC1</t>
  </si>
  <si>
    <t>Patrimonio de los accionistas - capital suscrito y pagado</t>
  </si>
  <si>
    <t>Resultado del ejercicio</t>
  </si>
  <si>
    <t>CUENTA</t>
  </si>
  <si>
    <t>FECHA DE CORTE</t>
  </si>
  <si>
    <t>VALOR</t>
  </si>
  <si>
    <t>PATRIMONIO SEGÚN ESTADOS FINANCIEROS ULTIMO CORTE</t>
  </si>
  <si>
    <t>Valor Intereses</t>
  </si>
  <si>
    <t>SUBTOTALES</t>
  </si>
  <si>
    <t>Valor Capital reconocido en el inventario de pasivos</t>
  </si>
  <si>
    <t>Valor Total Por Clase</t>
  </si>
  <si>
    <t>TABLA PARA INSERTAR EN EL DOCUMENTO DE SOLICITUD DE ADMISIÓN</t>
  </si>
  <si>
    <t>SUBTOTAL QUIROGRAFARIOS</t>
  </si>
  <si>
    <t>Sanciones</t>
  </si>
  <si>
    <t>Valor Sanciones</t>
  </si>
  <si>
    <t>ID #</t>
  </si>
  <si>
    <t>Fecha desde que está en Mora</t>
  </si>
  <si>
    <t>Saldo total de la deuda (Solo Capital)</t>
  </si>
  <si>
    <t>Tasa de Interes pactado (%)</t>
  </si>
  <si>
    <t>ENF3</t>
  </si>
  <si>
    <t>Fecha Vencimiento de la Factura</t>
  </si>
  <si>
    <t>Primera Clase Laboral</t>
  </si>
  <si>
    <t>Primera Clase Fiscal</t>
  </si>
  <si>
    <t>Cuarta Clase (Proveedores Estratégicos)</t>
  </si>
  <si>
    <t>Quinta Clase (Bancos + Otros Acreedores)</t>
  </si>
  <si>
    <t>Fecha de Corte</t>
  </si>
  <si>
    <t>Reservas Obligatorias</t>
  </si>
  <si>
    <t>FIS3</t>
  </si>
  <si>
    <t>Utilidades Acumuladas</t>
  </si>
  <si>
    <t>PATRIMONIO (Calculado por sumatoria Eq Contable)</t>
  </si>
  <si>
    <t>Saldo Capital más Intereses</t>
  </si>
  <si>
    <t>REPRESENTACIÓN DE LAS CUENTAS EN EL ESTADO DE SITUACIÓN FINANCIERA</t>
  </si>
  <si>
    <t>PASIVOS</t>
  </si>
  <si>
    <t>Beneficios a Empleados</t>
  </si>
  <si>
    <t>Pasivos por Impuestos</t>
  </si>
  <si>
    <t>Pasivos Financieros</t>
  </si>
  <si>
    <t>Cuentas por pagar a proveedores</t>
  </si>
  <si>
    <t>Provisiones para pago de Intereses</t>
  </si>
  <si>
    <t>CTRL</t>
  </si>
  <si>
    <t>DIRECCIÓN</t>
  </si>
  <si>
    <t>MUNICIPIO</t>
  </si>
  <si>
    <t>Demandas de ejecución presentadas por dos (2) o más acreedores para el pago de obligaciones.</t>
  </si>
  <si>
    <t>CONCEPTO</t>
  </si>
  <si>
    <t>Primera Clase Parafiscal</t>
  </si>
  <si>
    <t>PASIVOS PARAFISCALES</t>
  </si>
  <si>
    <t>ANEXO No. PAS-02A</t>
  </si>
  <si>
    <t>TOTAL ACREEDORES PARAFISCALES</t>
  </si>
  <si>
    <t>SUBTOTAL PARAFISCALES</t>
  </si>
  <si>
    <t>NOMBRE</t>
  </si>
  <si>
    <t>CLASE DE VÍNCULO</t>
  </si>
  <si>
    <t>2 TENER O HABER TENIDO EN LOS ÚLTIMOS AÑOS ACCIONISTAS, SOCIOS O ASOCIADOS COMUNES</t>
  </si>
  <si>
    <t>ACREEDORES VINCULADOS CON EL DEUDOR</t>
  </si>
  <si>
    <t>E.A.</t>
  </si>
  <si>
    <t>ENTIDAD</t>
  </si>
  <si>
    <t>No Factura</t>
  </si>
  <si>
    <t>CRÉDITOS DE QUINTA CLASE (DEMÁS ACREEDORES)</t>
  </si>
  <si>
    <t>BEN</t>
  </si>
  <si>
    <t>PIC</t>
  </si>
  <si>
    <t>PFC</t>
  </si>
  <si>
    <t>OBF</t>
  </si>
  <si>
    <t>CPP</t>
  </si>
  <si>
    <t>CPP1</t>
  </si>
  <si>
    <t>CPP2</t>
  </si>
  <si>
    <t>PASIVOS (Capital)</t>
  </si>
  <si>
    <t>TOTP</t>
  </si>
  <si>
    <t xml:space="preserve"> VALOR DE LAS ACCIONES SUSCRITAS Y PAGADAS</t>
  </si>
  <si>
    <t>QUI3</t>
  </si>
  <si>
    <t>PONER A MANO: Pasivos en EEFF</t>
  </si>
  <si>
    <t>PRV1</t>
  </si>
  <si>
    <t>TOTAL ACTIVO</t>
  </si>
  <si>
    <t>Número de Acciones</t>
  </si>
  <si>
    <t>INT BANCARIO MORA</t>
  </si>
  <si>
    <t>SALDOS</t>
  </si>
  <si>
    <t xml:space="preserve">No. De Obligacion </t>
  </si>
  <si>
    <t>1. Es importante separar cada uno de los conceptos: Salarios, Primas, Cesantías, Intereses sobre las Cesantías por cada periodo y por cada empleado - Se debe indicar el periodo al cual corresponde (EJ: Salario del 01 de febrero al 30 de Septiembre)</t>
  </si>
  <si>
    <t>2. Se deben incluir las deudas parafiscales causadas y por aportes al sistema de SS. Por favor separar deudas por Pensión, Salud, ARL, por cada una de las entidades</t>
  </si>
  <si>
    <t>3. La casilla No de Obligación es muy importante diligenciarla</t>
  </si>
  <si>
    <t>1. Discriminar el periodo de cada obligación (Ejemplo: IVA segundo cutrimestre del 2024)</t>
  </si>
  <si>
    <t>2. Importante poner el número de formulario con el cual se presentó el impuesto que no se pagó</t>
  </si>
  <si>
    <t>3. Para impuestos que ya están causados, pero no ha vencido el plazo de presentación, se pone "No presentado"</t>
  </si>
  <si>
    <t>DÍAS VENCIDOS</t>
  </si>
  <si>
    <t>ACREEDORES PARAFISCALES</t>
  </si>
  <si>
    <t>No Fact o Número de la Obligación</t>
  </si>
  <si>
    <t>FIS2</t>
  </si>
  <si>
    <t>FIS4</t>
  </si>
  <si>
    <t>FIS5</t>
  </si>
  <si>
    <t>FIS6</t>
  </si>
  <si>
    <t>Ajustes por Implementación NIIF</t>
  </si>
  <si>
    <t>LAB1</t>
  </si>
  <si>
    <t>LAB2</t>
  </si>
  <si>
    <t>LAB3</t>
  </si>
  <si>
    <t>LAB4</t>
  </si>
  <si>
    <t>LAB5</t>
  </si>
  <si>
    <t>LAB6</t>
  </si>
  <si>
    <t>VILLAVICENCIO</t>
  </si>
  <si>
    <t>Valor del capital suscrito y pagado</t>
  </si>
  <si>
    <t>DER VOTO CON RESPECTO AL PATRIMONIO</t>
  </si>
  <si>
    <t>EEFF</t>
  </si>
  <si>
    <t>Otras cuentas por pagar</t>
  </si>
  <si>
    <t>Parafiscales</t>
  </si>
  <si>
    <t>EN PLANTILLAS</t>
  </si>
  <si>
    <t>JUZGADO</t>
  </si>
  <si>
    <t>PRF1</t>
  </si>
  <si>
    <t>PRF2</t>
  </si>
  <si>
    <t>PRF3</t>
  </si>
  <si>
    <t>PRV2</t>
  </si>
  <si>
    <t>PRV3</t>
  </si>
  <si>
    <t>ID / CC / NIT</t>
  </si>
  <si>
    <t>Por Salarios Primas Vac y otros</t>
  </si>
  <si>
    <t>Por Aportes a la Seg Social</t>
  </si>
  <si>
    <t>TASA DE INTERÉS</t>
  </si>
  <si>
    <t>Impuesto a la renta y complementarios</t>
  </si>
  <si>
    <t>Impuesto a las ventas (IVA)</t>
  </si>
  <si>
    <t>Impuesto de Industria y Comercio</t>
  </si>
  <si>
    <t>Retención en la Fuente</t>
  </si>
  <si>
    <t>Retención ICA</t>
  </si>
  <si>
    <t>CRÉDITOS DE CUARTA CLASE (PROVEEDORES)</t>
  </si>
  <si>
    <t>Factura de Compraventa o Doc Equivalente</t>
  </si>
  <si>
    <t>TOTAL PROVEEDORES Y OTRAS CUENTAS POR PAGAR</t>
  </si>
  <si>
    <t>Demandante</t>
  </si>
  <si>
    <t>NÚMERO DEL PROCESO</t>
  </si>
  <si>
    <t>Valor de la demanda</t>
  </si>
  <si>
    <t>Fecha de presentación demanda</t>
  </si>
  <si>
    <t>TOTAL LBORALES REORGANIZABLES</t>
  </si>
  <si>
    <t>TOTAL LBORALES NO REORGANIZABLES</t>
  </si>
  <si>
    <t>TOTAL PASIVOS FISCALES REORGANIZABLES</t>
  </si>
  <si>
    <t>TOTAL PASIVOS FISCALES NO REORGANIZABLES</t>
  </si>
  <si>
    <t>SUBTOTAL CONDICIONALES</t>
  </si>
  <si>
    <t>CRÉDITOS CONDICIONALES</t>
  </si>
  <si>
    <t>CCON</t>
  </si>
  <si>
    <t>PASIVOS (Condicionales) + IMP DIFERIDOS</t>
  </si>
  <si>
    <t>Impuesto Diferido</t>
  </si>
  <si>
    <t>PASIVO CONDICIONAL</t>
  </si>
  <si>
    <t>LABORALES NO REORGANIZABLES - APORTES A SEG SOCIAL (EPS - PENSIÓN - ARL)</t>
  </si>
  <si>
    <t>LABORALES NO REORGANIZABLES - SALARIOS - VACACIONES - PRIMAS - CESANTÍAS - INT SOBRE LAS CESANTÍAS - OTROS</t>
  </si>
  <si>
    <t>XXXXXXXXX XXXXXXXX</t>
  </si>
  <si>
    <t>NIT: XXX.XXX.XXX - X</t>
  </si>
  <si>
    <t>DD-MM-AAAA</t>
  </si>
  <si>
    <t>OBL RIBUTARIAS REORGANIZABLES (IVA POR PAGAR - ICA - IMPO RENTA)</t>
  </si>
  <si>
    <t>OBL RIBUTARIAS NO REORGANIZABLES (RETE FUENTE - RETE IVA - RETE ICA - IMPOCONSUMO)</t>
  </si>
  <si>
    <t>LETRA - PAGARÉ O TÍTULO</t>
  </si>
  <si>
    <t>PASIVOS CONDICIONALES - PASIVOS RECHAZADOS Y PASIVOS LITIGIOSOS</t>
  </si>
  <si>
    <t>CRÉDITOS LITIGIOSOS</t>
  </si>
  <si>
    <t>CRÉDITOS RECHAZADOS</t>
  </si>
  <si>
    <t>CCLR1</t>
  </si>
  <si>
    <t>CCLR2</t>
  </si>
  <si>
    <t>CCLR3</t>
  </si>
  <si>
    <t>CCLR4</t>
  </si>
  <si>
    <t>CCLR5</t>
  </si>
  <si>
    <t>CCLR6</t>
  </si>
  <si>
    <t>CCLR7</t>
  </si>
  <si>
    <t>CCLR8</t>
  </si>
  <si>
    <t>SUBTOTAL LITIGIOSOS</t>
  </si>
  <si>
    <t>SUBTOTAL RECHAZADOS</t>
  </si>
  <si>
    <t>SUBTOTAL CONDICIONALES - LITIGIOSOS Y RECHAZADOS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</si>
</sst>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&quot;$&quot;\ #,##0;\-&quot;$&quot;\ #,##0"/>
    <numFmt numFmtId="165" formatCode="&quot;$&quot;\ #,##0;[Red]\-&quot;$&quot;\ #,##0"/>
    <numFmt numFmtId="166" formatCode="_-&quot;$&quot;\ * #,##0.00_-;\-&quot;$&quot;\ * #,##0.00_-;_-&quot;$&quot;\ * &quot;-&quot;??_-;_-@_-"/>
    <numFmt numFmtId="167" formatCode="_-&quot;$&quot;\ * #,##0_-;\-&quot;$&quot;\ * #,##0_-;_-&quot;$&quot;\ * &quot;-&quot;??_-;_-@_-"/>
    <numFmt numFmtId="168" formatCode="_-* #,##0_-;\-* #,##0_-;_-* &quot;-&quot;??_-;_-@_-"/>
    <numFmt numFmtId="169" formatCode="[$-F800]dddd\,\ mmmm\ dd\,\ yyyy"/>
    <numFmt numFmtId="170" formatCode="&quot;$&quot;\ #,##0"/>
    <numFmt numFmtId="171" formatCode="&quot;$&quot;\ #,##0_);[Red]\(&quot;$&quot;\ #,##0\)"/>
    <numFmt numFmtId="172" formatCode="&quot;$&quot;\ #,##0.00_);\(&quot;$&quot;\ #,##0.00\)"/>
    <numFmt numFmtId="173" formatCode="_(&quot;$&quot;\ * #,##0_);_(&quot;$&quot;\ * \(#,##0\);_(&quot;$&quot;\ * &quot;-&quot;_);_(@_)"/>
    <numFmt numFmtId="174" formatCode="_(&quot;$&quot;\ * #,##0.00_);_(&quot;$&quot;\ * \(#,##0.00\);_(&quot;$&quot;\ * &quot;-&quot;??_);_(@_)"/>
    <numFmt numFmtId="175" formatCode="#,##0_ ;[Red]\-#,##0\ "/>
    <numFmt numFmtId="176" formatCode="[$-240A]d&quot; de &quot;mmmm&quot; de &quot;yyyy;@"/>
    <numFmt numFmtId="177" formatCode="yyyy\-mm\-dd;@"/>
  </numFmts>
  <fonts count="47" x14ac:knownFonts="1">
    <font>
      <sz val="11"/>
      <color theme="1"/>
      <name val="Calibri"/>
      <family val="2"/>
      <scheme val="minor"/>
    </font>
    <font>
      <b/>
      <sz val="11"/>
      <color theme="1"/>
      <name val="Nirmala UI"/>
      <family val="2"/>
    </font>
    <font>
      <sz val="13.5"/>
      <color theme="1"/>
      <name val="Arial"/>
      <family val="2"/>
    </font>
    <font>
      <b/>
      <sz val="17.5"/>
      <color theme="1"/>
      <name val="Nirmala UI"/>
      <family val="2"/>
    </font>
    <font>
      <b/>
      <sz val="16"/>
      <color theme="1"/>
      <name val="Nirmala UI"/>
      <family val="2"/>
    </font>
    <font>
      <sz val="9"/>
      <color theme="1"/>
      <name val="Times New Roman"/>
      <family val="1"/>
    </font>
    <font>
      <sz val="3.5"/>
      <color theme="1"/>
      <name val="Arial"/>
      <family val="2"/>
    </font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Nirmala UI"/>
      <family val="2"/>
    </font>
    <font>
      <b/>
      <sz val="12"/>
      <color theme="1"/>
      <name val="Nirmala U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theme="1"/>
      <name val="Verdana"/>
      <family val="2"/>
    </font>
    <font>
      <sz val="10"/>
      <name val="Arial"/>
      <family val="2"/>
    </font>
    <font>
      <sz val="10"/>
      <name val="MS Sans Serif"/>
    </font>
    <font>
      <i/>
      <sz val="12"/>
      <color theme="1"/>
      <name val="Calibri"/>
      <family val="2"/>
      <scheme val="minor"/>
    </font>
    <font>
      <b/>
      <sz val="9"/>
      <name val="Microsoft Sans Serif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MS Sans Serif"/>
      <family val="2"/>
    </font>
    <font>
      <b/>
      <sz val="7"/>
      <color rgb="FF000000"/>
      <name val="Calibri"/>
      <family val="2"/>
    </font>
    <font>
      <sz val="7"/>
      <color rgb="FF000000"/>
      <name val="Calibri"/>
      <family val="2"/>
    </font>
    <font>
      <b/>
      <sz val="7"/>
      <color theme="1"/>
      <name val="Calibri"/>
      <family val="2"/>
      <scheme val="minor"/>
    </font>
    <font>
      <b/>
      <sz val="13"/>
      <color theme="1"/>
      <name val="Nirmala UI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rgb="FF00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5.5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12.5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Times New Roman"/>
      <family val="1"/>
    </font>
    <font>
      <sz val="11"/>
      <name val="Arial"/>
      <family val="2"/>
    </font>
    <font>
      <b/>
      <sz val="11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0">
    <xf numFmtId="0" fontId="0" fillId="0" borderId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4" fillId="0" borderId="0"/>
    <xf numFmtId="0" fontId="15" fillId="0" borderId="0"/>
    <xf numFmtId="0" fontId="18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0" fontId="3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487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8" fillId="0" borderId="0" xfId="0" applyFont="1"/>
    <xf numFmtId="167" fontId="0" fillId="0" borderId="0" xfId="2" applyNumberFormat="1" applyFont="1"/>
    <xf numFmtId="10" fontId="0" fillId="0" borderId="0" xfId="3" applyNumberFormat="1" applyFont="1"/>
    <xf numFmtId="0" fontId="13" fillId="0" borderId="0" xfId="0" applyFont="1" applyAlignment="1">
      <alignment horizontal="justify" vertical="center"/>
    </xf>
    <xf numFmtId="167" fontId="0" fillId="0" borderId="0" xfId="0" applyNumberFormat="1"/>
    <xf numFmtId="167" fontId="9" fillId="4" borderId="7" xfId="2" applyNumberFormat="1" applyFont="1" applyFill="1" applyBorder="1" applyAlignment="1">
      <alignment horizontal="left" vertical="center" wrapText="1"/>
    </xf>
    <xf numFmtId="167" fontId="5" fillId="0" borderId="0" xfId="2" applyNumberFormat="1" applyFont="1" applyBorder="1" applyAlignment="1">
      <alignment vertical="center" wrapText="1"/>
    </xf>
    <xf numFmtId="167" fontId="0" fillId="0" borderId="0" xfId="2" applyNumberFormat="1" applyFont="1" applyBorder="1"/>
    <xf numFmtId="0" fontId="0" fillId="0" borderId="0" xfId="0" applyAlignment="1">
      <alignment vertical="center"/>
    </xf>
    <xf numFmtId="0" fontId="0" fillId="0" borderId="1" xfId="0" applyBorder="1"/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32" xfId="0" applyBorder="1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/>
    </xf>
    <xf numFmtId="0" fontId="20" fillId="0" borderId="0" xfId="0" applyFont="1"/>
    <xf numFmtId="0" fontId="23" fillId="3" borderId="1" xfId="0" applyFont="1" applyFill="1" applyBorder="1" applyAlignment="1">
      <alignment horizontal="center" vertical="center" wrapText="1"/>
    </xf>
    <xf numFmtId="10" fontId="24" fillId="0" borderId="1" xfId="0" applyNumberFormat="1" applyFont="1" applyBorder="1" applyAlignment="1">
      <alignment horizontal="center" vertical="center"/>
    </xf>
    <xf numFmtId="165" fontId="24" fillId="0" borderId="1" xfId="0" applyNumberFormat="1" applyFont="1" applyBorder="1" applyAlignment="1">
      <alignment vertical="center"/>
    </xf>
    <xf numFmtId="0" fontId="23" fillId="8" borderId="0" xfId="0" applyFont="1" applyFill="1" applyAlignment="1">
      <alignment vertical="center"/>
    </xf>
    <xf numFmtId="0" fontId="25" fillId="8" borderId="0" xfId="0" applyFont="1" applyFill="1"/>
    <xf numFmtId="167" fontId="23" fillId="8" borderId="0" xfId="2" applyNumberFormat="1" applyFont="1" applyFill="1" applyBorder="1"/>
    <xf numFmtId="0" fontId="24" fillId="0" borderId="1" xfId="0" applyFont="1" applyBorder="1" applyAlignment="1">
      <alignment vertical="center" wrapText="1"/>
    </xf>
    <xf numFmtId="14" fontId="24" fillId="0" borderId="1" xfId="0" applyNumberFormat="1" applyFont="1" applyBorder="1" applyAlignment="1">
      <alignment vertical="center" wrapText="1"/>
    </xf>
    <xf numFmtId="0" fontId="24" fillId="0" borderId="25" xfId="0" applyFont="1" applyBorder="1" applyAlignment="1">
      <alignment vertical="center" wrapText="1"/>
    </xf>
    <xf numFmtId="14" fontId="24" fillId="0" borderId="25" xfId="0" applyNumberFormat="1" applyFont="1" applyBorder="1" applyAlignment="1">
      <alignment vertical="center" wrapText="1"/>
    </xf>
    <xf numFmtId="167" fontId="9" fillId="4" borderId="1" xfId="2" applyNumberFormat="1" applyFont="1" applyFill="1" applyBorder="1" applyAlignment="1">
      <alignment horizontal="left" vertical="center" wrapText="1"/>
    </xf>
    <xf numFmtId="0" fontId="1" fillId="4" borderId="13" xfId="0" applyFont="1" applyFill="1" applyBorder="1" applyAlignment="1">
      <alignment vertical="center" wrapText="1"/>
    </xf>
    <xf numFmtId="167" fontId="5" fillId="4" borderId="0" xfId="2" applyNumberFormat="1" applyFont="1" applyFill="1" applyBorder="1" applyAlignment="1">
      <alignment vertical="center" wrapText="1"/>
    </xf>
    <xf numFmtId="167" fontId="5" fillId="4" borderId="14" xfId="2" applyNumberFormat="1" applyFont="1" applyFill="1" applyBorder="1" applyAlignment="1">
      <alignment vertical="center" wrapText="1"/>
    </xf>
    <xf numFmtId="169" fontId="1" fillId="4" borderId="13" xfId="0" applyNumberFormat="1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167" fontId="10" fillId="4" borderId="1" xfId="2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10" fillId="4" borderId="24" xfId="0" applyFont="1" applyFill="1" applyBorder="1" applyAlignment="1">
      <alignment horizontal="left" vertical="center" wrapText="1"/>
    </xf>
    <xf numFmtId="167" fontId="10" fillId="4" borderId="1" xfId="2" applyNumberFormat="1" applyFont="1" applyFill="1" applyBorder="1" applyAlignment="1">
      <alignment horizontal="left" vertical="center" wrapText="1"/>
    </xf>
    <xf numFmtId="0" fontId="10" fillId="10" borderId="6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167" fontId="10" fillId="10" borderId="1" xfId="2" applyNumberFormat="1" applyFont="1" applyFill="1" applyBorder="1" applyAlignment="1">
      <alignment horizontal="center" vertical="center" wrapText="1"/>
    </xf>
    <xf numFmtId="167" fontId="10" fillId="10" borderId="7" xfId="2" applyNumberFormat="1" applyFont="1" applyFill="1" applyBorder="1" applyAlignment="1">
      <alignment horizontal="center" vertical="center" wrapText="1"/>
    </xf>
    <xf numFmtId="0" fontId="17" fillId="0" borderId="34" xfId="4" applyFont="1" applyBorder="1" applyAlignment="1">
      <alignment vertical="center" wrapText="1"/>
    </xf>
    <xf numFmtId="0" fontId="10" fillId="10" borderId="35" xfId="0" applyFont="1" applyFill="1" applyBorder="1" applyAlignment="1">
      <alignment horizontal="left" vertical="center" wrapText="1"/>
    </xf>
    <xf numFmtId="167" fontId="10" fillId="10" borderId="36" xfId="0" applyNumberFormat="1" applyFont="1" applyFill="1" applyBorder="1" applyAlignment="1">
      <alignment horizontal="left" vertical="center" wrapText="1"/>
    </xf>
    <xf numFmtId="167" fontId="10" fillId="10" borderId="17" xfId="2" applyNumberFormat="1" applyFont="1" applyFill="1" applyBorder="1" applyAlignment="1">
      <alignment horizontal="left" vertical="center" wrapText="1"/>
    </xf>
    <xf numFmtId="167" fontId="10" fillId="10" borderId="18" xfId="2" applyNumberFormat="1" applyFont="1" applyFill="1" applyBorder="1" applyAlignment="1">
      <alignment horizontal="left" vertical="center" wrapText="1"/>
    </xf>
    <xf numFmtId="167" fontId="5" fillId="4" borderId="0" xfId="2" applyNumberFormat="1" applyFont="1" applyFill="1" applyBorder="1" applyAlignment="1">
      <alignment vertical="center"/>
    </xf>
    <xf numFmtId="0" fontId="3" fillId="4" borderId="27" xfId="0" applyFont="1" applyFill="1" applyBorder="1" applyAlignment="1">
      <alignment vertical="top"/>
    </xf>
    <xf numFmtId="0" fontId="3" fillId="4" borderId="28" xfId="0" applyFont="1" applyFill="1" applyBorder="1" applyAlignment="1">
      <alignment vertical="top"/>
    </xf>
    <xf numFmtId="167" fontId="0" fillId="0" borderId="28" xfId="2" applyNumberFormat="1" applyFont="1" applyBorder="1"/>
    <xf numFmtId="0" fontId="3" fillId="4" borderId="29" xfId="0" applyFont="1" applyFill="1" applyBorder="1" applyAlignment="1">
      <alignment vertical="top"/>
    </xf>
    <xf numFmtId="0" fontId="4" fillId="4" borderId="2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vertical="center"/>
    </xf>
    <xf numFmtId="167" fontId="5" fillId="4" borderId="37" xfId="2" applyNumberFormat="1" applyFont="1" applyFill="1" applyBorder="1" applyAlignment="1">
      <alignment vertical="center"/>
    </xf>
    <xf numFmtId="169" fontId="1" fillId="4" borderId="26" xfId="0" applyNumberFormat="1" applyFont="1" applyFill="1" applyBorder="1" applyAlignment="1">
      <alignment horizontal="left" vertical="center"/>
    </xf>
    <xf numFmtId="0" fontId="5" fillId="4" borderId="0" xfId="0" applyFont="1" applyFill="1" applyAlignment="1">
      <alignment vertical="center"/>
    </xf>
    <xf numFmtId="0" fontId="10" fillId="4" borderId="20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vertical="center" wrapText="1"/>
    </xf>
    <xf numFmtId="0" fontId="9" fillId="0" borderId="32" xfId="0" applyFont="1" applyBorder="1" applyAlignment="1">
      <alignment horizontal="left" vertical="center"/>
    </xf>
    <xf numFmtId="167" fontId="0" fillId="0" borderId="32" xfId="2" applyNumberFormat="1" applyFont="1" applyBorder="1"/>
    <xf numFmtId="0" fontId="3" fillId="4" borderId="10" xfId="0" applyFont="1" applyFill="1" applyBorder="1" applyAlignment="1">
      <alignment vertical="top"/>
    </xf>
    <xf numFmtId="0" fontId="3" fillId="4" borderId="11" xfId="0" applyFont="1" applyFill="1" applyBorder="1" applyAlignment="1">
      <alignment vertical="top"/>
    </xf>
    <xf numFmtId="167" fontId="0" fillId="0" borderId="11" xfId="2" applyNumberFormat="1" applyFont="1" applyBorder="1" applyAlignment="1"/>
    <xf numFmtId="0" fontId="3" fillId="4" borderId="12" xfId="0" applyFont="1" applyFill="1" applyBorder="1" applyAlignment="1">
      <alignment vertical="top"/>
    </xf>
    <xf numFmtId="0" fontId="4" fillId="4" borderId="13" xfId="0" applyFont="1" applyFill="1" applyBorder="1" applyAlignment="1">
      <alignment horizontal="center" vertical="center"/>
    </xf>
    <xf numFmtId="167" fontId="0" fillId="0" borderId="0" xfId="2" applyNumberFormat="1" applyFont="1" applyBorder="1" applyAlignment="1"/>
    <xf numFmtId="0" fontId="4" fillId="4" borderId="14" xfId="0" applyFont="1" applyFill="1" applyBorder="1" applyAlignment="1">
      <alignment horizontal="center" vertical="center"/>
    </xf>
    <xf numFmtId="175" fontId="24" fillId="0" borderId="1" xfId="0" applyNumberFormat="1" applyFont="1" applyBorder="1" applyAlignment="1">
      <alignment vertical="center"/>
    </xf>
    <xf numFmtId="0" fontId="10" fillId="4" borderId="0" xfId="0" applyFont="1" applyFill="1" applyAlignment="1">
      <alignment horizontal="center" vertical="center"/>
    </xf>
    <xf numFmtId="0" fontId="23" fillId="10" borderId="20" xfId="0" applyFont="1" applyFill="1" applyBorder="1" applyAlignment="1">
      <alignment vertical="center" wrapText="1"/>
    </xf>
    <xf numFmtId="0" fontId="20" fillId="10" borderId="24" xfId="0" applyFont="1" applyFill="1" applyBorder="1"/>
    <xf numFmtId="175" fontId="0" fillId="0" borderId="0" xfId="0" applyNumberFormat="1"/>
    <xf numFmtId="164" fontId="0" fillId="0" borderId="0" xfId="0" applyNumberFormat="1"/>
    <xf numFmtId="0" fontId="8" fillId="0" borderId="1" xfId="0" applyFont="1" applyBorder="1"/>
    <xf numFmtId="165" fontId="23" fillId="10" borderId="1" xfId="0" applyNumberFormat="1" applyFont="1" applyFill="1" applyBorder="1" applyAlignment="1">
      <alignment vertical="center"/>
    </xf>
    <xf numFmtId="0" fontId="25" fillId="10" borderId="20" xfId="0" applyFont="1" applyFill="1" applyBorder="1"/>
    <xf numFmtId="0" fontId="25" fillId="10" borderId="24" xfId="0" applyFont="1" applyFill="1" applyBorder="1"/>
    <xf numFmtId="0" fontId="20" fillId="10" borderId="20" xfId="0" applyFont="1" applyFill="1" applyBorder="1"/>
    <xf numFmtId="0" fontId="20" fillId="10" borderId="1" xfId="0" applyFont="1" applyFill="1" applyBorder="1"/>
    <xf numFmtId="14" fontId="26" fillId="4" borderId="0" xfId="0" applyNumberFormat="1" applyFont="1" applyFill="1" applyAlignment="1">
      <alignment horizontal="center" vertical="center"/>
    </xf>
    <xf numFmtId="14" fontId="8" fillId="0" borderId="1" xfId="0" applyNumberFormat="1" applyFont="1" applyBorder="1"/>
    <xf numFmtId="167" fontId="0" fillId="0" borderId="1" xfId="2" applyNumberFormat="1" applyFont="1" applyBorder="1"/>
    <xf numFmtId="167" fontId="20" fillId="10" borderId="1" xfId="2" applyNumberFormat="1" applyFont="1" applyFill="1" applyBorder="1"/>
    <xf numFmtId="165" fontId="27" fillId="0" borderId="0" xfId="0" applyNumberFormat="1" applyFont="1"/>
    <xf numFmtId="164" fontId="8" fillId="0" borderId="0" xfId="0" applyNumberFormat="1" applyFont="1"/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0" fillId="7" borderId="0" xfId="0" applyFill="1"/>
    <xf numFmtId="0" fontId="28" fillId="0" borderId="0" xfId="0" applyFont="1" applyAlignment="1">
      <alignment horizontal="center"/>
    </xf>
    <xf numFmtId="167" fontId="8" fillId="0" borderId="0" xfId="0" applyNumberFormat="1" applyFont="1"/>
    <xf numFmtId="177" fontId="8" fillId="0" borderId="0" xfId="0" applyNumberFormat="1" applyFont="1"/>
    <xf numFmtId="0" fontId="25" fillId="0" borderId="11" xfId="0" applyFont="1" applyBorder="1" applyAlignment="1">
      <alignment vertical="center" wrapText="1"/>
    </xf>
    <xf numFmtId="177" fontId="25" fillId="0" borderId="11" xfId="0" applyNumberFormat="1" applyFont="1" applyBorder="1" applyAlignment="1">
      <alignment vertical="center" wrapText="1"/>
    </xf>
    <xf numFmtId="0" fontId="25" fillId="0" borderId="0" xfId="0" applyFont="1" applyAlignment="1">
      <alignment vertical="top" wrapText="1"/>
    </xf>
    <xf numFmtId="177" fontId="25" fillId="0" borderId="0" xfId="0" applyNumberFormat="1" applyFont="1" applyAlignment="1">
      <alignment vertical="top" wrapText="1"/>
    </xf>
    <xf numFmtId="0" fontId="25" fillId="0" borderId="13" xfId="0" applyFont="1" applyBorder="1" applyAlignment="1">
      <alignment vertical="center"/>
    </xf>
    <xf numFmtId="0" fontId="25" fillId="0" borderId="0" xfId="0" applyFont="1" applyAlignment="1">
      <alignment vertical="center" wrapText="1"/>
    </xf>
    <xf numFmtId="177" fontId="25" fillId="0" borderId="0" xfId="0" applyNumberFormat="1" applyFont="1" applyAlignment="1">
      <alignment vertical="center" wrapText="1"/>
    </xf>
    <xf numFmtId="14" fontId="25" fillId="0" borderId="13" xfId="0" applyNumberFormat="1" applyFont="1" applyBorder="1" applyAlignment="1">
      <alignment horizontal="left" vertical="center"/>
    </xf>
    <xf numFmtId="0" fontId="8" fillId="0" borderId="0" xfId="0" applyFont="1" applyAlignment="1">
      <alignment vertical="center" wrapText="1"/>
    </xf>
    <xf numFmtId="177" fontId="8" fillId="0" borderId="0" xfId="0" applyNumberFormat="1" applyFont="1" applyAlignment="1">
      <alignment vertical="center" wrapText="1"/>
    </xf>
    <xf numFmtId="0" fontId="25" fillId="0" borderId="23" xfId="0" applyFont="1" applyBorder="1" applyAlignment="1">
      <alignment vertical="center" wrapText="1"/>
    </xf>
    <xf numFmtId="0" fontId="25" fillId="9" borderId="2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70" fontId="8" fillId="0" borderId="0" xfId="0" applyNumberFormat="1" applyFont="1"/>
    <xf numFmtId="0" fontId="25" fillId="0" borderId="9" xfId="0" applyFont="1" applyBorder="1" applyAlignment="1">
      <alignment vertical="center" wrapText="1"/>
    </xf>
    <xf numFmtId="0" fontId="28" fillId="0" borderId="0" xfId="0" applyFont="1"/>
    <xf numFmtId="0" fontId="28" fillId="0" borderId="10" xfId="0" applyFont="1" applyBorder="1"/>
    <xf numFmtId="0" fontId="28" fillId="0" borderId="11" xfId="0" applyFont="1" applyBorder="1"/>
    <xf numFmtId="0" fontId="0" fillId="0" borderId="13" xfId="0" applyBorder="1"/>
    <xf numFmtId="0" fontId="0" fillId="2" borderId="0" xfId="0" applyFill="1"/>
    <xf numFmtId="0" fontId="28" fillId="0" borderId="0" xfId="0" applyFont="1" applyAlignment="1">
      <alignment horizontal="center" vertical="center"/>
    </xf>
    <xf numFmtId="167" fontId="0" fillId="8" borderId="0" xfId="2" applyNumberFormat="1" applyFont="1" applyFill="1" applyBorder="1" applyAlignment="1">
      <alignment horizontal="center"/>
    </xf>
    <xf numFmtId="167" fontId="0" fillId="8" borderId="0" xfId="0" applyNumberFormat="1" applyFill="1"/>
    <xf numFmtId="167" fontId="0" fillId="2" borderId="0" xfId="0" applyNumberFormat="1" applyFill="1"/>
    <xf numFmtId="167" fontId="12" fillId="5" borderId="33" xfId="2" applyNumberFormat="1" applyFont="1" applyFill="1" applyBorder="1"/>
    <xf numFmtId="175" fontId="24" fillId="10" borderId="24" xfId="0" applyNumberFormat="1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29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4" fontId="8" fillId="9" borderId="1" xfId="0" applyNumberFormat="1" applyFont="1" applyFill="1" applyBorder="1" applyAlignment="1">
      <alignment vertical="center" wrapText="1"/>
    </xf>
    <xf numFmtId="3" fontId="29" fillId="2" borderId="1" xfId="1" applyNumberFormat="1" applyFont="1" applyFill="1" applyBorder="1" applyAlignment="1">
      <alignment vertical="center" wrapText="1"/>
    </xf>
    <xf numFmtId="167" fontId="8" fillId="2" borderId="1" xfId="2" applyNumberFormat="1" applyFont="1" applyFill="1" applyBorder="1" applyAlignment="1">
      <alignment horizontal="center" vertical="center" wrapText="1"/>
    </xf>
    <xf numFmtId="167" fontId="8" fillId="9" borderId="1" xfId="2" applyNumberFormat="1" applyFont="1" applyFill="1" applyBorder="1" applyAlignment="1">
      <alignment vertical="center" wrapText="1"/>
    </xf>
    <xf numFmtId="0" fontId="25" fillId="2" borderId="0" xfId="0" applyFont="1" applyFill="1" applyAlignment="1">
      <alignment vertical="center" wrapText="1"/>
    </xf>
    <xf numFmtId="10" fontId="8" fillId="0" borderId="0" xfId="3" applyNumberFormat="1" applyFont="1"/>
    <xf numFmtId="3" fontId="8" fillId="0" borderId="0" xfId="0" applyNumberFormat="1" applyFont="1" applyAlignment="1">
      <alignment horizontal="right" vertical="center" wrapText="1"/>
    </xf>
    <xf numFmtId="0" fontId="34" fillId="0" borderId="3" xfId="0" applyFont="1" applyBorder="1" applyAlignment="1">
      <alignment vertical="center" wrapText="1"/>
    </xf>
    <xf numFmtId="0" fontId="34" fillId="0" borderId="4" xfId="0" applyFont="1" applyBorder="1" applyAlignment="1">
      <alignment vertical="center" wrapText="1"/>
    </xf>
    <xf numFmtId="0" fontId="35" fillId="0" borderId="4" xfId="0" applyFont="1" applyBorder="1" applyAlignment="1">
      <alignment horizontal="left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4" xfId="0" applyFont="1" applyBorder="1" applyAlignment="1">
      <alignment vertical="center" wrapText="1"/>
    </xf>
    <xf numFmtId="0" fontId="25" fillId="0" borderId="15" xfId="0" applyFont="1" applyBorder="1" applyAlignment="1">
      <alignment vertical="center" wrapText="1"/>
    </xf>
    <xf numFmtId="0" fontId="25" fillId="11" borderId="13" xfId="0" applyFont="1" applyFill="1" applyBorder="1" applyAlignment="1">
      <alignment vertical="center"/>
    </xf>
    <xf numFmtId="0" fontId="8" fillId="11" borderId="0" xfId="0" applyFont="1" applyFill="1" applyAlignment="1">
      <alignment vertical="center" wrapText="1"/>
    </xf>
    <xf numFmtId="0" fontId="8" fillId="11" borderId="0" xfId="0" applyFont="1" applyFill="1" applyAlignment="1">
      <alignment horizontal="left" vertical="center" wrapText="1"/>
    </xf>
    <xf numFmtId="0" fontId="8" fillId="11" borderId="14" xfId="0" applyFont="1" applyFill="1" applyBorder="1" applyAlignment="1">
      <alignment horizontal="center" vertical="center" wrapText="1"/>
    </xf>
    <xf numFmtId="0" fontId="25" fillId="10" borderId="6" xfId="0" applyFont="1" applyFill="1" applyBorder="1" applyAlignment="1">
      <alignment vertical="center" wrapText="1"/>
    </xf>
    <xf numFmtId="0" fontId="25" fillId="10" borderId="1" xfId="0" applyFont="1" applyFill="1" applyBorder="1" applyAlignment="1">
      <alignment vertical="center" wrapText="1"/>
    </xf>
    <xf numFmtId="0" fontId="25" fillId="10" borderId="1" xfId="0" applyFont="1" applyFill="1" applyBorder="1" applyAlignment="1">
      <alignment horizontal="left" vertical="center" wrapText="1"/>
    </xf>
    <xf numFmtId="167" fontId="8" fillId="0" borderId="1" xfId="2" applyNumberFormat="1" applyFont="1" applyBorder="1" applyAlignment="1">
      <alignment vertical="center" wrapText="1"/>
    </xf>
    <xf numFmtId="0" fontId="25" fillId="0" borderId="8" xfId="0" applyFont="1" applyBorder="1" applyAlignment="1">
      <alignment vertical="center"/>
    </xf>
    <xf numFmtId="0" fontId="25" fillId="0" borderId="9" xfId="0" applyFont="1" applyBorder="1" applyAlignment="1">
      <alignment vertical="center"/>
    </xf>
    <xf numFmtId="0" fontId="8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167" fontId="25" fillId="0" borderId="17" xfId="2" applyNumberFormat="1" applyFont="1" applyBorder="1" applyAlignment="1">
      <alignment horizontal="right" vertical="center" wrapText="1"/>
    </xf>
    <xf numFmtId="0" fontId="27" fillId="0" borderId="0" xfId="0" applyFont="1" applyAlignment="1">
      <alignment horizontal="center" vertical="center"/>
    </xf>
    <xf numFmtId="168" fontId="27" fillId="0" borderId="1" xfId="1" applyNumberFormat="1" applyFont="1" applyBorder="1" applyAlignment="1">
      <alignment horizontal="center" vertical="center" wrapText="1"/>
    </xf>
    <xf numFmtId="10" fontId="36" fillId="0" borderId="1" xfId="0" applyNumberFormat="1" applyFont="1" applyBorder="1" applyAlignment="1">
      <alignment horizontal="center" vertical="center"/>
    </xf>
    <xf numFmtId="165" fontId="36" fillId="0" borderId="1" xfId="0" applyNumberFormat="1" applyFont="1" applyBorder="1" applyAlignment="1">
      <alignment vertical="center"/>
    </xf>
    <xf numFmtId="165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1" xfId="0" applyFont="1" applyBorder="1" applyAlignment="1">
      <alignment vertical="center" wrapText="1"/>
    </xf>
    <xf numFmtId="3" fontId="27" fillId="0" borderId="1" xfId="0" applyNumberFormat="1" applyFont="1" applyBorder="1" applyAlignment="1">
      <alignment horizontal="center" vertical="center"/>
    </xf>
    <xf numFmtId="167" fontId="0" fillId="0" borderId="0" xfId="2" applyNumberFormat="1" applyFont="1" applyAlignment="1">
      <alignment vertical="center"/>
    </xf>
    <xf numFmtId="0" fontId="0" fillId="0" borderId="0" xfId="0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14" fontId="25" fillId="0" borderId="0" xfId="0" applyNumberFormat="1" applyFont="1" applyAlignment="1">
      <alignment vertical="center" wrapText="1"/>
    </xf>
    <xf numFmtId="14" fontId="25" fillId="0" borderId="0" xfId="0" applyNumberFormat="1" applyFont="1" applyAlignment="1">
      <alignment horizontal="left" vertical="center" wrapText="1"/>
    </xf>
    <xf numFmtId="0" fontId="36" fillId="0" borderId="1" xfId="0" applyFont="1" applyBorder="1" applyAlignment="1">
      <alignment vertical="center" wrapText="1"/>
    </xf>
    <xf numFmtId="0" fontId="23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vertical="center"/>
    </xf>
    <xf numFmtId="3" fontId="23" fillId="3" borderId="1" xfId="0" applyNumberFormat="1" applyFont="1" applyFill="1" applyBorder="1" applyAlignment="1">
      <alignment vertical="center"/>
    </xf>
    <xf numFmtId="10" fontId="23" fillId="3" borderId="1" xfId="3" applyNumberFormat="1" applyFont="1" applyFill="1" applyBorder="1" applyAlignment="1">
      <alignment horizontal="center" vertical="center"/>
    </xf>
    <xf numFmtId="165" fontId="23" fillId="3" borderId="1" xfId="0" applyNumberFormat="1" applyFont="1" applyFill="1" applyBorder="1" applyAlignment="1">
      <alignment vertical="center"/>
    </xf>
    <xf numFmtId="0" fontId="23" fillId="9" borderId="1" xfId="0" applyFont="1" applyFill="1" applyBorder="1" applyAlignment="1">
      <alignment horizontal="center" vertical="center" wrapText="1"/>
    </xf>
    <xf numFmtId="165" fontId="36" fillId="9" borderId="1" xfId="0" applyNumberFormat="1" applyFont="1" applyFill="1" applyBorder="1" applyAlignment="1">
      <alignment vertical="center"/>
    </xf>
    <xf numFmtId="165" fontId="23" fillId="9" borderId="1" xfId="0" applyNumberFormat="1" applyFont="1" applyFill="1" applyBorder="1" applyAlignment="1">
      <alignment vertical="center"/>
    </xf>
    <xf numFmtId="3" fontId="25" fillId="0" borderId="19" xfId="0" applyNumberFormat="1" applyFont="1" applyBorder="1" applyAlignment="1">
      <alignment horizontal="right" vertical="center" wrapText="1"/>
    </xf>
    <xf numFmtId="0" fontId="8" fillId="11" borderId="0" xfId="0" applyFont="1" applyFill="1" applyAlignment="1">
      <alignment horizontal="center" vertical="center" wrapText="1"/>
    </xf>
    <xf numFmtId="0" fontId="25" fillId="10" borderId="13" xfId="0" applyFont="1" applyFill="1" applyBorder="1" applyAlignment="1">
      <alignment vertical="center" wrapText="1"/>
    </xf>
    <xf numFmtId="0" fontId="25" fillId="10" borderId="0" xfId="0" applyFont="1" applyFill="1" applyAlignment="1">
      <alignment vertical="center" wrapText="1"/>
    </xf>
    <xf numFmtId="0" fontId="25" fillId="10" borderId="0" xfId="0" applyFont="1" applyFill="1" applyAlignment="1">
      <alignment horizontal="left" vertical="center" wrapText="1"/>
    </xf>
    <xf numFmtId="0" fontId="25" fillId="10" borderId="0" xfId="0" applyFont="1" applyFill="1" applyAlignment="1">
      <alignment horizontal="center" vertical="center" wrapText="1"/>
    </xf>
    <xf numFmtId="167" fontId="8" fillId="11" borderId="0" xfId="2" applyNumberFormat="1" applyFont="1" applyFill="1" applyBorder="1" applyAlignment="1">
      <alignment vertical="center" wrapText="1"/>
    </xf>
    <xf numFmtId="167" fontId="8" fillId="0" borderId="7" xfId="2" applyNumberFormat="1" applyFont="1" applyFill="1" applyBorder="1" applyAlignment="1">
      <alignment vertical="center" wrapText="1"/>
    </xf>
    <xf numFmtId="0" fontId="25" fillId="10" borderId="1" xfId="0" applyFont="1" applyFill="1" applyBorder="1" applyAlignment="1">
      <alignment horizontal="center" vertical="center" wrapText="1"/>
    </xf>
    <xf numFmtId="167" fontId="25" fillId="10" borderId="1" xfId="2" applyNumberFormat="1" applyFont="1" applyFill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10" fillId="4" borderId="28" xfId="0" applyFont="1" applyFill="1" applyBorder="1" applyAlignment="1">
      <alignment horizontal="center" vertical="top"/>
    </xf>
    <xf numFmtId="0" fontId="25" fillId="0" borderId="10" xfId="0" applyFont="1" applyBorder="1" applyAlignment="1">
      <alignment vertical="center" wrapText="1"/>
    </xf>
    <xf numFmtId="0" fontId="25" fillId="0" borderId="13" xfId="0" applyFont="1" applyBorder="1" applyAlignment="1">
      <alignment vertical="top" wrapText="1"/>
    </xf>
    <xf numFmtId="0" fontId="25" fillId="0" borderId="34" xfId="0" applyFont="1" applyBorder="1" applyAlignment="1">
      <alignment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8" xfId="0" applyFont="1" applyBorder="1" applyAlignment="1">
      <alignment vertical="center" wrapText="1"/>
    </xf>
    <xf numFmtId="14" fontId="8" fillId="0" borderId="0" xfId="0" applyNumberFormat="1" applyFont="1"/>
    <xf numFmtId="0" fontId="25" fillId="0" borderId="12" xfId="0" applyFont="1" applyBorder="1" applyAlignment="1">
      <alignment vertical="center" wrapText="1"/>
    </xf>
    <xf numFmtId="0" fontId="25" fillId="0" borderId="14" xfId="0" applyFont="1" applyBorder="1" applyAlignment="1">
      <alignment vertical="top" wrapText="1"/>
    </xf>
    <xf numFmtId="0" fontId="25" fillId="0" borderId="14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25" fillId="0" borderId="38" xfId="0" applyFont="1" applyBorder="1" applyAlignment="1">
      <alignment horizontal="right" vertical="center" wrapText="1"/>
    </xf>
    <xf numFmtId="3" fontId="8" fillId="0" borderId="0" xfId="0" applyNumberFormat="1" applyFont="1"/>
    <xf numFmtId="0" fontId="25" fillId="0" borderId="1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/>
    </xf>
    <xf numFmtId="168" fontId="21" fillId="0" borderId="1" xfId="1" applyNumberFormat="1" applyFont="1" applyBorder="1" applyAlignment="1">
      <alignment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0" fontId="20" fillId="7" borderId="1" xfId="0" applyFont="1" applyFill="1" applyBorder="1" applyAlignment="1">
      <alignment horizontal="center"/>
    </xf>
    <xf numFmtId="0" fontId="20" fillId="10" borderId="24" xfId="0" applyFont="1" applyFill="1" applyBorder="1" applyAlignment="1">
      <alignment horizontal="center"/>
    </xf>
    <xf numFmtId="167" fontId="0" fillId="4" borderId="0" xfId="2" applyNumberFormat="1" applyFont="1" applyFill="1" applyAlignment="1">
      <alignment vertical="center"/>
    </xf>
    <xf numFmtId="0" fontId="0" fillId="13" borderId="0" xfId="0" applyFill="1" applyAlignment="1">
      <alignment horizontal="left" vertical="center"/>
    </xf>
    <xf numFmtId="3" fontId="0" fillId="13" borderId="0" xfId="0" applyNumberFormat="1" applyFill="1" applyAlignment="1">
      <alignment horizontal="left" vertical="center"/>
    </xf>
    <xf numFmtId="0" fontId="20" fillId="7" borderId="0" xfId="0" applyFont="1" applyFill="1" applyAlignment="1">
      <alignment horizontal="left" vertical="center"/>
    </xf>
    <xf numFmtId="176" fontId="20" fillId="7" borderId="0" xfId="0" applyNumberFormat="1" applyFont="1" applyFill="1" applyAlignment="1">
      <alignment horizontal="left" vertical="center"/>
    </xf>
    <xf numFmtId="0" fontId="25" fillId="0" borderId="10" xfId="0" applyFont="1" applyBorder="1" applyAlignment="1">
      <alignment horizontal="center" vertical="center" wrapText="1"/>
    </xf>
    <xf numFmtId="167" fontId="25" fillId="0" borderId="11" xfId="2" applyNumberFormat="1" applyFont="1" applyBorder="1" applyAlignment="1">
      <alignment vertical="center" wrapText="1"/>
    </xf>
    <xf numFmtId="167" fontId="25" fillId="4" borderId="11" xfId="2" applyNumberFormat="1" applyFont="1" applyFill="1" applyBorder="1" applyAlignment="1">
      <alignment vertical="center" wrapText="1"/>
    </xf>
    <xf numFmtId="0" fontId="0" fillId="0" borderId="12" xfId="0" applyBorder="1" applyAlignment="1">
      <alignment vertical="center"/>
    </xf>
    <xf numFmtId="0" fontId="25" fillId="0" borderId="13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39" fillId="0" borderId="0" xfId="0" applyFont="1" applyAlignment="1">
      <alignment horizontal="center" vertical="center"/>
    </xf>
    <xf numFmtId="167" fontId="25" fillId="0" borderId="0" xfId="2" applyNumberFormat="1" applyFont="1" applyBorder="1" applyAlignment="1">
      <alignment vertical="center"/>
    </xf>
    <xf numFmtId="167" fontId="25" fillId="4" borderId="0" xfId="2" applyNumberFormat="1" applyFont="1" applyFill="1" applyBorder="1" applyAlignment="1">
      <alignment vertical="center"/>
    </xf>
    <xf numFmtId="0" fontId="0" fillId="0" borderId="14" xfId="0" applyBorder="1" applyAlignment="1">
      <alignment vertical="center"/>
    </xf>
    <xf numFmtId="168" fontId="39" fillId="0" borderId="0" xfId="1" applyNumberFormat="1" applyFont="1" applyBorder="1" applyAlignment="1">
      <alignment horizontal="center" vertical="center"/>
    </xf>
    <xf numFmtId="14" fontId="25" fillId="0" borderId="1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167" fontId="8" fillId="0" borderId="4" xfId="2" applyNumberFormat="1" applyFont="1" applyBorder="1" applyAlignment="1">
      <alignment vertical="center" wrapText="1"/>
    </xf>
    <xf numFmtId="167" fontId="25" fillId="0" borderId="4" xfId="2" applyNumberFormat="1" applyFont="1" applyBorder="1" applyAlignment="1">
      <alignment horizontal="right" vertical="center"/>
    </xf>
    <xf numFmtId="0" fontId="0" fillId="0" borderId="5" xfId="0" applyBorder="1" applyAlignment="1">
      <alignment vertical="center"/>
    </xf>
    <xf numFmtId="167" fontId="25" fillId="0" borderId="2" xfId="2" applyNumberFormat="1" applyFont="1" applyBorder="1" applyAlignment="1">
      <alignment horizontal="center" vertical="center" wrapText="1"/>
    </xf>
    <xf numFmtId="167" fontId="25" fillId="9" borderId="16" xfId="2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8" fillId="9" borderId="1" xfId="0" applyFont="1" applyFill="1" applyBorder="1" applyAlignment="1">
      <alignment horizontal="left" vertical="center" wrapText="1"/>
    </xf>
    <xf numFmtId="167" fontId="8" fillId="9" borderId="20" xfId="2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2" applyNumberFormat="1" applyFont="1" applyBorder="1" applyAlignment="1">
      <alignment horizontal="right" vertical="center" wrapText="1"/>
    </xf>
    <xf numFmtId="0" fontId="8" fillId="0" borderId="25" xfId="0" applyFont="1" applyBorder="1" applyAlignment="1">
      <alignment vertical="center" wrapText="1"/>
    </xf>
    <xf numFmtId="14" fontId="8" fillId="9" borderId="1" xfId="2" applyNumberFormat="1" applyFont="1" applyFill="1" applyBorder="1" applyAlignment="1">
      <alignment vertical="center" wrapText="1"/>
    </xf>
    <xf numFmtId="0" fontId="8" fillId="0" borderId="1" xfId="2" applyNumberFormat="1" applyFont="1" applyBorder="1" applyAlignment="1">
      <alignment horizontal="center" vertical="center" wrapText="1"/>
    </xf>
    <xf numFmtId="167" fontId="0" fillId="0" borderId="0" xfId="0" applyNumberForma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40" fillId="0" borderId="0" xfId="0" applyFont="1" applyAlignment="1">
      <alignment horizontal="center"/>
    </xf>
    <xf numFmtId="14" fontId="38" fillId="0" borderId="0" xfId="0" applyNumberFormat="1" applyFont="1"/>
    <xf numFmtId="0" fontId="38" fillId="0" borderId="0" xfId="0" applyFont="1"/>
    <xf numFmtId="0" fontId="38" fillId="0" borderId="0" xfId="0" applyFont="1" applyAlignment="1">
      <alignment horizontal="center"/>
    </xf>
    <xf numFmtId="0" fontId="38" fillId="0" borderId="10" xfId="0" applyFont="1" applyBorder="1"/>
    <xf numFmtId="0" fontId="38" fillId="0" borderId="11" xfId="0" applyFont="1" applyBorder="1"/>
    <xf numFmtId="0" fontId="38" fillId="0" borderId="11" xfId="0" applyFont="1" applyBorder="1" applyAlignment="1">
      <alignment horizontal="center"/>
    </xf>
    <xf numFmtId="0" fontId="38" fillId="0" borderId="12" xfId="0" applyFont="1" applyBorder="1"/>
    <xf numFmtId="0" fontId="41" fillId="0" borderId="13" xfId="0" applyFont="1" applyBorder="1" applyAlignment="1">
      <alignment vertical="top" wrapText="1"/>
    </xf>
    <xf numFmtId="0" fontId="41" fillId="0" borderId="0" xfId="0" applyFont="1" applyAlignment="1">
      <alignment vertical="top" wrapText="1"/>
    </xf>
    <xf numFmtId="0" fontId="41" fillId="0" borderId="14" xfId="0" applyFont="1" applyBorder="1" applyAlignment="1">
      <alignment vertical="top" wrapText="1"/>
    </xf>
    <xf numFmtId="0" fontId="42" fillId="0" borderId="0" xfId="0" applyFont="1" applyAlignment="1">
      <alignment horizontal="center" vertical="top"/>
    </xf>
    <xf numFmtId="0" fontId="23" fillId="0" borderId="13" xfId="0" applyFont="1" applyBorder="1" applyAlignment="1">
      <alignment vertical="center"/>
    </xf>
    <xf numFmtId="0" fontId="23" fillId="0" borderId="0" xfId="0" applyFont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14" fontId="23" fillId="0" borderId="13" xfId="0" applyNumberFormat="1" applyFont="1" applyBorder="1" applyAlignment="1">
      <alignment horizontal="left" vertical="center"/>
    </xf>
    <xf numFmtId="0" fontId="23" fillId="0" borderId="0" xfId="0" applyFont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3" xfId="0" applyFont="1" applyBorder="1" applyAlignment="1">
      <alignment vertical="center"/>
    </xf>
    <xf numFmtId="0" fontId="23" fillId="0" borderId="4" xfId="0" applyFont="1" applyBorder="1" applyAlignment="1">
      <alignment vertical="center" wrapText="1"/>
    </xf>
    <xf numFmtId="0" fontId="23" fillId="0" borderId="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14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1" fontId="24" fillId="0" borderId="1" xfId="0" applyNumberFormat="1" applyFont="1" applyBorder="1" applyAlignment="1">
      <alignment horizontal="right" vertical="center" wrapText="1"/>
    </xf>
    <xf numFmtId="0" fontId="24" fillId="16" borderId="1" xfId="0" applyFont="1" applyFill="1" applyBorder="1" applyAlignment="1">
      <alignment vertical="center" wrapText="1"/>
    </xf>
    <xf numFmtId="3" fontId="24" fillId="15" borderId="1" xfId="1" applyNumberFormat="1" applyFont="1" applyFill="1" applyBorder="1" applyAlignment="1">
      <alignment vertical="center" wrapText="1"/>
    </xf>
    <xf numFmtId="167" fontId="24" fillId="15" borderId="1" xfId="2" applyNumberFormat="1" applyFont="1" applyFill="1" applyBorder="1" applyAlignment="1">
      <alignment horizontal="center" vertical="center" wrapText="1"/>
    </xf>
    <xf numFmtId="167" fontId="24" fillId="14" borderId="1" xfId="2" applyNumberFormat="1" applyFont="1" applyFill="1" applyBorder="1" applyAlignment="1">
      <alignment vertical="center" wrapText="1"/>
    </xf>
    <xf numFmtId="0" fontId="38" fillId="17" borderId="0" xfId="0" applyFont="1" applyFill="1"/>
    <xf numFmtId="0" fontId="24" fillId="14" borderId="1" xfId="0" applyFont="1" applyFill="1" applyBorder="1" applyAlignment="1">
      <alignment vertical="center" wrapText="1"/>
    </xf>
    <xf numFmtId="14" fontId="24" fillId="14" borderId="1" xfId="0" applyNumberFormat="1" applyFont="1" applyFill="1" applyBorder="1" applyAlignment="1">
      <alignment horizontal="right" vertical="center" wrapText="1"/>
    </xf>
    <xf numFmtId="167" fontId="38" fillId="0" borderId="0" xfId="0" applyNumberFormat="1" applyFont="1" applyAlignment="1">
      <alignment horizontal="center"/>
    </xf>
    <xf numFmtId="0" fontId="40" fillId="0" borderId="0" xfId="0" applyFont="1"/>
    <xf numFmtId="167" fontId="38" fillId="0" borderId="0" xfId="0" applyNumberFormat="1" applyFont="1"/>
    <xf numFmtId="3" fontId="38" fillId="0" borderId="0" xfId="0" applyNumberFormat="1" applyFont="1"/>
    <xf numFmtId="168" fontId="28" fillId="0" borderId="0" xfId="1" applyNumberFormat="1" applyFont="1"/>
    <xf numFmtId="168" fontId="7" fillId="0" borderId="0" xfId="1" applyNumberFormat="1" applyFont="1"/>
    <xf numFmtId="167" fontId="28" fillId="0" borderId="0" xfId="2" applyNumberFormat="1" applyFont="1"/>
    <xf numFmtId="167" fontId="7" fillId="0" borderId="0" xfId="2" applyNumberFormat="1" applyFont="1"/>
    <xf numFmtId="167" fontId="7" fillId="0" borderId="0" xfId="2" applyNumberFormat="1" applyFont="1" applyAlignment="1">
      <alignment horizontal="center"/>
    </xf>
    <xf numFmtId="167" fontId="33" fillId="0" borderId="10" xfId="2" applyNumberFormat="1" applyFont="1" applyBorder="1" applyAlignment="1">
      <alignment vertical="top" wrapText="1"/>
    </xf>
    <xf numFmtId="167" fontId="33" fillId="0" borderId="11" xfId="2" applyNumberFormat="1" applyFont="1" applyBorder="1" applyAlignment="1">
      <alignment vertical="top" wrapText="1"/>
    </xf>
    <xf numFmtId="168" fontId="33" fillId="0" borderId="11" xfId="1" applyNumberFormat="1" applyFont="1" applyBorder="1" applyAlignment="1">
      <alignment vertical="top" wrapText="1"/>
    </xf>
    <xf numFmtId="167" fontId="33" fillId="0" borderId="12" xfId="2" applyNumberFormat="1" applyFont="1" applyBorder="1" applyAlignment="1">
      <alignment vertical="top" wrapText="1"/>
    </xf>
    <xf numFmtId="167" fontId="32" fillId="0" borderId="13" xfId="2" applyNumberFormat="1" applyFont="1" applyBorder="1" applyAlignment="1">
      <alignment vertical="center" wrapText="1"/>
    </xf>
    <xf numFmtId="167" fontId="32" fillId="0" borderId="0" xfId="2" applyNumberFormat="1" applyFont="1" applyBorder="1" applyAlignment="1">
      <alignment vertical="center" wrapText="1"/>
    </xf>
    <xf numFmtId="167" fontId="32" fillId="0" borderId="0" xfId="2" applyNumberFormat="1" applyFont="1" applyBorder="1" applyAlignment="1">
      <alignment horizontal="center" vertical="center"/>
    </xf>
    <xf numFmtId="168" fontId="32" fillId="0" borderId="0" xfId="1" applyNumberFormat="1" applyFont="1" applyBorder="1" applyAlignment="1">
      <alignment vertical="center" wrapText="1"/>
    </xf>
    <xf numFmtId="167" fontId="32" fillId="0" borderId="14" xfId="2" applyNumberFormat="1" applyFont="1" applyBorder="1" applyAlignment="1">
      <alignment vertical="center" wrapText="1"/>
    </xf>
    <xf numFmtId="167" fontId="25" fillId="0" borderId="13" xfId="2" applyNumberFormat="1" applyFont="1" applyBorder="1" applyAlignment="1">
      <alignment vertical="center"/>
    </xf>
    <xf numFmtId="167" fontId="25" fillId="0" borderId="0" xfId="2" applyNumberFormat="1" applyFont="1" applyBorder="1" applyAlignment="1">
      <alignment vertical="center" wrapText="1"/>
    </xf>
    <xf numFmtId="168" fontId="25" fillId="0" borderId="0" xfId="1" applyNumberFormat="1" applyFont="1" applyBorder="1" applyAlignment="1">
      <alignment vertical="center" wrapText="1"/>
    </xf>
    <xf numFmtId="167" fontId="25" fillId="0" borderId="14" xfId="2" applyNumberFormat="1" applyFont="1" applyBorder="1" applyAlignment="1">
      <alignment vertical="center" wrapText="1"/>
    </xf>
    <xf numFmtId="14" fontId="25" fillId="0" borderId="13" xfId="2" applyNumberFormat="1" applyFont="1" applyBorder="1" applyAlignment="1">
      <alignment horizontal="center" vertical="center"/>
    </xf>
    <xf numFmtId="167" fontId="34" fillId="0" borderId="3" xfId="2" applyNumberFormat="1" applyFont="1" applyBorder="1" applyAlignment="1">
      <alignment vertical="center" wrapText="1"/>
    </xf>
    <xf numFmtId="167" fontId="34" fillId="0" borderId="4" xfId="2" applyNumberFormat="1" applyFont="1" applyBorder="1" applyAlignment="1">
      <alignment vertical="center" wrapText="1"/>
    </xf>
    <xf numFmtId="167" fontId="35" fillId="0" borderId="4" xfId="2" applyNumberFormat="1" applyFont="1" applyBorder="1" applyAlignment="1">
      <alignment vertical="center" wrapText="1"/>
    </xf>
    <xf numFmtId="167" fontId="35" fillId="0" borderId="4" xfId="2" applyNumberFormat="1" applyFont="1" applyBorder="1" applyAlignment="1">
      <alignment horizontal="center" vertical="center" wrapText="1"/>
    </xf>
    <xf numFmtId="168" fontId="35" fillId="0" borderId="4" xfId="1" applyNumberFormat="1" applyFont="1" applyBorder="1" applyAlignment="1">
      <alignment vertical="center" wrapText="1"/>
    </xf>
    <xf numFmtId="167" fontId="25" fillId="0" borderId="5" xfId="2" applyNumberFormat="1" applyFont="1" applyBorder="1" applyAlignment="1">
      <alignment horizontal="right" vertical="center"/>
    </xf>
    <xf numFmtId="167" fontId="25" fillId="0" borderId="43" xfId="2" applyNumberFormat="1" applyFont="1" applyBorder="1" applyAlignment="1">
      <alignment horizontal="center" vertical="center" wrapText="1"/>
    </xf>
    <xf numFmtId="167" fontId="25" fillId="9" borderId="40" xfId="2" applyNumberFormat="1" applyFont="1" applyFill="1" applyBorder="1" applyAlignment="1">
      <alignment horizontal="center" vertical="center" wrapText="1"/>
    </xf>
    <xf numFmtId="167" fontId="25" fillId="0" borderId="40" xfId="2" applyNumberFormat="1" applyFont="1" applyBorder="1" applyAlignment="1">
      <alignment horizontal="center" vertical="center" wrapText="1"/>
    </xf>
    <xf numFmtId="168" fontId="25" fillId="0" borderId="40" xfId="1" applyNumberFormat="1" applyFont="1" applyBorder="1" applyAlignment="1">
      <alignment horizontal="center" vertical="center" wrapText="1"/>
    </xf>
    <xf numFmtId="167" fontId="25" fillId="9" borderId="41" xfId="2" applyNumberFormat="1" applyFont="1" applyFill="1" applyBorder="1" applyAlignment="1">
      <alignment horizontal="center" vertical="center" wrapText="1"/>
    </xf>
    <xf numFmtId="167" fontId="28" fillId="0" borderId="0" xfId="2" applyNumberFormat="1" applyFont="1" applyAlignment="1">
      <alignment horizontal="center"/>
    </xf>
    <xf numFmtId="0" fontId="8" fillId="0" borderId="6" xfId="2" applyNumberFormat="1" applyFont="1" applyBorder="1" applyAlignment="1">
      <alignment vertical="center" wrapText="1"/>
    </xf>
    <xf numFmtId="167" fontId="8" fillId="0" borderId="1" xfId="2" applyNumberFormat="1" applyFont="1" applyBorder="1" applyAlignment="1">
      <alignment horizontal="right" vertical="center" wrapText="1"/>
    </xf>
    <xf numFmtId="167" fontId="8" fillId="0" borderId="1" xfId="2" applyNumberFormat="1" applyFont="1" applyBorder="1" applyAlignment="1">
      <alignment vertical="center"/>
    </xf>
    <xf numFmtId="168" fontId="8" fillId="0" borderId="1" xfId="1" applyNumberFormat="1" applyFont="1" applyBorder="1" applyAlignment="1">
      <alignment vertical="center" wrapText="1"/>
    </xf>
    <xf numFmtId="167" fontId="8" fillId="9" borderId="7" xfId="2" applyNumberFormat="1" applyFont="1" applyFill="1" applyBorder="1" applyAlignment="1">
      <alignment vertical="center" wrapText="1"/>
    </xf>
    <xf numFmtId="167" fontId="25" fillId="10" borderId="13" xfId="2" applyNumberFormat="1" applyFont="1" applyFill="1" applyBorder="1" applyAlignment="1">
      <alignment vertical="center" wrapText="1"/>
    </xf>
    <xf numFmtId="167" fontId="25" fillId="10" borderId="0" xfId="2" applyNumberFormat="1" applyFont="1" applyFill="1" applyBorder="1" applyAlignment="1">
      <alignment vertical="center" wrapText="1"/>
    </xf>
    <xf numFmtId="168" fontId="25" fillId="10" borderId="0" xfId="1" applyNumberFormat="1" applyFont="1" applyFill="1" applyBorder="1" applyAlignment="1">
      <alignment vertical="center" wrapText="1"/>
    </xf>
    <xf numFmtId="167" fontId="25" fillId="10" borderId="14" xfId="2" applyNumberFormat="1" applyFont="1" applyFill="1" applyBorder="1" applyAlignment="1">
      <alignment vertical="center" wrapText="1"/>
    </xf>
    <xf numFmtId="167" fontId="8" fillId="0" borderId="6" xfId="2" applyNumberFormat="1" applyFont="1" applyBorder="1" applyAlignment="1">
      <alignment vertical="center" wrapText="1"/>
    </xf>
    <xf numFmtId="167" fontId="8" fillId="0" borderId="1" xfId="2" applyNumberFormat="1" applyFont="1" applyBorder="1" applyAlignment="1">
      <alignment horizontal="center" vertical="center" wrapText="1"/>
    </xf>
    <xf numFmtId="167" fontId="8" fillId="0" borderId="7" xfId="2" applyNumberFormat="1" applyFont="1" applyBorder="1" applyAlignment="1">
      <alignment vertical="center" wrapText="1"/>
    </xf>
    <xf numFmtId="167" fontId="25" fillId="0" borderId="8" xfId="2" applyNumberFormat="1" applyFont="1" applyBorder="1" applyAlignment="1">
      <alignment vertical="center"/>
    </xf>
    <xf numFmtId="167" fontId="25" fillId="0" borderId="9" xfId="2" applyNumberFormat="1" applyFont="1" applyBorder="1" applyAlignment="1">
      <alignment vertical="center"/>
    </xf>
    <xf numFmtId="167" fontId="8" fillId="0" borderId="9" xfId="2" applyNumberFormat="1" applyFont="1" applyBorder="1" applyAlignment="1">
      <alignment vertical="center" wrapText="1"/>
    </xf>
    <xf numFmtId="167" fontId="8" fillId="0" borderId="9" xfId="2" applyNumberFormat="1" applyFont="1" applyBorder="1" applyAlignment="1">
      <alignment horizontal="center" vertical="center" wrapText="1"/>
    </xf>
    <xf numFmtId="168" fontId="8" fillId="0" borderId="9" xfId="1" applyNumberFormat="1" applyFont="1" applyBorder="1" applyAlignment="1">
      <alignment vertical="center" wrapText="1"/>
    </xf>
    <xf numFmtId="167" fontId="25" fillId="0" borderId="18" xfId="2" applyNumberFormat="1" applyFont="1" applyBorder="1" applyAlignment="1">
      <alignment horizontal="right" vertical="center" wrapText="1"/>
    </xf>
    <xf numFmtId="10" fontId="25" fillId="2" borderId="0" xfId="0" applyNumberFormat="1" applyFont="1" applyFill="1" applyAlignment="1">
      <alignment vertical="center" wrapText="1"/>
    </xf>
    <xf numFmtId="177" fontId="25" fillId="9" borderId="2" xfId="0" applyNumberFormat="1" applyFont="1" applyFill="1" applyBorder="1" applyAlignment="1">
      <alignment horizontal="center" vertical="center" wrapText="1"/>
    </xf>
    <xf numFmtId="167" fontId="25" fillId="9" borderId="2" xfId="2" applyNumberFormat="1" applyFont="1" applyFill="1" applyBorder="1" applyAlignment="1">
      <alignment horizontal="center" vertical="center" wrapText="1"/>
    </xf>
    <xf numFmtId="177" fontId="8" fillId="9" borderId="1" xfId="0" applyNumberFormat="1" applyFont="1" applyFill="1" applyBorder="1" applyAlignment="1">
      <alignment horizontal="center" vertical="center" wrapText="1"/>
    </xf>
    <xf numFmtId="10" fontId="8" fillId="9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Border="1" applyAlignment="1">
      <alignment vertical="center" wrapText="1"/>
    </xf>
    <xf numFmtId="170" fontId="29" fillId="16" borderId="1" xfId="0" applyNumberFormat="1" applyFont="1" applyFill="1" applyBorder="1" applyAlignment="1">
      <alignment horizontal="center" vertical="center" wrapText="1"/>
    </xf>
    <xf numFmtId="167" fontId="8" fillId="0" borderId="7" xfId="2" applyNumberFormat="1" applyFont="1" applyBorder="1" applyAlignment="1">
      <alignment horizontal="right" vertical="center" wrapText="1"/>
    </xf>
    <xf numFmtId="3" fontId="25" fillId="0" borderId="42" xfId="0" applyNumberFormat="1" applyFont="1" applyBorder="1" applyAlignment="1">
      <alignment horizontal="right" vertical="center" wrapText="1"/>
    </xf>
    <xf numFmtId="14" fontId="0" fillId="0" borderId="0" xfId="0" applyNumberFormat="1" applyAlignment="1">
      <alignment horizontal="left"/>
    </xf>
    <xf numFmtId="168" fontId="0" fillId="0" borderId="0" xfId="1" applyNumberFormat="1" applyFont="1"/>
    <xf numFmtId="168" fontId="28" fillId="0" borderId="11" xfId="1" applyNumberFormat="1" applyFont="1" applyBorder="1"/>
    <xf numFmtId="0" fontId="28" fillId="0" borderId="12" xfId="0" applyFont="1" applyBorder="1"/>
    <xf numFmtId="0" fontId="31" fillId="0" borderId="0" xfId="0" applyFont="1" applyAlignment="1">
      <alignment vertical="center" wrapText="1"/>
    </xf>
    <xf numFmtId="168" fontId="32" fillId="0" borderId="0" xfId="1" applyNumberFormat="1" applyFont="1" applyAlignment="1">
      <alignment vertical="center" wrapText="1"/>
    </xf>
    <xf numFmtId="0" fontId="32" fillId="0" borderId="14" xfId="0" applyFont="1" applyBorder="1" applyAlignment="1">
      <alignment vertical="center" wrapText="1"/>
    </xf>
    <xf numFmtId="168" fontId="25" fillId="0" borderId="0" xfId="1" applyNumberFormat="1" applyFont="1" applyAlignment="1">
      <alignment vertical="center" wrapText="1"/>
    </xf>
    <xf numFmtId="14" fontId="25" fillId="0" borderId="14" xfId="0" applyNumberFormat="1" applyFont="1" applyBorder="1" applyAlignment="1">
      <alignment vertical="center" wrapText="1"/>
    </xf>
    <xf numFmtId="0" fontId="25" fillId="0" borderId="4" xfId="0" applyFont="1" applyBorder="1" applyAlignment="1">
      <alignment horizontal="center" vertical="center"/>
    </xf>
    <xf numFmtId="0" fontId="35" fillId="0" borderId="5" xfId="0" applyFont="1" applyBorder="1" applyAlignment="1">
      <alignment vertical="center" wrapText="1"/>
    </xf>
    <xf numFmtId="168" fontId="25" fillId="0" borderId="2" xfId="1" applyNumberFormat="1" applyFont="1" applyBorder="1" applyAlignment="1">
      <alignment horizontal="center" vertical="center" wrapText="1"/>
    </xf>
    <xf numFmtId="168" fontId="8" fillId="11" borderId="0" xfId="1" applyNumberFormat="1" applyFont="1" applyFill="1" applyAlignment="1">
      <alignment horizontal="center" vertical="center" wrapText="1"/>
    </xf>
    <xf numFmtId="167" fontId="8" fillId="11" borderId="14" xfId="2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168" fontId="8" fillId="2" borderId="1" xfId="1" applyNumberFormat="1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/>
    </xf>
    <xf numFmtId="168" fontId="25" fillId="10" borderId="0" xfId="1" applyNumberFormat="1" applyFont="1" applyFill="1" applyAlignment="1">
      <alignment vertical="center" wrapText="1"/>
    </xf>
    <xf numFmtId="168" fontId="8" fillId="11" borderId="0" xfId="1" applyNumberFormat="1" applyFont="1" applyFill="1" applyBorder="1" applyAlignment="1">
      <alignment vertical="center" wrapText="1"/>
    </xf>
    <xf numFmtId="168" fontId="25" fillId="10" borderId="1" xfId="1" applyNumberFormat="1" applyFont="1" applyFill="1" applyBorder="1" applyAlignment="1">
      <alignment vertical="center" wrapText="1"/>
    </xf>
    <xf numFmtId="167" fontId="25" fillId="10" borderId="7" xfId="2" applyNumberFormat="1" applyFont="1" applyFill="1" applyBorder="1" applyAlignment="1">
      <alignment vertical="center" wrapText="1"/>
    </xf>
    <xf numFmtId="3" fontId="0" fillId="0" borderId="0" xfId="0" applyNumberFormat="1"/>
    <xf numFmtId="0" fontId="27" fillId="0" borderId="1" xfId="0" applyFont="1" applyBorder="1" applyAlignment="1">
      <alignment horizontal="right" vertical="center" wrapText="1"/>
    </xf>
    <xf numFmtId="167" fontId="44" fillId="0" borderId="0" xfId="2" applyNumberFormat="1" applyFont="1" applyBorder="1" applyAlignment="1">
      <alignment vertical="center" wrapText="1"/>
    </xf>
    <xf numFmtId="0" fontId="10" fillId="4" borderId="0" xfId="0" applyFont="1" applyFill="1" applyAlignment="1">
      <alignment horizontal="center" vertical="top"/>
    </xf>
    <xf numFmtId="167" fontId="5" fillId="12" borderId="0" xfId="2" applyNumberFormat="1" applyFont="1" applyFill="1" applyBorder="1" applyAlignment="1">
      <alignment vertical="center" wrapText="1"/>
    </xf>
    <xf numFmtId="0" fontId="23" fillId="2" borderId="0" xfId="0" applyFont="1" applyFill="1" applyAlignment="1">
      <alignment vertical="center" wrapText="1"/>
    </xf>
    <xf numFmtId="10" fontId="23" fillId="2" borderId="0" xfId="0" applyNumberFormat="1" applyFont="1" applyFill="1" applyAlignment="1">
      <alignment vertical="center" wrapText="1"/>
    </xf>
    <xf numFmtId="0" fontId="30" fillId="19" borderId="1" xfId="0" applyFont="1" applyFill="1" applyBorder="1" applyAlignment="1">
      <alignment horizontal="center" vertical="center" wrapText="1"/>
    </xf>
    <xf numFmtId="0" fontId="18" fillId="0" borderId="1" xfId="1" applyNumberFormat="1" applyFont="1" applyFill="1" applyBorder="1" applyAlignment="1">
      <alignment horizontal="right" vertical="center"/>
    </xf>
    <xf numFmtId="0" fontId="18" fillId="0" borderId="1" xfId="6" applyBorder="1" applyAlignment="1">
      <alignment vertical="center"/>
    </xf>
    <xf numFmtId="0" fontId="18" fillId="0" borderId="1" xfId="6" applyBorder="1" applyAlignment="1">
      <alignment vertical="center" wrapText="1"/>
    </xf>
    <xf numFmtId="167" fontId="11" fillId="0" borderId="1" xfId="2" applyNumberFormat="1" applyFont="1" applyFill="1" applyBorder="1" applyAlignment="1">
      <alignment vertical="center"/>
    </xf>
    <xf numFmtId="0" fontId="45" fillId="0" borderId="1" xfId="0" applyFont="1" applyBorder="1" applyAlignment="1">
      <alignment horizontal="center" vertical="center" wrapText="1"/>
    </xf>
    <xf numFmtId="168" fontId="0" fillId="0" borderId="1" xfId="1" applyNumberFormat="1" applyFont="1" applyFill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25" xfId="0" applyFont="1" applyBorder="1" applyAlignment="1">
      <alignment vertical="center"/>
    </xf>
    <xf numFmtId="0" fontId="8" fillId="0" borderId="44" xfId="0" applyFont="1" applyBorder="1" applyAlignment="1">
      <alignment horizontal="center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0" fontId="8" fillId="9" borderId="25" xfId="0" applyFont="1" applyFill="1" applyBorder="1" applyAlignment="1">
      <alignment horizontal="left" vertical="center" wrapText="1"/>
    </xf>
    <xf numFmtId="0" fontId="29" fillId="0" borderId="25" xfId="0" applyFont="1" applyBorder="1" applyAlignment="1">
      <alignment vertical="center" wrapText="1"/>
    </xf>
    <xf numFmtId="14" fontId="8" fillId="9" borderId="25" xfId="0" applyNumberFormat="1" applyFont="1" applyFill="1" applyBorder="1" applyAlignment="1">
      <alignment vertical="center" wrapText="1"/>
    </xf>
    <xf numFmtId="3" fontId="29" fillId="2" borderId="25" xfId="1" applyNumberFormat="1" applyFont="1" applyFill="1" applyBorder="1" applyAlignment="1">
      <alignment vertical="center" wrapText="1"/>
    </xf>
    <xf numFmtId="167" fontId="8" fillId="2" borderId="25" xfId="2" applyNumberFormat="1" applyFont="1" applyFill="1" applyBorder="1" applyAlignment="1">
      <alignment horizontal="center" vertical="center" wrapText="1"/>
    </xf>
    <xf numFmtId="167" fontId="8" fillId="9" borderId="25" xfId="2" applyNumberFormat="1" applyFont="1" applyFill="1" applyBorder="1" applyAlignment="1">
      <alignment vertical="center" wrapText="1"/>
    </xf>
    <xf numFmtId="0" fontId="8" fillId="0" borderId="25" xfId="0" applyFont="1" applyBorder="1" applyAlignment="1">
      <alignment horizontal="center" vertical="center"/>
    </xf>
    <xf numFmtId="0" fontId="25" fillId="7" borderId="20" xfId="0" applyFont="1" applyFill="1" applyBorder="1" applyAlignment="1">
      <alignment horizontal="center" vertical="center" wrapText="1"/>
    </xf>
    <xf numFmtId="3" fontId="8" fillId="7" borderId="23" xfId="0" applyNumberFormat="1" applyFont="1" applyFill="1" applyBorder="1" applyAlignment="1">
      <alignment horizontal="right" vertical="center" wrapText="1"/>
    </xf>
    <xf numFmtId="0" fontId="8" fillId="7" borderId="23" xfId="0" applyFont="1" applyFill="1" applyBorder="1" applyAlignment="1">
      <alignment horizontal="left" vertical="center" wrapText="1"/>
    </xf>
    <xf numFmtId="0" fontId="29" fillId="7" borderId="23" xfId="0" applyFont="1" applyFill="1" applyBorder="1" applyAlignment="1">
      <alignment vertical="center" wrapText="1"/>
    </xf>
    <xf numFmtId="0" fontId="8" fillId="7" borderId="23" xfId="0" applyFont="1" applyFill="1" applyBorder="1" applyAlignment="1">
      <alignment vertical="center" wrapText="1"/>
    </xf>
    <xf numFmtId="14" fontId="8" fillId="7" borderId="23" xfId="0" applyNumberFormat="1" applyFont="1" applyFill="1" applyBorder="1" applyAlignment="1">
      <alignment vertical="center" wrapText="1"/>
    </xf>
    <xf numFmtId="3" fontId="29" fillId="7" borderId="23" xfId="1" applyNumberFormat="1" applyFont="1" applyFill="1" applyBorder="1" applyAlignment="1">
      <alignment vertical="center" wrapText="1"/>
    </xf>
    <xf numFmtId="167" fontId="25" fillId="7" borderId="23" xfId="2" applyNumberFormat="1" applyFont="1" applyFill="1" applyBorder="1" applyAlignment="1">
      <alignment vertical="center" wrapText="1"/>
    </xf>
    <xf numFmtId="0" fontId="8" fillId="7" borderId="2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 wrapText="1"/>
    </xf>
    <xf numFmtId="14" fontId="8" fillId="0" borderId="0" xfId="0" applyNumberFormat="1" applyFont="1" applyAlignment="1">
      <alignment vertical="center" wrapText="1"/>
    </xf>
    <xf numFmtId="3" fontId="29" fillId="0" borderId="0" xfId="1" applyNumberFormat="1" applyFont="1" applyFill="1" applyBorder="1" applyAlignment="1">
      <alignment vertical="center" wrapText="1"/>
    </xf>
    <xf numFmtId="167" fontId="8" fillId="0" borderId="0" xfId="2" applyNumberFormat="1" applyFont="1" applyFill="1" applyBorder="1" applyAlignment="1">
      <alignment horizontal="center" vertical="center" wrapText="1"/>
    </xf>
    <xf numFmtId="167" fontId="8" fillId="0" borderId="0" xfId="2" applyNumberFormat="1" applyFont="1" applyFill="1" applyBorder="1" applyAlignment="1">
      <alignment vertical="center" wrapText="1"/>
    </xf>
    <xf numFmtId="3" fontId="8" fillId="6" borderId="30" xfId="0" applyNumberFormat="1" applyFont="1" applyFill="1" applyBorder="1" applyAlignment="1">
      <alignment horizontal="right" vertical="center" wrapText="1"/>
    </xf>
    <xf numFmtId="0" fontId="8" fillId="6" borderId="30" xfId="0" applyFont="1" applyFill="1" applyBorder="1" applyAlignment="1">
      <alignment horizontal="left" vertical="center" wrapText="1"/>
    </xf>
    <xf numFmtId="0" fontId="29" fillId="6" borderId="30" xfId="0" applyFont="1" applyFill="1" applyBorder="1" applyAlignment="1">
      <alignment vertical="center" wrapText="1"/>
    </xf>
    <xf numFmtId="0" fontId="8" fillId="6" borderId="30" xfId="0" applyFont="1" applyFill="1" applyBorder="1" applyAlignment="1">
      <alignment vertical="center" wrapText="1"/>
    </xf>
    <xf numFmtId="14" fontId="8" fillId="6" borderId="30" xfId="0" applyNumberFormat="1" applyFont="1" applyFill="1" applyBorder="1" applyAlignment="1">
      <alignment vertical="center" wrapText="1"/>
    </xf>
    <xf numFmtId="3" fontId="29" fillId="6" borderId="30" xfId="1" applyNumberFormat="1" applyFont="1" applyFill="1" applyBorder="1" applyAlignment="1">
      <alignment vertical="center" wrapText="1"/>
    </xf>
    <xf numFmtId="167" fontId="8" fillId="6" borderId="30" xfId="2" applyNumberFormat="1" applyFont="1" applyFill="1" applyBorder="1" applyAlignment="1">
      <alignment horizontal="center" vertical="center" wrapText="1"/>
    </xf>
    <xf numFmtId="167" fontId="8" fillId="6" borderId="30" xfId="2" applyNumberFormat="1" applyFont="1" applyFill="1" applyBorder="1" applyAlignment="1">
      <alignment vertical="center" wrapText="1"/>
    </xf>
    <xf numFmtId="0" fontId="8" fillId="6" borderId="31" xfId="0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left" vertical="center" wrapText="1"/>
    </xf>
    <xf numFmtId="0" fontId="25" fillId="7" borderId="1" xfId="0" applyFont="1" applyFill="1" applyBorder="1" applyAlignment="1">
      <alignment vertical="center" wrapText="1"/>
    </xf>
    <xf numFmtId="167" fontId="25" fillId="7" borderId="1" xfId="2" applyNumberFormat="1" applyFont="1" applyFill="1" applyBorder="1" applyAlignment="1">
      <alignment vertical="center" wrapText="1"/>
    </xf>
    <xf numFmtId="0" fontId="8" fillId="7" borderId="1" xfId="0" applyFont="1" applyFill="1" applyBorder="1" applyAlignment="1">
      <alignment vertical="center"/>
    </xf>
    <xf numFmtId="10" fontId="23" fillId="0" borderId="0" xfId="0" applyNumberFormat="1" applyFont="1" applyAlignment="1">
      <alignment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14" borderId="40" xfId="0" applyFont="1" applyFill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15" borderId="40" xfId="0" applyFont="1" applyFill="1" applyBorder="1" applyAlignment="1">
      <alignment horizontal="center" vertical="center" wrapText="1"/>
    </xf>
    <xf numFmtId="167" fontId="23" fillId="14" borderId="40" xfId="2" applyNumberFormat="1" applyFont="1" applyFill="1" applyBorder="1" applyAlignment="1">
      <alignment horizontal="center" vertical="center" wrapText="1"/>
    </xf>
    <xf numFmtId="0" fontId="23" fillId="14" borderId="41" xfId="0" applyFont="1" applyFill="1" applyBorder="1" applyAlignment="1">
      <alignment horizontal="center" vertical="center" wrapText="1"/>
    </xf>
    <xf numFmtId="0" fontId="23" fillId="6" borderId="20" xfId="0" applyFont="1" applyFill="1" applyBorder="1" applyAlignment="1">
      <alignment horizontal="left" vertical="center"/>
    </xf>
    <xf numFmtId="0" fontId="23" fillId="20" borderId="23" xfId="0" applyFont="1" applyFill="1" applyBorder="1" applyAlignment="1">
      <alignment horizontal="center" vertical="center" wrapText="1"/>
    </xf>
    <xf numFmtId="0" fontId="23" fillId="6" borderId="23" xfId="0" applyFont="1" applyFill="1" applyBorder="1" applyAlignment="1">
      <alignment horizontal="center" vertical="center" wrapText="1"/>
    </xf>
    <xf numFmtId="167" fontId="23" fillId="20" borderId="23" xfId="2" applyNumberFormat="1" applyFont="1" applyFill="1" applyBorder="1" applyAlignment="1">
      <alignment horizontal="center" vertical="center" wrapText="1"/>
    </xf>
    <xf numFmtId="0" fontId="23" fillId="20" borderId="24" xfId="0" applyFont="1" applyFill="1" applyBorder="1" applyAlignment="1">
      <alignment horizontal="center" vertical="center" wrapText="1"/>
    </xf>
    <xf numFmtId="167" fontId="24" fillId="14" borderId="7" xfId="2" applyNumberFormat="1" applyFont="1" applyFill="1" applyBorder="1" applyAlignment="1">
      <alignment vertical="center" wrapText="1"/>
    </xf>
    <xf numFmtId="0" fontId="23" fillId="7" borderId="20" xfId="0" applyFont="1" applyFill="1" applyBorder="1" applyAlignment="1">
      <alignment horizontal="left" vertical="center"/>
    </xf>
    <xf numFmtId="0" fontId="23" fillId="7" borderId="23" xfId="0" applyFont="1" applyFill="1" applyBorder="1" applyAlignment="1">
      <alignment horizontal="left" vertical="center" wrapText="1"/>
    </xf>
    <xf numFmtId="1" fontId="23" fillId="7" borderId="23" xfId="0" applyNumberFormat="1" applyFont="1" applyFill="1" applyBorder="1" applyAlignment="1">
      <alignment horizontal="right" vertical="center" wrapText="1"/>
    </xf>
    <xf numFmtId="0" fontId="23" fillId="7" borderId="23" xfId="0" applyFont="1" applyFill="1" applyBorder="1" applyAlignment="1">
      <alignment vertical="center" wrapText="1"/>
    </xf>
    <xf numFmtId="14" fontId="23" fillId="7" borderId="23" xfId="0" applyNumberFormat="1" applyFont="1" applyFill="1" applyBorder="1" applyAlignment="1">
      <alignment horizontal="right" vertical="center" wrapText="1"/>
    </xf>
    <xf numFmtId="3" fontId="23" fillId="7" borderId="1" xfId="1" applyNumberFormat="1" applyFont="1" applyFill="1" applyBorder="1" applyAlignment="1">
      <alignment vertical="center" wrapText="1"/>
    </xf>
    <xf numFmtId="167" fontId="23" fillId="7" borderId="1" xfId="2" applyNumberFormat="1" applyFont="1" applyFill="1" applyBorder="1" applyAlignment="1">
      <alignment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1" fontId="24" fillId="0" borderId="0" xfId="0" applyNumberFormat="1" applyFont="1" applyAlignment="1">
      <alignment horizontal="right" vertical="center" wrapText="1"/>
    </xf>
    <xf numFmtId="0" fontId="24" fillId="0" borderId="0" xfId="0" applyFont="1" applyAlignment="1">
      <alignment vertical="center" wrapText="1"/>
    </xf>
    <xf numFmtId="14" fontId="24" fillId="0" borderId="0" xfId="0" applyNumberFormat="1" applyFont="1" applyAlignment="1">
      <alignment horizontal="right" vertical="center" wrapText="1"/>
    </xf>
    <xf numFmtId="3" fontId="24" fillId="0" borderId="0" xfId="1" applyNumberFormat="1" applyFont="1" applyFill="1" applyBorder="1" applyAlignment="1">
      <alignment vertical="center" wrapText="1"/>
    </xf>
    <xf numFmtId="167" fontId="24" fillId="0" borderId="21" xfId="2" applyNumberFormat="1" applyFont="1" applyFill="1" applyBorder="1" applyAlignment="1">
      <alignment horizontal="center" vertical="center" wrapText="1"/>
    </xf>
    <xf numFmtId="167" fontId="24" fillId="0" borderId="21" xfId="2" applyNumberFormat="1" applyFont="1" applyFill="1" applyBorder="1" applyAlignment="1">
      <alignment vertical="center" wrapText="1"/>
    </xf>
    <xf numFmtId="167" fontId="24" fillId="0" borderId="39" xfId="2" applyNumberFormat="1" applyFont="1" applyFill="1" applyBorder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14" fontId="24" fillId="0" borderId="0" xfId="0" applyNumberFormat="1" applyFont="1" applyAlignment="1">
      <alignment vertical="center" wrapText="1"/>
    </xf>
    <xf numFmtId="167" fontId="24" fillId="0" borderId="0" xfId="2" applyNumberFormat="1" applyFont="1" applyFill="1" applyBorder="1" applyAlignment="1">
      <alignment vertical="center" wrapText="1"/>
    </xf>
    <xf numFmtId="0" fontId="23" fillId="18" borderId="20" xfId="0" applyFont="1" applyFill="1" applyBorder="1" applyAlignment="1">
      <alignment vertical="center" wrapText="1"/>
    </xf>
    <xf numFmtId="0" fontId="23" fillId="18" borderId="23" xfId="0" applyFont="1" applyFill="1" applyBorder="1" applyAlignment="1">
      <alignment vertical="center" wrapText="1"/>
    </xf>
    <xf numFmtId="167" fontId="23" fillId="18" borderId="1" xfId="2" applyNumberFormat="1" applyFont="1" applyFill="1" applyBorder="1" applyAlignment="1">
      <alignment horizontal="right" vertical="center" wrapText="1"/>
    </xf>
    <xf numFmtId="167" fontId="38" fillId="0" borderId="32" xfId="0" applyNumberFormat="1" applyFont="1" applyBorder="1" applyAlignment="1">
      <alignment horizontal="center"/>
    </xf>
    <xf numFmtId="0" fontId="20" fillId="7" borderId="0" xfId="0" applyFont="1" applyFill="1"/>
    <xf numFmtId="167" fontId="43" fillId="7" borderId="0" xfId="0" applyNumberFormat="1" applyFont="1" applyFill="1" applyAlignment="1">
      <alignment horizontal="center"/>
    </xf>
    <xf numFmtId="0" fontId="28" fillId="13" borderId="0" xfId="0" applyFont="1" applyFill="1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168" fontId="25" fillId="0" borderId="1" xfId="1" applyNumberFormat="1" applyFont="1" applyBorder="1" applyAlignment="1">
      <alignment horizontal="center" vertical="center" wrapText="1"/>
    </xf>
    <xf numFmtId="167" fontId="25" fillId="9" borderId="1" xfId="2" applyNumberFormat="1" applyFont="1" applyFill="1" applyBorder="1" applyAlignment="1">
      <alignment horizontal="center" vertical="center" wrapText="1"/>
    </xf>
    <xf numFmtId="167" fontId="8" fillId="0" borderId="1" xfId="2" applyNumberFormat="1" applyFont="1" applyFill="1" applyBorder="1" applyAlignment="1">
      <alignment vertical="center" wrapText="1"/>
    </xf>
    <xf numFmtId="0" fontId="8" fillId="0" borderId="1" xfId="2" applyNumberFormat="1" applyFont="1" applyFill="1" applyBorder="1" applyAlignment="1">
      <alignment horizontal="center" vertical="center" wrapText="1"/>
    </xf>
    <xf numFmtId="167" fontId="38" fillId="12" borderId="0" xfId="0" applyNumberFormat="1" applyFont="1" applyFill="1"/>
    <xf numFmtId="0" fontId="20" fillId="7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10" fontId="0" fillId="0" borderId="1" xfId="3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25" fillId="6" borderId="22" xfId="0" applyFont="1" applyFill="1" applyBorder="1" applyAlignment="1">
      <alignment horizontal="left" vertical="center"/>
    </xf>
    <xf numFmtId="0" fontId="46" fillId="21" borderId="0" xfId="0" applyFont="1" applyFill="1"/>
    <xf numFmtId="0" fontId="46" fillId="21" borderId="0" xfId="0" applyFont="1" applyFill="1" applyAlignment="1">
      <alignment horizontal="left"/>
    </xf>
    <xf numFmtId="0" fontId="46" fillId="21" borderId="0" xfId="0" applyFont="1" applyFill="1" applyAlignment="1">
      <alignment horizontal="center"/>
    </xf>
    <xf numFmtId="168" fontId="46" fillId="21" borderId="0" xfId="1" applyNumberFormat="1" applyFont="1" applyFill="1"/>
    <xf numFmtId="0" fontId="8" fillId="9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177" fontId="8" fillId="9" borderId="0" xfId="0" applyNumberFormat="1" applyFont="1" applyFill="1" applyBorder="1" applyAlignment="1">
      <alignment horizontal="center" vertical="center" wrapText="1"/>
    </xf>
    <xf numFmtId="10" fontId="8" fillId="9" borderId="0" xfId="0" applyNumberFormat="1" applyFont="1" applyFill="1" applyBorder="1" applyAlignment="1">
      <alignment horizontal="center" vertical="center" wrapText="1"/>
    </xf>
    <xf numFmtId="0" fontId="8" fillId="0" borderId="0" xfId="1" applyNumberFormat="1" applyFont="1" applyBorder="1" applyAlignment="1">
      <alignment vertical="center" wrapText="1"/>
    </xf>
    <xf numFmtId="167" fontId="8" fillId="0" borderId="21" xfId="2" applyNumberFormat="1" applyFont="1" applyBorder="1" applyAlignment="1">
      <alignment horizontal="center" vertical="center" wrapText="1"/>
    </xf>
    <xf numFmtId="170" fontId="29" fillId="16" borderId="21" xfId="0" applyNumberFormat="1" applyFont="1" applyFill="1" applyBorder="1" applyAlignment="1">
      <alignment horizontal="center" vertical="center" wrapText="1"/>
    </xf>
    <xf numFmtId="167" fontId="8" fillId="0" borderId="39" xfId="2" applyNumberFormat="1" applyFont="1" applyBorder="1" applyAlignment="1">
      <alignment horizontal="right" vertical="center" wrapText="1"/>
    </xf>
    <xf numFmtId="0" fontId="31" fillId="7" borderId="0" xfId="0" applyFont="1" applyFill="1" applyAlignment="1">
      <alignment vertical="center"/>
    </xf>
  </cellXfs>
  <cellStyles count="30">
    <cellStyle name="Comma" xfId="1" builtinId="3"/>
    <cellStyle name="Comma 2" xfId="26" xr:uid="{9ED5B984-7BED-44BD-943A-02C142C41A6E}"/>
    <cellStyle name="Comma 3" xfId="28" xr:uid="{F7858C9F-D370-4419-B9E2-B55E0FCB7D65}"/>
    <cellStyle name="Currency" xfId="2" builtinId="4"/>
    <cellStyle name="Currency 2" xfId="27" xr:uid="{64D93A09-6E81-4F42-AADF-8D004C55A283}"/>
    <cellStyle name="Currency 3" xfId="29" xr:uid="{16005CC9-2DFC-4E13-A367-9BEF7DD56AB1}"/>
    <cellStyle name="Millares [0] 2" xfId="11" xr:uid="{0B379C77-77C2-4FD2-9816-B7AD7B41A09F}"/>
    <cellStyle name="Millares 2" xfId="8" xr:uid="{BCE74DA1-C6C5-49F9-9617-B2D3BEB52543}"/>
    <cellStyle name="Millares 2 2" xfId="12" xr:uid="{0BF7F879-B09D-4582-9087-475080157DAD}"/>
    <cellStyle name="Millares 3" xfId="10" xr:uid="{ACBC0737-422A-45C2-AF6F-1969DC082FA0}"/>
    <cellStyle name="Millares 4" xfId="7" xr:uid="{4C911285-1F01-43DA-A836-63CAF6C2461E}"/>
    <cellStyle name="Moneda [0] 2" xfId="14" xr:uid="{31BD4B15-0882-4538-9E34-A60D77C311B0}"/>
    <cellStyle name="Moneda 2" xfId="9" xr:uid="{D8E0D2C7-80B8-4700-8FC8-44A7F0CF836B}"/>
    <cellStyle name="Moneda 3" xfId="15" xr:uid="{CBEAC14C-A6EF-41DD-BDDD-1582096D9FEF}"/>
    <cellStyle name="Moneda 4" xfId="13" xr:uid="{82D3CE5E-2F8B-469B-9F53-A60982A3D397}"/>
    <cellStyle name="Moneda 5" xfId="21" xr:uid="{C29D86F7-25B3-48C6-A5FB-48DE2CAF7EA5}"/>
    <cellStyle name="Moneda 6" xfId="24" xr:uid="{5AF7B2B8-5879-432B-A2C4-71AD6AE60A83}"/>
    <cellStyle name="Moneda 7" xfId="22" xr:uid="{3D733CB5-B819-4D5D-883C-A5E2DFEF8884}"/>
    <cellStyle name="Moneda 8" xfId="23" xr:uid="{E74681F1-D814-483F-94F1-1078C1114626}"/>
    <cellStyle name="Normal" xfId="0" builtinId="0"/>
    <cellStyle name="Normal 10" xfId="6" xr:uid="{0FCBD3E3-19AD-4392-BC51-F400824BD4F0}"/>
    <cellStyle name="Normal 2" xfId="4" xr:uid="{00000000-0005-0000-0000-000003000000}"/>
    <cellStyle name="Normal 2 2" xfId="16" xr:uid="{D4705133-44FB-483C-970E-96F27D90D9AF}"/>
    <cellStyle name="Normal 3" xfId="5" xr:uid="{00000000-0005-0000-0000-000004000000}"/>
    <cellStyle name="Normal 4" xfId="17" xr:uid="{481F9A06-C765-4563-BE32-EE857ABA3FBF}"/>
    <cellStyle name="Normal 5" xfId="18" xr:uid="{918E6E41-BC3E-4D59-B99F-AA56AB3A3F0F}"/>
    <cellStyle name="Normal 6" xfId="19" xr:uid="{2EB59BFC-5B75-44DE-9696-4CE13E52ABB5}"/>
    <cellStyle name="Normal 7" xfId="20" xr:uid="{768BC36A-514E-4413-A029-5F8A4D63A729}"/>
    <cellStyle name="Normal 8" xfId="25" xr:uid="{37ED74A3-0766-4FA0-B5C3-47429F0F67A3}"/>
    <cellStyle name="Percent" xfId="3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CC99FF"/>
      <color rgb="FFFB998F"/>
      <color rgb="FFFFFFCC"/>
      <color rgb="FFFF5050"/>
      <color rgb="FF07CEDD"/>
      <color rgb="FFFFCC66"/>
      <color rgb="FFFCBDB6"/>
      <color rgb="FFB5EAB4"/>
      <color rgb="FFA6E6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497515</xdr:colOff>
      <xdr:row>9</xdr:row>
      <xdr:rowOff>35322</xdr:rowOff>
    </xdr:from>
    <xdr:to>
      <xdr:col>9</xdr:col>
      <xdr:colOff>135295</xdr:colOff>
      <xdr:row>11</xdr:row>
      <xdr:rowOff>94947</xdr:rowOff>
    </xdr:to>
    <xdr:sp macro="" textlink="">
      <xdr:nvSpPr>
        <xdr:cNvPr id="9" name="Arrow: Down 8">
          <a:extLst>
            <a:ext uri="{FF2B5EF4-FFF2-40B4-BE49-F238E27FC236}">
              <a16:creationId xmlns:a16="http://schemas.microsoft.com/office/drawing/2014/main" id="{AF6867C8-2AC8-4873-9490-60B21E5290F6}"/>
            </a:ext>
          </a:extLst>
        </xdr:cNvPr>
        <xdr:cNvSpPr/>
      </xdr:nvSpPr>
      <xdr:spPr>
        <a:xfrm rot="20234480">
          <a:off x="12026408" y="1716511"/>
          <a:ext cx="392494" cy="444788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419"/>
        </a:p>
      </xdr:txBody>
    </xdr:sp>
    <xdr:clientData/>
  </xdr:twoCellAnchor>
  <xdr:twoCellAnchor>
    <xdr:from>
      <xdr:col>7</xdr:col>
      <xdr:colOff>722738</xdr:colOff>
      <xdr:row>6</xdr:row>
      <xdr:rowOff>134649</xdr:rowOff>
    </xdr:from>
    <xdr:to>
      <xdr:col>9</xdr:col>
      <xdr:colOff>792623</xdr:colOff>
      <xdr:row>9</xdr:row>
      <xdr:rowOff>21678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D4663D4-23E7-4F03-A416-A1DB23B5289B}"/>
            </a:ext>
          </a:extLst>
        </xdr:cNvPr>
        <xdr:cNvSpPr txBox="1"/>
      </xdr:nvSpPr>
      <xdr:spPr>
        <a:xfrm>
          <a:off x="10774788" y="1245899"/>
          <a:ext cx="1765335" cy="46487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>
            <a:lnSpc>
              <a:spcPts val="900"/>
            </a:lnSpc>
          </a:pPr>
          <a:r>
            <a:rPr lang="es-419" sz="800" b="1" kern="1200"/>
            <a:t>Estas columnas se calculan de manera automática, por favor no moverlas</a:t>
          </a:r>
        </a:p>
        <a:p>
          <a:pPr>
            <a:lnSpc>
              <a:spcPts val="1200"/>
            </a:lnSpc>
          </a:pPr>
          <a:endParaRPr lang="es-419" sz="1100" kern="1200"/>
        </a:p>
        <a:p>
          <a:pPr>
            <a:lnSpc>
              <a:spcPts val="1100"/>
            </a:lnSpc>
          </a:pPr>
          <a:endParaRPr lang="es-419" sz="1100" kern="1200"/>
        </a:p>
      </xdr:txBody>
    </xdr:sp>
    <xdr:clientData/>
  </xdr:twoCellAnchor>
  <xdr:twoCellAnchor>
    <xdr:from>
      <xdr:col>7</xdr:col>
      <xdr:colOff>722738</xdr:colOff>
      <xdr:row>6</xdr:row>
      <xdr:rowOff>134649</xdr:rowOff>
    </xdr:from>
    <xdr:to>
      <xdr:col>9</xdr:col>
      <xdr:colOff>792623</xdr:colOff>
      <xdr:row>9</xdr:row>
      <xdr:rowOff>21678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8B9BF78-F602-4DB5-836C-CB3BA04444CD}"/>
            </a:ext>
          </a:extLst>
        </xdr:cNvPr>
        <xdr:cNvSpPr txBox="1"/>
      </xdr:nvSpPr>
      <xdr:spPr>
        <a:xfrm>
          <a:off x="11314538" y="1245899"/>
          <a:ext cx="1765335" cy="46487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>
            <a:lnSpc>
              <a:spcPts val="900"/>
            </a:lnSpc>
          </a:pPr>
          <a:r>
            <a:rPr lang="es-419" sz="800" b="1" kern="1200"/>
            <a:t>Estas columnas se calculan de manera automática, por favor no moverlas</a:t>
          </a:r>
        </a:p>
        <a:p>
          <a:pPr>
            <a:lnSpc>
              <a:spcPts val="1200"/>
            </a:lnSpc>
          </a:pPr>
          <a:endParaRPr lang="es-419" sz="1100" kern="1200"/>
        </a:p>
        <a:p>
          <a:pPr>
            <a:lnSpc>
              <a:spcPts val="1100"/>
            </a:lnSpc>
          </a:pPr>
          <a:endParaRPr lang="es-419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486557</xdr:colOff>
      <xdr:row>3</xdr:row>
      <xdr:rowOff>202932</xdr:rowOff>
    </xdr:from>
    <xdr:to>
      <xdr:col>10</xdr:col>
      <xdr:colOff>759451</xdr:colOff>
      <xdr:row>6</xdr:row>
      <xdr:rowOff>28864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236DCD7-A8BD-4703-A85E-68A589762B9E}"/>
            </a:ext>
          </a:extLst>
        </xdr:cNvPr>
        <xdr:cNvSpPr txBox="1"/>
      </xdr:nvSpPr>
      <xdr:spPr>
        <a:xfrm>
          <a:off x="12974183" y="799280"/>
          <a:ext cx="1990579" cy="41208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419" sz="800" b="1" kern="1200"/>
            <a:t>Estas columnas se calculan de manera automática, por favor no moverlas</a:t>
          </a:r>
        </a:p>
        <a:p>
          <a:endParaRPr lang="es-419" sz="1100" kern="1200"/>
        </a:p>
        <a:p>
          <a:endParaRPr lang="es-419" sz="1100" kern="1200"/>
        </a:p>
      </xdr:txBody>
    </xdr:sp>
    <xdr:clientData/>
  </xdr:twoCellAnchor>
  <xdr:twoCellAnchor>
    <xdr:from>
      <xdr:col>9</xdr:col>
      <xdr:colOff>292760</xdr:colOff>
      <xdr:row>5</xdr:row>
      <xdr:rowOff>111331</xdr:rowOff>
    </xdr:from>
    <xdr:to>
      <xdr:col>9</xdr:col>
      <xdr:colOff>705098</xdr:colOff>
      <xdr:row>7</xdr:row>
      <xdr:rowOff>173182</xdr:rowOff>
    </xdr:to>
    <xdr:sp macro="" textlink="">
      <xdr:nvSpPr>
        <xdr:cNvPr id="18" name="Arrow: Down 17">
          <a:extLst>
            <a:ext uri="{FF2B5EF4-FFF2-40B4-BE49-F238E27FC236}">
              <a16:creationId xmlns:a16="http://schemas.microsoft.com/office/drawing/2014/main" id="{A7E8D47C-F13F-458E-ABD5-810A71A285A4}"/>
            </a:ext>
          </a:extLst>
        </xdr:cNvPr>
        <xdr:cNvSpPr/>
      </xdr:nvSpPr>
      <xdr:spPr>
        <a:xfrm rot="20234480">
          <a:off x="12192660" y="1089231"/>
          <a:ext cx="412338" cy="436501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 kern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347466</xdr:colOff>
      <xdr:row>3</xdr:row>
      <xdr:rowOff>87563</xdr:rowOff>
    </xdr:from>
    <xdr:to>
      <xdr:col>10</xdr:col>
      <xdr:colOff>496956</xdr:colOff>
      <xdr:row>6</xdr:row>
      <xdr:rowOff>11044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031E147-3F0B-4776-B352-1771C7A1B36B}"/>
            </a:ext>
          </a:extLst>
        </xdr:cNvPr>
        <xdr:cNvSpPr txBox="1"/>
      </xdr:nvSpPr>
      <xdr:spPr>
        <a:xfrm>
          <a:off x="8591423" y="667346"/>
          <a:ext cx="1430533" cy="50326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419" sz="800" b="1" kern="1200"/>
            <a:t>Estas columnas se calculan de manera automática, por favor no moverlas</a:t>
          </a:r>
        </a:p>
        <a:p>
          <a:endParaRPr lang="es-419" sz="1100" kern="1200"/>
        </a:p>
        <a:p>
          <a:endParaRPr lang="es-419" sz="1100" kern="1200"/>
        </a:p>
      </xdr:txBody>
    </xdr:sp>
    <xdr:clientData/>
  </xdr:twoCellAnchor>
  <xdr:twoCellAnchor>
    <xdr:from>
      <xdr:col>9</xdr:col>
      <xdr:colOff>219618</xdr:colOff>
      <xdr:row>5</xdr:row>
      <xdr:rowOff>130502</xdr:rowOff>
    </xdr:from>
    <xdr:to>
      <xdr:col>10</xdr:col>
      <xdr:colOff>151123</xdr:colOff>
      <xdr:row>7</xdr:row>
      <xdr:rowOff>186134</xdr:rowOff>
    </xdr:to>
    <xdr:sp macro="" textlink="">
      <xdr:nvSpPr>
        <xdr:cNvPr id="9" name="Arrow: Down 8">
          <a:extLst>
            <a:ext uri="{FF2B5EF4-FFF2-40B4-BE49-F238E27FC236}">
              <a16:creationId xmlns:a16="http://schemas.microsoft.com/office/drawing/2014/main" id="{1F86B479-CCDC-48CA-AF26-7350E2292283}"/>
            </a:ext>
          </a:extLst>
        </xdr:cNvPr>
        <xdr:cNvSpPr/>
      </xdr:nvSpPr>
      <xdr:spPr>
        <a:xfrm rot="20234480">
          <a:off x="9240650" y="1088042"/>
          <a:ext cx="435473" cy="438648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 kern="12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28864</xdr:colOff>
      <xdr:row>2</xdr:row>
      <xdr:rowOff>115455</xdr:rowOff>
    </xdr:from>
    <xdr:to>
      <xdr:col>11</xdr:col>
      <xdr:colOff>218540</xdr:colOff>
      <xdr:row>5</xdr:row>
      <xdr:rowOff>4123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EBB2813-1E39-49CB-91A1-02E8BDBED1AB}"/>
            </a:ext>
          </a:extLst>
        </xdr:cNvPr>
        <xdr:cNvSpPr txBox="1"/>
      </xdr:nvSpPr>
      <xdr:spPr>
        <a:xfrm>
          <a:off x="10347614" y="432955"/>
          <a:ext cx="945326" cy="403018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419" sz="900" kern="1200"/>
            <a:t>No es necesario llenar esta celda</a:t>
          </a:r>
        </a:p>
        <a:p>
          <a:endParaRPr lang="es-419" sz="1100" kern="1200"/>
        </a:p>
      </xdr:txBody>
    </xdr:sp>
    <xdr:clientData/>
  </xdr:twoCellAnchor>
  <xdr:twoCellAnchor>
    <xdr:from>
      <xdr:col>11</xdr:col>
      <xdr:colOff>288636</xdr:colOff>
      <xdr:row>3</xdr:row>
      <xdr:rowOff>169058</xdr:rowOff>
    </xdr:from>
    <xdr:to>
      <xdr:col>11</xdr:col>
      <xdr:colOff>684480</xdr:colOff>
      <xdr:row>5</xdr:row>
      <xdr:rowOff>8246</xdr:rowOff>
    </xdr:to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id="{A7AFD4D3-21AD-494D-8051-1EC8DD05EF43}"/>
            </a:ext>
          </a:extLst>
        </xdr:cNvPr>
        <xdr:cNvSpPr/>
      </xdr:nvSpPr>
      <xdr:spPr>
        <a:xfrm>
          <a:off x="11363036" y="632608"/>
          <a:ext cx="395844" cy="207488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 kern="1200"/>
        </a:p>
      </xdr:txBody>
    </xdr:sp>
    <xdr:clientData/>
  </xdr:twoCellAnchor>
  <xdr:twoCellAnchor>
    <xdr:from>
      <xdr:col>11</xdr:col>
      <xdr:colOff>288636</xdr:colOff>
      <xdr:row>3</xdr:row>
      <xdr:rowOff>169058</xdr:rowOff>
    </xdr:from>
    <xdr:to>
      <xdr:col>11</xdr:col>
      <xdr:colOff>684480</xdr:colOff>
      <xdr:row>5</xdr:row>
      <xdr:rowOff>8246</xdr:rowOff>
    </xdr:to>
    <xdr:sp macro="" textlink="">
      <xdr:nvSpPr>
        <xdr:cNvPr id="7" name="Arrow: Right 6">
          <a:extLst>
            <a:ext uri="{FF2B5EF4-FFF2-40B4-BE49-F238E27FC236}">
              <a16:creationId xmlns:a16="http://schemas.microsoft.com/office/drawing/2014/main" id="{7B0AD250-DC20-4F30-B02C-4FEC551CF39D}"/>
            </a:ext>
          </a:extLst>
        </xdr:cNvPr>
        <xdr:cNvSpPr/>
      </xdr:nvSpPr>
      <xdr:spPr>
        <a:xfrm>
          <a:off x="10797886" y="632608"/>
          <a:ext cx="395844" cy="207488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 kern="1200"/>
        </a:p>
      </xdr:txBody>
    </xdr:sp>
    <xdr:clientData/>
  </xdr:twoCellAnchor>
  <xdr:twoCellAnchor>
    <xdr:from>
      <xdr:col>10</xdr:col>
      <xdr:colOff>28864</xdr:colOff>
      <xdr:row>2</xdr:row>
      <xdr:rowOff>115455</xdr:rowOff>
    </xdr:from>
    <xdr:to>
      <xdr:col>11</xdr:col>
      <xdr:colOff>218540</xdr:colOff>
      <xdr:row>5</xdr:row>
      <xdr:rowOff>4123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7561C86-30BC-4550-AF0E-AF6CBF6ECF9E}"/>
            </a:ext>
          </a:extLst>
        </xdr:cNvPr>
        <xdr:cNvSpPr txBox="1"/>
      </xdr:nvSpPr>
      <xdr:spPr>
        <a:xfrm>
          <a:off x="9782464" y="432955"/>
          <a:ext cx="945326" cy="403018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419" sz="900" kern="1200"/>
            <a:t>No es necesario llenar esta celda</a:t>
          </a:r>
        </a:p>
        <a:p>
          <a:endParaRPr lang="es-419" sz="1100" kern="1200"/>
        </a:p>
      </xdr:txBody>
    </xdr:sp>
    <xdr:clientData/>
  </xdr:twoCellAnchor>
  <xdr:twoCellAnchor>
    <xdr:from>
      <xdr:col>11</xdr:col>
      <xdr:colOff>288636</xdr:colOff>
      <xdr:row>3</xdr:row>
      <xdr:rowOff>169058</xdr:rowOff>
    </xdr:from>
    <xdr:to>
      <xdr:col>11</xdr:col>
      <xdr:colOff>684480</xdr:colOff>
      <xdr:row>5</xdr:row>
      <xdr:rowOff>8246</xdr:rowOff>
    </xdr:to>
    <xdr:sp macro="" textlink="">
      <xdr:nvSpPr>
        <xdr:cNvPr id="6" name="Arrow: Right 5">
          <a:extLst>
            <a:ext uri="{FF2B5EF4-FFF2-40B4-BE49-F238E27FC236}">
              <a16:creationId xmlns:a16="http://schemas.microsoft.com/office/drawing/2014/main" id="{119E2B09-07C6-4134-AF66-536B5E22CD67}"/>
            </a:ext>
          </a:extLst>
        </xdr:cNvPr>
        <xdr:cNvSpPr/>
      </xdr:nvSpPr>
      <xdr:spPr>
        <a:xfrm>
          <a:off x="10797886" y="632608"/>
          <a:ext cx="395844" cy="207488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 kern="1200"/>
        </a:p>
      </xdr:txBody>
    </xdr:sp>
    <xdr:clientData/>
  </xdr:twoCellAnchor>
  <xdr:twoCellAnchor>
    <xdr:from>
      <xdr:col>11</xdr:col>
      <xdr:colOff>288636</xdr:colOff>
      <xdr:row>3</xdr:row>
      <xdr:rowOff>169058</xdr:rowOff>
    </xdr:from>
    <xdr:to>
      <xdr:col>11</xdr:col>
      <xdr:colOff>684480</xdr:colOff>
      <xdr:row>5</xdr:row>
      <xdr:rowOff>8246</xdr:rowOff>
    </xdr:to>
    <xdr:sp macro="" textlink="">
      <xdr:nvSpPr>
        <xdr:cNvPr id="9" name="Arrow: Right 8">
          <a:extLst>
            <a:ext uri="{FF2B5EF4-FFF2-40B4-BE49-F238E27FC236}">
              <a16:creationId xmlns:a16="http://schemas.microsoft.com/office/drawing/2014/main" id="{3401B929-FBA2-4B50-907C-7C2E2B38B5DF}"/>
            </a:ext>
          </a:extLst>
        </xdr:cNvPr>
        <xdr:cNvSpPr/>
      </xdr:nvSpPr>
      <xdr:spPr>
        <a:xfrm>
          <a:off x="10797886" y="632608"/>
          <a:ext cx="395844" cy="207488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 kern="1200"/>
        </a:p>
      </xdr:txBody>
    </xdr:sp>
    <xdr:clientData/>
  </xdr:twoCellAnchor>
  <xdr:twoCellAnchor>
    <xdr:from>
      <xdr:col>10</xdr:col>
      <xdr:colOff>28864</xdr:colOff>
      <xdr:row>2</xdr:row>
      <xdr:rowOff>115455</xdr:rowOff>
    </xdr:from>
    <xdr:to>
      <xdr:col>11</xdr:col>
      <xdr:colOff>218540</xdr:colOff>
      <xdr:row>5</xdr:row>
      <xdr:rowOff>4123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FB754D1D-E70F-40FE-BD8F-EFB22FEDB01E}"/>
            </a:ext>
          </a:extLst>
        </xdr:cNvPr>
        <xdr:cNvSpPr txBox="1"/>
      </xdr:nvSpPr>
      <xdr:spPr>
        <a:xfrm>
          <a:off x="9782464" y="432955"/>
          <a:ext cx="945326" cy="403018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419" sz="900" kern="1200"/>
            <a:t>No es necesario llenar esta celda</a:t>
          </a:r>
        </a:p>
        <a:p>
          <a:endParaRPr lang="es-419" sz="1100" kern="1200"/>
        </a:p>
      </xdr:txBody>
    </xdr:sp>
    <xdr:clientData/>
  </xdr:twoCellAnchor>
  <xdr:twoCellAnchor>
    <xdr:from>
      <xdr:col>11</xdr:col>
      <xdr:colOff>288636</xdr:colOff>
      <xdr:row>3</xdr:row>
      <xdr:rowOff>169058</xdr:rowOff>
    </xdr:from>
    <xdr:to>
      <xdr:col>11</xdr:col>
      <xdr:colOff>684480</xdr:colOff>
      <xdr:row>5</xdr:row>
      <xdr:rowOff>8246</xdr:rowOff>
    </xdr:to>
    <xdr:sp macro="" textlink="">
      <xdr:nvSpPr>
        <xdr:cNvPr id="12" name="Arrow: Right 11">
          <a:extLst>
            <a:ext uri="{FF2B5EF4-FFF2-40B4-BE49-F238E27FC236}">
              <a16:creationId xmlns:a16="http://schemas.microsoft.com/office/drawing/2014/main" id="{E271FDCF-6CA9-4FD4-B388-9A2271D726EE}"/>
            </a:ext>
          </a:extLst>
        </xdr:cNvPr>
        <xdr:cNvSpPr/>
      </xdr:nvSpPr>
      <xdr:spPr>
        <a:xfrm>
          <a:off x="10797886" y="632608"/>
          <a:ext cx="395844" cy="207488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 kern="1200"/>
        </a:p>
      </xdr:txBody>
    </xdr:sp>
    <xdr:clientData/>
  </xdr:twoCellAnchor>
  <xdr:twoCellAnchor>
    <xdr:from>
      <xdr:col>9</xdr:col>
      <xdr:colOff>432956</xdr:colOff>
      <xdr:row>17</xdr:row>
      <xdr:rowOff>61854</xdr:rowOff>
    </xdr:from>
    <xdr:to>
      <xdr:col>11</xdr:col>
      <xdr:colOff>593768</xdr:colOff>
      <xdr:row>21</xdr:row>
      <xdr:rowOff>82471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182FDFAB-6C98-4F68-A47F-D88673BD3C76}"/>
            </a:ext>
          </a:extLst>
        </xdr:cNvPr>
        <xdr:cNvSpPr txBox="1"/>
      </xdr:nvSpPr>
      <xdr:spPr>
        <a:xfrm>
          <a:off x="9430906" y="2417704"/>
          <a:ext cx="1672112" cy="50321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419" sz="800" b="1" kern="1200"/>
            <a:t>Estas columnas se calculan de manera automática, por favor no moverlas</a:t>
          </a:r>
        </a:p>
        <a:p>
          <a:endParaRPr lang="es-419" sz="1100" kern="1200"/>
        </a:p>
        <a:p>
          <a:endParaRPr lang="es-419" sz="1100" kern="1200"/>
        </a:p>
      </xdr:txBody>
    </xdr:sp>
    <xdr:clientData/>
  </xdr:twoCellAnchor>
  <xdr:twoCellAnchor>
    <xdr:from>
      <xdr:col>10</xdr:col>
      <xdr:colOff>329871</xdr:colOff>
      <xdr:row>13</xdr:row>
      <xdr:rowOff>32987</xdr:rowOff>
    </xdr:from>
    <xdr:to>
      <xdr:col>10</xdr:col>
      <xdr:colOff>742209</xdr:colOff>
      <xdr:row>16</xdr:row>
      <xdr:rowOff>111331</xdr:rowOff>
    </xdr:to>
    <xdr:sp macro="" textlink="">
      <xdr:nvSpPr>
        <xdr:cNvPr id="14" name="Arrow: Down 13">
          <a:extLst>
            <a:ext uri="{FF2B5EF4-FFF2-40B4-BE49-F238E27FC236}">
              <a16:creationId xmlns:a16="http://schemas.microsoft.com/office/drawing/2014/main" id="{7C9EE656-0569-4E54-B8A9-EE1248E2C8BD}"/>
            </a:ext>
          </a:extLst>
        </xdr:cNvPr>
        <xdr:cNvSpPr/>
      </xdr:nvSpPr>
      <xdr:spPr>
        <a:xfrm rot="12537563">
          <a:off x="10083471" y="1906237"/>
          <a:ext cx="412338" cy="440294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 kern="12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609562</xdr:colOff>
      <xdr:row>3</xdr:row>
      <xdr:rowOff>115973</xdr:rowOff>
    </xdr:from>
    <xdr:to>
      <xdr:col>9</xdr:col>
      <xdr:colOff>655503</xdr:colOff>
      <xdr:row>6</xdr:row>
      <xdr:rowOff>41716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A23835A7-4457-44B3-A16D-8A49F2C09783}"/>
            </a:ext>
          </a:extLst>
        </xdr:cNvPr>
        <xdr:cNvSpPr txBox="1"/>
      </xdr:nvSpPr>
      <xdr:spPr>
        <a:xfrm>
          <a:off x="10183408" y="692358"/>
          <a:ext cx="1670890" cy="50212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419" sz="800" b="1" kern="1200"/>
            <a:t>Estas columnas se calculan de manera automática, por favor no moverlas</a:t>
          </a:r>
        </a:p>
        <a:p>
          <a:endParaRPr lang="es-419" sz="1100" kern="1200"/>
        </a:p>
        <a:p>
          <a:endParaRPr lang="es-419" sz="1100" kern="1200"/>
        </a:p>
      </xdr:txBody>
    </xdr:sp>
    <xdr:clientData/>
  </xdr:twoCellAnchor>
  <xdr:twoCellAnchor>
    <xdr:from>
      <xdr:col>8</xdr:col>
      <xdr:colOff>511332</xdr:colOff>
      <xdr:row>5</xdr:row>
      <xdr:rowOff>109630</xdr:rowOff>
    </xdr:from>
    <xdr:to>
      <xdr:col>9</xdr:col>
      <xdr:colOff>170661</xdr:colOff>
      <xdr:row>7</xdr:row>
      <xdr:rowOff>164584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D80308BB-EC3D-45FB-B256-C8BE9B55C620}"/>
            </a:ext>
          </a:extLst>
        </xdr:cNvPr>
        <xdr:cNvSpPr/>
      </xdr:nvSpPr>
      <xdr:spPr>
        <a:xfrm rot="20234480">
          <a:off x="10957082" y="1062130"/>
          <a:ext cx="414979" cy="435954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 kern="1200"/>
        </a:p>
      </xdr:txBody>
    </xdr:sp>
    <xdr:clientData/>
  </xdr:twoCellAnchor>
  <xdr:twoCellAnchor>
    <xdr:from>
      <xdr:col>8</xdr:col>
      <xdr:colOff>511332</xdr:colOff>
      <xdr:row>5</xdr:row>
      <xdr:rowOff>109630</xdr:rowOff>
    </xdr:from>
    <xdr:to>
      <xdr:col>9</xdr:col>
      <xdr:colOff>170661</xdr:colOff>
      <xdr:row>7</xdr:row>
      <xdr:rowOff>164584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FE95ACBE-C8CE-45D3-9BE1-DA1C05B3A1A2}"/>
            </a:ext>
          </a:extLst>
        </xdr:cNvPr>
        <xdr:cNvSpPr/>
      </xdr:nvSpPr>
      <xdr:spPr>
        <a:xfrm rot="20234480">
          <a:off x="10957082" y="1062130"/>
          <a:ext cx="414979" cy="435954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 kern="12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L36"/>
  <sheetViews>
    <sheetView tabSelected="1" zoomScale="122" zoomScaleNormal="96" workbookViewId="0"/>
  </sheetViews>
  <sheetFormatPr defaultColWidth="10.81640625" defaultRowHeight="14.5" x14ac:dyDescent="0.35"/>
  <cols>
    <col min="1" max="1" width="7.453125" style="18" customWidth="1"/>
    <col min="2" max="2" width="22.81640625" style="18" bestFit="1" customWidth="1"/>
    <col min="3" max="3" width="23.54296875" style="16" bestFit="1" customWidth="1"/>
    <col min="4" max="4" width="36.54296875" style="16" customWidth="1"/>
    <col min="5" max="5" width="21.6328125" style="12" customWidth="1"/>
    <col min="6" max="6" width="10.81640625" style="12"/>
    <col min="7" max="7" width="28.81640625" style="12" customWidth="1"/>
    <col min="8" max="8" width="13.453125" style="12" bestFit="1" customWidth="1"/>
    <col min="9" max="9" width="10.81640625" style="12"/>
    <col min="10" max="10" width="13.81640625" style="166" bestFit="1" customWidth="1"/>
    <col min="11" max="11" width="16.1796875" style="213" bestFit="1" customWidth="1"/>
    <col min="12" max="12" width="12.90625" style="12" customWidth="1"/>
    <col min="13" max="16384" width="10.81640625" style="12"/>
  </cols>
  <sheetData>
    <row r="2" spans="1:12" x14ac:dyDescent="0.35">
      <c r="B2" s="214" t="s">
        <v>42</v>
      </c>
      <c r="C2" s="214" t="s">
        <v>185</v>
      </c>
    </row>
    <row r="3" spans="1:12" x14ac:dyDescent="0.35">
      <c r="B3" s="214" t="s">
        <v>65</v>
      </c>
      <c r="C3" s="215" t="s">
        <v>186</v>
      </c>
    </row>
    <row r="4" spans="1:12" x14ac:dyDescent="0.35">
      <c r="B4" s="216" t="s">
        <v>75</v>
      </c>
      <c r="C4" s="217" t="s">
        <v>187</v>
      </c>
    </row>
    <row r="5" spans="1:12" ht="15" thickBot="1" x14ac:dyDescent="0.4"/>
    <row r="6" spans="1:12" x14ac:dyDescent="0.35">
      <c r="B6" s="218"/>
      <c r="C6" s="206"/>
      <c r="D6" s="206"/>
      <c r="E6" s="97"/>
      <c r="F6" s="97"/>
      <c r="G6" s="97"/>
      <c r="H6" s="97"/>
      <c r="I6" s="97"/>
      <c r="J6" s="219"/>
      <c r="K6" s="220"/>
      <c r="L6" s="221"/>
    </row>
    <row r="7" spans="1:12" ht="15.5" x14ac:dyDescent="0.35">
      <c r="B7" s="222"/>
      <c r="C7" s="223"/>
      <c r="D7" s="223"/>
      <c r="E7" s="128"/>
      <c r="F7" s="128"/>
      <c r="G7" s="224" t="str">
        <f>C2</f>
        <v>XXXXXXXXX XXXXXXXX</v>
      </c>
      <c r="H7" s="128"/>
      <c r="I7" s="128"/>
      <c r="J7" s="225"/>
      <c r="K7" s="226"/>
      <c r="L7" s="227"/>
    </row>
    <row r="8" spans="1:12" ht="15.5" x14ac:dyDescent="0.35">
      <c r="B8" s="222" t="s">
        <v>1</v>
      </c>
      <c r="C8" s="223"/>
      <c r="D8" s="223"/>
      <c r="E8" s="128"/>
      <c r="F8" s="128"/>
      <c r="G8" s="228" t="str">
        <f>C3</f>
        <v>NIT: XXX.XXX.XXX - X</v>
      </c>
      <c r="H8" s="128"/>
      <c r="I8" s="128"/>
      <c r="J8" s="225"/>
      <c r="K8" s="226"/>
      <c r="L8" s="227"/>
    </row>
    <row r="9" spans="1:12" x14ac:dyDescent="0.35">
      <c r="B9" s="222" t="s">
        <v>17</v>
      </c>
      <c r="C9" s="223"/>
      <c r="D9" s="223"/>
      <c r="E9" s="128"/>
      <c r="F9" s="128"/>
      <c r="G9" s="128"/>
      <c r="H9" s="128"/>
      <c r="I9" s="128"/>
      <c r="J9" s="225"/>
      <c r="K9" s="226"/>
      <c r="L9" s="227"/>
    </row>
    <row r="10" spans="1:12" ht="15" thickBot="1" x14ac:dyDescent="0.4">
      <c r="B10" s="229" t="str">
        <f>C4</f>
        <v>DD-MM-AAAA</v>
      </c>
      <c r="C10" s="223"/>
      <c r="D10" s="223"/>
      <c r="E10" s="128"/>
      <c r="F10" s="128"/>
      <c r="G10" s="128"/>
      <c r="H10" s="128"/>
      <c r="I10" s="128"/>
      <c r="J10" s="225"/>
      <c r="K10" s="226"/>
      <c r="L10" s="227"/>
    </row>
    <row r="11" spans="1:12" ht="15" thickBot="1" x14ac:dyDescent="0.4">
      <c r="B11" s="230"/>
      <c r="C11" s="231"/>
      <c r="D11" s="231"/>
      <c r="E11" s="232"/>
      <c r="F11" s="232"/>
      <c r="G11" s="232"/>
      <c r="H11" s="232"/>
      <c r="I11" s="232"/>
      <c r="J11" s="233"/>
      <c r="K11" s="234" t="s">
        <v>23</v>
      </c>
      <c r="L11" s="235"/>
    </row>
    <row r="12" spans="1:12" s="91" customFormat="1" ht="19" x14ac:dyDescent="0.35">
      <c r="A12" s="111"/>
      <c r="B12" s="197" t="s">
        <v>13</v>
      </c>
      <c r="C12" s="109" t="s">
        <v>18</v>
      </c>
      <c r="D12" s="108" t="s">
        <v>3</v>
      </c>
      <c r="E12" s="109" t="s">
        <v>6</v>
      </c>
      <c r="F12" s="109" t="s">
        <v>5</v>
      </c>
      <c r="G12" s="109" t="s">
        <v>19</v>
      </c>
      <c r="H12" s="108" t="s">
        <v>66</v>
      </c>
      <c r="I12" s="109" t="s">
        <v>27</v>
      </c>
      <c r="J12" s="236" t="s">
        <v>28</v>
      </c>
      <c r="K12" s="237" t="s">
        <v>67</v>
      </c>
      <c r="L12" s="236" t="s">
        <v>123</v>
      </c>
    </row>
    <row r="13" spans="1:12" s="91" customFormat="1" x14ac:dyDescent="0.35">
      <c r="A13" s="18"/>
      <c r="B13" s="472" t="s">
        <v>184</v>
      </c>
      <c r="C13" s="406"/>
      <c r="D13" s="407"/>
      <c r="E13" s="408"/>
      <c r="F13" s="408"/>
      <c r="G13" s="409"/>
      <c r="H13" s="410"/>
      <c r="I13" s="411"/>
      <c r="J13" s="412"/>
      <c r="K13" s="413"/>
      <c r="L13" s="414"/>
    </row>
    <row r="14" spans="1:12" s="91" customFormat="1" x14ac:dyDescent="0.35">
      <c r="A14" s="18" t="s">
        <v>138</v>
      </c>
      <c r="B14" s="238">
        <v>250505</v>
      </c>
      <c r="C14" s="239"/>
      <c r="D14" s="240"/>
      <c r="E14" s="129"/>
      <c r="F14" s="129"/>
      <c r="G14" s="244"/>
      <c r="H14" s="131"/>
      <c r="I14" s="132" t="e">
        <f t="shared" ref="I14" si="0">$B$10-H14</f>
        <v>#VALUE!</v>
      </c>
      <c r="J14" s="133" t="e">
        <f t="shared" ref="J14" si="1">IF(I14&gt;90,K14,0)</f>
        <v>#VALUE!</v>
      </c>
      <c r="K14" s="134"/>
      <c r="L14" s="242"/>
    </row>
    <row r="15" spans="1:12" s="91" customFormat="1" x14ac:dyDescent="0.35">
      <c r="A15" s="18" t="s">
        <v>139</v>
      </c>
      <c r="B15" s="238">
        <v>250505</v>
      </c>
      <c r="C15" s="239"/>
      <c r="D15" s="240"/>
      <c r="E15" s="129"/>
      <c r="F15" s="129"/>
      <c r="G15" s="380"/>
      <c r="H15" s="131"/>
      <c r="I15" s="132" t="e">
        <f>$B$10-H15</f>
        <v>#VALUE!</v>
      </c>
      <c r="J15" s="133" t="e">
        <f>IF(I15&gt;90,K15,0)</f>
        <v>#VALUE!</v>
      </c>
      <c r="K15" s="134"/>
      <c r="L15" s="242"/>
    </row>
    <row r="16" spans="1:12" s="91" customFormat="1" x14ac:dyDescent="0.35">
      <c r="A16" s="18" t="s">
        <v>140</v>
      </c>
      <c r="B16" s="238">
        <v>250505</v>
      </c>
      <c r="C16" s="239"/>
      <c r="D16" s="240"/>
      <c r="E16" s="129"/>
      <c r="F16" s="129"/>
      <c r="G16" s="380"/>
      <c r="H16" s="131"/>
      <c r="I16" s="132" t="e">
        <f>$B$10-H16</f>
        <v>#VALUE!</v>
      </c>
      <c r="J16" s="133" t="e">
        <f>IF(I16&gt;90,K16,0)</f>
        <v>#VALUE!</v>
      </c>
      <c r="K16" s="134"/>
      <c r="L16" s="242"/>
    </row>
    <row r="17" spans="1:12" s="91" customFormat="1" x14ac:dyDescent="0.35">
      <c r="A17" s="18"/>
      <c r="B17" s="381">
        <v>252505</v>
      </c>
      <c r="C17" s="382"/>
      <c r="D17" s="383"/>
      <c r="E17" s="129"/>
      <c r="F17" s="384"/>
      <c r="G17" s="244"/>
      <c r="H17" s="385"/>
      <c r="I17" s="386" t="e">
        <f>$B$10-H17</f>
        <v>#VALUE!</v>
      </c>
      <c r="J17" s="387" t="e">
        <f>IF(I17&gt;90,K17,0)</f>
        <v>#VALUE!</v>
      </c>
      <c r="K17" s="388"/>
      <c r="L17" s="389"/>
    </row>
    <row r="18" spans="1:12" s="91" customFormat="1" x14ac:dyDescent="0.35">
      <c r="A18" s="18"/>
      <c r="B18" s="390" t="s">
        <v>173</v>
      </c>
      <c r="C18" s="391"/>
      <c r="D18" s="392"/>
      <c r="E18" s="393"/>
      <c r="F18" s="393"/>
      <c r="G18" s="394"/>
      <c r="H18" s="395"/>
      <c r="I18" s="396"/>
      <c r="J18" s="397" t="e">
        <f>SUM(J14:J17)</f>
        <v>#VALUE!</v>
      </c>
      <c r="K18" s="397">
        <f>SUM(K14:K17)</f>
        <v>0</v>
      </c>
      <c r="L18" s="398"/>
    </row>
    <row r="19" spans="1:12" s="91" customFormat="1" x14ac:dyDescent="0.35">
      <c r="A19" s="18"/>
      <c r="B19" s="399"/>
      <c r="C19" s="137"/>
      <c r="D19" s="400"/>
      <c r="E19" s="401"/>
      <c r="F19" s="401"/>
      <c r="G19" s="105"/>
      <c r="H19" s="402"/>
      <c r="I19" s="403"/>
      <c r="J19" s="404"/>
      <c r="K19" s="405"/>
      <c r="L19" s="111"/>
    </row>
    <row r="20" spans="1:12" s="91" customFormat="1" x14ac:dyDescent="0.35">
      <c r="A20" s="18"/>
      <c r="B20" s="472" t="s">
        <v>183</v>
      </c>
      <c r="C20" s="406"/>
      <c r="D20" s="407"/>
      <c r="E20" s="408"/>
      <c r="F20" s="408"/>
      <c r="G20" s="409"/>
      <c r="H20" s="410"/>
      <c r="I20" s="411"/>
      <c r="J20" s="412"/>
      <c r="K20" s="413"/>
      <c r="L20" s="414"/>
    </row>
    <row r="21" spans="1:12" s="91" customFormat="1" x14ac:dyDescent="0.35">
      <c r="A21" s="18" t="s">
        <v>141</v>
      </c>
      <c r="B21" s="238">
        <v>237005</v>
      </c>
      <c r="C21" s="243"/>
      <c r="D21" s="134"/>
      <c r="E21" s="129"/>
      <c r="F21" s="129"/>
      <c r="G21" s="130"/>
      <c r="H21" s="245"/>
      <c r="I21" s="132" t="e">
        <f t="shared" ref="I21:I23" si="2">$B$10-H21</f>
        <v>#VALUE!</v>
      </c>
      <c r="J21" s="133" t="e">
        <f t="shared" ref="J21:J23" si="3">IF(I21&gt;90,K21,0)</f>
        <v>#VALUE!</v>
      </c>
      <c r="K21" s="241"/>
      <c r="L21" s="246"/>
    </row>
    <row r="22" spans="1:12" s="91" customFormat="1" x14ac:dyDescent="0.35">
      <c r="A22" s="18" t="s">
        <v>142</v>
      </c>
      <c r="B22" s="238">
        <v>237005</v>
      </c>
      <c r="C22" s="243"/>
      <c r="D22" s="134"/>
      <c r="E22" s="129"/>
      <c r="F22" s="129"/>
      <c r="G22" s="130"/>
      <c r="H22" s="245"/>
      <c r="I22" s="132" t="e">
        <f t="shared" si="2"/>
        <v>#VALUE!</v>
      </c>
      <c r="J22" s="133" t="e">
        <f t="shared" si="3"/>
        <v>#VALUE!</v>
      </c>
      <c r="K22" s="241"/>
      <c r="L22" s="246"/>
    </row>
    <row r="23" spans="1:12" s="91" customFormat="1" x14ac:dyDescent="0.35">
      <c r="A23" s="18" t="s">
        <v>143</v>
      </c>
      <c r="B23" s="238">
        <v>237005</v>
      </c>
      <c r="C23" s="243"/>
      <c r="D23" s="134"/>
      <c r="E23" s="129"/>
      <c r="F23" s="129"/>
      <c r="G23" s="130"/>
      <c r="H23" s="245"/>
      <c r="I23" s="132" t="e">
        <f t="shared" si="2"/>
        <v>#VALUE!</v>
      </c>
      <c r="J23" s="133" t="e">
        <f t="shared" si="3"/>
        <v>#VALUE!</v>
      </c>
      <c r="K23" s="241"/>
      <c r="L23" s="246"/>
    </row>
    <row r="24" spans="1:12" s="91" customFormat="1" x14ac:dyDescent="0.35">
      <c r="A24" s="18"/>
      <c r="B24" s="238"/>
      <c r="C24" s="243"/>
      <c r="D24" s="134"/>
      <c r="E24" s="129"/>
      <c r="F24" s="129"/>
      <c r="G24" s="244"/>
      <c r="H24" s="245"/>
      <c r="I24" s="132"/>
      <c r="J24" s="133"/>
      <c r="K24" s="134"/>
      <c r="L24" s="246"/>
    </row>
    <row r="25" spans="1:12" s="91" customFormat="1" x14ac:dyDescent="0.35">
      <c r="A25" s="18"/>
      <c r="B25" s="390" t="s">
        <v>174</v>
      </c>
      <c r="C25" s="391"/>
      <c r="D25" s="392"/>
      <c r="E25" s="393"/>
      <c r="F25" s="393"/>
      <c r="G25" s="394"/>
      <c r="H25" s="395"/>
      <c r="I25" s="396"/>
      <c r="J25" s="397" t="e">
        <f>SUM(J21:J24)</f>
        <v>#VALUE!</v>
      </c>
      <c r="K25" s="397">
        <f>SUM(K21:K24)</f>
        <v>0</v>
      </c>
      <c r="L25" s="398"/>
    </row>
    <row r="26" spans="1:12" s="91" customFormat="1" x14ac:dyDescent="0.35">
      <c r="A26" s="18"/>
      <c r="B26" s="399"/>
      <c r="C26" s="137"/>
      <c r="D26" s="400"/>
      <c r="E26" s="401"/>
      <c r="F26" s="401"/>
      <c r="G26" s="105"/>
      <c r="H26" s="402"/>
      <c r="I26" s="403"/>
      <c r="J26" s="404"/>
      <c r="K26" s="405"/>
      <c r="L26" s="111"/>
    </row>
    <row r="27" spans="1:12" s="91" customFormat="1" x14ac:dyDescent="0.35">
      <c r="A27" s="18" t="s">
        <v>106</v>
      </c>
      <c r="B27" s="415" t="s">
        <v>10</v>
      </c>
      <c r="C27" s="416"/>
      <c r="D27" s="416"/>
      <c r="E27" s="417"/>
      <c r="F27" s="417"/>
      <c r="G27" s="417"/>
      <c r="H27" s="417"/>
      <c r="I27" s="417"/>
      <c r="J27" s="418" t="e">
        <f>J25+J18</f>
        <v>#VALUE!</v>
      </c>
      <c r="K27" s="418">
        <f>K25+K18</f>
        <v>0</v>
      </c>
      <c r="L27" s="419"/>
    </row>
    <row r="29" spans="1:12" x14ac:dyDescent="0.35">
      <c r="B29" s="16" t="s">
        <v>158</v>
      </c>
      <c r="D29" s="247">
        <f>K18</f>
        <v>0</v>
      </c>
    </row>
    <row r="30" spans="1:12" x14ac:dyDescent="0.35">
      <c r="B30" s="16" t="s">
        <v>159</v>
      </c>
      <c r="D30" s="247">
        <f>K25</f>
        <v>0</v>
      </c>
    </row>
    <row r="31" spans="1:12" x14ac:dyDescent="0.35">
      <c r="D31" s="247">
        <f>SUM(D29:D30)</f>
        <v>0</v>
      </c>
    </row>
    <row r="34" spans="2:2" x14ac:dyDescent="0.35">
      <c r="B34" s="248" t="s">
        <v>124</v>
      </c>
    </row>
    <row r="35" spans="2:2" x14ac:dyDescent="0.35">
      <c r="B35" s="248" t="s">
        <v>125</v>
      </c>
    </row>
    <row r="36" spans="2:2" x14ac:dyDescent="0.35">
      <c r="B36" s="248" t="s">
        <v>126</v>
      </c>
    </row>
  </sheetData>
  <phoneticPr fontId="19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4"/>
  <sheetViews>
    <sheetView zoomScale="148" zoomScaleNormal="160" workbookViewId="0"/>
  </sheetViews>
  <sheetFormatPr defaultColWidth="10.81640625" defaultRowHeight="14.5" x14ac:dyDescent="0.35"/>
  <cols>
    <col min="1" max="1" width="10.81640625" style="249"/>
    <col min="2" max="2" width="10.81640625" style="251"/>
    <col min="3" max="3" width="38.1796875" style="251" customWidth="1"/>
    <col min="4" max="4" width="14.1796875" style="252" bestFit="1" customWidth="1"/>
    <col min="5" max="5" width="16.81640625" style="251" customWidth="1"/>
    <col min="6" max="6" width="23.1796875" style="251" customWidth="1"/>
    <col min="7" max="7" width="24.54296875" style="251" customWidth="1"/>
    <col min="8" max="8" width="10.81640625" style="251"/>
    <col min="9" max="9" width="13.1796875" style="251" customWidth="1"/>
    <col min="10" max="10" width="10.81640625" style="251"/>
    <col min="11" max="11" width="13" style="251" customWidth="1"/>
    <col min="12" max="12" width="17.81640625" style="251" customWidth="1"/>
    <col min="13" max="14" width="12.81640625" style="251" customWidth="1"/>
    <col min="15" max="15" width="13.81640625" style="251" customWidth="1"/>
    <col min="16" max="16" width="15.54296875" style="251" customWidth="1"/>
    <col min="17" max="16384" width="10.81640625" style="251"/>
  </cols>
  <sheetData>
    <row r="1" spans="1:14" ht="15" thickBot="1" x14ac:dyDescent="0.4">
      <c r="B1" s="250"/>
    </row>
    <row r="2" spans="1:14" x14ac:dyDescent="0.35">
      <c r="B2" s="253"/>
      <c r="C2" s="254"/>
      <c r="D2" s="255"/>
      <c r="E2" s="254"/>
      <c r="F2" s="254"/>
      <c r="G2" s="254"/>
      <c r="H2" s="254"/>
      <c r="I2" s="254"/>
      <c r="J2" s="254"/>
      <c r="K2" s="254"/>
      <c r="L2" s="254"/>
      <c r="M2" s="254"/>
      <c r="N2" s="256"/>
    </row>
    <row r="3" spans="1:14" ht="16.5" x14ac:dyDescent="0.35">
      <c r="B3" s="257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9"/>
    </row>
    <row r="4" spans="1:14" ht="16.5" x14ac:dyDescent="0.35">
      <c r="B4" s="257"/>
      <c r="C4" s="258"/>
      <c r="D4" s="258"/>
      <c r="E4" s="258"/>
      <c r="F4" s="258"/>
      <c r="G4" s="260" t="str">
        <f>EMPLEADOS!C2</f>
        <v>XXXXXXXXX XXXXXXXX</v>
      </c>
      <c r="H4" s="258"/>
      <c r="I4" s="258"/>
      <c r="J4" s="258"/>
      <c r="K4" s="258"/>
      <c r="L4" s="258"/>
      <c r="M4" s="258"/>
      <c r="N4" s="259"/>
    </row>
    <row r="5" spans="1:14" x14ac:dyDescent="0.35">
      <c r="B5" s="261" t="s">
        <v>1</v>
      </c>
      <c r="C5" s="262"/>
      <c r="D5" s="262"/>
      <c r="E5" s="262"/>
      <c r="F5" s="262"/>
      <c r="G5" s="260"/>
      <c r="H5" s="262"/>
      <c r="I5" s="262"/>
      <c r="J5" s="262"/>
      <c r="K5" s="262"/>
      <c r="L5" s="262"/>
      <c r="M5" s="262"/>
      <c r="N5" s="263"/>
    </row>
    <row r="6" spans="1:14" x14ac:dyDescent="0.35">
      <c r="B6" s="261" t="s">
        <v>15</v>
      </c>
      <c r="C6" s="262"/>
      <c r="D6" s="262"/>
      <c r="E6" s="262"/>
      <c r="F6" s="262"/>
      <c r="G6" s="262"/>
      <c r="H6" s="262"/>
      <c r="I6" s="262"/>
      <c r="J6" s="262"/>
      <c r="K6" s="262"/>
      <c r="L6" s="262" t="s">
        <v>160</v>
      </c>
      <c r="M6" s="420">
        <v>0.23499999999999999</v>
      </c>
      <c r="N6" s="263" t="s">
        <v>102</v>
      </c>
    </row>
    <row r="7" spans="1:14" ht="15" thickBot="1" x14ac:dyDescent="0.4">
      <c r="B7" s="264" t="str">
        <f>EMPLEADOS!C4</f>
        <v>DD-MM-AAAA</v>
      </c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5"/>
      <c r="N7" s="266"/>
    </row>
    <row r="8" spans="1:14" ht="15" thickBot="1" x14ac:dyDescent="0.4">
      <c r="B8" s="267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9" t="s">
        <v>24</v>
      </c>
    </row>
    <row r="9" spans="1:14" ht="19" x14ac:dyDescent="0.35">
      <c r="B9" s="421" t="s">
        <v>13</v>
      </c>
      <c r="C9" s="422" t="s">
        <v>103</v>
      </c>
      <c r="D9" s="423" t="s">
        <v>4</v>
      </c>
      <c r="E9" s="423" t="s">
        <v>21</v>
      </c>
      <c r="F9" s="422" t="s">
        <v>7</v>
      </c>
      <c r="G9" s="423" t="s">
        <v>6</v>
      </c>
      <c r="H9" s="423" t="s">
        <v>5</v>
      </c>
      <c r="I9" s="422" t="s">
        <v>66</v>
      </c>
      <c r="J9" s="424" t="s">
        <v>27</v>
      </c>
      <c r="K9" s="424" t="s">
        <v>29</v>
      </c>
      <c r="L9" s="425" t="s">
        <v>67</v>
      </c>
      <c r="M9" s="422" t="s">
        <v>16</v>
      </c>
      <c r="N9" s="426" t="s">
        <v>63</v>
      </c>
    </row>
    <row r="10" spans="1:14" x14ac:dyDescent="0.35">
      <c r="B10" s="427" t="s">
        <v>188</v>
      </c>
      <c r="C10" s="428"/>
      <c r="D10" s="429"/>
      <c r="E10" s="429"/>
      <c r="F10" s="428"/>
      <c r="G10" s="429"/>
      <c r="H10" s="429"/>
      <c r="I10" s="428"/>
      <c r="J10" s="428"/>
      <c r="K10" s="428"/>
      <c r="L10" s="430"/>
      <c r="M10" s="428"/>
      <c r="N10" s="431"/>
    </row>
    <row r="11" spans="1:14" x14ac:dyDescent="0.35">
      <c r="A11" s="249" t="s">
        <v>49</v>
      </c>
      <c r="B11" s="270">
        <v>240410</v>
      </c>
      <c r="C11" s="271"/>
      <c r="D11" s="272"/>
      <c r="E11" s="273"/>
      <c r="F11" s="274"/>
      <c r="G11" s="27"/>
      <c r="H11" s="27"/>
      <c r="I11" s="280"/>
      <c r="J11" s="275" t="e">
        <f t="shared" ref="J11:J13" si="0">$B$7-I11</f>
        <v>#VALUE!</v>
      </c>
      <c r="K11" s="276" t="e">
        <f t="shared" ref="K11:K13" si="1">IF(J11&gt;90,L11,0)</f>
        <v>#VALUE!</v>
      </c>
      <c r="L11" s="277">
        <v>0</v>
      </c>
      <c r="M11" s="277">
        <v>0</v>
      </c>
      <c r="N11" s="432">
        <v>0</v>
      </c>
    </row>
    <row r="12" spans="1:14" x14ac:dyDescent="0.35">
      <c r="A12" s="249" t="s">
        <v>133</v>
      </c>
      <c r="B12" s="270">
        <v>240410</v>
      </c>
      <c r="C12" s="271"/>
      <c r="D12" s="272"/>
      <c r="E12" s="273"/>
      <c r="F12" s="274"/>
      <c r="G12" s="27"/>
      <c r="H12" s="27"/>
      <c r="I12" s="280"/>
      <c r="J12" s="275" t="e">
        <f t="shared" si="0"/>
        <v>#VALUE!</v>
      </c>
      <c r="K12" s="276" t="e">
        <f t="shared" si="1"/>
        <v>#VALUE!</v>
      </c>
      <c r="L12" s="277">
        <v>0</v>
      </c>
      <c r="M12" s="277">
        <v>0</v>
      </c>
      <c r="N12" s="432">
        <v>0</v>
      </c>
    </row>
    <row r="13" spans="1:14" x14ac:dyDescent="0.35">
      <c r="A13" s="249" t="s">
        <v>77</v>
      </c>
      <c r="B13" s="270">
        <v>240410</v>
      </c>
      <c r="C13" s="271"/>
      <c r="D13" s="272"/>
      <c r="E13" s="273"/>
      <c r="F13" s="274"/>
      <c r="G13" s="27"/>
      <c r="H13" s="27"/>
      <c r="I13" s="280"/>
      <c r="J13" s="275" t="e">
        <f t="shared" si="0"/>
        <v>#VALUE!</v>
      </c>
      <c r="K13" s="276" t="e">
        <f t="shared" si="1"/>
        <v>#VALUE!</v>
      </c>
      <c r="L13" s="277">
        <v>0</v>
      </c>
      <c r="M13" s="277">
        <v>0</v>
      </c>
      <c r="N13" s="432">
        <v>0</v>
      </c>
    </row>
    <row r="14" spans="1:14" x14ac:dyDescent="0.35">
      <c r="B14" s="270"/>
      <c r="C14" s="271"/>
      <c r="D14" s="272"/>
      <c r="E14" s="273"/>
      <c r="F14" s="274"/>
      <c r="G14" s="27"/>
      <c r="H14" s="27"/>
      <c r="I14" s="280"/>
      <c r="J14" s="275"/>
      <c r="K14" s="276"/>
      <c r="L14" s="277"/>
      <c r="M14" s="277"/>
      <c r="N14" s="432"/>
    </row>
    <row r="15" spans="1:14" x14ac:dyDescent="0.35">
      <c r="B15" s="433" t="s">
        <v>175</v>
      </c>
      <c r="C15" s="434"/>
      <c r="D15" s="434"/>
      <c r="E15" s="435"/>
      <c r="F15" s="436"/>
      <c r="G15" s="436"/>
      <c r="H15" s="436"/>
      <c r="I15" s="437"/>
      <c r="J15" s="438"/>
      <c r="K15" s="439" t="e">
        <f>SUM(K11:K14)</f>
        <v>#VALUE!</v>
      </c>
      <c r="L15" s="439">
        <f>SUM(L11:L14)</f>
        <v>0</v>
      </c>
      <c r="M15" s="439"/>
      <c r="N15" s="439"/>
    </row>
    <row r="17" spans="1:14" x14ac:dyDescent="0.35">
      <c r="B17" s="427" t="s">
        <v>189</v>
      </c>
      <c r="C17" s="428"/>
      <c r="D17" s="429"/>
      <c r="E17" s="429"/>
      <c r="F17" s="428"/>
      <c r="G17" s="429"/>
      <c r="H17" s="429"/>
      <c r="I17" s="428"/>
      <c r="J17" s="428"/>
      <c r="K17" s="428"/>
      <c r="L17" s="430"/>
      <c r="M17" s="428"/>
      <c r="N17" s="431"/>
    </row>
    <row r="18" spans="1:14" x14ac:dyDescent="0.35">
      <c r="A18" s="249" t="s">
        <v>134</v>
      </c>
      <c r="B18" s="270">
        <v>236599</v>
      </c>
      <c r="C18" s="271"/>
      <c r="D18" s="272"/>
      <c r="E18" s="273"/>
      <c r="F18" s="279"/>
      <c r="G18" s="27"/>
      <c r="H18" s="27"/>
      <c r="I18" s="280"/>
      <c r="J18" s="275" t="e">
        <f>$B$7-I18</f>
        <v>#VALUE!</v>
      </c>
      <c r="K18" s="276" t="e">
        <f>IF(J18&gt;90,L18,0)</f>
        <v>#VALUE!</v>
      </c>
      <c r="L18" s="277">
        <v>0</v>
      </c>
      <c r="M18" s="277">
        <v>0</v>
      </c>
      <c r="N18" s="432">
        <v>0</v>
      </c>
    </row>
    <row r="19" spans="1:14" x14ac:dyDescent="0.35">
      <c r="A19" s="249" t="s">
        <v>135</v>
      </c>
      <c r="B19" s="270">
        <v>236599</v>
      </c>
      <c r="C19" s="271"/>
      <c r="D19" s="272"/>
      <c r="E19" s="273"/>
      <c r="F19" s="279"/>
      <c r="G19" s="27"/>
      <c r="H19" s="27"/>
      <c r="I19" s="280"/>
      <c r="J19" s="275" t="e">
        <f t="shared" ref="J19:J20" si="2">$B$7-I19</f>
        <v>#VALUE!</v>
      </c>
      <c r="K19" s="276" t="e">
        <f t="shared" ref="K19:K20" si="3">IF(J19&gt;90,L19,0)</f>
        <v>#VALUE!</v>
      </c>
      <c r="L19" s="277">
        <v>0</v>
      </c>
      <c r="M19" s="277">
        <v>0</v>
      </c>
      <c r="N19" s="432">
        <v>0</v>
      </c>
    </row>
    <row r="20" spans="1:14" x14ac:dyDescent="0.35">
      <c r="A20" s="249" t="s">
        <v>136</v>
      </c>
      <c r="B20" s="270">
        <v>236599</v>
      </c>
      <c r="C20" s="271"/>
      <c r="D20" s="272"/>
      <c r="E20" s="273"/>
      <c r="F20" s="279"/>
      <c r="G20" s="27"/>
      <c r="H20" s="27"/>
      <c r="I20" s="280"/>
      <c r="J20" s="275" t="e">
        <f t="shared" si="2"/>
        <v>#VALUE!</v>
      </c>
      <c r="K20" s="276" t="e">
        <f t="shared" si="3"/>
        <v>#VALUE!</v>
      </c>
      <c r="L20" s="277">
        <v>0</v>
      </c>
      <c r="M20" s="277">
        <v>0</v>
      </c>
      <c r="N20" s="432">
        <v>0</v>
      </c>
    </row>
    <row r="21" spans="1:14" x14ac:dyDescent="0.35">
      <c r="B21" s="270"/>
      <c r="C21" s="271"/>
      <c r="D21" s="272"/>
      <c r="E21" s="273"/>
      <c r="F21" s="279"/>
      <c r="G21" s="27"/>
      <c r="H21" s="27"/>
      <c r="I21" s="280"/>
      <c r="J21" s="275"/>
      <c r="K21" s="276"/>
      <c r="L21" s="277"/>
      <c r="M21" s="277"/>
      <c r="N21" s="432"/>
    </row>
    <row r="22" spans="1:14" x14ac:dyDescent="0.35">
      <c r="B22" s="440"/>
      <c r="C22" s="441"/>
      <c r="D22" s="441"/>
      <c r="E22" s="442"/>
      <c r="F22" s="443"/>
      <c r="G22" s="443"/>
      <c r="H22" s="443"/>
      <c r="I22" s="444"/>
      <c r="J22" s="445"/>
      <c r="K22" s="446"/>
      <c r="L22" s="447"/>
      <c r="M22" s="447"/>
      <c r="N22" s="448"/>
    </row>
    <row r="23" spans="1:14" x14ac:dyDescent="0.35">
      <c r="B23" s="433" t="s">
        <v>176</v>
      </c>
      <c r="C23" s="434"/>
      <c r="D23" s="434"/>
      <c r="E23" s="435"/>
      <c r="F23" s="436"/>
      <c r="G23" s="436"/>
      <c r="H23" s="436"/>
      <c r="I23" s="437"/>
      <c r="J23" s="438"/>
      <c r="K23" s="439" t="e">
        <f>SUM(K18:K21)</f>
        <v>#VALUE!</v>
      </c>
      <c r="L23" s="439">
        <f>SUM(L18:L21)</f>
        <v>0</v>
      </c>
      <c r="M23" s="439"/>
      <c r="N23" s="439"/>
    </row>
    <row r="24" spans="1:14" x14ac:dyDescent="0.35">
      <c r="B24" s="443"/>
      <c r="C24" s="443"/>
      <c r="D24" s="449"/>
      <c r="E24" s="449"/>
      <c r="F24" s="443"/>
      <c r="G24" s="443"/>
      <c r="H24" s="443"/>
      <c r="I24" s="450"/>
      <c r="J24" s="445"/>
      <c r="K24" s="445"/>
      <c r="L24" s="451"/>
      <c r="M24" s="451"/>
      <c r="N24" s="451"/>
    </row>
    <row r="25" spans="1:14" x14ac:dyDescent="0.35">
      <c r="A25" s="249" t="s">
        <v>107</v>
      </c>
      <c r="B25" s="452" t="s">
        <v>10</v>
      </c>
      <c r="C25" s="453"/>
      <c r="D25" s="453"/>
      <c r="E25" s="453"/>
      <c r="F25" s="453"/>
      <c r="G25" s="453"/>
      <c r="H25" s="453"/>
      <c r="I25" s="453"/>
      <c r="J25" s="453"/>
      <c r="K25" s="454" t="e">
        <f>K23+K15</f>
        <v>#VALUE!</v>
      </c>
      <c r="L25" s="454">
        <f>L23+L15</f>
        <v>0</v>
      </c>
      <c r="M25" s="454">
        <v>0</v>
      </c>
      <c r="N25" s="454">
        <f>SUM(N11:N20)</f>
        <v>0</v>
      </c>
    </row>
    <row r="26" spans="1:14" x14ac:dyDescent="0.35">
      <c r="G26" s="278"/>
      <c r="H26" s="278"/>
    </row>
    <row r="27" spans="1:14" x14ac:dyDescent="0.35">
      <c r="C27" s="251" t="s">
        <v>161</v>
      </c>
      <c r="D27" s="281"/>
      <c r="G27" s="278"/>
      <c r="H27" s="278"/>
    </row>
    <row r="28" spans="1:14" x14ac:dyDescent="0.35">
      <c r="C28" s="251" t="s">
        <v>162</v>
      </c>
      <c r="D28" s="281"/>
      <c r="G28" s="278"/>
      <c r="H28" s="278"/>
    </row>
    <row r="29" spans="1:14" x14ac:dyDescent="0.35">
      <c r="C29" s="251" t="s">
        <v>163</v>
      </c>
      <c r="D29" s="281"/>
      <c r="G29" s="278"/>
      <c r="H29" s="278"/>
    </row>
    <row r="30" spans="1:14" x14ac:dyDescent="0.35">
      <c r="C30" t="s">
        <v>164</v>
      </c>
      <c r="D30" s="281"/>
      <c r="G30" s="278"/>
      <c r="H30" s="278"/>
    </row>
    <row r="31" spans="1:14" ht="15" thickBot="1" x14ac:dyDescent="0.4">
      <c r="C31" s="17" t="s">
        <v>165</v>
      </c>
      <c r="D31" s="455"/>
      <c r="G31" s="278"/>
      <c r="H31" s="278"/>
    </row>
    <row r="32" spans="1:14" ht="15" thickTop="1" x14ac:dyDescent="0.35">
      <c r="C32" s="456" t="s">
        <v>34</v>
      </c>
      <c r="D32" s="457">
        <f>SUM(D27:D31)</f>
        <v>0</v>
      </c>
      <c r="G32" s="278"/>
      <c r="H32" s="278"/>
    </row>
    <row r="33" spans="2:8" ht="15" thickBot="1" x14ac:dyDescent="0.4">
      <c r="C33" s="17" t="s">
        <v>181</v>
      </c>
      <c r="D33" s="455">
        <f>L21</f>
        <v>0</v>
      </c>
      <c r="G33" s="278"/>
      <c r="H33" s="278"/>
    </row>
    <row r="34" spans="2:8" ht="15" thickTop="1" x14ac:dyDescent="0.35">
      <c r="C34" s="456" t="s">
        <v>34</v>
      </c>
      <c r="D34" s="457">
        <f>D32+D33</f>
        <v>0</v>
      </c>
      <c r="E34" s="465">
        <f>D34-L25</f>
        <v>0</v>
      </c>
      <c r="G34" s="278"/>
      <c r="H34" s="278"/>
    </row>
    <row r="35" spans="2:8" x14ac:dyDescent="0.35">
      <c r="G35" s="278"/>
      <c r="H35" s="278"/>
    </row>
    <row r="36" spans="2:8" x14ac:dyDescent="0.35">
      <c r="B36" s="282" t="s">
        <v>127</v>
      </c>
      <c r="G36" s="278"/>
      <c r="H36" s="278"/>
    </row>
    <row r="37" spans="2:8" x14ac:dyDescent="0.35">
      <c r="B37" s="282" t="s">
        <v>128</v>
      </c>
      <c r="G37" s="278"/>
      <c r="H37" s="278"/>
    </row>
    <row r="38" spans="2:8" x14ac:dyDescent="0.35">
      <c r="B38" s="282" t="s">
        <v>129</v>
      </c>
      <c r="G38" s="278"/>
      <c r="H38" s="278"/>
    </row>
    <row r="39" spans="2:8" x14ac:dyDescent="0.35">
      <c r="G39" s="278"/>
      <c r="H39" s="278"/>
    </row>
    <row r="40" spans="2:8" x14ac:dyDescent="0.35">
      <c r="G40" s="278"/>
      <c r="H40" s="278"/>
    </row>
    <row r="41" spans="2:8" x14ac:dyDescent="0.35">
      <c r="G41" s="278"/>
      <c r="H41" s="278"/>
    </row>
    <row r="42" spans="2:8" x14ac:dyDescent="0.35">
      <c r="G42" s="278"/>
      <c r="H42" s="278"/>
    </row>
    <row r="43" spans="2:8" x14ac:dyDescent="0.35">
      <c r="G43" s="278"/>
      <c r="H43" s="278"/>
    </row>
    <row r="44" spans="2:8" x14ac:dyDescent="0.35">
      <c r="G44" s="278"/>
      <c r="H44" s="278"/>
    </row>
    <row r="45" spans="2:8" x14ac:dyDescent="0.35">
      <c r="G45" s="278"/>
      <c r="H45" s="278"/>
    </row>
    <row r="46" spans="2:8" x14ac:dyDescent="0.35">
      <c r="G46" s="278"/>
      <c r="H46" s="278"/>
    </row>
    <row r="47" spans="2:8" x14ac:dyDescent="0.35">
      <c r="G47" s="278"/>
      <c r="H47" s="278"/>
    </row>
    <row r="48" spans="2:8" x14ac:dyDescent="0.35">
      <c r="G48" s="278"/>
      <c r="H48" s="278"/>
    </row>
    <row r="49" spans="7:14" x14ac:dyDescent="0.35">
      <c r="G49" s="278"/>
      <c r="H49" s="278"/>
    </row>
    <row r="50" spans="7:14" x14ac:dyDescent="0.35">
      <c r="G50" s="278"/>
      <c r="H50" s="278"/>
    </row>
    <row r="51" spans="7:14" x14ac:dyDescent="0.35">
      <c r="G51" s="278"/>
      <c r="H51" s="278"/>
    </row>
    <row r="52" spans="7:14" x14ac:dyDescent="0.35">
      <c r="G52" s="278"/>
      <c r="H52" s="278"/>
      <c r="L52" s="283"/>
    </row>
    <row r="53" spans="7:14" x14ac:dyDescent="0.35">
      <c r="G53" s="278"/>
      <c r="H53" s="278"/>
      <c r="L53" s="284"/>
    </row>
    <row r="54" spans="7:14" x14ac:dyDescent="0.35">
      <c r="G54" s="278"/>
      <c r="H54" s="278"/>
    </row>
    <row r="55" spans="7:14" x14ac:dyDescent="0.35">
      <c r="G55" s="278"/>
      <c r="H55" s="278"/>
    </row>
    <row r="56" spans="7:14" x14ac:dyDescent="0.35">
      <c r="G56" s="278"/>
      <c r="H56" s="278"/>
    </row>
    <row r="57" spans="7:14" x14ac:dyDescent="0.35">
      <c r="G57" s="278"/>
      <c r="H57" s="278"/>
    </row>
    <row r="58" spans="7:14" x14ac:dyDescent="0.35">
      <c r="G58" s="278"/>
      <c r="H58" s="278"/>
    </row>
    <row r="59" spans="7:14" x14ac:dyDescent="0.35">
      <c r="G59" s="278"/>
      <c r="H59" s="278"/>
    </row>
    <row r="60" spans="7:14" x14ac:dyDescent="0.35">
      <c r="G60" s="278"/>
      <c r="H60" s="278"/>
    </row>
    <row r="64" spans="7:14" x14ac:dyDescent="0.35">
      <c r="M64" s="284"/>
      <c r="N64" s="284"/>
    </row>
  </sheetData>
  <phoneticPr fontId="19" type="noConversion"/>
  <conditionalFormatting sqref="E1:E15 E17:E1048576">
    <cfRule type="cellIs" dxfId="1" priority="2" operator="equal">
      <formula>1766342120315</formula>
    </cfRule>
  </conditionalFormatting>
  <conditionalFormatting sqref="E17:E1048576 E1:E15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E1B28-9967-491F-B907-5C876CA7AA59}">
  <dimension ref="A1:P372"/>
  <sheetViews>
    <sheetView zoomScale="126" workbookViewId="0"/>
  </sheetViews>
  <sheetFormatPr defaultColWidth="10.81640625" defaultRowHeight="14.5" x14ac:dyDescent="0.35"/>
  <cols>
    <col min="1" max="1" width="9.1796875" style="287" bestFit="1" customWidth="1"/>
    <col min="2" max="2" width="8.54296875" style="288" customWidth="1"/>
    <col min="3" max="3" width="29.81640625" style="288" customWidth="1"/>
    <col min="4" max="5" width="10.81640625" style="288" customWidth="1"/>
    <col min="6" max="6" width="14.54296875" style="288" customWidth="1"/>
    <col min="7" max="7" width="22.453125" style="288" customWidth="1"/>
    <col min="8" max="8" width="11.81640625" style="289" customWidth="1"/>
    <col min="9" max="9" width="11.1796875" style="288" customWidth="1"/>
    <col min="10" max="10" width="7.1796875" style="286" customWidth="1"/>
    <col min="11" max="11" width="9.81640625" style="288" customWidth="1"/>
    <col min="12" max="12" width="12.7265625" style="288" customWidth="1"/>
    <col min="13" max="13" width="8.1796875" style="288" customWidth="1"/>
    <col min="14" max="14" width="11.81640625" style="288" customWidth="1"/>
    <col min="15" max="15" width="14" style="288" bestFit="1" customWidth="1"/>
    <col min="16" max="16" width="19.81640625" style="288" customWidth="1"/>
    <col min="17" max="16384" width="10.81640625" style="288"/>
  </cols>
  <sheetData>
    <row r="1" spans="1:16" s="286" customFormat="1" ht="15" customHeight="1" x14ac:dyDescent="0.35">
      <c r="A1" s="285">
        <v>1</v>
      </c>
      <c r="B1" s="286">
        <f>A1+1</f>
        <v>2</v>
      </c>
      <c r="C1" s="286">
        <f t="shared" ref="C1:F1" si="0">B1+1</f>
        <v>3</v>
      </c>
      <c r="D1" s="286">
        <f t="shared" si="0"/>
        <v>4</v>
      </c>
      <c r="E1" s="286">
        <f t="shared" si="0"/>
        <v>5</v>
      </c>
      <c r="F1" s="286">
        <f t="shared" si="0"/>
        <v>6</v>
      </c>
      <c r="G1" s="286">
        <f t="shared" ref="G1" si="1">F1+1</f>
        <v>7</v>
      </c>
      <c r="H1" s="286">
        <f t="shared" ref="H1" si="2">G1+1</f>
        <v>8</v>
      </c>
      <c r="I1" s="286">
        <f t="shared" ref="I1" si="3">H1+1</f>
        <v>9</v>
      </c>
      <c r="J1" s="286">
        <f t="shared" ref="J1" si="4">I1+1</f>
        <v>10</v>
      </c>
      <c r="K1" s="286">
        <f t="shared" ref="K1" si="5">J1+1</f>
        <v>11</v>
      </c>
      <c r="L1" s="286">
        <f t="shared" ref="L1" si="6">K1+1</f>
        <v>12</v>
      </c>
      <c r="M1" s="286">
        <f t="shared" ref="M1" si="7">L1+1</f>
        <v>13</v>
      </c>
      <c r="N1" s="286">
        <f t="shared" ref="N1" si="8">M1+1</f>
        <v>14</v>
      </c>
    </row>
    <row r="2" spans="1:16" ht="15" customHeight="1" thickBot="1" x14ac:dyDescent="0.4"/>
    <row r="3" spans="1:16" ht="15" customHeight="1" x14ac:dyDescent="0.35">
      <c r="B3" s="290"/>
      <c r="C3" s="291"/>
      <c r="D3" s="291"/>
      <c r="E3" s="291"/>
      <c r="F3" s="291"/>
      <c r="G3" s="291"/>
      <c r="H3" s="291"/>
      <c r="I3" s="291"/>
      <c r="J3" s="292"/>
      <c r="K3" s="291"/>
      <c r="L3" s="291"/>
      <c r="M3" s="291"/>
      <c r="N3" s="293"/>
    </row>
    <row r="4" spans="1:16" ht="15" customHeight="1" x14ac:dyDescent="0.35">
      <c r="B4" s="294"/>
      <c r="C4" s="295"/>
      <c r="D4" s="295"/>
      <c r="E4" s="295"/>
      <c r="F4" s="295"/>
      <c r="G4" s="295"/>
      <c r="H4" s="296" t="str">
        <f>EMPLEADOS!C2</f>
        <v>XXXXXXXXX XXXXXXXX</v>
      </c>
      <c r="I4" s="295"/>
      <c r="J4" s="297"/>
      <c r="K4" s="295"/>
      <c r="L4" s="295"/>
      <c r="M4" s="295"/>
      <c r="N4" s="298"/>
    </row>
    <row r="5" spans="1:16" ht="15" customHeight="1" x14ac:dyDescent="0.35">
      <c r="B5" s="299" t="s">
        <v>11</v>
      </c>
      <c r="C5" s="300"/>
      <c r="D5" s="300"/>
      <c r="E5" s="300"/>
      <c r="F5" s="300"/>
      <c r="G5" s="300"/>
      <c r="H5" s="296"/>
      <c r="I5" s="300"/>
      <c r="J5" s="301"/>
      <c r="K5" s="300"/>
      <c r="L5" s="300"/>
      <c r="M5" s="300"/>
      <c r="N5" s="302"/>
    </row>
    <row r="6" spans="1:16" ht="15" customHeight="1" x14ac:dyDescent="0.35">
      <c r="B6" s="299" t="s">
        <v>131</v>
      </c>
      <c r="C6" s="300"/>
      <c r="D6" s="300"/>
      <c r="E6" s="300"/>
      <c r="F6" s="300"/>
      <c r="G6" s="300"/>
      <c r="H6" s="300"/>
      <c r="I6" s="300"/>
      <c r="J6" s="301"/>
      <c r="K6" s="300"/>
      <c r="L6" s="369" t="s">
        <v>160</v>
      </c>
      <c r="M6" s="370">
        <f>'OBLIGACIONES FINANCIERAS'!N5-2%</f>
        <v>-0.02</v>
      </c>
      <c r="N6" s="302"/>
    </row>
    <row r="7" spans="1:16" ht="15" customHeight="1" thickBot="1" x14ac:dyDescent="0.4">
      <c r="B7" s="303" t="str">
        <f>EMPLEADOS!C4</f>
        <v>DD-MM-AAAA</v>
      </c>
      <c r="C7" s="300"/>
      <c r="D7" s="300"/>
      <c r="E7" s="300"/>
      <c r="F7" s="300"/>
      <c r="G7" s="300"/>
      <c r="H7" s="300"/>
      <c r="I7" s="300"/>
      <c r="J7" s="301"/>
      <c r="K7" s="300"/>
      <c r="L7" s="300"/>
      <c r="M7" s="300"/>
      <c r="N7" s="302"/>
    </row>
    <row r="8" spans="1:16" ht="15" customHeight="1" thickBot="1" x14ac:dyDescent="0.4">
      <c r="B8" s="304"/>
      <c r="C8" s="305"/>
      <c r="D8" s="306"/>
      <c r="E8" s="306"/>
      <c r="F8" s="306"/>
      <c r="G8" s="306"/>
      <c r="H8" s="307"/>
      <c r="I8" s="306"/>
      <c r="J8" s="308"/>
      <c r="K8" s="306"/>
      <c r="L8" s="305"/>
      <c r="M8" s="305"/>
      <c r="N8" s="309" t="s">
        <v>95</v>
      </c>
    </row>
    <row r="9" spans="1:16" ht="24.65" customHeight="1" x14ac:dyDescent="0.35">
      <c r="B9" s="310" t="s">
        <v>13</v>
      </c>
      <c r="C9" s="311" t="s">
        <v>3</v>
      </c>
      <c r="D9" s="312" t="s">
        <v>4</v>
      </c>
      <c r="E9" s="312" t="s">
        <v>5</v>
      </c>
      <c r="F9" s="312" t="s">
        <v>6</v>
      </c>
      <c r="G9" s="312" t="s">
        <v>19</v>
      </c>
      <c r="H9" s="312" t="s">
        <v>132</v>
      </c>
      <c r="I9" s="311" t="s">
        <v>70</v>
      </c>
      <c r="J9" s="313" t="s">
        <v>14</v>
      </c>
      <c r="K9" s="312" t="s">
        <v>8</v>
      </c>
      <c r="L9" s="311" t="s">
        <v>67</v>
      </c>
      <c r="M9" s="311" t="s">
        <v>16</v>
      </c>
      <c r="N9" s="314" t="s">
        <v>80</v>
      </c>
    </row>
    <row r="10" spans="1:16" ht="15" customHeight="1" x14ac:dyDescent="0.35">
      <c r="A10" s="315" t="s">
        <v>152</v>
      </c>
      <c r="B10" s="316">
        <v>237010</v>
      </c>
      <c r="C10" s="134"/>
      <c r="D10" s="243"/>
      <c r="E10" s="317"/>
      <c r="F10" s="317"/>
      <c r="G10" s="318"/>
      <c r="H10" s="464"/>
      <c r="I10" s="245"/>
      <c r="J10" s="319" t="e">
        <f t="shared" ref="J10:J12" si="9">$B$7-I10</f>
        <v>#VALUE!</v>
      </c>
      <c r="K10" s="151" t="e">
        <f>IF(J10&gt;90,L10,0)</f>
        <v>#VALUE!</v>
      </c>
      <c r="L10" s="134"/>
      <c r="M10" s="134"/>
      <c r="N10" s="320">
        <f>L10+M10</f>
        <v>0</v>
      </c>
      <c r="P10" s="288" t="str">
        <f>"Aportes a CCF "&amp;" Mes "&amp;MONTH(I10)&amp;" Año "&amp;YEAR(I10)</f>
        <v>Aportes a CCF  Mes 1 Año 1900</v>
      </c>
    </row>
    <row r="11" spans="1:16" ht="15" customHeight="1" x14ac:dyDescent="0.35">
      <c r="A11" s="315" t="s">
        <v>153</v>
      </c>
      <c r="B11" s="316">
        <v>237010</v>
      </c>
      <c r="C11" s="134"/>
      <c r="D11" s="243"/>
      <c r="E11" s="317"/>
      <c r="F11" s="317"/>
      <c r="G11" s="318"/>
      <c r="H11" s="464"/>
      <c r="I11" s="245"/>
      <c r="J11" s="319" t="e">
        <f t="shared" si="9"/>
        <v>#VALUE!</v>
      </c>
      <c r="K11" s="151" t="e">
        <f t="shared" ref="K11:K12" si="10">IF(J11&gt;90,L11,0)</f>
        <v>#VALUE!</v>
      </c>
      <c r="L11" s="134"/>
      <c r="M11" s="134"/>
      <c r="N11" s="320">
        <f t="shared" ref="N11:N12" si="11">L11+M11</f>
        <v>0</v>
      </c>
      <c r="P11" s="288" t="str">
        <f t="shared" ref="P11:P12" si="12">"Aportes a CCF "&amp;" Mes "&amp;MONTH(I11)&amp;" Año "&amp;YEAR(I11)</f>
        <v>Aportes a CCF  Mes 1 Año 1900</v>
      </c>
    </row>
    <row r="12" spans="1:16" ht="15" customHeight="1" x14ac:dyDescent="0.35">
      <c r="A12" s="315" t="s">
        <v>154</v>
      </c>
      <c r="B12" s="316">
        <v>237010</v>
      </c>
      <c r="C12" s="134"/>
      <c r="D12" s="243"/>
      <c r="E12" s="317"/>
      <c r="F12" s="317"/>
      <c r="G12" s="318"/>
      <c r="H12" s="464"/>
      <c r="I12" s="245"/>
      <c r="J12" s="319" t="e">
        <f t="shared" si="9"/>
        <v>#VALUE!</v>
      </c>
      <c r="K12" s="151" t="e">
        <f t="shared" si="10"/>
        <v>#VALUE!</v>
      </c>
      <c r="L12" s="134"/>
      <c r="M12" s="134"/>
      <c r="N12" s="320">
        <f t="shared" si="11"/>
        <v>0</v>
      </c>
      <c r="P12" s="288" t="str">
        <f t="shared" si="12"/>
        <v>Aportes a CCF  Mes 1 Año 1900</v>
      </c>
    </row>
    <row r="13" spans="1:16" ht="15" customHeight="1" x14ac:dyDescent="0.35">
      <c r="A13" s="315"/>
      <c r="B13" s="316"/>
      <c r="C13" s="134"/>
      <c r="D13" s="243"/>
      <c r="E13" s="317"/>
      <c r="F13" s="317"/>
      <c r="G13" s="318"/>
      <c r="H13" s="246"/>
      <c r="I13" s="245"/>
      <c r="J13" s="319"/>
      <c r="K13" s="151"/>
      <c r="L13" s="134"/>
      <c r="M13" s="134"/>
      <c r="N13" s="320"/>
    </row>
    <row r="14" spans="1:16" ht="15" customHeight="1" x14ac:dyDescent="0.35">
      <c r="A14" s="315"/>
      <c r="B14" s="321"/>
      <c r="C14" s="322" t="s">
        <v>97</v>
      </c>
      <c r="D14" s="322"/>
      <c r="E14" s="322"/>
      <c r="F14" s="322"/>
      <c r="G14" s="322"/>
      <c r="H14" s="322"/>
      <c r="I14" s="322"/>
      <c r="J14" s="323"/>
      <c r="K14" s="322" t="e">
        <f>SUM(K10:K13)</f>
        <v>#VALUE!</v>
      </c>
      <c r="L14" s="322">
        <f>SUM(L10:L13)</f>
        <v>0</v>
      </c>
      <c r="M14" s="322">
        <f>SUM(M10:M13)</f>
        <v>0</v>
      </c>
      <c r="N14" s="324">
        <f>SUM(N10:N13)</f>
        <v>0</v>
      </c>
    </row>
    <row r="15" spans="1:16" ht="15" customHeight="1" x14ac:dyDescent="0.35">
      <c r="A15" s="315"/>
      <c r="B15" s="325"/>
      <c r="C15" s="151"/>
      <c r="D15" s="151"/>
      <c r="E15" s="151"/>
      <c r="F15" s="151"/>
      <c r="G15" s="151"/>
      <c r="H15" s="326"/>
      <c r="I15" s="151"/>
      <c r="J15" s="319"/>
      <c r="K15" s="151"/>
      <c r="L15" s="151"/>
      <c r="M15" s="151"/>
      <c r="N15" s="327"/>
    </row>
    <row r="16" spans="1:16" ht="15" customHeight="1" thickBot="1" x14ac:dyDescent="0.4">
      <c r="A16" s="315" t="s">
        <v>108</v>
      </c>
      <c r="B16" s="328" t="s">
        <v>96</v>
      </c>
      <c r="C16" s="329"/>
      <c r="D16" s="330"/>
      <c r="E16" s="330"/>
      <c r="F16" s="330"/>
      <c r="G16" s="330"/>
      <c r="H16" s="331"/>
      <c r="I16" s="330"/>
      <c r="J16" s="332"/>
      <c r="K16" s="157" t="e">
        <f>K14</f>
        <v>#VALUE!</v>
      </c>
      <c r="L16" s="157">
        <f t="shared" ref="L16:N16" si="13">L14</f>
        <v>0</v>
      </c>
      <c r="M16" s="157">
        <f t="shared" si="13"/>
        <v>0</v>
      </c>
      <c r="N16" s="333">
        <f t="shared" si="13"/>
        <v>0</v>
      </c>
    </row>
    <row r="17" ht="15" customHeight="1" x14ac:dyDescent="0.35"/>
    <row r="18" ht="15" customHeight="1" x14ac:dyDescent="0.35"/>
    <row r="19" ht="15" customHeight="1" x14ac:dyDescent="0.35"/>
    <row r="20" ht="15" customHeight="1" x14ac:dyDescent="0.35"/>
    <row r="21" ht="15" customHeight="1" x14ac:dyDescent="0.35"/>
    <row r="22" ht="15" customHeight="1" x14ac:dyDescent="0.35"/>
    <row r="23" ht="15" customHeight="1" x14ac:dyDescent="0.35"/>
    <row r="27" ht="15" customHeight="1" x14ac:dyDescent="0.35"/>
    <row r="28" ht="15" customHeight="1" x14ac:dyDescent="0.35"/>
    <row r="305" ht="15" customHeight="1" x14ac:dyDescent="0.35"/>
    <row r="306" ht="15" customHeight="1" x14ac:dyDescent="0.35"/>
    <row r="307" ht="15" customHeight="1" x14ac:dyDescent="0.35"/>
    <row r="318" ht="15" customHeight="1" x14ac:dyDescent="0.35"/>
    <row r="319" ht="15" customHeight="1" x14ac:dyDescent="0.35"/>
    <row r="322" ht="15" customHeight="1" x14ac:dyDescent="0.35"/>
    <row r="323" ht="15" customHeight="1" x14ac:dyDescent="0.35"/>
    <row r="324" ht="15" customHeight="1" x14ac:dyDescent="0.35"/>
    <row r="325" ht="15" customHeight="1" x14ac:dyDescent="0.35"/>
    <row r="326" ht="15" customHeight="1" x14ac:dyDescent="0.35"/>
    <row r="327" ht="15" customHeight="1" x14ac:dyDescent="0.35"/>
    <row r="328" ht="15" customHeight="1" x14ac:dyDescent="0.35"/>
    <row r="329" ht="15" customHeight="1" x14ac:dyDescent="0.35"/>
    <row r="330" ht="15" customHeight="1" x14ac:dyDescent="0.35"/>
    <row r="331" ht="15" customHeight="1" x14ac:dyDescent="0.35"/>
    <row r="332" ht="15" customHeight="1" x14ac:dyDescent="0.35"/>
    <row r="333" ht="15" customHeight="1" x14ac:dyDescent="0.35"/>
    <row r="334" ht="15" customHeight="1" x14ac:dyDescent="0.35"/>
    <row r="335" ht="15" customHeight="1" x14ac:dyDescent="0.35"/>
    <row r="336" ht="15" customHeight="1" x14ac:dyDescent="0.35"/>
    <row r="337" ht="15" customHeight="1" x14ac:dyDescent="0.35"/>
    <row r="338" ht="15" customHeight="1" x14ac:dyDescent="0.35"/>
    <row r="339" ht="15" customHeight="1" x14ac:dyDescent="0.35"/>
    <row r="340" ht="15" customHeight="1" x14ac:dyDescent="0.35"/>
    <row r="341" ht="15" customHeight="1" x14ac:dyDescent="0.35"/>
    <row r="342" ht="15" customHeight="1" x14ac:dyDescent="0.35"/>
    <row r="343" ht="15" customHeight="1" x14ac:dyDescent="0.35"/>
    <row r="344" ht="15" customHeight="1" x14ac:dyDescent="0.35"/>
    <row r="345" ht="15" customHeight="1" x14ac:dyDescent="0.35"/>
    <row r="346" ht="15" customHeight="1" x14ac:dyDescent="0.35"/>
    <row r="347" ht="15" customHeight="1" x14ac:dyDescent="0.35"/>
    <row r="348" ht="15" customHeight="1" x14ac:dyDescent="0.35"/>
    <row r="349" ht="15" customHeight="1" x14ac:dyDescent="0.35"/>
    <row r="350" ht="15" customHeight="1" x14ac:dyDescent="0.35"/>
    <row r="351" ht="15" customHeight="1" x14ac:dyDescent="0.35"/>
    <row r="352" ht="15" customHeight="1" x14ac:dyDescent="0.35"/>
    <row r="353" ht="15" customHeight="1" x14ac:dyDescent="0.35"/>
    <row r="354" ht="15" customHeight="1" x14ac:dyDescent="0.35"/>
    <row r="355" ht="15" customHeight="1" x14ac:dyDescent="0.35"/>
    <row r="356" ht="15" customHeight="1" x14ac:dyDescent="0.35"/>
    <row r="357" ht="15" customHeight="1" x14ac:dyDescent="0.35"/>
    <row r="358" ht="15" customHeight="1" x14ac:dyDescent="0.35"/>
    <row r="359" ht="15" customHeight="1" x14ac:dyDescent="0.35"/>
    <row r="360" ht="15" customHeight="1" x14ac:dyDescent="0.35"/>
    <row r="361" ht="15" customHeight="1" x14ac:dyDescent="0.35"/>
    <row r="362" ht="15" customHeight="1" x14ac:dyDescent="0.35"/>
    <row r="363" ht="15" customHeight="1" x14ac:dyDescent="0.35"/>
    <row r="364" ht="15" customHeight="1" x14ac:dyDescent="0.35"/>
    <row r="365" ht="15" customHeight="1" x14ac:dyDescent="0.35"/>
    <row r="366" ht="15" customHeight="1" x14ac:dyDescent="0.35"/>
    <row r="367" ht="15" customHeight="1" x14ac:dyDescent="0.35"/>
    <row r="368" ht="15" customHeight="1" x14ac:dyDescent="0.35"/>
    <row r="369" ht="15" customHeight="1" x14ac:dyDescent="0.35"/>
    <row r="371" ht="15" customHeight="1" x14ac:dyDescent="0.35"/>
    <row r="372" ht="15" customHeight="1" x14ac:dyDescent="0.35"/>
  </sheetData>
  <phoneticPr fontId="19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Q17"/>
  <sheetViews>
    <sheetView zoomScale="128" zoomScaleNormal="110" workbookViewId="0">
      <selection activeCell="A12" sqref="A12:XFD12"/>
    </sheetView>
  </sheetViews>
  <sheetFormatPr defaultColWidth="10.81640625" defaultRowHeight="9.5" x14ac:dyDescent="0.25"/>
  <cols>
    <col min="1" max="1" width="8.1796875" style="19" customWidth="1"/>
    <col min="2" max="2" width="12.1796875" style="4" customWidth="1"/>
    <col min="3" max="3" width="24.54296875" style="4" customWidth="1"/>
    <col min="4" max="4" width="12.453125" style="4" bestFit="1" customWidth="1"/>
    <col min="5" max="5" width="10.81640625" style="4"/>
    <col min="6" max="6" width="14.1796875" style="4" customWidth="1"/>
    <col min="7" max="7" width="15.453125" style="4" customWidth="1"/>
    <col min="8" max="8" width="20.1796875" style="4" customWidth="1"/>
    <col min="9" max="9" width="10.81640625" style="96"/>
    <col min="10" max="12" width="10.81640625" style="4"/>
    <col min="13" max="13" width="14.1796875" style="4" customWidth="1"/>
    <col min="14" max="14" width="10.81640625" style="4"/>
    <col min="15" max="15" width="15.81640625" style="4" customWidth="1"/>
    <col min="16" max="16384" width="10.81640625" style="4"/>
  </cols>
  <sheetData>
    <row r="1" spans="1:17" ht="10" thickBot="1" x14ac:dyDescent="0.3"/>
    <row r="2" spans="1:17" ht="15" customHeight="1" x14ac:dyDescent="0.25">
      <c r="B2" s="194" t="s">
        <v>0</v>
      </c>
      <c r="C2" s="97"/>
      <c r="D2" s="97"/>
      <c r="E2" s="97"/>
      <c r="F2" s="97"/>
      <c r="G2" s="97"/>
      <c r="H2" s="97"/>
      <c r="I2" s="98"/>
      <c r="J2" s="97"/>
      <c r="K2" s="97"/>
      <c r="L2" s="97"/>
      <c r="M2" s="97"/>
      <c r="N2" s="97"/>
      <c r="O2" s="200"/>
    </row>
    <row r="3" spans="1:17" ht="11.5" x14ac:dyDescent="0.25">
      <c r="B3" s="195"/>
      <c r="C3" s="99"/>
      <c r="D3" s="99"/>
      <c r="E3" s="99"/>
      <c r="F3" s="99"/>
      <c r="G3" s="99"/>
      <c r="H3" s="296" t="str">
        <f>EMPLEADOS!C2</f>
        <v>XXXXXXXXX XXXXXXXX</v>
      </c>
      <c r="I3" s="100"/>
      <c r="J3" s="99"/>
      <c r="K3" s="99"/>
      <c r="L3" s="99"/>
      <c r="M3" s="99"/>
      <c r="N3" s="99"/>
      <c r="O3" s="201"/>
    </row>
    <row r="4" spans="1:17" ht="14.9" customHeight="1" x14ac:dyDescent="0.25">
      <c r="B4" s="101" t="s">
        <v>1</v>
      </c>
      <c r="C4" s="102"/>
      <c r="D4" s="102"/>
      <c r="E4" s="102"/>
      <c r="F4" s="102"/>
      <c r="G4" s="102"/>
      <c r="H4" s="296"/>
      <c r="I4" s="103"/>
      <c r="J4" s="102"/>
      <c r="K4" s="102"/>
      <c r="L4" s="102"/>
      <c r="M4" s="102"/>
      <c r="N4" s="102"/>
      <c r="O4" s="202"/>
    </row>
    <row r="5" spans="1:17" ht="14.9" customHeight="1" x14ac:dyDescent="0.25">
      <c r="B5" s="101" t="s">
        <v>2</v>
      </c>
      <c r="C5" s="102"/>
      <c r="D5" s="102"/>
      <c r="E5" s="102"/>
      <c r="F5" s="102"/>
      <c r="G5" s="102"/>
      <c r="H5" s="102"/>
      <c r="I5" s="103"/>
      <c r="J5" s="102"/>
      <c r="K5" s="102"/>
      <c r="L5" s="102"/>
      <c r="M5" s="135" t="s">
        <v>121</v>
      </c>
      <c r="N5" s="334"/>
      <c r="O5" s="202"/>
    </row>
    <row r="6" spans="1:17" x14ac:dyDescent="0.25">
      <c r="B6" s="104" t="str">
        <f>EMPLEADOS!C4</f>
        <v>DD-MM-AAAA</v>
      </c>
      <c r="C6" s="102"/>
      <c r="D6" s="105"/>
      <c r="E6" s="105"/>
      <c r="F6" s="105"/>
      <c r="G6" s="105"/>
      <c r="H6" s="105"/>
      <c r="I6" s="106"/>
      <c r="J6" s="105"/>
      <c r="K6" s="105"/>
      <c r="L6" s="105"/>
      <c r="M6" s="105"/>
      <c r="N6" s="105"/>
      <c r="O6" s="203"/>
    </row>
    <row r="7" spans="1:17" ht="15" customHeight="1" x14ac:dyDescent="0.25">
      <c r="B7" s="196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204" t="s">
        <v>25</v>
      </c>
    </row>
    <row r="8" spans="1:17" ht="19" x14ac:dyDescent="0.25">
      <c r="B8" s="197" t="s">
        <v>13</v>
      </c>
      <c r="C8" s="108" t="s">
        <v>103</v>
      </c>
      <c r="D8" s="109" t="s">
        <v>4</v>
      </c>
      <c r="E8" s="109" t="s">
        <v>5</v>
      </c>
      <c r="F8" s="109" t="s">
        <v>6</v>
      </c>
      <c r="G8" s="109" t="s">
        <v>7</v>
      </c>
      <c r="H8" s="109" t="s">
        <v>22</v>
      </c>
      <c r="I8" s="335" t="s">
        <v>66</v>
      </c>
      <c r="J8" s="108" t="s">
        <v>68</v>
      </c>
      <c r="K8" s="109" t="s">
        <v>130</v>
      </c>
      <c r="L8" s="109" t="s">
        <v>29</v>
      </c>
      <c r="M8" s="336" t="s">
        <v>67</v>
      </c>
      <c r="N8" s="109" t="s">
        <v>9</v>
      </c>
      <c r="O8" s="110" t="s">
        <v>48</v>
      </c>
    </row>
    <row r="9" spans="1:17" x14ac:dyDescent="0.25">
      <c r="A9" s="111" t="s">
        <v>45</v>
      </c>
      <c r="B9" s="112"/>
      <c r="C9" s="113"/>
      <c r="D9" s="114"/>
      <c r="E9" s="114"/>
      <c r="F9" s="114"/>
      <c r="G9" s="114"/>
      <c r="H9" s="114"/>
      <c r="I9" s="337"/>
      <c r="J9" s="338"/>
      <c r="K9" s="339" t="e">
        <f>$B$6-I9</f>
        <v>#VALUE!</v>
      </c>
      <c r="L9" s="326" t="e">
        <f>IF(K9&gt;90,M9,0)</f>
        <v>#VALUE!</v>
      </c>
      <c r="M9" s="340">
        <v>0</v>
      </c>
      <c r="N9" s="326">
        <v>0</v>
      </c>
      <c r="O9" s="341">
        <f>M9+N9</f>
        <v>0</v>
      </c>
      <c r="Q9" s="115">
        <f>+M9*-1</f>
        <v>0</v>
      </c>
    </row>
    <row r="10" spans="1:17" x14ac:dyDescent="0.25">
      <c r="A10" s="111" t="s">
        <v>46</v>
      </c>
      <c r="B10" s="112"/>
      <c r="C10" s="113"/>
      <c r="D10" s="114"/>
      <c r="E10" s="114"/>
      <c r="F10" s="114"/>
      <c r="G10" s="114"/>
      <c r="H10" s="114"/>
      <c r="I10" s="337"/>
      <c r="J10" s="338"/>
      <c r="K10" s="339" t="e">
        <f t="shared" ref="K10:K11" si="0">$B$6-I10</f>
        <v>#VALUE!</v>
      </c>
      <c r="L10" s="326" t="e">
        <f t="shared" ref="L10:L11" si="1">IF(K10&gt;90,M10,0)</f>
        <v>#VALUE!</v>
      </c>
      <c r="M10" s="340">
        <v>0</v>
      </c>
      <c r="N10" s="326">
        <v>0</v>
      </c>
      <c r="O10" s="341">
        <f t="shared" ref="O10:O11" si="2">M10+N10</f>
        <v>0</v>
      </c>
      <c r="Q10" s="115">
        <f t="shared" ref="Q10:Q11" si="3">+M10*-1</f>
        <v>0</v>
      </c>
    </row>
    <row r="11" spans="1:17" x14ac:dyDescent="0.25">
      <c r="A11" s="111" t="s">
        <v>69</v>
      </c>
      <c r="B11" s="112"/>
      <c r="C11" s="113"/>
      <c r="D11" s="114"/>
      <c r="E11" s="114"/>
      <c r="F11" s="114"/>
      <c r="G11" s="114"/>
      <c r="H11" s="114"/>
      <c r="I11" s="337"/>
      <c r="J11" s="338"/>
      <c r="K11" s="339" t="e">
        <f t="shared" si="0"/>
        <v>#VALUE!</v>
      </c>
      <c r="L11" s="326" t="e">
        <f t="shared" si="1"/>
        <v>#VALUE!</v>
      </c>
      <c r="M11" s="340">
        <v>0</v>
      </c>
      <c r="N11" s="326">
        <v>0</v>
      </c>
      <c r="O11" s="341">
        <f t="shared" si="2"/>
        <v>0</v>
      </c>
      <c r="Q11" s="115">
        <f t="shared" si="3"/>
        <v>0</v>
      </c>
    </row>
    <row r="12" spans="1:17" x14ac:dyDescent="0.25">
      <c r="A12" s="111"/>
      <c r="B12" s="479"/>
      <c r="C12" s="477"/>
      <c r="D12" s="478"/>
      <c r="E12" s="478"/>
      <c r="F12" s="478"/>
      <c r="G12" s="478"/>
      <c r="H12" s="478"/>
      <c r="I12" s="480"/>
      <c r="J12" s="481"/>
      <c r="K12" s="482"/>
      <c r="L12" s="483"/>
      <c r="M12" s="484"/>
      <c r="N12" s="483"/>
      <c r="O12" s="485"/>
      <c r="Q12" s="115"/>
    </row>
    <row r="13" spans="1:17" ht="10" thickBot="1" x14ac:dyDescent="0.3">
      <c r="A13" s="19" t="s">
        <v>109</v>
      </c>
      <c r="B13" s="198" t="s">
        <v>10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82" t="e">
        <f>SUM(L9:L11)</f>
        <v>#VALUE!</v>
      </c>
      <c r="M13" s="182">
        <f>SUM(M9:M11)</f>
        <v>0</v>
      </c>
      <c r="N13" s="182">
        <f>SUM(N9:N11)</f>
        <v>0</v>
      </c>
      <c r="O13" s="342">
        <f>SUM(O9:O11)</f>
        <v>0</v>
      </c>
    </row>
    <row r="15" spans="1:17" x14ac:dyDescent="0.25">
      <c r="J15" s="136"/>
      <c r="M15" s="137"/>
      <c r="O15" s="205"/>
    </row>
    <row r="16" spans="1:17" x14ac:dyDescent="0.25">
      <c r="H16" s="199"/>
      <c r="M16" s="137"/>
      <c r="O16" s="205"/>
    </row>
    <row r="17" spans="8:8" x14ac:dyDescent="0.25">
      <c r="H17" s="199"/>
    </row>
  </sheetData>
  <phoneticPr fontId="19" type="noConversion"/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P188"/>
  <sheetViews>
    <sheetView zoomScale="146" zoomScaleNormal="105" workbookViewId="0">
      <selection activeCell="L47" sqref="L47"/>
    </sheetView>
  </sheetViews>
  <sheetFormatPr defaultColWidth="10.81640625" defaultRowHeight="13.5" customHeight="1" x14ac:dyDescent="0.35"/>
  <cols>
    <col min="1" max="1" width="7.6328125" style="117" customWidth="1"/>
    <col min="3" max="3" width="32.1796875" bestFit="1" customWidth="1"/>
    <col min="4" max="5" width="10.81640625" style="15"/>
    <col min="6" max="6" width="47.81640625" style="15" customWidth="1"/>
    <col min="7" max="7" width="18.1796875" style="3" customWidth="1"/>
    <col min="8" max="8" width="12.453125" customWidth="1"/>
    <col min="9" max="9" width="10.81640625" style="344"/>
    <col min="10" max="10" width="15.54296875" customWidth="1"/>
    <col min="11" max="11" width="18.1796875" customWidth="1"/>
    <col min="12" max="13" width="15.54296875" customWidth="1"/>
    <col min="14" max="14" width="29.453125" customWidth="1"/>
    <col min="16" max="16" width="12.54296875" bestFit="1" customWidth="1"/>
  </cols>
  <sheetData>
    <row r="1" spans="1:15" ht="15" customHeight="1" x14ac:dyDescent="0.35">
      <c r="C1" s="343"/>
    </row>
    <row r="2" spans="1:15" ht="15" customHeight="1" thickBot="1" x14ac:dyDescent="0.4">
      <c r="B2" s="117"/>
      <c r="C2" s="117"/>
      <c r="D2" s="117"/>
      <c r="E2" s="117"/>
      <c r="F2" s="117"/>
      <c r="G2" s="117"/>
      <c r="H2" s="117"/>
      <c r="I2" s="285"/>
      <c r="J2" s="117"/>
      <c r="K2" s="117"/>
      <c r="L2" s="117"/>
      <c r="M2" s="117"/>
      <c r="N2" s="117"/>
      <c r="O2" s="117"/>
    </row>
    <row r="3" spans="1:15" ht="15" customHeight="1" x14ac:dyDescent="0.35">
      <c r="B3" s="118"/>
      <c r="C3" s="119"/>
      <c r="D3" s="119"/>
      <c r="E3" s="119"/>
      <c r="F3" s="119"/>
      <c r="G3" s="119"/>
      <c r="H3" s="119"/>
      <c r="I3" s="345"/>
      <c r="J3" s="119"/>
      <c r="K3" s="119"/>
      <c r="L3" s="119"/>
      <c r="M3" s="119"/>
      <c r="N3" s="346"/>
      <c r="O3" s="117"/>
    </row>
    <row r="4" spans="1:15" ht="15" customHeight="1" x14ac:dyDescent="0.35">
      <c r="B4" s="120"/>
      <c r="C4" s="168"/>
      <c r="D4" s="168"/>
      <c r="E4" s="168"/>
      <c r="F4" s="168"/>
      <c r="G4" s="169" t="str">
        <f>EMPLEADOS!C2</f>
        <v>XXXXXXXXX XXXXXXXX</v>
      </c>
      <c r="H4" s="347"/>
      <c r="I4" s="348"/>
      <c r="J4" s="168"/>
      <c r="K4" s="168"/>
      <c r="L4" s="168"/>
      <c r="M4" s="168"/>
      <c r="N4" s="349"/>
    </row>
    <row r="5" spans="1:15" ht="15" customHeight="1" x14ac:dyDescent="0.35">
      <c r="B5" s="101" t="s">
        <v>11</v>
      </c>
      <c r="C5" s="102"/>
      <c r="D5" s="170"/>
      <c r="E5" s="170"/>
      <c r="F5" s="170"/>
      <c r="G5" s="169"/>
      <c r="I5" s="350"/>
      <c r="J5" s="102"/>
      <c r="K5" s="102"/>
      <c r="L5" s="102"/>
      <c r="M5" s="102"/>
      <c r="N5" s="202"/>
    </row>
    <row r="6" spans="1:15" ht="15" customHeight="1" x14ac:dyDescent="0.35">
      <c r="B6" s="101" t="s">
        <v>12</v>
      </c>
      <c r="C6" s="102"/>
      <c r="D6" s="170"/>
      <c r="E6" s="170"/>
      <c r="F6" s="170"/>
      <c r="G6" s="102"/>
      <c r="H6" s="102"/>
      <c r="I6" s="350"/>
      <c r="J6" s="102"/>
      <c r="K6" s="102"/>
      <c r="L6" s="102"/>
      <c r="M6" s="102"/>
      <c r="N6" s="202"/>
    </row>
    <row r="7" spans="1:15" ht="15" customHeight="1" thickBot="1" x14ac:dyDescent="0.4">
      <c r="B7" s="104" t="str">
        <f>EMPLEADOS!C4</f>
        <v>DD-MM-AAAA</v>
      </c>
      <c r="C7" s="171"/>
      <c r="D7" s="172"/>
      <c r="E7" s="172"/>
      <c r="F7" s="172"/>
      <c r="G7" s="171"/>
      <c r="H7" s="171"/>
      <c r="I7" s="350"/>
      <c r="J7" s="171"/>
      <c r="K7" s="171"/>
      <c r="L7" s="171"/>
      <c r="M7" s="171"/>
      <c r="N7" s="351"/>
    </row>
    <row r="8" spans="1:15" ht="15" customHeight="1" thickBot="1" x14ac:dyDescent="0.4">
      <c r="B8" s="138"/>
      <c r="C8" s="139"/>
      <c r="D8" s="140"/>
      <c r="E8" s="140"/>
      <c r="F8" s="140"/>
      <c r="G8" s="141"/>
      <c r="H8" s="142"/>
      <c r="I8" s="308"/>
      <c r="J8" s="142"/>
      <c r="K8" s="142"/>
      <c r="L8" s="142"/>
      <c r="M8" s="352" t="s">
        <v>26</v>
      </c>
      <c r="N8" s="353"/>
    </row>
    <row r="9" spans="1:15" ht="24.65" customHeight="1" x14ac:dyDescent="0.35">
      <c r="B9" s="143" t="s">
        <v>13</v>
      </c>
      <c r="C9" s="108" t="s">
        <v>3</v>
      </c>
      <c r="D9" s="109" t="s">
        <v>4</v>
      </c>
      <c r="E9" s="109" t="s">
        <v>5</v>
      </c>
      <c r="F9" s="109" t="s">
        <v>6</v>
      </c>
      <c r="G9" s="109" t="s">
        <v>104</v>
      </c>
      <c r="H9" s="108" t="s">
        <v>70</v>
      </c>
      <c r="I9" s="354" t="s">
        <v>14</v>
      </c>
      <c r="J9" s="109" t="s">
        <v>8</v>
      </c>
      <c r="K9" s="336" t="s">
        <v>67</v>
      </c>
      <c r="L9" s="108" t="s">
        <v>16</v>
      </c>
      <c r="M9" s="110" t="s">
        <v>80</v>
      </c>
      <c r="N9" s="110" t="s">
        <v>92</v>
      </c>
    </row>
    <row r="10" spans="1:15" ht="15" customHeight="1" x14ac:dyDescent="0.35">
      <c r="A10" s="94"/>
      <c r="B10" s="144" t="s">
        <v>166</v>
      </c>
      <c r="C10" s="145"/>
      <c r="D10" s="146"/>
      <c r="E10" s="146"/>
      <c r="F10" s="146"/>
      <c r="G10" s="183"/>
      <c r="H10" s="183"/>
      <c r="I10" s="355"/>
      <c r="J10" s="183"/>
      <c r="K10" s="183"/>
      <c r="L10" s="183"/>
      <c r="M10" s="356"/>
      <c r="N10" s="147"/>
    </row>
    <row r="11" spans="1:15" ht="15" customHeight="1" x14ac:dyDescent="0.35">
      <c r="A11" s="94" t="s">
        <v>118</v>
      </c>
      <c r="B11" s="112">
        <v>220505</v>
      </c>
      <c r="C11" s="113"/>
      <c r="D11" s="357"/>
      <c r="E11" s="92"/>
      <c r="F11" s="92"/>
      <c r="G11" s="114"/>
      <c r="H11" s="131"/>
      <c r="I11" s="358" t="e">
        <f>$B$7-H11</f>
        <v>#VALUE!</v>
      </c>
      <c r="J11" s="133" t="e">
        <f>IF(I11&gt;90,K11,0)</f>
        <v>#VALUE!</v>
      </c>
      <c r="K11" s="134">
        <v>0</v>
      </c>
      <c r="L11" s="134">
        <v>0</v>
      </c>
      <c r="M11" s="327">
        <f t="shared" ref="M11:M13" si="0">K11+L11</f>
        <v>0</v>
      </c>
      <c r="N11" s="189" t="s">
        <v>167</v>
      </c>
    </row>
    <row r="12" spans="1:15" ht="15" customHeight="1" x14ac:dyDescent="0.35">
      <c r="A12" s="94" t="s">
        <v>155</v>
      </c>
      <c r="B12" s="112">
        <v>220505</v>
      </c>
      <c r="C12" s="113"/>
      <c r="D12" s="357"/>
      <c r="E12" s="92"/>
      <c r="F12" s="92"/>
      <c r="G12" s="114"/>
      <c r="H12" s="131"/>
      <c r="I12" s="358" t="e">
        <f>$B$7-H12</f>
        <v>#VALUE!</v>
      </c>
      <c r="J12" s="133" t="e">
        <f>IF(I12&gt;90,K12,0)</f>
        <v>#VALUE!</v>
      </c>
      <c r="K12" s="134">
        <v>0</v>
      </c>
      <c r="L12" s="134">
        <v>0</v>
      </c>
      <c r="M12" s="327">
        <f t="shared" si="0"/>
        <v>0</v>
      </c>
      <c r="N12" s="189" t="s">
        <v>167</v>
      </c>
    </row>
    <row r="13" spans="1:15" ht="15" customHeight="1" x14ac:dyDescent="0.35">
      <c r="A13" s="94" t="s">
        <v>156</v>
      </c>
      <c r="B13" s="112">
        <v>220505</v>
      </c>
      <c r="C13" s="359"/>
      <c r="D13" s="357"/>
      <c r="E13" s="92"/>
      <c r="F13" s="92"/>
      <c r="G13" s="114"/>
      <c r="H13" s="131"/>
      <c r="I13" s="358" t="e">
        <f t="shared" ref="I13" si="1">$B$7-H13</f>
        <v>#VALUE!</v>
      </c>
      <c r="J13" s="133" t="e">
        <f t="shared" ref="J13" si="2">IF(I13&gt;90,K13,0)</f>
        <v>#VALUE!</v>
      </c>
      <c r="K13" s="134">
        <v>0</v>
      </c>
      <c r="L13" s="134">
        <v>0</v>
      </c>
      <c r="M13" s="327">
        <f t="shared" si="0"/>
        <v>0</v>
      </c>
      <c r="N13" s="189" t="s">
        <v>167</v>
      </c>
    </row>
    <row r="14" spans="1:15" ht="15" customHeight="1" x14ac:dyDescent="0.35">
      <c r="A14" s="94"/>
      <c r="B14" s="112"/>
      <c r="C14" s="113"/>
      <c r="D14" s="357"/>
      <c r="E14" s="92"/>
      <c r="F14" s="92"/>
      <c r="G14" s="114"/>
      <c r="H14" s="131"/>
      <c r="I14" s="358"/>
      <c r="J14" s="133"/>
      <c r="K14" s="134"/>
      <c r="L14" s="134"/>
      <c r="M14" s="327"/>
      <c r="N14" s="189"/>
    </row>
    <row r="15" spans="1:15" ht="15" customHeight="1" x14ac:dyDescent="0.35">
      <c r="A15" s="94" t="s">
        <v>111</v>
      </c>
      <c r="B15" s="184"/>
      <c r="C15" s="185"/>
      <c r="D15" s="186"/>
      <c r="E15" s="186"/>
      <c r="F15" s="186"/>
      <c r="G15" s="187"/>
      <c r="H15" s="187"/>
      <c r="I15" s="360"/>
      <c r="J15" s="322" t="e">
        <f>SUM(J11:J14)</f>
        <v>#VALUE!</v>
      </c>
      <c r="K15" s="322">
        <f>SUM(K11:K14)</f>
        <v>0</v>
      </c>
      <c r="L15" s="322">
        <f>SUM(L11:L14)</f>
        <v>0</v>
      </c>
      <c r="M15" s="322">
        <f>SUM(M11:M14)</f>
        <v>0</v>
      </c>
      <c r="N15" s="324"/>
    </row>
    <row r="16" spans="1:15" ht="15" customHeight="1" x14ac:dyDescent="0.35">
      <c r="A16" s="94"/>
      <c r="B16" s="144" t="s">
        <v>105</v>
      </c>
      <c r="C16" s="145"/>
      <c r="D16" s="146"/>
      <c r="E16" s="146"/>
      <c r="F16" s="146"/>
      <c r="G16" s="183"/>
      <c r="H16" s="183"/>
      <c r="I16" s="361"/>
      <c r="J16" s="188"/>
      <c r="K16" s="188"/>
      <c r="L16" s="188"/>
      <c r="M16" s="356"/>
      <c r="N16" s="356"/>
    </row>
    <row r="17" spans="1:16" ht="14.5" x14ac:dyDescent="0.35">
      <c r="A17" s="94" t="s">
        <v>43</v>
      </c>
      <c r="B17" s="112"/>
      <c r="C17" s="113"/>
      <c r="D17" s="92"/>
      <c r="E17" s="92"/>
      <c r="F17" s="92"/>
      <c r="G17" s="114"/>
      <c r="H17" s="131"/>
      <c r="I17" s="358" t="e">
        <f t="shared" ref="I17:I19" si="3">$B$7-H17</f>
        <v>#VALUE!</v>
      </c>
      <c r="J17" s="133" t="e">
        <f t="shared" ref="J17:J19" si="4">IF(I17&gt;90,K17,0)</f>
        <v>#VALUE!</v>
      </c>
      <c r="K17" s="134">
        <v>0</v>
      </c>
      <c r="L17" s="134">
        <v>0</v>
      </c>
      <c r="M17" s="327">
        <f t="shared" ref="M17:M18" si="5">K17+L17</f>
        <v>0</v>
      </c>
      <c r="N17" s="189" t="s">
        <v>190</v>
      </c>
      <c r="P17" s="8"/>
    </row>
    <row r="18" spans="1:16" ht="14.5" x14ac:dyDescent="0.35">
      <c r="A18" s="94" t="s">
        <v>44</v>
      </c>
      <c r="B18" s="112"/>
      <c r="C18" s="113"/>
      <c r="D18" s="92"/>
      <c r="E18" s="92"/>
      <c r="F18" s="92"/>
      <c r="G18" s="114"/>
      <c r="H18" s="131"/>
      <c r="I18" s="358" t="e">
        <f t="shared" si="3"/>
        <v>#VALUE!</v>
      </c>
      <c r="J18" s="133" t="e">
        <f t="shared" si="4"/>
        <v>#VALUE!</v>
      </c>
      <c r="K18" s="134">
        <v>0</v>
      </c>
      <c r="L18" s="134">
        <v>0</v>
      </c>
      <c r="M18" s="327">
        <f t="shared" si="5"/>
        <v>0</v>
      </c>
      <c r="N18" s="189" t="s">
        <v>190</v>
      </c>
      <c r="P18" s="8"/>
    </row>
    <row r="19" spans="1:16" ht="14.5" x14ac:dyDescent="0.35">
      <c r="A19" s="94" t="s">
        <v>116</v>
      </c>
      <c r="B19" s="112"/>
      <c r="C19" s="113"/>
      <c r="D19" s="92"/>
      <c r="E19" s="92"/>
      <c r="F19" s="92"/>
      <c r="G19" s="114"/>
      <c r="H19" s="131"/>
      <c r="I19" s="358" t="e">
        <f t="shared" si="3"/>
        <v>#VALUE!</v>
      </c>
      <c r="J19" s="133" t="e">
        <f t="shared" si="4"/>
        <v>#VALUE!</v>
      </c>
      <c r="K19" s="134">
        <v>0</v>
      </c>
      <c r="L19" s="134">
        <v>0</v>
      </c>
      <c r="M19" s="327"/>
      <c r="N19" s="189" t="s">
        <v>190</v>
      </c>
      <c r="P19" s="8"/>
    </row>
    <row r="20" spans="1:16" ht="14.5" x14ac:dyDescent="0.35">
      <c r="A20" s="94"/>
      <c r="B20" s="112"/>
      <c r="C20" s="113"/>
      <c r="D20" s="92"/>
      <c r="E20" s="92"/>
      <c r="F20" s="92"/>
      <c r="G20" s="114"/>
      <c r="H20" s="131"/>
      <c r="I20" s="358"/>
      <c r="J20" s="133"/>
      <c r="K20" s="134"/>
      <c r="L20" s="134"/>
      <c r="M20" s="327"/>
      <c r="N20" s="189"/>
      <c r="P20" s="8"/>
    </row>
    <row r="21" spans="1:16" ht="15" customHeight="1" x14ac:dyDescent="0.35">
      <c r="A21" s="94" t="s">
        <v>112</v>
      </c>
      <c r="B21" s="148"/>
      <c r="C21" s="149" t="s">
        <v>62</v>
      </c>
      <c r="D21" s="150"/>
      <c r="E21" s="150"/>
      <c r="F21" s="150"/>
      <c r="G21" s="190"/>
      <c r="H21" s="190"/>
      <c r="I21" s="362"/>
      <c r="J21" s="191" t="e">
        <f>SUM(J17:J20)</f>
        <v>#VALUE!</v>
      </c>
      <c r="K21" s="191">
        <f>SUM(K17:K20)</f>
        <v>0</v>
      </c>
      <c r="L21" s="191">
        <f>SUM(L17:L20)</f>
        <v>0</v>
      </c>
      <c r="M21" s="363">
        <f>SUM(M17:M20)</f>
        <v>0</v>
      </c>
      <c r="N21" s="363"/>
    </row>
    <row r="22" spans="1:16" ht="15" customHeight="1" x14ac:dyDescent="0.35">
      <c r="A22" s="94"/>
      <c r="B22" s="112"/>
      <c r="C22" s="130"/>
      <c r="D22" s="92"/>
      <c r="E22" s="92"/>
      <c r="F22" s="92"/>
      <c r="G22" s="114"/>
      <c r="H22" s="192"/>
      <c r="I22" s="319"/>
      <c r="J22" s="151"/>
      <c r="K22" s="151"/>
      <c r="L22" s="151"/>
      <c r="M22" s="327"/>
      <c r="N22" s="327"/>
    </row>
    <row r="23" spans="1:16" ht="15" customHeight="1" thickBot="1" x14ac:dyDescent="0.4">
      <c r="A23" s="458" t="s">
        <v>110</v>
      </c>
      <c r="B23" s="152" t="s">
        <v>168</v>
      </c>
      <c r="C23" s="153"/>
      <c r="D23" s="154"/>
      <c r="E23" s="154"/>
      <c r="F23" s="154"/>
      <c r="G23" s="155"/>
      <c r="H23" s="156"/>
      <c r="I23" s="332"/>
      <c r="J23" s="157"/>
      <c r="K23" s="157">
        <f>K15+K21</f>
        <v>0</v>
      </c>
      <c r="L23" s="157">
        <f>L15+L21</f>
        <v>0</v>
      </c>
      <c r="M23" s="333">
        <f>M21+M15</f>
        <v>0</v>
      </c>
      <c r="N23" s="333"/>
    </row>
    <row r="24" spans="1:16" ht="15" customHeight="1" x14ac:dyDescent="0.35"/>
    <row r="25" spans="1:16" ht="15" customHeight="1" x14ac:dyDescent="0.35">
      <c r="B25" s="473" t="s">
        <v>191</v>
      </c>
      <c r="C25" s="473"/>
      <c r="D25" s="474"/>
      <c r="E25" s="474"/>
      <c r="F25" s="474"/>
      <c r="G25" s="475"/>
      <c r="H25" s="473"/>
      <c r="I25" s="476"/>
      <c r="J25" s="473"/>
      <c r="K25" s="473"/>
      <c r="L25" s="473"/>
      <c r="M25" s="473"/>
      <c r="N25" s="473"/>
    </row>
    <row r="26" spans="1:16" ht="15" customHeight="1" x14ac:dyDescent="0.35"/>
    <row r="27" spans="1:16" ht="24.65" customHeight="1" x14ac:dyDescent="0.35">
      <c r="B27" s="459" t="s">
        <v>13</v>
      </c>
      <c r="C27" s="460" t="s">
        <v>3</v>
      </c>
      <c r="D27" s="459" t="s">
        <v>4</v>
      </c>
      <c r="E27" s="459" t="s">
        <v>5</v>
      </c>
      <c r="F27" s="459" t="s">
        <v>6</v>
      </c>
      <c r="G27" s="459" t="s">
        <v>104</v>
      </c>
      <c r="H27" s="460" t="s">
        <v>70</v>
      </c>
      <c r="I27" s="461" t="s">
        <v>14</v>
      </c>
      <c r="J27" s="459" t="s">
        <v>8</v>
      </c>
      <c r="K27" s="462" t="s">
        <v>67</v>
      </c>
      <c r="L27" s="460" t="s">
        <v>16</v>
      </c>
      <c r="M27" s="459" t="s">
        <v>80</v>
      </c>
      <c r="N27" s="459" t="s">
        <v>92</v>
      </c>
    </row>
    <row r="28" spans="1:16" ht="15" customHeight="1" x14ac:dyDescent="0.35">
      <c r="A28" s="94"/>
      <c r="B28" s="144" t="s">
        <v>178</v>
      </c>
      <c r="C28" s="145"/>
      <c r="D28" s="146"/>
      <c r="E28" s="146"/>
      <c r="F28" s="146"/>
      <c r="G28" s="183"/>
      <c r="H28" s="183"/>
      <c r="I28" s="355"/>
      <c r="J28" s="183"/>
      <c r="K28" s="183"/>
      <c r="L28" s="183"/>
      <c r="M28" s="356"/>
      <c r="N28" s="147"/>
    </row>
    <row r="29" spans="1:16" ht="15" customHeight="1" x14ac:dyDescent="0.35">
      <c r="A29" s="94" t="s">
        <v>194</v>
      </c>
      <c r="B29" s="130"/>
      <c r="C29" s="113"/>
      <c r="D29" s="357"/>
      <c r="E29" s="92"/>
      <c r="F29" s="92"/>
      <c r="G29" s="114"/>
      <c r="H29" s="131"/>
      <c r="I29" s="358" t="e">
        <f t="shared" ref="I29:I31" si="6">$B$7-H29</f>
        <v>#VALUE!</v>
      </c>
      <c r="J29" s="133" t="e">
        <f t="shared" ref="J29:J31" si="7">IF(I29&gt;90,K29,0)</f>
        <v>#VALUE!</v>
      </c>
      <c r="K29" s="134">
        <v>0</v>
      </c>
      <c r="L29" s="134">
        <v>0</v>
      </c>
      <c r="M29" s="151">
        <f t="shared" ref="M29:M31" si="8">K29+L29</f>
        <v>0</v>
      </c>
      <c r="N29" s="463" t="s">
        <v>167</v>
      </c>
    </row>
    <row r="30" spans="1:16" ht="15" customHeight="1" x14ac:dyDescent="0.35">
      <c r="A30" s="94" t="s">
        <v>195</v>
      </c>
      <c r="B30" s="130"/>
      <c r="C30" s="113"/>
      <c r="D30" s="357"/>
      <c r="E30" s="92"/>
      <c r="F30" s="92"/>
      <c r="G30" s="114"/>
      <c r="H30" s="131"/>
      <c r="I30" s="358" t="e">
        <f t="shared" si="6"/>
        <v>#VALUE!</v>
      </c>
      <c r="J30" s="133" t="e">
        <f t="shared" si="7"/>
        <v>#VALUE!</v>
      </c>
      <c r="K30" s="134">
        <v>0</v>
      </c>
      <c r="L30" s="134">
        <v>0</v>
      </c>
      <c r="M30" s="151">
        <f t="shared" si="8"/>
        <v>0</v>
      </c>
      <c r="N30" s="463" t="s">
        <v>167</v>
      </c>
    </row>
    <row r="31" spans="1:16" ht="15" customHeight="1" x14ac:dyDescent="0.35">
      <c r="A31" s="94" t="s">
        <v>196</v>
      </c>
      <c r="B31" s="130"/>
      <c r="C31" s="113"/>
      <c r="D31" s="357"/>
      <c r="E31" s="92"/>
      <c r="F31" s="92"/>
      <c r="G31" s="114"/>
      <c r="H31" s="131"/>
      <c r="I31" s="358" t="e">
        <f t="shared" si="6"/>
        <v>#VALUE!</v>
      </c>
      <c r="J31" s="133" t="e">
        <f t="shared" si="7"/>
        <v>#VALUE!</v>
      </c>
      <c r="K31" s="134">
        <v>0</v>
      </c>
      <c r="L31" s="134">
        <v>0</v>
      </c>
      <c r="M31" s="151">
        <f t="shared" si="8"/>
        <v>0</v>
      </c>
      <c r="N31" s="463" t="s">
        <v>167</v>
      </c>
    </row>
    <row r="32" spans="1:16" ht="15" customHeight="1" x14ac:dyDescent="0.35">
      <c r="A32" s="94"/>
      <c r="B32" s="130"/>
      <c r="C32" s="113"/>
      <c r="D32" s="357"/>
      <c r="E32" s="92"/>
      <c r="F32" s="92"/>
      <c r="G32" s="114"/>
      <c r="H32" s="131"/>
      <c r="I32" s="358"/>
      <c r="J32" s="133"/>
      <c r="K32" s="134"/>
      <c r="L32" s="134"/>
      <c r="M32" s="151"/>
      <c r="N32" s="463"/>
    </row>
    <row r="33" spans="1:14" ht="15" customHeight="1" x14ac:dyDescent="0.35">
      <c r="A33" s="94"/>
      <c r="B33" s="149"/>
      <c r="C33" s="149" t="s">
        <v>177</v>
      </c>
      <c r="D33" s="150"/>
      <c r="E33" s="150"/>
      <c r="F33" s="150"/>
      <c r="G33" s="190"/>
      <c r="H33" s="190"/>
      <c r="I33" s="362"/>
      <c r="J33" s="191" t="e">
        <f>SUM(J29:J32)</f>
        <v>#VALUE!</v>
      </c>
      <c r="K33" s="191">
        <f t="shared" ref="K33:M33" si="9">SUM(K29:K32)</f>
        <v>0</v>
      </c>
      <c r="L33" s="191">
        <f t="shared" si="9"/>
        <v>0</v>
      </c>
      <c r="M33" s="191">
        <f t="shared" si="9"/>
        <v>0</v>
      </c>
      <c r="N33" s="191"/>
    </row>
    <row r="34" spans="1:14" ht="15" customHeight="1" x14ac:dyDescent="0.35">
      <c r="A34" s="94"/>
      <c r="B34" s="144" t="s">
        <v>192</v>
      </c>
      <c r="C34" s="145"/>
      <c r="D34" s="146"/>
      <c r="E34" s="146"/>
      <c r="F34" s="146"/>
      <c r="G34" s="183"/>
      <c r="H34" s="183"/>
      <c r="I34" s="355"/>
      <c r="J34" s="183"/>
      <c r="K34" s="183"/>
      <c r="L34" s="183"/>
      <c r="M34" s="356"/>
      <c r="N34" s="147"/>
    </row>
    <row r="35" spans="1:14" ht="15" customHeight="1" x14ac:dyDescent="0.35">
      <c r="A35" s="94" t="s">
        <v>196</v>
      </c>
      <c r="B35" s="130"/>
      <c r="C35" s="113"/>
      <c r="D35" s="357"/>
      <c r="E35" s="92"/>
      <c r="F35" s="92"/>
      <c r="G35" s="114"/>
      <c r="H35" s="131"/>
      <c r="I35" s="358" t="e">
        <f t="shared" ref="I35:I37" si="10">$B$7-H35</f>
        <v>#VALUE!</v>
      </c>
      <c r="J35" s="133" t="e">
        <f t="shared" ref="J35:J37" si="11">IF(I35&gt;90,K35,0)</f>
        <v>#VALUE!</v>
      </c>
      <c r="K35" s="134">
        <v>0</v>
      </c>
      <c r="L35" s="134">
        <v>0</v>
      </c>
      <c r="M35" s="151">
        <f t="shared" ref="M35:M37" si="12">K35+L35</f>
        <v>0</v>
      </c>
      <c r="N35" s="463" t="s">
        <v>167</v>
      </c>
    </row>
    <row r="36" spans="1:14" ht="15" customHeight="1" x14ac:dyDescent="0.35">
      <c r="A36" s="94" t="s">
        <v>197</v>
      </c>
      <c r="B36" s="130"/>
      <c r="C36" s="113"/>
      <c r="D36" s="357"/>
      <c r="E36" s="92"/>
      <c r="F36" s="92"/>
      <c r="G36" s="114"/>
      <c r="H36" s="131"/>
      <c r="I36" s="358" t="e">
        <f t="shared" si="10"/>
        <v>#VALUE!</v>
      </c>
      <c r="J36" s="133" t="e">
        <f t="shared" si="11"/>
        <v>#VALUE!</v>
      </c>
      <c r="K36" s="134">
        <v>0</v>
      </c>
      <c r="L36" s="134">
        <v>0</v>
      </c>
      <c r="M36" s="151">
        <f t="shared" si="12"/>
        <v>0</v>
      </c>
      <c r="N36" s="463" t="s">
        <v>167</v>
      </c>
    </row>
    <row r="37" spans="1:14" ht="15" customHeight="1" x14ac:dyDescent="0.35">
      <c r="A37" s="94" t="s">
        <v>198</v>
      </c>
      <c r="B37" s="130"/>
      <c r="C37" s="113"/>
      <c r="D37" s="357"/>
      <c r="E37" s="92"/>
      <c r="F37" s="92"/>
      <c r="G37" s="114"/>
      <c r="H37" s="131"/>
      <c r="I37" s="358" t="e">
        <f t="shared" si="10"/>
        <v>#VALUE!</v>
      </c>
      <c r="J37" s="133" t="e">
        <f t="shared" si="11"/>
        <v>#VALUE!</v>
      </c>
      <c r="K37" s="134">
        <v>0</v>
      </c>
      <c r="L37" s="134">
        <v>0</v>
      </c>
      <c r="M37" s="151">
        <f t="shared" si="12"/>
        <v>0</v>
      </c>
      <c r="N37" s="463" t="s">
        <v>167</v>
      </c>
    </row>
    <row r="38" spans="1:14" ht="15" customHeight="1" x14ac:dyDescent="0.35">
      <c r="A38" s="94"/>
      <c r="B38" s="130"/>
      <c r="C38" s="113"/>
      <c r="D38" s="357"/>
      <c r="E38" s="92"/>
      <c r="F38" s="92"/>
      <c r="G38" s="114"/>
      <c r="H38" s="131"/>
      <c r="I38" s="358"/>
      <c r="J38" s="133"/>
      <c r="K38" s="134"/>
      <c r="L38" s="134"/>
      <c r="M38" s="151"/>
      <c r="N38" s="463"/>
    </row>
    <row r="39" spans="1:14" ht="15" customHeight="1" x14ac:dyDescent="0.35">
      <c r="A39" s="94"/>
      <c r="B39" s="149"/>
      <c r="C39" s="149" t="s">
        <v>202</v>
      </c>
      <c r="D39" s="150"/>
      <c r="E39" s="150"/>
      <c r="F39" s="150"/>
      <c r="G39" s="190"/>
      <c r="H39" s="190"/>
      <c r="I39" s="362"/>
      <c r="J39" s="191" t="e">
        <f>SUM(J35:J38)</f>
        <v>#VALUE!</v>
      </c>
      <c r="K39" s="191">
        <f t="shared" ref="J39:M39" si="13">SUM(K35:K37)</f>
        <v>0</v>
      </c>
      <c r="L39" s="191">
        <f t="shared" si="13"/>
        <v>0</v>
      </c>
      <c r="M39" s="191">
        <f t="shared" si="13"/>
        <v>0</v>
      </c>
      <c r="N39" s="191"/>
    </row>
    <row r="40" spans="1:14" ht="15" customHeight="1" x14ac:dyDescent="0.35">
      <c r="A40" s="94"/>
      <c r="B40" s="144" t="s">
        <v>193</v>
      </c>
      <c r="C40" s="145"/>
      <c r="D40" s="146"/>
      <c r="E40" s="146"/>
      <c r="F40" s="146"/>
      <c r="G40" s="183"/>
      <c r="H40" s="183"/>
      <c r="I40" s="355"/>
      <c r="J40" s="183"/>
      <c r="K40" s="183"/>
      <c r="L40" s="183"/>
      <c r="M40" s="356"/>
      <c r="N40" s="147"/>
    </row>
    <row r="41" spans="1:14" ht="15" customHeight="1" x14ac:dyDescent="0.35">
      <c r="A41" s="94" t="s">
        <v>199</v>
      </c>
      <c r="B41" s="130"/>
      <c r="C41" s="113"/>
      <c r="D41" s="357"/>
      <c r="E41" s="92"/>
      <c r="F41" s="92"/>
      <c r="G41" s="114"/>
      <c r="H41" s="131"/>
      <c r="I41" s="358" t="e">
        <f t="shared" ref="I41:I43" si="14">$B$7-H41</f>
        <v>#VALUE!</v>
      </c>
      <c r="J41" s="133" t="e">
        <f t="shared" ref="J41:J43" si="15">IF(I41&gt;90,K41,0)</f>
        <v>#VALUE!</v>
      </c>
      <c r="K41" s="134">
        <v>0</v>
      </c>
      <c r="L41" s="134">
        <v>0</v>
      </c>
      <c r="M41" s="151">
        <f t="shared" ref="M41:M43" si="16">K41+L41</f>
        <v>0</v>
      </c>
      <c r="N41" s="463" t="s">
        <v>167</v>
      </c>
    </row>
    <row r="42" spans="1:14" ht="15" customHeight="1" x14ac:dyDescent="0.35">
      <c r="A42" s="94" t="s">
        <v>200</v>
      </c>
      <c r="B42" s="130"/>
      <c r="C42" s="113"/>
      <c r="D42" s="357"/>
      <c r="E42" s="92"/>
      <c r="F42" s="92"/>
      <c r="G42" s="114"/>
      <c r="H42" s="131"/>
      <c r="I42" s="358" t="e">
        <f t="shared" si="14"/>
        <v>#VALUE!</v>
      </c>
      <c r="J42" s="133" t="e">
        <f t="shared" si="15"/>
        <v>#VALUE!</v>
      </c>
      <c r="K42" s="134">
        <v>0</v>
      </c>
      <c r="L42" s="134">
        <v>0</v>
      </c>
      <c r="M42" s="151">
        <f t="shared" si="16"/>
        <v>0</v>
      </c>
      <c r="N42" s="463" t="s">
        <v>167</v>
      </c>
    </row>
    <row r="43" spans="1:14" ht="15" customHeight="1" x14ac:dyDescent="0.35">
      <c r="A43" s="94" t="s">
        <v>201</v>
      </c>
      <c r="B43" s="130"/>
      <c r="C43" s="113"/>
      <c r="D43" s="357"/>
      <c r="E43" s="92"/>
      <c r="F43" s="92"/>
      <c r="G43" s="114"/>
      <c r="H43" s="131"/>
      <c r="I43" s="358" t="e">
        <f t="shared" si="14"/>
        <v>#VALUE!</v>
      </c>
      <c r="J43" s="133" t="e">
        <f t="shared" si="15"/>
        <v>#VALUE!</v>
      </c>
      <c r="K43" s="134">
        <v>0</v>
      </c>
      <c r="L43" s="134">
        <v>0</v>
      </c>
      <c r="M43" s="151">
        <f t="shared" si="16"/>
        <v>0</v>
      </c>
      <c r="N43" s="463" t="s">
        <v>167</v>
      </c>
    </row>
    <row r="44" spans="1:14" ht="15" customHeight="1" x14ac:dyDescent="0.35">
      <c r="A44" s="94"/>
      <c r="B44" s="130"/>
      <c r="C44" s="113"/>
      <c r="D44" s="357"/>
      <c r="E44" s="92"/>
      <c r="F44" s="92"/>
      <c r="G44" s="114"/>
      <c r="H44" s="131"/>
      <c r="I44" s="358"/>
      <c r="J44" s="133"/>
      <c r="K44" s="134"/>
      <c r="L44" s="134"/>
      <c r="M44" s="151"/>
      <c r="N44" s="463"/>
    </row>
    <row r="45" spans="1:14" ht="15" customHeight="1" x14ac:dyDescent="0.35">
      <c r="A45" s="94"/>
      <c r="B45" s="149"/>
      <c r="C45" s="149" t="s">
        <v>203</v>
      </c>
      <c r="D45" s="150"/>
      <c r="E45" s="150"/>
      <c r="F45" s="150"/>
      <c r="G45" s="190"/>
      <c r="H45" s="190"/>
      <c r="I45" s="362"/>
      <c r="J45" s="191" t="e">
        <f>SUM(J41:J44)</f>
        <v>#VALUE!</v>
      </c>
      <c r="K45" s="191">
        <f>SUM(K29:K43)</f>
        <v>0</v>
      </c>
      <c r="L45" s="191"/>
      <c r="M45" s="191">
        <f>SUM(M29:M43)</f>
        <v>0</v>
      </c>
      <c r="N45" s="191"/>
    </row>
    <row r="46" spans="1:14" ht="15" customHeight="1" x14ac:dyDescent="0.35">
      <c r="A46" s="94"/>
      <c r="B46" s="130"/>
      <c r="C46" s="113"/>
      <c r="D46" s="357"/>
      <c r="E46" s="92"/>
      <c r="F46" s="92"/>
      <c r="G46" s="114"/>
      <c r="H46" s="131"/>
      <c r="I46" s="358"/>
      <c r="J46" s="133"/>
      <c r="K46" s="134"/>
      <c r="L46" s="134"/>
      <c r="M46" s="151"/>
      <c r="N46" s="463"/>
    </row>
    <row r="47" spans="1:14" ht="15" customHeight="1" x14ac:dyDescent="0.35">
      <c r="A47" s="458" t="s">
        <v>179</v>
      </c>
      <c r="B47" s="149"/>
      <c r="C47" s="149" t="s">
        <v>204</v>
      </c>
      <c r="D47" s="150"/>
      <c r="E47" s="150"/>
      <c r="F47" s="150"/>
      <c r="G47" s="190"/>
      <c r="H47" s="190"/>
      <c r="I47" s="362"/>
      <c r="J47" s="191" t="e">
        <f>J45+J39+J33</f>
        <v>#VALUE!</v>
      </c>
      <c r="K47" s="191">
        <f>K45+K39+K33</f>
        <v>0</v>
      </c>
      <c r="L47" s="191">
        <f>L45+L39+L33</f>
        <v>0</v>
      </c>
      <c r="M47" s="191">
        <f>SUM(M29:M46)</f>
        <v>0</v>
      </c>
      <c r="N47" s="191"/>
    </row>
    <row r="48" spans="1:14" ht="15" customHeight="1" x14ac:dyDescent="0.35"/>
    <row r="49" spans="11:11" ht="15" customHeight="1" x14ac:dyDescent="0.35">
      <c r="K49" s="364"/>
    </row>
    <row r="50" spans="11:11" ht="15" customHeight="1" x14ac:dyDescent="0.35">
      <c r="K50" s="364"/>
    </row>
    <row r="51" spans="11:11" ht="15" customHeight="1" x14ac:dyDescent="0.35"/>
    <row r="52" spans="11:11" ht="15" customHeight="1" x14ac:dyDescent="0.35"/>
    <row r="53" spans="11:11" ht="15" customHeight="1" x14ac:dyDescent="0.35"/>
    <row r="54" spans="11:11" ht="15" customHeight="1" x14ac:dyDescent="0.35"/>
    <row r="55" spans="11:11" ht="15" customHeight="1" x14ac:dyDescent="0.35"/>
    <row r="56" spans="11:11" ht="15" customHeight="1" x14ac:dyDescent="0.35"/>
    <row r="57" spans="11:11" ht="15" customHeight="1" x14ac:dyDescent="0.35"/>
    <row r="58" spans="11:11" ht="15" customHeight="1" x14ac:dyDescent="0.35"/>
    <row r="59" spans="11:11" ht="15" customHeight="1" x14ac:dyDescent="0.35"/>
    <row r="60" spans="11:11" ht="15" customHeight="1" x14ac:dyDescent="0.35"/>
    <row r="61" spans="11:11" ht="15" customHeight="1" x14ac:dyDescent="0.35"/>
    <row r="62" spans="11:11" ht="15" customHeight="1" x14ac:dyDescent="0.35"/>
    <row r="63" spans="11:11" ht="15" customHeight="1" x14ac:dyDescent="0.35"/>
    <row r="64" spans="11:11" ht="15" customHeight="1" x14ac:dyDescent="0.35"/>
    <row r="65" ht="15" customHeight="1" x14ac:dyDescent="0.35"/>
    <row r="66" ht="15" customHeight="1" x14ac:dyDescent="0.35"/>
    <row r="67" ht="15" customHeight="1" x14ac:dyDescent="0.35"/>
    <row r="68" ht="15" customHeight="1" x14ac:dyDescent="0.35"/>
    <row r="69" ht="15" customHeight="1" x14ac:dyDescent="0.35"/>
    <row r="70" ht="15" customHeight="1" x14ac:dyDescent="0.35"/>
    <row r="71" ht="15" customHeight="1" x14ac:dyDescent="0.35"/>
    <row r="72" ht="15" customHeight="1" x14ac:dyDescent="0.35"/>
    <row r="73" ht="15" customHeight="1" x14ac:dyDescent="0.35"/>
    <row r="74" ht="15" customHeight="1" x14ac:dyDescent="0.35"/>
    <row r="75" ht="15" customHeight="1" x14ac:dyDescent="0.35"/>
    <row r="76" ht="15" customHeight="1" x14ac:dyDescent="0.35"/>
    <row r="77" ht="15" customHeight="1" x14ac:dyDescent="0.35"/>
    <row r="78" ht="15" customHeight="1" x14ac:dyDescent="0.35"/>
    <row r="79" ht="15" customHeight="1" x14ac:dyDescent="0.35"/>
    <row r="80" ht="15" customHeight="1" x14ac:dyDescent="0.35"/>
    <row r="81" ht="15" customHeight="1" x14ac:dyDescent="0.35"/>
    <row r="82" ht="15" customHeight="1" x14ac:dyDescent="0.35"/>
    <row r="83" ht="15" customHeight="1" x14ac:dyDescent="0.35"/>
    <row r="84" ht="15" customHeight="1" x14ac:dyDescent="0.35"/>
    <row r="85" ht="15" customHeight="1" x14ac:dyDescent="0.35"/>
    <row r="86" ht="15" customHeight="1" x14ac:dyDescent="0.35"/>
    <row r="87" ht="15" customHeight="1" x14ac:dyDescent="0.35"/>
    <row r="88" ht="15" customHeight="1" x14ac:dyDescent="0.35"/>
    <row r="89" ht="15" customHeight="1" x14ac:dyDescent="0.35"/>
    <row r="90" ht="15" customHeight="1" x14ac:dyDescent="0.35"/>
    <row r="91" ht="15" customHeight="1" x14ac:dyDescent="0.35"/>
    <row r="92" ht="15" customHeight="1" x14ac:dyDescent="0.35"/>
    <row r="93" ht="15" customHeight="1" x14ac:dyDescent="0.35"/>
    <row r="94" ht="15" customHeight="1" x14ac:dyDescent="0.35"/>
    <row r="95" ht="15" customHeight="1" x14ac:dyDescent="0.35"/>
    <row r="96" ht="15" customHeight="1" x14ac:dyDescent="0.35"/>
    <row r="97" ht="15" customHeight="1" x14ac:dyDescent="0.35"/>
    <row r="98" ht="15" customHeight="1" x14ac:dyDescent="0.35"/>
    <row r="99" ht="15" customHeight="1" x14ac:dyDescent="0.35"/>
    <row r="100" ht="15" customHeight="1" x14ac:dyDescent="0.35"/>
    <row r="101" ht="15" customHeight="1" x14ac:dyDescent="0.35"/>
    <row r="102" ht="15" customHeight="1" x14ac:dyDescent="0.35"/>
    <row r="103" ht="15" customHeight="1" x14ac:dyDescent="0.35"/>
    <row r="104" ht="15" customHeight="1" x14ac:dyDescent="0.35"/>
    <row r="105" ht="15" customHeight="1" x14ac:dyDescent="0.35"/>
    <row r="106" ht="15" customHeight="1" x14ac:dyDescent="0.35"/>
    <row r="107" ht="15" customHeight="1" x14ac:dyDescent="0.35"/>
    <row r="108" ht="15" customHeight="1" x14ac:dyDescent="0.35"/>
    <row r="109" ht="15" customHeight="1" x14ac:dyDescent="0.35"/>
    <row r="110" ht="15" customHeight="1" x14ac:dyDescent="0.35"/>
    <row r="111" ht="15" customHeight="1" x14ac:dyDescent="0.35"/>
    <row r="112" ht="15" customHeight="1" x14ac:dyDescent="0.35"/>
    <row r="113" ht="15" customHeight="1" x14ac:dyDescent="0.35"/>
    <row r="114" ht="15" customHeight="1" x14ac:dyDescent="0.35"/>
    <row r="115" ht="15" customHeight="1" x14ac:dyDescent="0.35"/>
    <row r="116" ht="15" customHeight="1" x14ac:dyDescent="0.35"/>
    <row r="117" ht="15" customHeight="1" x14ac:dyDescent="0.35"/>
    <row r="118" ht="15" customHeight="1" x14ac:dyDescent="0.35"/>
    <row r="119" ht="15" customHeight="1" x14ac:dyDescent="0.35"/>
    <row r="120" ht="15" customHeight="1" x14ac:dyDescent="0.35"/>
    <row r="121" ht="15" customHeight="1" x14ac:dyDescent="0.35"/>
    <row r="122" ht="15" customHeight="1" x14ac:dyDescent="0.35"/>
    <row r="123" ht="15" customHeight="1" x14ac:dyDescent="0.35"/>
    <row r="124" ht="15" customHeight="1" x14ac:dyDescent="0.35"/>
    <row r="125" ht="15" customHeight="1" x14ac:dyDescent="0.35"/>
    <row r="126" ht="15" customHeight="1" x14ac:dyDescent="0.35"/>
    <row r="127" ht="15" customHeight="1" x14ac:dyDescent="0.35"/>
    <row r="128" ht="15" customHeight="1" x14ac:dyDescent="0.35"/>
    <row r="129" ht="15" customHeight="1" x14ac:dyDescent="0.35"/>
    <row r="130" ht="15" customHeight="1" x14ac:dyDescent="0.35"/>
    <row r="131" ht="15" customHeight="1" x14ac:dyDescent="0.35"/>
    <row r="132" ht="15" customHeight="1" x14ac:dyDescent="0.35"/>
    <row r="133" ht="15" customHeight="1" x14ac:dyDescent="0.35"/>
    <row r="134" ht="15" customHeight="1" x14ac:dyDescent="0.35"/>
    <row r="135" ht="15" customHeight="1" x14ac:dyDescent="0.35"/>
    <row r="136" ht="15" customHeight="1" x14ac:dyDescent="0.35"/>
    <row r="137" ht="15" customHeight="1" x14ac:dyDescent="0.35"/>
    <row r="138" ht="15" customHeight="1" x14ac:dyDescent="0.35"/>
    <row r="139" ht="15" customHeight="1" x14ac:dyDescent="0.35"/>
    <row r="140" ht="15" customHeight="1" x14ac:dyDescent="0.35"/>
    <row r="141" ht="15" customHeight="1" x14ac:dyDescent="0.35"/>
    <row r="142" ht="15" customHeight="1" x14ac:dyDescent="0.35"/>
    <row r="143" ht="15" customHeight="1" x14ac:dyDescent="0.35"/>
    <row r="144" ht="15" customHeight="1" x14ac:dyDescent="0.35"/>
    <row r="145" ht="15" customHeight="1" x14ac:dyDescent="0.35"/>
    <row r="146" ht="15" customHeight="1" x14ac:dyDescent="0.35"/>
    <row r="147" ht="15" customHeight="1" x14ac:dyDescent="0.35"/>
    <row r="148" ht="15" customHeight="1" x14ac:dyDescent="0.35"/>
    <row r="149" ht="15" customHeight="1" x14ac:dyDescent="0.35"/>
    <row r="150" ht="15" customHeight="1" x14ac:dyDescent="0.35"/>
    <row r="151" ht="15" customHeight="1" x14ac:dyDescent="0.35"/>
    <row r="152" ht="15" customHeight="1" x14ac:dyDescent="0.35"/>
    <row r="153" ht="15" customHeight="1" x14ac:dyDescent="0.35"/>
    <row r="154" ht="15" customHeight="1" x14ac:dyDescent="0.35"/>
    <row r="155" ht="15" customHeight="1" x14ac:dyDescent="0.35"/>
    <row r="156" ht="15" customHeight="1" x14ac:dyDescent="0.35"/>
    <row r="157" ht="15" customHeight="1" x14ac:dyDescent="0.35"/>
    <row r="158" ht="15" customHeight="1" x14ac:dyDescent="0.35"/>
    <row r="159" ht="15" customHeight="1" x14ac:dyDescent="0.35"/>
    <row r="160" ht="15" customHeight="1" x14ac:dyDescent="0.35"/>
    <row r="161" ht="15" customHeight="1" x14ac:dyDescent="0.35"/>
    <row r="162" ht="15" customHeight="1" x14ac:dyDescent="0.35"/>
    <row r="163" ht="15" customHeight="1" x14ac:dyDescent="0.35"/>
    <row r="164" ht="15" customHeight="1" x14ac:dyDescent="0.35"/>
    <row r="165" ht="15" customHeight="1" x14ac:dyDescent="0.35"/>
    <row r="166" ht="15" customHeight="1" x14ac:dyDescent="0.35"/>
    <row r="167" ht="15" customHeight="1" x14ac:dyDescent="0.35"/>
    <row r="168" ht="15" customHeight="1" x14ac:dyDescent="0.35"/>
    <row r="169" ht="15" customHeight="1" x14ac:dyDescent="0.35"/>
    <row r="170" ht="15" customHeight="1" x14ac:dyDescent="0.35"/>
    <row r="171" ht="15" customHeight="1" x14ac:dyDescent="0.35"/>
    <row r="172" ht="15" customHeight="1" x14ac:dyDescent="0.35"/>
    <row r="173" ht="15" customHeight="1" x14ac:dyDescent="0.35"/>
    <row r="174" ht="15" customHeight="1" x14ac:dyDescent="0.35"/>
    <row r="175" ht="15" customHeight="1" x14ac:dyDescent="0.35"/>
    <row r="176" ht="15" customHeight="1" x14ac:dyDescent="0.35"/>
    <row r="177" ht="15" customHeight="1" x14ac:dyDescent="0.35"/>
    <row r="178" ht="15" customHeight="1" x14ac:dyDescent="0.35"/>
    <row r="179" ht="15" customHeight="1" x14ac:dyDescent="0.35"/>
    <row r="180" ht="15" customHeight="1" x14ac:dyDescent="0.35"/>
    <row r="181" ht="15" customHeight="1" x14ac:dyDescent="0.35"/>
    <row r="182" ht="15" customHeight="1" x14ac:dyDescent="0.35"/>
    <row r="183" ht="15" customHeight="1" x14ac:dyDescent="0.35"/>
    <row r="187" ht="15" customHeight="1" x14ac:dyDescent="0.35"/>
    <row r="188" ht="15" customHeight="1" x14ac:dyDescent="0.35"/>
  </sheetData>
  <phoneticPr fontId="19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2"/>
  <sheetViews>
    <sheetView topLeftCell="A20" workbookViewId="0">
      <selection activeCell="D20" sqref="D20"/>
    </sheetView>
  </sheetViews>
  <sheetFormatPr defaultColWidth="10.90625" defaultRowHeight="14.5" x14ac:dyDescent="0.35"/>
  <cols>
    <col min="2" max="2" width="44.08984375" customWidth="1"/>
    <col min="3" max="3" width="24.453125" customWidth="1"/>
    <col min="4" max="4" width="24.08984375" style="5" customWidth="1"/>
    <col min="5" max="5" width="17.36328125" style="11" customWidth="1"/>
    <col min="6" max="6" width="21.36328125" customWidth="1"/>
    <col min="7" max="7" width="19.453125" customWidth="1"/>
    <col min="8" max="8" width="15.54296875" bestFit="1" customWidth="1"/>
  </cols>
  <sheetData>
    <row r="1" spans="1:10" ht="17" x14ac:dyDescent="0.35">
      <c r="B1" s="1"/>
    </row>
    <row r="2" spans="1:10" ht="25.5" x14ac:dyDescent="0.35">
      <c r="B2" s="51"/>
      <c r="C2" s="193" t="str">
        <f>EMPLEADOS!C2</f>
        <v>XXXXXXXXX XXXXXXXX</v>
      </c>
      <c r="D2" s="52"/>
      <c r="E2" s="53"/>
      <c r="F2" s="54"/>
    </row>
    <row r="3" spans="1:10" ht="25" x14ac:dyDescent="0.35">
      <c r="B3" s="55"/>
      <c r="C3" s="367" t="str">
        <f>EMPLEADOS!C3</f>
        <v>NIT: XXX.XXX.XXX - X</v>
      </c>
      <c r="D3" s="56"/>
      <c r="F3" s="57"/>
    </row>
    <row r="4" spans="1:10" ht="20" x14ac:dyDescent="0.35">
      <c r="B4" s="58" t="s">
        <v>20</v>
      </c>
      <c r="C4" s="85"/>
      <c r="D4" s="50"/>
      <c r="F4" s="59"/>
      <c r="G4" s="10"/>
      <c r="H4" s="10"/>
      <c r="I4" s="10"/>
      <c r="J4" s="10"/>
    </row>
    <row r="5" spans="1:10" ht="16.5" x14ac:dyDescent="0.35">
      <c r="B5" s="60" t="str">
        <f>EMPLEADOS!C4</f>
        <v>DD-MM-AAAA</v>
      </c>
      <c r="C5" s="61"/>
      <c r="D5" s="50"/>
      <c r="F5" s="59"/>
      <c r="G5" s="10"/>
      <c r="H5" s="10"/>
      <c r="I5" s="10"/>
      <c r="J5" s="10"/>
    </row>
    <row r="6" spans="1:10" ht="52.5" x14ac:dyDescent="0.35">
      <c r="B6" s="36" t="s">
        <v>13</v>
      </c>
      <c r="C6" s="36" t="s">
        <v>19</v>
      </c>
      <c r="D6" s="37" t="s">
        <v>59</v>
      </c>
      <c r="E6" s="37" t="s">
        <v>57</v>
      </c>
      <c r="F6" s="37" t="s">
        <v>64</v>
      </c>
      <c r="G6" s="10"/>
      <c r="I6" s="10"/>
      <c r="J6" s="10"/>
    </row>
    <row r="7" spans="1:10" ht="17.5" x14ac:dyDescent="0.35">
      <c r="A7" s="12" t="s">
        <v>106</v>
      </c>
      <c r="B7" s="38" t="s">
        <v>17</v>
      </c>
      <c r="C7" s="38" t="s">
        <v>23</v>
      </c>
      <c r="D7" s="31">
        <f>VLOOKUP(A7,EMPLEADOS!$A$1:$Z$2915,11,FALSE)</f>
        <v>0</v>
      </c>
      <c r="E7" s="31">
        <f>VLOOKUP(A7,EMPLEADOS!$A$1:$Z$2915,14,FALSE)</f>
        <v>0</v>
      </c>
      <c r="F7" s="31"/>
      <c r="G7" s="10"/>
      <c r="H7" s="10"/>
      <c r="I7" s="10"/>
      <c r="J7" s="10"/>
    </row>
    <row r="8" spans="1:10" ht="17.5" x14ac:dyDescent="0.35">
      <c r="A8" s="12" t="s">
        <v>107</v>
      </c>
      <c r="B8" s="38" t="s">
        <v>15</v>
      </c>
      <c r="C8" s="38" t="s">
        <v>24</v>
      </c>
      <c r="D8" s="31">
        <f>IMPUESTOS!L15</f>
        <v>0</v>
      </c>
      <c r="E8" s="31">
        <f>VLOOKUP(A8,IMPUESTOS!$A$2:$P$4941,13,FALSE)</f>
        <v>0</v>
      </c>
      <c r="F8" s="31"/>
      <c r="G8" s="10"/>
      <c r="H8" s="10"/>
      <c r="I8" s="10"/>
      <c r="J8" s="10"/>
    </row>
    <row r="9" spans="1:10" ht="17.5" x14ac:dyDescent="0.35">
      <c r="A9" s="12" t="s">
        <v>108</v>
      </c>
      <c r="B9" s="38" t="s">
        <v>94</v>
      </c>
      <c r="C9" s="38" t="s">
        <v>95</v>
      </c>
      <c r="D9" s="31">
        <f>VLOOKUP(A9,PARAFISCALES!$A$1:$N$2316,12,FALSE)</f>
        <v>0</v>
      </c>
      <c r="E9" s="31">
        <f>VLOOKUP(A9,PARAFISCALES!$A$1:$N$2316,13,FALSE)</f>
        <v>0</v>
      </c>
      <c r="F9" s="31"/>
      <c r="G9" s="10"/>
      <c r="H9" s="10"/>
      <c r="I9" s="10"/>
      <c r="J9" s="10"/>
    </row>
    <row r="10" spans="1:10" ht="17.5" x14ac:dyDescent="0.35">
      <c r="A10" s="12" t="s">
        <v>109</v>
      </c>
      <c r="B10" s="38" t="s">
        <v>2</v>
      </c>
      <c r="C10" s="38" t="s">
        <v>25</v>
      </c>
      <c r="D10" s="31">
        <f>VLOOKUP(A10,'OBLIGACIONES FINANCIERAS'!$A$1:$Q$2007,13,FALSE)</f>
        <v>0</v>
      </c>
      <c r="E10" s="31">
        <f>VLOOKUP(A10,'OBLIGACIONES FINANCIERAS'!$A$1:$Q$2007,14,FALSE)</f>
        <v>0</v>
      </c>
      <c r="F10" s="31"/>
      <c r="G10" s="10"/>
      <c r="H10" s="10"/>
      <c r="I10" s="10"/>
      <c r="J10" s="10"/>
    </row>
    <row r="11" spans="1:10" ht="66.75" customHeight="1" x14ac:dyDescent="0.35">
      <c r="A11" s="12" t="s">
        <v>110</v>
      </c>
      <c r="B11" s="38" t="s">
        <v>12</v>
      </c>
      <c r="C11" s="38" t="s">
        <v>26</v>
      </c>
      <c r="D11" s="31">
        <f>'CUENTAS POR PAGAR'!M23+IMPUESTOS!D30+IMPUESTOS!D31</f>
        <v>0</v>
      </c>
      <c r="E11" s="31">
        <f>VLOOKUP(A11,'CUENTAS POR PAGAR'!$A$1:$S$1992,12,FALSE)</f>
        <v>0</v>
      </c>
      <c r="F11" s="31">
        <f>'CUENTAS POR PAGAR'!L166</f>
        <v>0</v>
      </c>
      <c r="G11" s="10"/>
      <c r="H11" s="10"/>
      <c r="I11" s="10"/>
      <c r="J11" s="10"/>
    </row>
    <row r="12" spans="1:10" ht="17.5" x14ac:dyDescent="0.35">
      <c r="A12" t="s">
        <v>114</v>
      </c>
      <c r="B12" s="62" t="s">
        <v>58</v>
      </c>
      <c r="C12" s="39"/>
      <c r="D12" s="40">
        <f>SUM(D7:D11)</f>
        <v>0</v>
      </c>
      <c r="E12" s="40">
        <f>SUM(E7:E11)</f>
        <v>0</v>
      </c>
      <c r="F12" s="40">
        <f>SUM(F8:F11)</f>
        <v>0</v>
      </c>
      <c r="G12" s="10"/>
      <c r="H12" s="10"/>
      <c r="I12" s="10"/>
      <c r="J12" s="10"/>
    </row>
    <row r="13" spans="1:10" ht="17.5" x14ac:dyDescent="0.35">
      <c r="A13" s="12"/>
      <c r="B13" s="62" t="s">
        <v>40</v>
      </c>
      <c r="C13" s="39"/>
      <c r="D13" s="40"/>
      <c r="E13" s="40"/>
      <c r="F13" s="40">
        <f>D12+E12+F12</f>
        <v>0</v>
      </c>
      <c r="G13" s="10"/>
      <c r="H13" s="10"/>
      <c r="I13" s="10"/>
      <c r="J13" s="10"/>
    </row>
    <row r="14" spans="1:10" ht="17.5" x14ac:dyDescent="0.35">
      <c r="B14" s="62" t="s">
        <v>182</v>
      </c>
      <c r="C14" s="39"/>
      <c r="D14" s="40"/>
      <c r="E14" s="40"/>
      <c r="F14" s="40">
        <f>'CUENTAS POR PAGAR'!M47</f>
        <v>0</v>
      </c>
      <c r="G14" s="10"/>
      <c r="H14" s="10"/>
      <c r="I14" s="10"/>
      <c r="J14" s="10"/>
    </row>
    <row r="15" spans="1:10" ht="17.5" x14ac:dyDescent="0.35">
      <c r="B15" s="62"/>
      <c r="C15" s="39"/>
      <c r="D15" s="40"/>
      <c r="E15" s="40"/>
      <c r="F15" s="40">
        <f>SUM(F13:F14)</f>
        <v>0</v>
      </c>
      <c r="G15" s="10"/>
      <c r="H15" s="10"/>
      <c r="I15" s="10"/>
      <c r="J15" s="10"/>
    </row>
    <row r="16" spans="1:10" x14ac:dyDescent="0.35">
      <c r="B16" s="2"/>
      <c r="E16" s="366"/>
      <c r="F16" s="366"/>
      <c r="G16" s="10"/>
      <c r="H16" s="10"/>
      <c r="I16" s="10"/>
      <c r="J16" s="10"/>
    </row>
    <row r="17" spans="1:10" x14ac:dyDescent="0.35">
      <c r="B17" s="2"/>
      <c r="E17" s="10"/>
      <c r="F17" s="10"/>
      <c r="G17" s="10"/>
      <c r="H17" s="10"/>
      <c r="I17" s="10"/>
      <c r="J17" s="10"/>
    </row>
    <row r="18" spans="1:10" ht="17.5" x14ac:dyDescent="0.35">
      <c r="A18" t="s">
        <v>114</v>
      </c>
      <c r="B18" s="14" t="s">
        <v>113</v>
      </c>
      <c r="D18" s="5">
        <f>VLOOKUP(A18,$A$1:$G$15,4,FALSE)</f>
        <v>0</v>
      </c>
      <c r="E18" s="10"/>
      <c r="F18" s="10"/>
      <c r="G18" s="10"/>
      <c r="H18" s="10"/>
      <c r="I18" s="10"/>
      <c r="J18" s="10"/>
    </row>
    <row r="19" spans="1:10" ht="17.5" x14ac:dyDescent="0.35">
      <c r="B19" s="14" t="s">
        <v>47</v>
      </c>
      <c r="D19" s="5">
        <f>VLOOKUP(A18,$A$1:$G$15,5,FALSE)</f>
        <v>0</v>
      </c>
      <c r="E19" s="10"/>
      <c r="F19" s="10"/>
      <c r="G19" s="10"/>
      <c r="H19" s="10"/>
      <c r="I19" s="10"/>
      <c r="J19" s="10"/>
    </row>
    <row r="20" spans="1:10" ht="18" thickBot="1" x14ac:dyDescent="0.4">
      <c r="B20" s="64" t="s">
        <v>180</v>
      </c>
      <c r="C20" s="17"/>
      <c r="D20" s="65"/>
      <c r="E20" s="10"/>
      <c r="F20" s="10"/>
      <c r="G20" s="10"/>
      <c r="H20" s="10"/>
      <c r="I20" s="10"/>
      <c r="J20" s="10"/>
    </row>
    <row r="21" spans="1:10" ht="15.5" thickTop="1" thickBot="1" x14ac:dyDescent="0.4">
      <c r="C21" s="8"/>
      <c r="D21" s="5">
        <f>SUM(D18:D20)</f>
        <v>0</v>
      </c>
      <c r="E21" s="10"/>
      <c r="F21" s="10"/>
      <c r="G21" s="10"/>
      <c r="H21" s="10"/>
      <c r="I21" s="10"/>
      <c r="J21" s="10"/>
    </row>
    <row r="22" spans="1:10" ht="15" thickBot="1" x14ac:dyDescent="0.4">
      <c r="B22" s="121" t="s">
        <v>117</v>
      </c>
      <c r="C22" s="125"/>
      <c r="D22" s="126"/>
      <c r="E22" s="368">
        <f>D22-D21</f>
        <v>0</v>
      </c>
      <c r="F22" s="10"/>
      <c r="G22" s="10"/>
      <c r="H22" s="10"/>
      <c r="I22" s="10"/>
      <c r="J22" s="10"/>
    </row>
    <row r="23" spans="1:10" x14ac:dyDescent="0.35">
      <c r="C23" s="8"/>
      <c r="D23" s="11"/>
      <c r="E23" s="10"/>
      <c r="F23" s="10"/>
      <c r="G23" s="10"/>
      <c r="H23" s="10"/>
      <c r="I23" s="10"/>
      <c r="J23" s="10"/>
    </row>
    <row r="24" spans="1:10" x14ac:dyDescent="0.35">
      <c r="B24" s="20" t="s">
        <v>61</v>
      </c>
      <c r="E24" s="10"/>
      <c r="F24" s="10"/>
      <c r="G24" s="10"/>
      <c r="H24" s="10"/>
      <c r="I24" s="10"/>
      <c r="J24" s="10"/>
    </row>
    <row r="25" spans="1:10" ht="15" thickBot="1" x14ac:dyDescent="0.4">
      <c r="E25" s="10"/>
      <c r="F25" s="10"/>
      <c r="G25" s="10"/>
      <c r="H25" s="10"/>
      <c r="I25" s="10"/>
      <c r="J25" s="10"/>
    </row>
    <row r="26" spans="1:10" ht="25.5" x14ac:dyDescent="0.35">
      <c r="B26" s="66"/>
      <c r="C26" s="67"/>
      <c r="D26" s="67"/>
      <c r="E26" s="68"/>
      <c r="F26" s="69"/>
    </row>
    <row r="27" spans="1:10" ht="25" x14ac:dyDescent="0.35">
      <c r="B27" s="70"/>
      <c r="C27" s="56"/>
      <c r="D27" s="74" t="str">
        <f>C2</f>
        <v>XXXXXXXXX XXXXXXXX</v>
      </c>
      <c r="E27" s="71"/>
      <c r="F27" s="72"/>
    </row>
    <row r="28" spans="1:10" ht="17.5" x14ac:dyDescent="0.35">
      <c r="B28" s="32" t="s">
        <v>20</v>
      </c>
      <c r="C28" s="63"/>
      <c r="D28" s="74" t="str">
        <f>C3</f>
        <v>NIT: XXX.XXX.XXX - X</v>
      </c>
      <c r="F28" s="34"/>
      <c r="G28" s="10"/>
      <c r="H28" s="10"/>
      <c r="I28" s="10"/>
      <c r="J28" s="10"/>
    </row>
    <row r="29" spans="1:10" ht="16.5" x14ac:dyDescent="0.35">
      <c r="B29" s="35" t="str">
        <f>B5</f>
        <v>DD-MM-AAAA</v>
      </c>
      <c r="C29" s="63"/>
      <c r="D29" s="33"/>
      <c r="F29" s="34"/>
      <c r="G29" s="10"/>
      <c r="H29" s="10"/>
      <c r="I29" s="10"/>
      <c r="J29" s="10"/>
    </row>
    <row r="30" spans="1:10" ht="52.5" x14ac:dyDescent="0.35">
      <c r="B30" s="41" t="str">
        <f>B6</f>
        <v>Cuenta</v>
      </c>
      <c r="C30" s="42" t="str">
        <f>D6</f>
        <v>Valor Capital reconocido en el inventario de pasivos</v>
      </c>
      <c r="D30" s="43" t="str">
        <f>E6</f>
        <v>Valor Intereses</v>
      </c>
      <c r="E30" s="43" t="str">
        <f>F6</f>
        <v>Valor Sanciones</v>
      </c>
      <c r="F30" s="44" t="s">
        <v>60</v>
      </c>
      <c r="G30" s="10"/>
      <c r="H30" s="10"/>
      <c r="I30" s="10"/>
      <c r="J30" s="10"/>
    </row>
    <row r="31" spans="1:10" ht="17.5" x14ac:dyDescent="0.35">
      <c r="B31" s="45" t="s">
        <v>71</v>
      </c>
      <c r="C31" s="31">
        <f>D7</f>
        <v>0</v>
      </c>
      <c r="D31" s="31">
        <f>E7</f>
        <v>0</v>
      </c>
      <c r="E31" s="31"/>
      <c r="F31" s="9">
        <f>SUM(C31:E31)</f>
        <v>0</v>
      </c>
      <c r="G31" s="10"/>
      <c r="H31" s="10"/>
      <c r="I31" s="10"/>
      <c r="J31" s="10"/>
    </row>
    <row r="32" spans="1:10" ht="17.5" x14ac:dyDescent="0.35">
      <c r="B32" s="45" t="s">
        <v>72</v>
      </c>
      <c r="C32" s="31">
        <f>D8</f>
        <v>0</v>
      </c>
      <c r="D32" s="31">
        <f>E8</f>
        <v>0</v>
      </c>
      <c r="E32" s="31">
        <f>F8</f>
        <v>0</v>
      </c>
      <c r="F32" s="9">
        <f>SUM(C32:E32)</f>
        <v>0</v>
      </c>
      <c r="G32" s="10"/>
      <c r="H32" s="10"/>
      <c r="I32" s="10"/>
      <c r="J32" s="10"/>
    </row>
    <row r="33" spans="1:10" ht="17.5" x14ac:dyDescent="0.35">
      <c r="B33" s="45" t="s">
        <v>93</v>
      </c>
      <c r="C33" s="31">
        <f>D9</f>
        <v>0</v>
      </c>
      <c r="D33" s="31">
        <f>E9</f>
        <v>0</v>
      </c>
      <c r="E33" s="31"/>
      <c r="F33" s="9">
        <f>SUM(C33:E33)</f>
        <v>0</v>
      </c>
      <c r="G33" s="10"/>
      <c r="H33" s="10"/>
      <c r="I33" s="10"/>
      <c r="J33" s="10"/>
    </row>
    <row r="34" spans="1:10" ht="17.5" x14ac:dyDescent="0.35">
      <c r="A34" s="122" t="s">
        <v>111</v>
      </c>
      <c r="B34" s="45" t="s">
        <v>73</v>
      </c>
      <c r="C34" s="31">
        <f>VLOOKUP(A34,'CUENTAS POR PAGAR'!$A$2:$O$1992,11,FALSE)</f>
        <v>0</v>
      </c>
      <c r="D34" s="31">
        <f>VLOOKUP(A34,'CUENTAS POR PAGAR'!$A$2:$O$1992,12,FALSE)</f>
        <v>0</v>
      </c>
      <c r="E34" s="31">
        <v>0</v>
      </c>
      <c r="F34" s="9">
        <f t="shared" ref="F34:F35" si="0">SUM(C34:E34)</f>
        <v>0</v>
      </c>
      <c r="G34" s="10"/>
      <c r="H34" s="10"/>
      <c r="I34" s="10"/>
      <c r="J34" s="10"/>
    </row>
    <row r="35" spans="1:10" ht="26.5" customHeight="1" x14ac:dyDescent="0.35">
      <c r="A35" s="122" t="s">
        <v>112</v>
      </c>
      <c r="B35" s="45" t="s">
        <v>74</v>
      </c>
      <c r="C35" s="31">
        <f>(VLOOKUP(A35,'CUENTAS POR PAGAR'!$A$2:$O$1992,11,FALSE))+(VLOOKUP(A10,'OBLIGACIONES FINANCIERAS'!$A$2:$Q$2007,13,FALSE))</f>
        <v>0</v>
      </c>
      <c r="D35" s="31">
        <f>(VLOOKUP(A35,'CUENTAS POR PAGAR'!$A$2:$O$1992,12,FALSE))+(VLOOKUP(A10,'OBLIGACIONES FINANCIERAS'!$A$2:$Q$2007,14,FALSE))</f>
        <v>0</v>
      </c>
      <c r="E35" s="31"/>
      <c r="F35" s="9">
        <f t="shared" si="0"/>
        <v>0</v>
      </c>
      <c r="G35" s="10"/>
      <c r="H35" s="10"/>
      <c r="I35" s="10"/>
      <c r="J35" s="10"/>
    </row>
    <row r="36" spans="1:10" ht="18" thickBot="1" x14ac:dyDescent="0.4">
      <c r="B36" s="46" t="s">
        <v>40</v>
      </c>
      <c r="C36" s="47">
        <f>SUM(C31:C35)</f>
        <v>0</v>
      </c>
      <c r="D36" s="48">
        <f>SUM(D31:D35)</f>
        <v>0</v>
      </c>
      <c r="E36" s="48">
        <f>SUM(E31:E35)</f>
        <v>0</v>
      </c>
      <c r="F36" s="49">
        <f>SUM(F31:F35)</f>
        <v>0</v>
      </c>
      <c r="G36" s="10"/>
      <c r="H36" s="10"/>
      <c r="I36" s="10"/>
      <c r="J36" s="10"/>
    </row>
    <row r="37" spans="1:10" x14ac:dyDescent="0.35">
      <c r="E37" s="123" t="s">
        <v>88</v>
      </c>
      <c r="F37" s="124">
        <f>F36-F13</f>
        <v>0</v>
      </c>
    </row>
    <row r="38" spans="1:10" x14ac:dyDescent="0.35">
      <c r="C38" s="8"/>
    </row>
    <row r="41" spans="1:10" x14ac:dyDescent="0.35">
      <c r="B41" s="20" t="s">
        <v>81</v>
      </c>
    </row>
    <row r="43" spans="1:10" x14ac:dyDescent="0.35">
      <c r="B43" s="83" t="s">
        <v>82</v>
      </c>
      <c r="C43" s="212" t="s">
        <v>147</v>
      </c>
      <c r="D43" s="212" t="s">
        <v>150</v>
      </c>
    </row>
    <row r="44" spans="1:10" x14ac:dyDescent="0.35">
      <c r="B44" s="13" t="s">
        <v>83</v>
      </c>
      <c r="C44" s="87"/>
      <c r="D44" s="87">
        <f>EMPLEADOS!K151</f>
        <v>0</v>
      </c>
      <c r="E44" s="11">
        <f>D44-C44</f>
        <v>0</v>
      </c>
    </row>
    <row r="45" spans="1:10" x14ac:dyDescent="0.35">
      <c r="B45" s="13" t="s">
        <v>84</v>
      </c>
      <c r="C45" s="87"/>
      <c r="D45" s="87">
        <f>IMPUESTOS!L19</f>
        <v>0</v>
      </c>
      <c r="E45" s="11">
        <f>C45-D45</f>
        <v>0</v>
      </c>
    </row>
    <row r="46" spans="1:10" x14ac:dyDescent="0.35">
      <c r="B46" s="13" t="s">
        <v>85</v>
      </c>
      <c r="C46" s="87"/>
      <c r="D46" s="87">
        <f>'OBLIGACIONES FINANCIERAS'!M29</f>
        <v>0</v>
      </c>
      <c r="E46" s="11">
        <f>D46-C46</f>
        <v>0</v>
      </c>
    </row>
    <row r="47" spans="1:10" x14ac:dyDescent="0.35">
      <c r="B47" s="13" t="s">
        <v>86</v>
      </c>
      <c r="C47" s="87"/>
      <c r="D47" s="87">
        <f>'CUENTAS POR PAGAR'!K643</f>
        <v>0</v>
      </c>
      <c r="E47" s="11">
        <f>C47-D47</f>
        <v>0</v>
      </c>
    </row>
    <row r="48" spans="1:10" x14ac:dyDescent="0.35">
      <c r="B48" s="13" t="s">
        <v>148</v>
      </c>
      <c r="C48" s="87"/>
      <c r="D48" s="87">
        <f>'CUENTAS POR PAGAR'!K717</f>
        <v>0</v>
      </c>
      <c r="E48" s="11">
        <f>C48-D48</f>
        <v>0</v>
      </c>
      <c r="F48" s="8"/>
    </row>
    <row r="49" spans="2:6" x14ac:dyDescent="0.35">
      <c r="B49" s="13" t="s">
        <v>149</v>
      </c>
      <c r="C49" s="87"/>
      <c r="D49" s="87">
        <f>PARAFISCALES!K357</f>
        <v>0</v>
      </c>
      <c r="E49" s="11">
        <f>C49-D49</f>
        <v>0</v>
      </c>
      <c r="F49" s="8"/>
    </row>
    <row r="50" spans="2:6" x14ac:dyDescent="0.35">
      <c r="B50" s="13" t="s">
        <v>87</v>
      </c>
      <c r="C50" s="87"/>
      <c r="D50" s="87"/>
    </row>
    <row r="51" spans="2:6" x14ac:dyDescent="0.35">
      <c r="B51" s="84" t="s">
        <v>40</v>
      </c>
      <c r="C51" s="88">
        <f>SUM(C44:C50)</f>
        <v>0</v>
      </c>
      <c r="D51" s="88">
        <f>SUM(D44:D50)</f>
        <v>0</v>
      </c>
      <c r="E51" s="11">
        <f>C51-D51</f>
        <v>0</v>
      </c>
    </row>
    <row r="52" spans="2:6" x14ac:dyDescent="0.35">
      <c r="C52" s="8"/>
      <c r="D52" s="5">
        <f>D51-D12</f>
        <v>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29"/>
  <sheetViews>
    <sheetView topLeftCell="A17" zoomScale="124" zoomScaleNormal="130" workbookViewId="0">
      <selection activeCell="B24" sqref="B24"/>
    </sheetView>
  </sheetViews>
  <sheetFormatPr defaultColWidth="10.81640625" defaultRowHeight="14.5" x14ac:dyDescent="0.35"/>
  <cols>
    <col min="2" max="2" width="34.54296875" customWidth="1"/>
    <col min="3" max="3" width="12.81640625" customWidth="1"/>
    <col min="4" max="4" width="27.453125" customWidth="1"/>
    <col min="5" max="5" width="12.453125" customWidth="1"/>
    <col min="6" max="6" width="14" customWidth="1"/>
    <col min="7" max="7" width="8.453125" customWidth="1"/>
    <col min="8" max="8" width="10.54296875" customWidth="1"/>
    <col min="9" max="9" width="10.81640625" customWidth="1"/>
    <col min="10" max="10" width="14.81640625" bestFit="1" customWidth="1"/>
    <col min="11" max="11" width="18.54296875" customWidth="1"/>
  </cols>
  <sheetData>
    <row r="2" spans="1:10" x14ac:dyDescent="0.35">
      <c r="B2" s="163" t="s">
        <v>145</v>
      </c>
      <c r="C2" s="163"/>
      <c r="D2" s="178"/>
    </row>
    <row r="3" spans="1:10" x14ac:dyDescent="0.35">
      <c r="B3" s="7"/>
    </row>
    <row r="4" spans="1:10" ht="38" x14ac:dyDescent="0.35">
      <c r="B4" s="21" t="s">
        <v>30</v>
      </c>
      <c r="C4" s="21" t="s">
        <v>31</v>
      </c>
      <c r="D4" s="21" t="s">
        <v>89</v>
      </c>
      <c r="E4" s="21" t="s">
        <v>120</v>
      </c>
      <c r="F4" s="21" t="s">
        <v>32</v>
      </c>
      <c r="G4" s="21" t="s">
        <v>33</v>
      </c>
      <c r="H4" s="21" t="s">
        <v>115</v>
      </c>
      <c r="I4" s="179" t="s">
        <v>146</v>
      </c>
    </row>
    <row r="5" spans="1:10" s="163" customFormat="1" ht="22" customHeight="1" x14ac:dyDescent="0.35">
      <c r="A5" s="158" t="s">
        <v>50</v>
      </c>
      <c r="B5" s="173"/>
      <c r="C5" s="165"/>
      <c r="D5" s="365"/>
      <c r="E5" s="159" t="e">
        <f>$H$7*F5/G5</f>
        <v>#DIV/0!</v>
      </c>
      <c r="F5" s="160">
        <v>1</v>
      </c>
      <c r="G5" s="161"/>
      <c r="H5" s="161">
        <f>D2</f>
        <v>0</v>
      </c>
      <c r="I5" s="180">
        <f>D22</f>
        <v>0</v>
      </c>
      <c r="J5" s="162"/>
    </row>
    <row r="6" spans="1:10" x14ac:dyDescent="0.35">
      <c r="A6" s="158"/>
      <c r="B6" s="173"/>
      <c r="C6" s="165"/>
      <c r="D6" s="164"/>
      <c r="E6" s="159"/>
      <c r="F6" s="22"/>
      <c r="G6" s="23"/>
      <c r="H6" s="161"/>
      <c r="I6" s="180"/>
    </row>
    <row r="7" spans="1:10" x14ac:dyDescent="0.35">
      <c r="B7" s="174" t="s">
        <v>34</v>
      </c>
      <c r="C7" s="175"/>
      <c r="D7" s="176"/>
      <c r="E7" s="176" t="e">
        <f>SUM(E5:E6)</f>
        <v>#DIV/0!</v>
      </c>
      <c r="F7" s="177">
        <f>SUM(F5:F6)</f>
        <v>1</v>
      </c>
      <c r="G7" s="175"/>
      <c r="H7" s="178">
        <f>D2</f>
        <v>0</v>
      </c>
      <c r="I7" s="181"/>
    </row>
    <row r="8" spans="1:10" ht="36" customHeight="1" x14ac:dyDescent="0.35"/>
    <row r="9" spans="1:10" x14ac:dyDescent="0.35">
      <c r="B9" s="21" t="s">
        <v>53</v>
      </c>
      <c r="C9" s="21" t="s">
        <v>54</v>
      </c>
      <c r="D9" s="21" t="s">
        <v>122</v>
      </c>
    </row>
    <row r="10" spans="1:10" x14ac:dyDescent="0.35">
      <c r="B10" s="27" t="s">
        <v>51</v>
      </c>
      <c r="C10" s="28" t="str">
        <f>EMPLEADOS!C4</f>
        <v>DD-MM-AAAA</v>
      </c>
      <c r="D10" s="73"/>
      <c r="H10" s="77"/>
    </row>
    <row r="11" spans="1:10" x14ac:dyDescent="0.35">
      <c r="B11" s="27" t="s">
        <v>76</v>
      </c>
      <c r="C11" s="28" t="str">
        <f>C10</f>
        <v>DD-MM-AAAA</v>
      </c>
      <c r="D11" s="73"/>
      <c r="H11" s="78"/>
    </row>
    <row r="12" spans="1:10" x14ac:dyDescent="0.35">
      <c r="B12" s="27" t="s">
        <v>78</v>
      </c>
      <c r="C12" s="28" t="str">
        <f>C10</f>
        <v>DD-MM-AAAA</v>
      </c>
      <c r="D12" s="73"/>
      <c r="E12" s="90"/>
    </row>
    <row r="13" spans="1:10" x14ac:dyDescent="0.35">
      <c r="B13" s="29" t="s">
        <v>52</v>
      </c>
      <c r="C13" s="30" t="str">
        <f>C10</f>
        <v>DD-MM-AAAA</v>
      </c>
      <c r="D13" s="73"/>
    </row>
    <row r="14" spans="1:10" x14ac:dyDescent="0.35">
      <c r="B14" s="29" t="s">
        <v>137</v>
      </c>
      <c r="C14" s="30" t="str">
        <f>C11</f>
        <v>DD-MM-AAAA</v>
      </c>
      <c r="D14" s="73"/>
    </row>
    <row r="15" spans="1:10" x14ac:dyDescent="0.35">
      <c r="B15" s="75" t="s">
        <v>41</v>
      </c>
      <c r="C15" s="76"/>
      <c r="D15" s="127">
        <f>SUM(D10:D14)</f>
        <v>0</v>
      </c>
    </row>
    <row r="17" spans="1:9" x14ac:dyDescent="0.35">
      <c r="B17" s="24" t="s">
        <v>56</v>
      </c>
      <c r="C17" s="25"/>
      <c r="D17" s="26">
        <f>D15</f>
        <v>0</v>
      </c>
    </row>
    <row r="19" spans="1:9" x14ac:dyDescent="0.35">
      <c r="B19" s="21" t="s">
        <v>53</v>
      </c>
      <c r="C19" s="21" t="s">
        <v>54</v>
      </c>
      <c r="D19" s="21" t="s">
        <v>55</v>
      </c>
    </row>
    <row r="20" spans="1:9" x14ac:dyDescent="0.35">
      <c r="B20" s="79" t="s">
        <v>119</v>
      </c>
      <c r="C20" s="86" t="str">
        <f>C14</f>
        <v>DD-MM-AAAA</v>
      </c>
      <c r="D20" s="23"/>
    </row>
    <row r="21" spans="1:9" x14ac:dyDescent="0.35">
      <c r="B21" s="79" t="s">
        <v>40</v>
      </c>
      <c r="C21" s="86" t="str">
        <f>C20</f>
        <v>DD-MM-AAAA</v>
      </c>
      <c r="D21" s="23">
        <f>RESUMEN!F15</f>
        <v>0</v>
      </c>
    </row>
    <row r="22" spans="1:9" x14ac:dyDescent="0.35">
      <c r="B22" s="81" t="s">
        <v>79</v>
      </c>
      <c r="C22" s="82"/>
      <c r="D22" s="80">
        <f>D20-D21</f>
        <v>0</v>
      </c>
      <c r="E22" s="95">
        <f>D22-D17</f>
        <v>0</v>
      </c>
    </row>
    <row r="23" spans="1:9" x14ac:dyDescent="0.35">
      <c r="D23" s="89"/>
      <c r="E23" s="6"/>
    </row>
    <row r="24" spans="1:9" x14ac:dyDescent="0.35">
      <c r="B24" s="486" t="s">
        <v>101</v>
      </c>
      <c r="C24" s="93"/>
      <c r="D24" s="93"/>
      <c r="E24" s="93"/>
      <c r="F24" s="93"/>
    </row>
    <row r="26" spans="1:9" x14ac:dyDescent="0.35">
      <c r="B26" s="211" t="s">
        <v>98</v>
      </c>
      <c r="C26" s="211" t="s">
        <v>157</v>
      </c>
      <c r="D26" s="211" t="s">
        <v>89</v>
      </c>
      <c r="E26" s="211" t="s">
        <v>90</v>
      </c>
      <c r="F26" s="466" t="s">
        <v>99</v>
      </c>
      <c r="G26" s="466"/>
      <c r="H26" s="466"/>
      <c r="I26" s="466"/>
    </row>
    <row r="27" spans="1:9" s="117" customFormat="1" ht="37.75" customHeight="1" x14ac:dyDescent="0.3">
      <c r="A27" s="158" t="s">
        <v>50</v>
      </c>
      <c r="B27" s="207">
        <f>VLOOKUP(A27,$A$3:$Z$2978,2,FALSE)</f>
        <v>0</v>
      </c>
      <c r="C27" s="208">
        <f>VLOOKUP(A27,$A$3:$Z$2978,3,FALSE)</f>
        <v>0</v>
      </c>
      <c r="D27" s="210">
        <f>VLOOKUP(A27,$A$3:$Z$2978,4,FALSE)</f>
        <v>0</v>
      </c>
      <c r="E27" s="210" t="s">
        <v>144</v>
      </c>
      <c r="F27" s="467" t="s">
        <v>100</v>
      </c>
      <c r="G27" s="467"/>
      <c r="H27" s="467"/>
      <c r="I27" s="467"/>
    </row>
    <row r="28" spans="1:9" s="117" customFormat="1" ht="37.75" customHeight="1" x14ac:dyDescent="0.3">
      <c r="A28" s="122"/>
      <c r="B28" s="207"/>
      <c r="C28" s="208"/>
      <c r="D28" s="210"/>
      <c r="E28" s="209"/>
      <c r="F28" s="467"/>
      <c r="G28" s="467"/>
      <c r="H28" s="467"/>
      <c r="I28" s="467"/>
    </row>
    <row r="29" spans="1:9" s="117" customFormat="1" ht="37.75" customHeight="1" x14ac:dyDescent="0.3">
      <c r="A29" s="122"/>
      <c r="B29" s="207"/>
      <c r="C29" s="208"/>
      <c r="D29" s="210"/>
      <c r="E29" s="209"/>
      <c r="F29" s="467"/>
      <c r="G29" s="467"/>
      <c r="H29" s="467"/>
      <c r="I29" s="467"/>
    </row>
  </sheetData>
  <mergeCells count="4">
    <mergeCell ref="F26:I26"/>
    <mergeCell ref="F27:I27"/>
    <mergeCell ref="F28:I28"/>
    <mergeCell ref="F29:I29"/>
  </mergeCells>
  <phoneticPr fontId="19" type="noConversion"/>
  <dataValidations disablePrompts="1" count="1">
    <dataValidation type="list" allowBlank="1" showInputMessage="1" showErrorMessage="1" errorTitle="Entrada no válida" error="Por favor seleccione un elemento de la lista" promptTitle="Seleccione un elemento de la lista" sqref="F27:F29" xr:uid="{73AA1BC7-2338-4DED-8791-07D689DC2FB9}">
      <formula1>$C$350966:$C$350971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E7529-53BD-4E91-A24E-2F0057EE7A93}">
  <dimension ref="A1:H24"/>
  <sheetViews>
    <sheetView zoomScale="88" zoomScaleNormal="88" workbookViewId="0">
      <selection activeCell="D12" sqref="D12"/>
    </sheetView>
  </sheetViews>
  <sheetFormatPr defaultColWidth="11.6328125" defaultRowHeight="14.5" x14ac:dyDescent="0.35"/>
  <cols>
    <col min="2" max="2" width="32.54296875" customWidth="1"/>
    <col min="3" max="3" width="28.81640625" customWidth="1"/>
    <col min="4" max="4" width="26.81640625" customWidth="1"/>
    <col min="5" max="5" width="30.6328125" bestFit="1" customWidth="1"/>
    <col min="6" max="6" width="19.453125" customWidth="1"/>
    <col min="7" max="7" width="23" customWidth="1"/>
    <col min="8" max="8" width="14.54296875" customWidth="1"/>
  </cols>
  <sheetData>
    <row r="1" spans="1:8" x14ac:dyDescent="0.35">
      <c r="A1" s="468" t="s">
        <v>91</v>
      </c>
      <c r="B1" s="468"/>
      <c r="C1" s="468"/>
    </row>
    <row r="4" spans="1:8" s="167" customFormat="1" ht="31" x14ac:dyDescent="0.35">
      <c r="B4" s="371" t="s">
        <v>35</v>
      </c>
      <c r="C4" s="371" t="s">
        <v>169</v>
      </c>
      <c r="D4" s="371" t="s">
        <v>170</v>
      </c>
      <c r="E4" s="371" t="s">
        <v>151</v>
      </c>
      <c r="F4" s="371" t="s">
        <v>171</v>
      </c>
      <c r="G4" s="371" t="s">
        <v>172</v>
      </c>
      <c r="H4" s="371" t="s">
        <v>36</v>
      </c>
    </row>
    <row r="5" spans="1:8" x14ac:dyDescent="0.35">
      <c r="B5" s="372"/>
      <c r="C5" s="373"/>
      <c r="D5" s="373"/>
      <c r="E5" s="374"/>
      <c r="F5" s="375"/>
      <c r="G5" s="376"/>
      <c r="H5" s="377"/>
    </row>
    <row r="6" spans="1:8" x14ac:dyDescent="0.35">
      <c r="B6" s="13"/>
      <c r="C6" s="13"/>
      <c r="D6" s="373"/>
      <c r="E6" s="373"/>
      <c r="F6" s="13"/>
      <c r="G6" s="13"/>
      <c r="H6" s="13"/>
    </row>
    <row r="7" spans="1:8" x14ac:dyDescent="0.35">
      <c r="B7" s="13"/>
      <c r="C7" s="13"/>
      <c r="D7" s="373"/>
      <c r="E7" s="373"/>
      <c r="F7" s="13"/>
      <c r="G7" s="13"/>
      <c r="H7" s="13"/>
    </row>
    <row r="10" spans="1:8" x14ac:dyDescent="0.35">
      <c r="C10" s="13" t="s">
        <v>37</v>
      </c>
      <c r="D10" s="375">
        <f>F5</f>
        <v>0</v>
      </c>
    </row>
    <row r="12" spans="1:8" ht="43.5" x14ac:dyDescent="0.35">
      <c r="C12" s="378" t="s">
        <v>38</v>
      </c>
      <c r="D12" s="13"/>
    </row>
    <row r="14" spans="1:8" ht="25" customHeight="1" x14ac:dyDescent="0.35">
      <c r="C14" s="469" t="s">
        <v>39</v>
      </c>
      <c r="D14" s="470" t="e">
        <f>+D10/D12</f>
        <v>#DIV/0!</v>
      </c>
    </row>
    <row r="15" spans="1:8" ht="25" customHeight="1" x14ac:dyDescent="0.35">
      <c r="C15" s="469"/>
      <c r="D15" s="470"/>
    </row>
    <row r="17" spans="1:4" ht="15.5" x14ac:dyDescent="0.35">
      <c r="A17" s="471"/>
      <c r="B17" s="471"/>
    </row>
    <row r="24" spans="1:4" x14ac:dyDescent="0.35">
      <c r="B24" s="379"/>
      <c r="C24" s="379"/>
      <c r="D24" s="379"/>
    </row>
  </sheetData>
  <mergeCells count="4">
    <mergeCell ref="A1:C1"/>
    <mergeCell ref="C14:C15"/>
    <mergeCell ref="D14:D15"/>
    <mergeCell ref="A17:B17"/>
  </mergeCells>
  <phoneticPr fontId="1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EMPLEADOS</vt:lpstr>
      <vt:lpstr>IMPUESTOS</vt:lpstr>
      <vt:lpstr>PARAFISCALES</vt:lpstr>
      <vt:lpstr>OBLIGACIONES FINANCIERAS</vt:lpstr>
      <vt:lpstr>CUENTAS POR PAGAR</vt:lpstr>
      <vt:lpstr>RESUMEN</vt:lpstr>
      <vt:lpstr>ACCIONISTAS</vt:lpstr>
      <vt:lpstr>PROCESOS EN CONTRA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carllantassas</dc:creator>
  <cp:lastModifiedBy>Juan Franco IN-R</cp:lastModifiedBy>
  <cp:lastPrinted>2025-11-27T03:02:49Z</cp:lastPrinted>
  <dcterms:created xsi:type="dcterms:W3CDTF">2021-11-17T22:50:19Z</dcterms:created>
  <dcterms:modified xsi:type="dcterms:W3CDTF">2026-05-05T23:42:44Z</dcterms:modified>
</cp:coreProperties>
</file>