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6.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Master Ledger" sheetId="2" state="visible" r:id="rId4"/>
    <sheet name="Accountability Fields" sheetId="3" state="visible" r:id="rId5"/>
    <sheet name="EZ Crosswalk" sheetId="4" state="visible" r:id="rId6"/>
    <sheet name="Transparency Gaps" sheetId="5" state="visible" r:id="rId7"/>
    <sheet name="Sources" sheetId="6" state="visible" r:id="rId8"/>
    <sheet name="Data Dictionary" sheetId="7" state="visible" r:id="rId9"/>
    <sheet name="Change Log"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<sst xmlns="http://schemas.openxmlformats.org/spreadsheetml/2006/main" count="1047" uniqueCount="578">
  <si>
    <t xml:space="preserve">Hawaiʻi Public Support Ledger — 2023 Workbook</t>
  </si>
  <si>
    <t xml:space="preserve">Ledger Two · DRAFT rev. October 14, 2026 · Richard Bodien · Built from public records; sources on the Sources sheet.</t>
  </si>
  <si>
    <t xml:space="preserve">What this workbook is</t>
  </si>
  <si>
    <t xml:space="preserve">One year of state support — tax credits claimed and tax-expenditure estimates for tax year 2023 — across five programs, plus the 52 Enterprise Zone firms DBEDT certified for 2023. It asks how much moved and whether anyone can see who received it. It is not every transfer, and the amounts are claims and estimates, not cash paid.</t>
  </si>
  <si>
    <t xml:space="preserve">Program</t>
  </si>
  <si>
    <t xml:space="preserve">2023 amount ($)</t>
  </si>
  <si>
    <t xml:space="preserve">Share</t>
  </si>
  <si>
    <t xml:space="preserve">Measure</t>
  </si>
  <si>
    <t xml:space="preserve">Recipients named?</t>
  </si>
  <si>
    <t xml:space="preserve">Source</t>
  </si>
  <si>
    <t xml:space="preserve">Renewable Energy Technologies Income Tax Credit</t>
  </si>
  <si>
    <t xml:space="preserve">Credit claimed</t>
  </si>
  <si>
    <t xml:space="preserve">No</t>
  </si>
  <si>
    <t xml:space="preserve">DOTAX (S1)</t>
  </si>
  <si>
    <t xml:space="preserve">Low-Income Housing Tax Credit</t>
  </si>
  <si>
    <t xml:space="preserve">Projects at award only</t>
  </si>
  <si>
    <t xml:space="preserve">DOTAX (S1); HHFDC (S11)</t>
  </si>
  <si>
    <t xml:space="preserve">Affordable-housing GET exemption</t>
  </si>
  <si>
    <t xml:space="preserve">Tax-expenditure estimate</t>
  </si>
  <si>
    <t xml:space="preserve">DOTAX (S2)</t>
  </si>
  <si>
    <t xml:space="preserve">Film production credit</t>
  </si>
  <si>
    <t xml:space="preserve">Credit claimed (DBEDT)</t>
  </si>
  <si>
    <t xml:space="preserve">To the Legislature only</t>
  </si>
  <si>
    <t xml:space="preserve">DBEDT (S3)</t>
  </si>
  <si>
    <t xml:space="preserve">Enterprise Zones (credit + two GET exemptions)</t>
  </si>
  <si>
    <t xml:space="preserve">Credit + estimates</t>
  </si>
  <si>
    <t xml:space="preserve">Firms, not amounts</t>
  </si>
  <si>
    <t xml:space="preserve">DOTAX (S1, S2); DBEDT (S6)</t>
  </si>
  <si>
    <t xml:space="preserve">Total, five programs</t>
  </si>
  <si>
    <t xml:space="preserve">Check against Master Ledger:</t>
  </si>
  <si>
    <t xml:space="preserve">Not added to the total</t>
  </si>
  <si>
    <t xml:space="preserve">Film credit as claimed on tax returns (DOTAX)</t>
  </si>
  <si>
    <t xml:space="preserve">Alternate measure of the same program, same year</t>
  </si>
  <si>
    <t xml:space="preserve">Film credit as estimated by DBEDT for the Legislature, Dec. 2023</t>
  </si>
  <si>
    <t xml:space="preserve">Superseded estimate</t>
  </si>
  <si>
    <t xml:space="preserve">Accountability fields (five programs × twelve fields)</t>
  </si>
  <si>
    <t xml:space="preserve">Disclosed</t>
  </si>
  <si>
    <t xml:space="preserve">Partially disclosed</t>
  </si>
  <si>
    <t xml:space="preserve">Not disclosed</t>
  </si>
  <si>
    <t xml:space="preserve">No requirement</t>
  </si>
  <si>
    <t xml:space="preserve">Not applicable</t>
  </si>
  <si>
    <t xml:space="preserve">Not verified</t>
  </si>
  <si>
    <t xml:space="preserve">Total fields</t>
  </si>
  <si>
    <t xml:space="preserve">“Not verified” cells are open research items, not findings.</t>
  </si>
  <si>
    <t xml:space="preserve">Enterprise Zone recipients</t>
  </si>
  <si>
    <t xml:space="preserve">Firms named in DBEDT’s 2023 list</t>
  </si>
  <si>
    <t xml:space="preserve">Certified for 2023 tax incentives</t>
  </si>
  <si>
    <t xml:space="preserve">EZ support per reported job, DOTAX 2023 figures</t>
  </si>
  <si>
    <t xml:space="preserve">DBEDT’s published cost per job (2021 method)</t>
  </si>
  <si>
    <t xml:space="preserve">How to read the numbers</t>
  </si>
  <si>
    <t xml:space="preserve">• Blue = figure copied from a source. Green = pulled from another sheet. Black = calculated here.</t>
  </si>
  <si>
    <t xml:space="preserve">• A blank cell means unknown, not zero.</t>
  </si>
  <si>
    <t xml:space="preserve">• Credits claimed are amounts allowed against tax or refunded in the tax year; they exclude credits denied or carried forward (S1).</t>
  </si>
  <si>
    <t xml:space="preserve">• Tax-expenditure estimates are DOTAX’s estimate of tax forgone. DOTAX says they are not revenue estimates (S2).</t>
  </si>
  <si>
    <t xml:space="preserve">• The pilot ledger (three programs, $442.5 million) is a separate exercise. Only the film credit appears in both, for different years.</t>
  </si>
  <si>
    <t xml:space="preserve">Master Ledger — 2023 Public Support</t>
  </si>
  <si>
    <t xml:space="preserve">One row per reported line. Blue figures are inputs copied from the cited source; blank means unknown, not zero.</t>
  </si>
  <si>
    <t xml:space="preserve">Line ID</t>
  </si>
  <si>
    <t xml:space="preserve">Component</t>
  </si>
  <si>
    <t xml:space="preserve">Statute</t>
  </si>
  <si>
    <t xml:space="preserve">Administering agency</t>
  </si>
  <si>
    <t xml:space="preserve">Tax year</t>
  </si>
  <si>
    <t xml:space="preserve">Amount ($)</t>
  </si>
  <si>
    <t xml:space="preserve">Returns / claims</t>
  </si>
  <si>
    <t xml:space="preserve">Counted in $265M total?</t>
  </si>
  <si>
    <t xml:space="preserve">Recipient-level data</t>
  </si>
  <si>
    <t xml:space="preserve">Source location</t>
  </si>
  <si>
    <t xml:space="preserve">Notes</t>
  </si>
  <si>
    <t xml:space="preserve">L1</t>
  </si>
  <si>
    <t xml:space="preserve">All claims, incl. energy-conservation carryovers</t>
  </si>
  <si>
    <t xml:space="preserve">HRS §235-12.5; §241-4.6</t>
  </si>
  <si>
    <t xml:space="preserve">Department of Taxation</t>
  </si>
  <si>
    <t xml:space="preserve">Credit claimed (allowed against tax or refunded)</t>
  </si>
  <si>
    <t xml:space="preserve">2023</t>
  </si>
  <si>
    <t xml:space="preserve">Yes</t>
  </si>
  <si>
    <t xml:space="preserve">Not published. Corporations claimed $38,565,000 on 54 returns; individuals $58,293,000 on 10,726 returns.</t>
  </si>
  <si>
    <t xml:space="preserve">S1</t>
  </si>
  <si>
    <t xml:space="preserve">Table 4 p. 10; Tables A-1, A-2</t>
  </si>
  <si>
    <t xml:space="preserve">Largest of the five programs. Second-largest Hawaiʻi tax credit in 2023.</t>
  </si>
  <si>
    <t xml:space="preserve">L2</t>
  </si>
  <si>
    <t xml:space="preserve">Low-Income Housing Tax Credit (state)</t>
  </si>
  <si>
    <t xml:space="preserve">All claims</t>
  </si>
  <si>
    <t xml:space="preserve">HRS §235-110.8; §241-4.7; §431:7-208</t>
  </si>
  <si>
    <t xml:space="preserve">HHFDC (allocation); Department of Taxation (claims)</t>
  </si>
  <si>
    <t xml:space="preserve">Claims not linked to projects. Insurance underwriters claimed $32,795,000 on 29 returns. HHFDC publishes project-level awards (S11).</t>
  </si>
  <si>
    <t xml:space="preserve">p. 20; Tables A-1, A-2</t>
  </si>
  <si>
    <t xml:space="preserve">Sunset December 31, 2027 (Act 226, SLH 2021).</t>
  </si>
  <si>
    <t xml:space="preserve">L3</t>
  </si>
  <si>
    <t xml:space="preserve">Exemption code 100 — tax-expenditure estimate at 4.0%</t>
  </si>
  <si>
    <t xml:space="preserve">HRS §§46-15.1, 201H-36, 237-29, 238-3(j)</t>
  </si>
  <si>
    <t xml:space="preserve">Department of Taxation; HHFDC certifies projects</t>
  </si>
  <si>
    <t xml:space="preserve">Tax-expenditure estimate (not a revenue estimate)</t>
  </si>
  <si>
    <t xml:space="preserve">GET return data confidential.</t>
  </si>
  <si>
    <t xml:space="preserve">S2</t>
  </si>
  <si>
    <t xml:space="preserve">Table 5 p. 13</t>
  </si>
  <si>
    <t xml:space="preserve">Exempt gross receipts were $1,380,150,000; that figure is the base, not the subsidy.</t>
  </si>
  <si>
    <t xml:space="preserve">L4</t>
  </si>
  <si>
    <t xml:space="preserve">Motion Picture, Digital Media &amp; Film Production Credit</t>
  </si>
  <si>
    <t xml:space="preserve">DBEDT production-report claims</t>
  </si>
  <si>
    <t xml:space="preserve">HRS §235-17</t>
  </si>
  <si>
    <t xml:space="preserve">DBEDT Film Office; Department of Taxation</t>
  </si>
  <si>
    <t xml:space="preserve">Credit claimed on production reports</t>
  </si>
  <si>
    <t xml:space="preserve">Statute requires DBEDT to report credits to the Legislature itemized by company and production (S12). 2024 itemized list located (S4); 2023 itemized list not located.</t>
  </si>
  <si>
    <t xml:space="preserve">S3</t>
  </si>
  <si>
    <t xml:space="preserve">pp. 2, 7</t>
  </si>
  <si>
    <t xml:space="preserve">DBEDT publishes $37.3 million, rounded. Productions, not tax returns.</t>
  </si>
  <si>
    <t xml:space="preserve">L5</t>
  </si>
  <si>
    <t xml:space="preserve">Enterprise Zones</t>
  </si>
  <si>
    <t xml:space="preserve">Income-tax credit</t>
  </si>
  <si>
    <t xml:space="preserve">HRS §209E-10</t>
  </si>
  <si>
    <t xml:space="preserve">DBEDT; Department of Taxation</t>
  </si>
  <si>
    <t xml:space="preserve">Aggregate only.</t>
  </si>
  <si>
    <t xml:space="preserve">p. 28; Table A-1</t>
  </si>
  <si>
    <t xml:space="preserve">Nonrefundable; no carryforward.</t>
  </si>
  <si>
    <t xml:space="preserve">L6</t>
  </si>
  <si>
    <t xml:space="preserve">GET exemption, code 115 — tax-expenditure estimate at 4.0%</t>
  </si>
  <si>
    <t xml:space="preserve">HRS §209E-11</t>
  </si>
  <si>
    <t xml:space="preserve">Aggregate only. DBEDT names enrolled and certified firms (S6; see EZ Crosswalk).</t>
  </si>
  <si>
    <t xml:space="preserve">Table 5 p. 13; Table A-1 p. 15</t>
  </si>
  <si>
    <t xml:space="preserve">Exempt receipts $270,906,000, of which $216,552,000 was claimed against wholesale-rate (0.5%) income. See Transparency Gaps G8.</t>
  </si>
  <si>
    <t xml:space="preserve">L7</t>
  </si>
  <si>
    <t xml:space="preserve">GET exemption for contracting at EZ sites, code 107 — estimate at 0.5%</t>
  </si>
  <si>
    <t xml:space="preserve">Table 4 p. 12</t>
  </si>
  <si>
    <t xml:space="preserve">Exempt receipts $12,306,000.</t>
  </si>
  <si>
    <t xml:space="preserve">A1</t>
  </si>
  <si>
    <t xml:space="preserve">DOTAX tax-return claims (alternate measure)</t>
  </si>
  <si>
    <t xml:space="preserve">Credit claimed on tax returns</t>
  </si>
  <si>
    <t xml:space="preserve">No — alternate</t>
  </si>
  <si>
    <t xml:space="preserve">Suppressed by taxpayer type in 2023.</t>
  </si>
  <si>
    <t xml:space="preserve">p. 24; Table A-1</t>
  </si>
  <si>
    <t xml:space="preserve">Kept beside L4, never added to it. Different claiming periods.</t>
  </si>
  <si>
    <t xml:space="preserve">A2</t>
  </si>
  <si>
    <t xml:space="preserve">DBEDT estimate made before claims were filed</t>
  </si>
  <si>
    <t xml:space="preserve">DBEDT Film Office</t>
  </si>
  <si>
    <t xml:space="preserve">Estimated credit (28 registered productions)</t>
  </si>
  <si>
    <t xml:space="preserve">No — superseded</t>
  </si>
  <si>
    <t xml:space="preserve">S5</t>
  </si>
  <si>
    <t xml:space="preserve">Report p. 2</t>
  </si>
  <si>
    <t xml:space="preserve">The Legislature’s figure in January 2024 was 56% of the final $37.3 million.</t>
  </si>
  <si>
    <t xml:space="preserve">Total of lines counted</t>
  </si>
  <si>
    <t xml:space="preserve">Amounts are reported tax-year claims and estimates. They are not cash disbursements, and DOTAX credit totals exclude credits denied or carried to a later year (S1 p. 1).</t>
  </si>
  <si>
    <t xml:space="preserve">Accountability Fields — what a resident can see</t>
  </si>
  <si>
    <t xml:space="preserve">The pilot ledger’s twelve fields, applied to the five 2023 programs. “Not verified” means I have not checked it; it is an open item, not a finding.</t>
  </si>
  <si>
    <t xml:space="preserve">Field</t>
  </si>
  <si>
    <t xml:space="preserve">Renewable energy credit</t>
  </si>
  <si>
    <t xml:space="preserve">Evidence</t>
  </si>
  <si>
    <t xml:space="preserve">Low-income housing credit</t>
  </si>
  <si>
    <t xml:space="preserve">Film credit</t>
  </si>
  <si>
    <t xml:space="preserve">Recipient identified</t>
  </si>
  <si>
    <t xml:space="preserve">Tax-return data; no recipient list (S1).</t>
  </si>
  <si>
    <t xml:space="preserve">HHFDC names awarded projects (S11); DOTAX claims are not linked to them.</t>
  </si>
  <si>
    <t xml:space="preserve">GET return data confidential (S2 p. 2).</t>
  </si>
  <si>
    <t xml:space="preserve">Itemized report to the Legislature required (S12); 2024 list located (S4), 2023 list not located.</t>
  </si>
  <si>
    <t xml:space="preserve">DBEDT names enrolled and certified firms (S6); benefit amounts are aggregate only.</t>
  </si>
  <si>
    <t xml:space="preserve">Value of the benefit</t>
  </si>
  <si>
    <t xml:space="preserve">$100.075M claimed, 2023 (S1).</t>
  </si>
  <si>
    <t xml:space="preserve">$60.907M claimed on 55 returns (S1).</t>
  </si>
  <si>
    <t xml:space="preserve">$55.206M tax-expenditure estimate (S2).</t>
  </si>
  <si>
    <t xml:space="preserve">$37.3M (DBEDT) and $43.504M (DOTAX), 2023.</t>
  </si>
  <si>
    <t xml:space="preserve">$11.537M across three lines, 2023 (S1, S2).</t>
  </si>
  <si>
    <t xml:space="preserve">Authorizing law</t>
  </si>
  <si>
    <t xml:space="preserve">HRS §235-12.5.</t>
  </si>
  <si>
    <t xml:space="preserve">HRS §235-110.8.</t>
  </si>
  <si>
    <t xml:space="preserve">HRS §§46-15.1, 201H-36, 237-29.</t>
  </si>
  <si>
    <t xml:space="preserve">HRS §235-17.</t>
  </si>
  <si>
    <t xml:space="preserve">HRS chapter 209E.</t>
  </si>
  <si>
    <t xml:space="preserve">Department of Taxation.</t>
  </si>
  <si>
    <t xml:space="preserve">HHFDC; Department of Taxation.</t>
  </si>
  <si>
    <t xml:space="preserve">Department of Taxation; HHFDC.</t>
  </si>
  <si>
    <t xml:space="preserve">DBEDT Film Office; Department of Taxation.</t>
  </si>
  <si>
    <t xml:space="preserve">DBEDT; Department of Taxation.</t>
  </si>
  <si>
    <t xml:space="preserve">Ownership disclosure</t>
  </si>
  <si>
    <t xml:space="preserve">Jobs promised</t>
  </si>
  <si>
    <t xml:space="preserve">Credit is a percentage of system cost; no jobs term (S1 p. 25).</t>
  </si>
  <si>
    <t xml:space="preserve">Housing program; the promise is units, not jobs.</t>
  </si>
  <si>
    <t xml:space="preserve">Housing program.</t>
  </si>
  <si>
    <t xml:space="preserve">No job count required; productions must make reasonable efforts to hire local talent and crew (S3 p. 4).</t>
  </si>
  <si>
    <t xml:space="preserve">Hiring or revenue requirements; 876 jobs reported by 54 companies (S6).</t>
  </si>
  <si>
    <t xml:space="preserve">Wage standards</t>
  </si>
  <si>
    <t xml:space="preserve">None in the DBEDT description of the credit (S3 p. 4).</t>
  </si>
  <si>
    <t xml:space="preserve">Performance evaluated</t>
  </si>
  <si>
    <t xml:space="preserve">No evaluation located.</t>
  </si>
  <si>
    <t xml:space="preserve">Unit commitments are published at award (S11); delivery against them not located.</t>
  </si>
  <si>
    <t xml:space="preserve">DBEDT cost-benefit report, November 2024 (S3).</t>
  </si>
  <si>
    <t xml:space="preserve">Auditor 23-15 reviewed it and could not determine whether it works (S7).</t>
  </si>
  <si>
    <t xml:space="preserve">Clawback provision</t>
  </si>
  <si>
    <t xml:space="preserve">Expiration date</t>
  </si>
  <si>
    <t xml:space="preserve">No sunset located in the DOTAX description.</t>
  </si>
  <si>
    <t xml:space="preserve">Sunset December 31, 2027 (S1 p. 20).</t>
  </si>
  <si>
    <t xml:space="preserve">Program runs to January 1, 2033 (S3 p. 4).</t>
  </si>
  <si>
    <t xml:space="preserve">Seven-year benefit period; zone expiration dates published (S6).</t>
  </si>
  <si>
    <t xml:space="preserve">Recipient campaign giving</t>
  </si>
  <si>
    <t xml:space="preserve">Recipients unnamed, so no match is possible.</t>
  </si>
  <si>
    <t xml:space="preserve">No linkage published.</t>
  </si>
  <si>
    <t xml:space="preserve">Recipients unnamed.</t>
  </si>
  <si>
    <t xml:space="preserve">Names exist in the legislative report; no linkage has been made.</t>
  </si>
  <si>
    <t xml:space="preserve">Firms named; not yet matched to contributions.</t>
  </si>
  <si>
    <t xml:space="preserve">Recipient lobbying spend</t>
  </si>
  <si>
    <t xml:space="preserve">Firms named; not yet matched to lobbying.</t>
  </si>
  <si>
    <t xml:space="preserve">Enterprise Zone Recipient Crosswalk — 2023</t>
  </si>
  <si>
    <t xml:space="preserve">Every firm DBEDT lists as enrolled, as printed in S6 Appendix C. “Certified” = asterisked by DBEDT as eligible for 2023 tax incentives.</t>
  </si>
  <si>
    <t xml:space="preserve">#</t>
  </si>
  <si>
    <t xml:space="preserve">Firm (as listed by DBEDT)</t>
  </si>
  <si>
    <t xml:space="preserve">County</t>
  </si>
  <si>
    <t xml:space="preserve">Certified for 2023</t>
  </si>
  <si>
    <t xml:space="preserve">Source page</t>
  </si>
  <si>
    <t xml:space="preserve">Campaign contributions matched</t>
  </si>
  <si>
    <t xml:space="preserve">Lobbying matched</t>
  </si>
  <si>
    <t xml:space="preserve">Acres of Aloha</t>
  </si>
  <si>
    <t xml:space="preserve">Hawaiʻi</t>
  </si>
  <si>
    <t xml:space="preserve">Ahualoa Family Farms LLC</t>
  </si>
  <si>
    <t xml:space="preserve">Big Island Coffee Roasters LLC</t>
  </si>
  <si>
    <t xml:space="preserve">Big Island Wasabi</t>
  </si>
  <si>
    <t xml:space="preserve">CN Renewable Resources LLC</t>
  </si>
  <si>
    <t xml:space="preserve">Diamond Sprinkler &amp; Farm Supply, Inc</t>
  </si>
  <si>
    <t xml:space="preserve">Ecotech Nursery Systems LLC</t>
  </si>
  <si>
    <t xml:space="preserve">GD Sales L.L.C.</t>
  </si>
  <si>
    <t xml:space="preserve">Green Point Nurseries, Inc.</t>
  </si>
  <si>
    <t xml:space="preserve">GVS Connect</t>
  </si>
  <si>
    <t xml:space="preserve">Hala Tree</t>
  </si>
  <si>
    <t xml:space="preserve">Hale Cocoa LLC</t>
  </si>
  <si>
    <t xml:space="preserve">Hamakua Apiaries LLC</t>
  </si>
  <si>
    <t xml:space="preserve">Hawaii Akatsuka Farm, Inc</t>
  </si>
  <si>
    <t xml:space="preserve">Hawaii Fleet &amp; Aviation Services</t>
  </si>
  <si>
    <t xml:space="preserve">Hawaii Fresh Produce Company, Inc.</t>
  </si>
  <si>
    <t xml:space="preserve">Hawaii Ulu Producers Cooperative</t>
  </si>
  <si>
    <t xml:space="preserve">Hawaiian Honey Badger dba Mauna Loa Honey</t>
  </si>
  <si>
    <t xml:space="preserve">Hawaiian Islands Trading Company LLC - Kona</t>
  </si>
  <si>
    <t xml:space="preserve">Hawaiian Macadamia Nut Orchards, LP</t>
  </si>
  <si>
    <t xml:space="preserve">Hoku Kai Biofuels LLC</t>
  </si>
  <si>
    <t xml:space="preserve">Inside Out Lock &amp; Key LLC dba Rainbow Farms</t>
  </si>
  <si>
    <t xml:space="preserve">Jeffrey Juan</t>
  </si>
  <si>
    <t xml:space="preserve">Kahua Ranch Ltd</t>
  </si>
  <si>
    <t xml:space="preserve">Keahole FBO LP</t>
  </si>
  <si>
    <t xml:space="preserve">Kokoiki Brands</t>
  </si>
  <si>
    <t xml:space="preserve">Kona Brewery LLC</t>
  </si>
  <si>
    <t xml:space="preserve">KR Farms LLC</t>
  </si>
  <si>
    <t xml:space="preserve">Kulina Lani LLC</t>
  </si>
  <si>
    <t xml:space="preserve">Liko Lehua LLC</t>
  </si>
  <si>
    <t xml:space="preserve">Malulani Ranch</t>
  </si>
  <si>
    <t xml:space="preserve">Mauna Kea Cacao LLC</t>
  </si>
  <si>
    <t xml:space="preserve">Maxwell Farms LLC</t>
  </si>
  <si>
    <t xml:space="preserve">Meadow Gold Dairies Hawaii LLC (Hawaii County)</t>
  </si>
  <si>
    <t xml:space="preserve">Na Pua Makani Power Partners LLC</t>
  </si>
  <si>
    <t xml:space="preserve">Wind producer; enrolled but not certified for 2023.</t>
  </si>
  <si>
    <t xml:space="preserve">Organic Kona Coffee Hawaii LLC</t>
  </si>
  <si>
    <t xml:space="preserve">Ponoholo Ranch Limited</t>
  </si>
  <si>
    <t xml:space="preserve">PRL English LLC</t>
  </si>
  <si>
    <t xml:space="preserve">Puna Chocolate Company</t>
  </si>
  <si>
    <t xml:space="preserve">Punachicks Farm</t>
  </si>
  <si>
    <t xml:space="preserve">QiCity LLC</t>
  </si>
  <si>
    <t xml:space="preserve">Sugar Hill Farmstead</t>
  </si>
  <si>
    <t xml:space="preserve">The Hippie and the Rasta Coffee Farm</t>
  </si>
  <si>
    <t xml:space="preserve">Upcycle Hawaii LLC</t>
  </si>
  <si>
    <t xml:space="preserve">Waiakea, Inc.</t>
  </si>
  <si>
    <t xml:space="preserve">Agrefab LLC</t>
  </si>
  <si>
    <t xml:space="preserve">Honolulu</t>
  </si>
  <si>
    <t xml:space="preserve">Aloha Beer Company LP</t>
  </si>
  <si>
    <t xml:space="preserve">American Loyalty Trading Corp.</t>
  </si>
  <si>
    <t xml:space="preserve">Barbers Point Aviation Services</t>
  </si>
  <si>
    <t xml:space="preserve">Big Tree Farm LLC</t>
  </si>
  <si>
    <t xml:space="preserve">C. Blue Farms</t>
  </si>
  <si>
    <t xml:space="preserve">Concentric LLC dba Industrial Battery Solutions</t>
  </si>
  <si>
    <t xml:space="preserve">Core &amp; Main LP dba Pacific Pipe Company</t>
  </si>
  <si>
    <t xml:space="preserve">Dang Vessel Holdings LLC</t>
  </si>
  <si>
    <t xml:space="preserve">DCL, Inc dba Honolulu Ship Supply Company</t>
  </si>
  <si>
    <t xml:space="preserve">Erosion Control Specialists LLC</t>
  </si>
  <si>
    <t xml:space="preserve">Farm Link, Inc. (formally Counter Culture LLC)</t>
  </si>
  <si>
    <t xml:space="preserve">First Commercial Kitchen LLC</t>
  </si>
  <si>
    <t xml:space="preserve">Fishco Wholesale LLC</t>
  </si>
  <si>
    <t xml:space="preserve">Gabriel Health Inc</t>
  </si>
  <si>
    <t xml:space="preserve">Good Greens Hawaii</t>
  </si>
  <si>
    <t xml:space="preserve">Haleiwa Distilling Company</t>
  </si>
  <si>
    <t xml:space="preserve">Hawaii Pacific Data dba AlohaNAP</t>
  </si>
  <si>
    <t xml:space="preserve">Hawaiian Islands Trading Company LLC (Oahu)</t>
  </si>
  <si>
    <t xml:space="preserve">Hawaiian King Candies LLC</t>
  </si>
  <si>
    <t xml:space="preserve">Hawaiian Pie Company LLC</t>
  </si>
  <si>
    <t xml:space="preserve">Hawaiian Rainbow Bees LLC</t>
  </si>
  <si>
    <t xml:space="preserve">HI Performance Coatings, Inc., dba Hi-Line Distributors</t>
  </si>
  <si>
    <t xml:space="preserve">Ho Farms Hawaii LLC</t>
  </si>
  <si>
    <t xml:space="preserve">Holo Holo Distribution</t>
  </si>
  <si>
    <t xml:space="preserve">Honolulu Beerworks LLC</t>
  </si>
  <si>
    <t xml:space="preserve">Illuminage Group LLC</t>
  </si>
  <si>
    <t xml:space="preserve">Island Farms LLC</t>
  </si>
  <si>
    <t xml:space="preserve">Island Topsoil LLC</t>
  </si>
  <si>
    <t xml:space="preserve">Kainoitall</t>
  </si>
  <si>
    <t xml:space="preserve">Kamani Millworks LLC</t>
  </si>
  <si>
    <t xml:space="preserve">Kreative Kamaaina Enterprises LLC</t>
  </si>
  <si>
    <t xml:space="preserve">Kunia Country Farms</t>
  </si>
  <si>
    <t xml:space="preserve">Lokoea Farms</t>
  </si>
  <si>
    <t xml:space="preserve">Lubrco LLC</t>
  </si>
  <si>
    <t xml:space="preserve">Manoa Honey Company LLC</t>
  </si>
  <si>
    <t xml:space="preserve">Manulele Distillers</t>
  </si>
  <si>
    <t xml:space="preserve">Mapco</t>
  </si>
  <si>
    <t xml:space="preserve">Meadow Gold Dairies Hawaii LLC (Honolulu County)</t>
  </si>
  <si>
    <t xml:space="preserve">Mid Pacific Aero Services LLC</t>
  </si>
  <si>
    <t xml:space="preserve">Mountain View Dairy Inc</t>
  </si>
  <si>
    <t xml:space="preserve">Native Farms LLC</t>
  </si>
  <si>
    <t xml:space="preserve">North Shore Embroidery, Inc</t>
  </si>
  <si>
    <t xml:space="preserve">Okuhara Foods Inc</t>
  </si>
  <si>
    <t xml:space="preserve">Outdoor Living Supply (formally Native Imports) dba Geobunga</t>
  </si>
  <si>
    <t xml:space="preserve">Pace Supply Corp</t>
  </si>
  <si>
    <t xml:space="preserve">Pacific Fishing &amp; Supply, Inc</t>
  </si>
  <si>
    <t xml:space="preserve">Pacific Rim Connections LLC</t>
  </si>
  <si>
    <t xml:space="preserve">Pampas LLC</t>
  </si>
  <si>
    <t xml:space="preserve">Papakea Farm LLC</t>
  </si>
  <si>
    <t xml:space="preserve">Print Shop Hawaii</t>
  </si>
  <si>
    <t xml:space="preserve">Pyzel Surfboards LLC</t>
  </si>
  <si>
    <t xml:space="preserve">Raw Dog Brands, Inc</t>
  </si>
  <si>
    <t xml:space="preserve">Rengo Packaging, Inc</t>
  </si>
  <si>
    <t xml:space="preserve">Samurai, Inc</t>
  </si>
  <si>
    <t xml:space="preserve">Savor Brands, Inc</t>
  </si>
  <si>
    <t xml:space="preserve">Sea Imports</t>
  </si>
  <si>
    <t xml:space="preserve">Secure Bike Share Hawaii</t>
  </si>
  <si>
    <t xml:space="preserve">SKY Kombucha LLC</t>
  </si>
  <si>
    <t xml:space="preserve">Techmana</t>
  </si>
  <si>
    <t xml:space="preserve">TelaForce LLC</t>
  </si>
  <si>
    <t xml:space="preserve">Tina's Creation, Inc</t>
  </si>
  <si>
    <t xml:space="preserve">Tropical Js Inc</t>
  </si>
  <si>
    <t xml:space="preserve">Uncle's Ice Cream</t>
  </si>
  <si>
    <t xml:space="preserve">United Sake Co., Ltd.</t>
  </si>
  <si>
    <t xml:space="preserve">Villa Rose LLC</t>
  </si>
  <si>
    <t xml:space="preserve">Voyaging Foods</t>
  </si>
  <si>
    <t xml:space="preserve">Wehiwa Soap Company LLC</t>
  </si>
  <si>
    <t xml:space="preserve">Cool Waters Aquaponics</t>
  </si>
  <si>
    <t xml:space="preserve">Kauaʻi</t>
  </si>
  <si>
    <t xml:space="preserve">Hanalei Poi Company LLC</t>
  </si>
  <si>
    <t xml:space="preserve">Hawaii Networks</t>
  </si>
  <si>
    <t xml:space="preserve">Jetapproach LLC</t>
  </si>
  <si>
    <t xml:space="preserve">Kaikini LLC</t>
  </si>
  <si>
    <t xml:space="preserve">Kauai Island Metals Inc</t>
  </si>
  <si>
    <t xml:space="preserve">Kauai Kunana Inc.</t>
  </si>
  <si>
    <t xml:space="preserve">Kauai Sea Farms LLC</t>
  </si>
  <si>
    <t xml:space="preserve">KRB LLC</t>
  </si>
  <si>
    <t xml:space="preserve">M &amp; K Distributors, Inc</t>
  </si>
  <si>
    <t xml:space="preserve">Omao Labs LLC</t>
  </si>
  <si>
    <t xml:space="preserve">Omao Lands LLC</t>
  </si>
  <si>
    <t xml:space="preserve">Salty Wahine Gourmet Hawaiian Sea Salts</t>
  </si>
  <si>
    <t xml:space="preserve">Steelgrass Farm LLC</t>
  </si>
  <si>
    <t xml:space="preserve">Akamai Distribution Ltd</t>
  </si>
  <si>
    <t xml:space="preserve">Maui</t>
  </si>
  <si>
    <t xml:space="preserve">Aloha Distribution LLC</t>
  </si>
  <si>
    <t xml:space="preserve">Atrium Design Works LLC</t>
  </si>
  <si>
    <t xml:space="preserve">British Hawaiian Industries dba Pacific Millworks</t>
  </si>
  <si>
    <t xml:space="preserve">Fancy f</t>
  </si>
  <si>
    <t xml:space="preserve">Fragrant Orchids of Maui</t>
  </si>
  <si>
    <t xml:space="preserve">Guardian Capital Management Hawaii LLC dba Maui Collection Service</t>
  </si>
  <si>
    <t xml:space="preserve">Hana Farms</t>
  </si>
  <si>
    <t xml:space="preserve">Hawaii Sea Spirits LLC</t>
  </si>
  <si>
    <t xml:space="preserve">Hawaiian breeze Solutions Corp</t>
  </si>
  <si>
    <t xml:space="preserve">Hawaiian Classic Perfumes, INC</t>
  </si>
  <si>
    <t xml:space="preserve">Kahu 'Ohana Inc.</t>
  </si>
  <si>
    <t xml:space="preserve">Kealopiko Inc</t>
  </si>
  <si>
    <t xml:space="preserve">Koa IT LLC</t>
  </si>
  <si>
    <t xml:space="preserve">Kumu Live and Learn Inc</t>
  </si>
  <si>
    <t xml:space="preserve">Lahaina Brewery</t>
  </si>
  <si>
    <t xml:space="preserve">Maui Garden Designs LLC</t>
  </si>
  <si>
    <t xml:space="preserve">Maui Wine, LTD</t>
  </si>
  <si>
    <t xml:space="preserve">Natural Resource Data Solutions Inc</t>
  </si>
  <si>
    <t xml:space="preserve">Printer Pete Inc.</t>
  </si>
  <si>
    <t xml:space="preserve">Rimfire Imports, Inc.</t>
  </si>
  <si>
    <t xml:space="preserve">Sensei Holdings, Inc.</t>
  </si>
  <si>
    <t xml:space="preserve">The Scope of Things</t>
  </si>
  <si>
    <t xml:space="preserve">Two Chicks In A Hammock LLC</t>
  </si>
  <si>
    <t xml:space="preserve">Whispering Winds Bamboo Cooperative, Inc</t>
  </si>
  <si>
    <t xml:space="preserve">Firms listed</t>
  </si>
  <si>
    <t xml:space="preserve">Certified — Hawaiʻi County</t>
  </si>
  <si>
    <t xml:space="preserve">Certified — Honolulu</t>
  </si>
  <si>
    <t xml:space="preserve">Certified — Kauaʻi</t>
  </si>
  <si>
    <t xml:space="preserve">Certified — Maui</t>
  </si>
  <si>
    <t xml:space="preserve">Enrolled companies per DBEDT summary table (S6 p. 8)</t>
  </si>
  <si>
    <t xml:space="preserve">Companies that filed year-end reports (S6 p. 13)</t>
  </si>
  <si>
    <t xml:space="preserve">Campaign or lobbying matches made</t>
  </si>
  <si>
    <t xml:space="preserve">The Appendix C list matches DBEDT’s own count of 152 enrolled companies. Only 54 filed year-end reports and 52 were certified (Transparency Gaps G10).</t>
  </si>
  <si>
    <t xml:space="preserve">Transparency Gaps</t>
  </si>
  <si>
    <t xml:space="preserve">Where the disclosure system itself prevents accountability. Each entry says what is missing, the evidence, and how sure the finding is.</t>
  </si>
  <si>
    <t xml:space="preserve">ID</t>
  </si>
  <si>
    <t xml:space="preserve">Program / system</t>
  </si>
  <si>
    <t xml:space="preserve">Gap</t>
  </si>
  <si>
    <t xml:space="preserve">Tier</t>
  </si>
  <si>
    <t xml:space="preserve">Next step</t>
  </si>
  <si>
    <t xml:space="preserve">G1</t>
  </si>
  <si>
    <t xml:space="preserve">Procurement (HANDS)</t>
  </si>
  <si>
    <t xml:space="preserve">The state procurement database is not a complete record of awards.</t>
  </si>
  <si>
    <t xml:space="preserve">HANDS excludes SPO price/vendor-list awards, small purchases under $2,500, and Chapter 42F grants. A random check of FY2021 contract logs found 48% of awards that should have been posted were not.</t>
  </si>
  <si>
    <t xml:space="preserve">Verified</t>
  </si>
  <si>
    <t xml:space="preserve">S8, S10</t>
  </si>
  <si>
    <t xml:space="preserve">Request SPO’s FY2022–FY2025 posting-compliance checks.</t>
  </si>
  <si>
    <t xml:space="preserve">G2</t>
  </si>
  <si>
    <t xml:space="preserve">SPO’s own figures for the same check do not agree.</t>
  </si>
  <si>
    <t xml:space="preserve">PC 2023-01 (July 2022) reports 48% unposted for FY2021. PC 2024-03 (July 2023) reports 40% unposted, also described as FY2021. One may be a different year mislabeled.</t>
  </si>
  <si>
    <t xml:space="preserve">Verified (discrepancy); cause unknown</t>
  </si>
  <si>
    <t xml:space="preserve">S8, S9</t>
  </si>
  <si>
    <t xml:space="preserve">Ask SPO which fiscal year PC 2024-03 checked.</t>
  </si>
  <si>
    <t xml:space="preserve">G3</t>
  </si>
  <si>
    <t xml:space="preserve">All tax credits</t>
  </si>
  <si>
    <t xml:space="preserve">Confidentiality rules suppress small or identifying cells.</t>
  </si>
  <si>
    <t xml:space="preserve">DOTAX withholds tabulations of five or fewer returns statewide, ten or fewer below state level, or where one return dominates. In 2023 the film credit’s split by taxpayer type is suppressed, though it was shown for 2022.</t>
  </si>
  <si>
    <t xml:space="preserve">S1, S2</t>
  </si>
  <si>
    <t xml:space="preserve">None — this is a rule, not an omission. Record it.</t>
  </si>
  <si>
    <t xml:space="preserve">G4</t>
  </si>
  <si>
    <t xml:space="preserve">Claims cannot be traced to projects.</t>
  </si>
  <si>
    <t xml:space="preserve">55 returns claimed $60.9M. Insurance underwriters claimed $32.8M of it on 29 returns. HHFDC does publish project awards with unit counts (S11), so the gap is the link from award to annual claim to units delivered, not the absence of project names.</t>
  </si>
  <si>
    <t xml:space="preserve">S1, S11</t>
  </si>
  <si>
    <t xml:space="preserve">Build an HHFDC awards table by project and match placed-in-service years.</t>
  </si>
  <si>
    <t xml:space="preserve">G5</t>
  </si>
  <si>
    <t xml:space="preserve">The public can learn the cost but not who received it.</t>
  </si>
  <si>
    <t xml:space="preserve">$1.380B in exempt receipts on 574 claims; $55.206M tax-expenditure estimate. DOTAX states the estimate is not a revenue estimate. Recipient-level GET data are confidential.</t>
  </si>
  <si>
    <t xml:space="preserve">Ask HHFDC whether 201H/237-29 certifications are public by project.</t>
  </si>
  <si>
    <t xml:space="preserve">G6</t>
  </si>
  <si>
    <t xml:space="preserve">Two agencies, two numbers, and an estimate that missed by $16M.</t>
  </si>
  <si>
    <t xml:space="preserve">DBEDT: 25 productions, $37.3M. DOTAX: 24 returns, $43.504M. DBEDT’s January 2024 estimate to the Legislature was $20.98M. All three describe 2023.</t>
  </si>
  <si>
    <t xml:space="preserve">S1, S3, S5</t>
  </si>
  <si>
    <t xml:space="preserve">Locate DBEDT’s revised 2023 actual report, which S5 promised.</t>
  </si>
  <si>
    <t xml:space="preserve">G7</t>
  </si>
  <si>
    <t xml:space="preserve">Recipients are reported to the Legislature but not published.</t>
  </si>
  <si>
    <t xml:space="preserve">HRS §235-17(i) requires an itemized report by company and production; the 2024 list is public (S4). Bills to require online publication of names and amounts (S12 and predecessors) have not been enacted, as far as I found. This cuts against the pilot ledger’s ‘not disclosed’ entry for film recipients.</t>
  </si>
  <si>
    <t xml:space="preserve">Verified (2024); 2023 list not located</t>
  </si>
  <si>
    <t xml:space="preserve">S4, S12</t>
  </si>
  <si>
    <t xml:space="preserve">Review the pilot ledger’s film entry; obtain the 2023 itemized list.</t>
  </si>
  <si>
    <t xml:space="preserve">G8</t>
  </si>
  <si>
    <t xml:space="preserve">The cost figure depends on a rate choice DOTAX does not explain for this exemption.</t>
  </si>
  <si>
    <t xml:space="preserve">DOTAX prices the whole $270.9M EZ exemption at the 4.0% retail rate ($10.836M), yet $216.6M of it was claimed against wholesale-rate (0.5%) income. Priced at the rates actually claimed, the estimate is about $3.26M (see formula at right). This is my calculation, not DOTAX’s.</t>
  </si>
  <si>
    <t xml:space="preserve">Inference</t>
  </si>
  <si>
    <t xml:space="preserve">Ask DOTAX why code 115 is classed at the retail rate.</t>
  </si>
  <si>
    <t xml:space="preserve">G9</t>
  </si>
  <si>
    <t xml:space="preserve">DBEDT and DOTAX imply very different costs per job.</t>
  </si>
  <si>
    <t xml:space="preserve">DBEDT’s own method (0.5% of reporting-company revenue plus income credits) gave $1,166 per job for 2021. DOTAX’s 2023 figures give about $13,170 per job (see formula). DBEDT’s annual report says it cannot state current-year cost because DOTAX data lag.</t>
  </si>
  <si>
    <t xml:space="preserve">Verified inputs; ratio is my calculation</t>
  </si>
  <si>
    <t xml:space="preserve">S1, S2, S6</t>
  </si>
  <si>
    <t xml:space="preserve">Put both methods side by side in the post.</t>
  </si>
  <si>
    <t xml:space="preserve">G10</t>
  </si>
  <si>
    <t xml:space="preserve">Firm counts and claim counts are never connected.</t>
  </si>
  <si>
    <t xml:space="preserve">DBEDT lists all 152 enrolled companies (see EZ Crosswalk), but only 54 filed year-end reports. 52 were certified; DOTAX shows 123 claims under the EZ GET exemption and 26 returns claiming the income credit. Claims are not taxpayers, and contractors may claim the site exemption, so these need not conflict — but no public table connects them.</t>
  </si>
  <si>
    <t xml:space="preserve">Verified inputs; open question</t>
  </si>
  <si>
    <t xml:space="preserve">Ask DBEDT why 98 enrolled firms filed no year-end report.</t>
  </si>
  <si>
    <t xml:space="preserve">G11</t>
  </si>
  <si>
    <t xml:space="preserve">The State Auditor could not tell whether the credit works.</t>
  </si>
  <si>
    <t xml:space="preserve">Report 23-15 could not determine whether the EZ credit achieved its purpose, citing lack of utilization data, and recommended that another agency perform a cost-benefit analysis.</t>
  </si>
  <si>
    <t xml:space="preserve">S7</t>
  </si>
  <si>
    <t xml:space="preserve">Check whether DBEDT or DOTAX has done the recommended analysis.</t>
  </si>
  <si>
    <t xml:space="preserve">G12</t>
  </si>
  <si>
    <t xml:space="preserve">Job counts overstate employment.</t>
  </si>
  <si>
    <t xml:space="preserve">DBEDT counts 9,168 jobs (7,770 resident) but warns that workers on several productions are counted more than once; 49.3% of resident jobs were extras; average local below-the-line earnings were $6,688.</t>
  </si>
  <si>
    <t xml:space="preserve">None.</t>
  </si>
  <si>
    <t xml:space="preserve">G13</t>
  </si>
  <si>
    <t xml:space="preserve">The largest program has the least public detail.</t>
  </si>
  <si>
    <t xml:space="preserve">$100.1M on 10,799 returns. Corporations claimed $38.6M on 54 returns — about $714,000 each on average — with no names published. I found no published evaluation of installed capacity against credits claimed.</t>
  </si>
  <si>
    <t xml:space="preserve">Verified (amounts); evaluation search not exhaustive</t>
  </si>
  <si>
    <t xml:space="preserve">Check the Auditor’s tax-review schedule for HRS §235-12.5.</t>
  </si>
  <si>
    <t xml:space="preserve">G14</t>
  </si>
  <si>
    <t xml:space="preserve">All programs</t>
  </si>
  <si>
    <t xml:space="preserve">No link between benefits and political spending.</t>
  </si>
  <si>
    <t xml:space="preserve">Campaign Spending Commission and Ethics Commission data are searchable, but no recipient in this workbook has been matched. Entity resolution (parent, PAC, principals) is required before any match is reported.</t>
  </si>
  <si>
    <t xml:space="preserve">Not yet done</t>
  </si>
  <si>
    <t xml:space="preserve">S13</t>
  </si>
  <si>
    <t xml:space="preserve">Start with the 52 certified EZ firms and 2024 film filing entities — the only named recipients.</t>
  </si>
  <si>
    <t xml:space="preserve">Calculations referenced above</t>
  </si>
  <si>
    <t xml:space="preserve">EZ code 115 exempt receipts at wholesale rate ($)</t>
  </si>
  <si>
    <t xml:space="preserve">S2 Table A-1</t>
  </si>
  <si>
    <t xml:space="preserve">EZ code 115 exempt receipts at retail rate ($)</t>
  </si>
  <si>
    <t xml:space="preserve">Wholesale GET rate</t>
  </si>
  <si>
    <t xml:space="preserve">S2 p. 1</t>
  </si>
  <si>
    <t xml:space="preserve">Retail GET rate</t>
  </si>
  <si>
    <t xml:space="preserve">G8 — EZ exemption priced at the rates claimed ($)</t>
  </si>
  <si>
    <t xml:space="preserve">G8 — DOTAX estimate for the same exemption ($)</t>
  </si>
  <si>
    <t xml:space="preserve">Jobs reported by EZ companies, 2023</t>
  </si>
  <si>
    <t xml:space="preserve">S6 p. 4</t>
  </si>
  <si>
    <t xml:space="preserve">G9 — EZ support per reported job, DOTAX 2023 figures ($)</t>
  </si>
  <si>
    <t xml:space="preserve">G9 — DBEDT’s published cost per job, 2021 ($)</t>
  </si>
  <si>
    <t xml:space="preserve">S6 p. 6</t>
  </si>
  <si>
    <t xml:space="preserve">Source Map</t>
  </si>
  <si>
    <t xml:space="preserve">Every figure in the workbook traces to one of these documents.</t>
  </si>
  <si>
    <t xml:space="preserve">Publisher</t>
  </si>
  <si>
    <t xml:space="preserve">Title</t>
  </si>
  <si>
    <t xml:space="preserve">Date</t>
  </si>
  <si>
    <t xml:space="preserve">Used for</t>
  </si>
  <si>
    <t xml:space="preserve">URL</t>
  </si>
  <si>
    <t xml:space="preserve">Hawaiʻi Department of Taxation</t>
  </si>
  <si>
    <t xml:space="preserve">Tax Credits Claimed by Hawaiʻi Taxpayers: Tax Year 2023</t>
  </si>
  <si>
    <t xml:space="preserve">December 2025</t>
  </si>
  <si>
    <t xml:space="preserve">Table 4 (p. 10); §4.1 narratives (pp. 20, 24–25, 28–29); Tables A-1, A-2, A-13 (pp. 41–42, 53); confidentiality rule (p. 3)</t>
  </si>
  <si>
    <t xml:space="preserve">https://files.hawaii.gov/tax/stats/stats/credits/2023credit.pdf</t>
  </si>
  <si>
    <t xml:space="preserve">Hawaiʻi General Excise &amp; Use Tax Exemptions: Tax Year 2023 (Dept. Comm. 192, 2025 session)</t>
  </si>
  <si>
    <t xml:space="preserve">December 2024</t>
  </si>
  <si>
    <t xml:space="preserve">Table 1 (pp. 2–3); Table 4 (p. 12); Table 5 (p. 13); Table A-1 (pp. 15–16); expenditure-vs-revenue caution (pp. 8–9); confidentiality rule (p. 2)</t>
  </si>
  <si>
    <t xml:space="preserve">https://data.capitol.hawaii.gov/sessions/session2025/Bills/DC192_.pdf</t>
  </si>
  <si>
    <t xml:space="preserve">DBEDT Research and Economic Analysis Division</t>
  </si>
  <si>
    <t xml:space="preserve">Cost-Benefit and Fiscal Impact Analysis of Hawaiʻi’s Film Tax Credit in 2023</t>
  </si>
  <si>
    <t xml:space="preserve">November 2024</t>
  </si>
  <si>
    <t xml:space="preserve">Executive summary (pp. 2–3); claims and productions (p. 7); jobs and multiple-counting caution (pp. 11–13, 24); earnings (p. 15); fiscal return (pp. 22–24)</t>
  </si>
  <si>
    <t xml:space="preserve">https://files.hawaii.gov/dbedt/economic/data_reports/Film_Tax_Credit_Report_2023.pdf</t>
  </si>
  <si>
    <t xml:space="preserve">S4</t>
  </si>
  <si>
    <t xml:space="preserve">DBEDT Creative Industries Division, Tax Credit Unit</t>
  </si>
  <si>
    <t xml:space="preserve">Report to the Legislature regarding the Motion Picture, Digital Media and Film Production Income Tax Credit for CY 2025 (2024 actual), Act 217 SLH 2022</t>
  </si>
  <si>
    <t xml:space="preserve">§E and Attachment 1: 2024 credits itemized by production and filing entity; $11,707,608 carried forward from 2023</t>
  </si>
  <si>
    <t xml:space="preserve">https://files.hawaii.gov/dbedt/annuals/2025/2025-cid-act217.pdf</t>
  </si>
  <si>
    <t xml:space="preserve">DBEDT Hawaiʻi Film Office</t>
  </si>
  <si>
    <t xml:space="preserve">Report to the Legislature regarding the estimated film production income tax credit for CY 2023 (Dept. Comm. 345, 2024 session)</t>
  </si>
  <si>
    <t xml:space="preserve">December 2023</t>
  </si>
  <si>
    <t xml:space="preserve">Estimated 2023 credit of $20,984,362.55 on 28 registered productions; promise of a revised 2023 actual report</t>
  </si>
  <si>
    <t xml:space="preserve">https://data.capitol.hawaii.gov/sessions/session2024/bills/DC345_.pdf</t>
  </si>
  <si>
    <t xml:space="preserve">S6</t>
  </si>
  <si>
    <t xml:space="preserve">DBEDT Business Development and Support Division</t>
  </si>
  <si>
    <t xml:space="preserve">Hawaiʻi Enterprise Zones Program: Calendar Year Report for Tax Year 2023</t>
  </si>
  <si>
    <t xml:space="preserve">2024</t>
  </si>
  <si>
    <t xml:space="preserve">Executive summary incl. cost-per-job method (pp. 4–6); enrolled companies by county (p. 8); jobs by industry, 54 reporting companies (pp. 12–13); Appendix C firm list (pp. 51–56)</t>
  </si>
  <si>
    <t xml:space="preserve">https://files.hawaii.gov/dbedt/annuals/2024/2023-bdsd-ez.pdf</t>
  </si>
  <si>
    <t xml:space="preserve">Office of the Auditor, State of Hawaiʻi</t>
  </si>
  <si>
    <t xml:space="preserve">Review of Income Tax Provisions Pursuant to Section 23-94, HRS (Report No. 23-15)</t>
  </si>
  <si>
    <t xml:space="preserve">Auditor’s summary: purpose of three provisions, incl. the Enterprise Zone credit, could not be determined; recommends cost-benefit analysis of the EZ credit</t>
  </si>
  <si>
    <t xml:space="preserve">https://files.hawaii.gov/auditor/Reports/2023/23-15.pdf</t>
  </si>
  <si>
    <t xml:space="preserve">S8</t>
  </si>
  <si>
    <t xml:space="preserve">State Procurement Office</t>
  </si>
  <si>
    <t xml:space="preserve">Procurement Circular No. 2023-01, Annual Submittal of Contract Logs and Posting of Awards</t>
  </si>
  <si>
    <t xml:space="preserve">July 8, 2022</t>
  </si>
  <si>
    <t xml:space="preserve">Random check of FY2021 contract logs: 48% of contract awards not posted to HANDS</t>
  </si>
  <si>
    <t xml:space="preserve">https://spo.hawaii.gov/wp-content/uploads/2022/07/PC2023-01_Annual-Submittal-of-Contract-Logs-and-Posting-of-Awards.pdf</t>
  </si>
  <si>
    <t xml:space="preserve">S9</t>
  </si>
  <si>
    <t xml:space="preserve">Procurement Circular No. 2024-03, Annual Submittal of Contract Logs and Posting of Awards</t>
  </si>
  <si>
    <t xml:space="preserve">July 14, 2023</t>
  </si>
  <si>
    <t xml:space="preserve">Spot checks of contract logs “for fiscal year 2021”: 40% of awards not posted (see Transparency Gaps G2)</t>
  </si>
  <si>
    <t xml:space="preserve">https://spo.hawaii.gov/wp-content/uploads/2023/04/2024-03_AnnualSubmittalofContractLogs-part-1-signed.pdf</t>
  </si>
  <si>
    <t xml:space="preserve">S10</t>
  </si>
  <si>
    <t xml:space="preserve">FAQ: What does NOT need to be posted on HANDS?</t>
  </si>
  <si>
    <t xml:space="preserve">December 9, 2013</t>
  </si>
  <si>
    <t xml:space="preserve">Exclusions: SPO price/vendor-list awards, small purchases under $2,500, Chapter 42F grants</t>
  </si>
  <si>
    <t xml:space="preserve">https://spo.hawaii.gov/blog/faqs-a/what-do-we-do-if-an-award-is-posted-but-a-contract-is-never-executed-or-the-award-is-cancelled/</t>
  </si>
  <si>
    <t xml:space="preserve">S11</t>
  </si>
  <si>
    <t xml:space="preserve">Hawaiʻi Housing Finance and Development Corporation</t>
  </si>
  <si>
    <t xml:space="preserve">HHFDC Project Awards (annual Awards Lists)</t>
  </si>
  <si>
    <t xml:space="preserve">accessed October 14, 2026</t>
  </si>
  <si>
    <t xml:space="preserve">Project-level LIHTC, Hula Mae and RHRF awards with applicant, island, total and affordable units, affordability period</t>
  </si>
  <si>
    <t xml:space="preserve">https://dbedt.hawaii.gov/hhfdc/developers/project-awards/</t>
  </si>
  <si>
    <t xml:space="preserve">S12</t>
  </si>
  <si>
    <t xml:space="preserve">Hawaiʻi State Legislature</t>
  </si>
  <si>
    <t xml:space="preserve">S.B. 618 (2025–26), amending HRS §235-17(i)</t>
  </si>
  <si>
    <t xml:space="preserve">introduced January 17, 2025</t>
  </si>
  <si>
    <t xml:space="preserve">Shows current statutory duty to report film credits to the Legislature itemized by taxpayer, company and production, and the proposed (unenacted) duty to publish names and amounts online</t>
  </si>
  <si>
    <t xml:space="preserve">https://data.capitol.hawaii.gov/sessions/session2026/bills/SB618_.HTM</t>
  </si>
  <si>
    <t xml:space="preserve">Hawaiʻi Campaign Spending Commission; Hawaiʻi State Ethics Commission</t>
  </si>
  <si>
    <t xml:space="preserve">Contribution and expenditure databases; lobbyist registrations and expenditure reports</t>
  </si>
  <si>
    <t xml:space="preserve">not yet queried</t>
  </si>
  <si>
    <t xml:space="preserve">Political-influence fields. No entity-level matches have been made in this version.</t>
  </si>
  <si>
    <t xml:space="preserve">https://ags.hawaii.gov/campaign/ ; https://ethics.hawaii.gov/</t>
  </si>
  <si>
    <t xml:space="preserve">Data Dictionary</t>
  </si>
  <si>
    <t xml:space="preserve">Term</t>
  </si>
  <si>
    <t xml:space="preserve">Meaning</t>
  </si>
  <si>
    <t xml:space="preserve">Tax credit allowed against a liability or refunded in the tax year, from returns processed by DOTAX (S1). Excludes amounts denied or carried forward.</t>
  </si>
  <si>
    <t xml:space="preserve">DOTAX’s estimate of GET forgone because of an exemption, at an assumed rate of 0.5% or 4.0% (S2). Not a revenue estimate: repeal would not necessarily raise that amount.</t>
  </si>
  <si>
    <t xml:space="preserve">Exempt gross receipts</t>
  </si>
  <si>
    <t xml:space="preserve">The income base on which no GET was paid. Not the value of the subsidy.</t>
  </si>
  <si>
    <t xml:space="preserve">Production-report claim</t>
  </si>
  <si>
    <t xml:space="preserve">Film credit amount DBEDT records from Hawaiʻi Production Reports, calendar-year basis (S3). Differs from DOTAX’s tax-return figure by timing.</t>
  </si>
  <si>
    <t xml:space="preserve">Certified (EZ)</t>
  </si>
  <si>
    <t xml:space="preserve">DBEDT has confirmed the firm met hiring or revenue requirements for the year, allowing it to claim EZ tax benefits (S6).</t>
  </si>
  <si>
    <t xml:space="preserve">Enrolled (EZ)</t>
  </si>
  <si>
    <t xml:space="preserve">Firm admitted to the program. Enrolled firms can use the contractor GET exemption whether or not certified (S6 p. 8).</t>
  </si>
  <si>
    <t xml:space="preserve">Published in a form an ordinary resident can retrieve without a records request.</t>
  </si>
  <si>
    <t xml:space="preserve">Some of the information is public, but not enough to answer the field (for example, names without amounts).</t>
  </si>
  <si>
    <t xml:space="preserve">Exists in state files but is not published.</t>
  </si>
  <si>
    <t xml:space="preserve">No law or program rule requires the information to exist.</t>
  </si>
  <si>
    <t xml:space="preserve">The field does not fit the program.</t>
  </si>
  <si>
    <t xml:space="preserve">Not yet checked. An open research item, never a finding.</t>
  </si>
  <si>
    <t xml:space="preserve">Tier: Verified / Inference</t>
  </si>
  <si>
    <t xml:space="preserve">Verified = stated in the cited source. Inference = my calculation or reading from verified inputs, shown with its formula.</t>
  </si>
  <si>
    <t xml:space="preserve">Ladder for tax subsidies</t>
  </si>
  <si>
    <t xml:space="preserve">authorized → certified → claimed → allowed → outcome delivered. Most public figures stop at ‘claimed’.</t>
  </si>
  <si>
    <t xml:space="preserve">Change Log</t>
  </si>
  <si>
    <t xml:space="preserve">Version</t>
  </si>
  <si>
    <t xml:space="preserve">Change</t>
  </si>
  <si>
    <t xml:space="preserve">2026-10-14</t>
  </si>
  <si>
    <t xml:space="preserve">1.0</t>
  </si>
  <si>
    <t xml:space="preserve">Workbook rebuilt from primary sources and posted as Ledger Two of “Gaps in Reporting are the Story.”</t>
  </si>
  <si>
    <t xml:space="preserve">Total is $265,025,000. The post of August 24, 2026 cited $265.018 million. The $7,000 difference sits in the film line: the earlier figure implies $37,293,000, which I could not trace to a published document. This version uses DBEDT’s published $37.3 million.</t>
  </si>
  <si>
    <t xml:space="preserve">The five programs are named: renewable energy credit, low-income housing credit, affordable-housing GET exemption, film credit, Enterprise Zones. The post had not named the renewable energy credit, the largest of the five.</t>
  </si>
  <si>
    <t xml:space="preserve">Finding for the pilot ledger: film credit recipients are reported to the Legislature itemized by company and production (G7). The pilot’s ‘not disclosed’ entry for film recipients should be reviewed.</t>
  </si>
  <si>
    <t xml:space="preserve">Finding for the post: HHFDC publishes project-level LIHTC awards with unit counts (G4). The post’s statement that the tax report does not name projects remains accurate; the gap is the link from award to claim to delivery.</t>
  </si>
</sst>
</file>

<file path=xl/styles.xml><?xml version="1.0" encoding="utf-8"?>
<styleSheet xmlns="http://schemas.openxmlformats.org/spreadsheetml/2006/main">
  <numFmts count="6">
    <numFmt numFmtId="164" formatCode="General"/>
    <numFmt numFmtId="165" formatCode="\$#,##0"/>
    <numFmt numFmtId="166" formatCode="0.0%"/>
    <numFmt numFmtId="167" formatCode="General"/>
    <numFmt numFmtId="168" formatCode="\$#,##0;&quot;($&quot;#,##0\);\-"/>
    <numFmt numFmtId="169" formatCode="#,##0"/>
  </numFmts>
  <fonts count="19">
    <font>
      <sz val="11"/>
      <color theme="1"/>
      <name val="Calibri"/>
      <family val="2"/>
      <charset val="1"/>
    </font>
    <font>
      <sz val="10"/>
      <name val="Arial"/>
      <family val="0"/>
    </font>
    <font>
      <sz val="10"/>
      <name val="Arial"/>
      <family val="0"/>
    </font>
    <font>
      <sz val="10"/>
      <name val="Arial"/>
      <family val="0"/>
    </font>
    <font>
      <b val="true"/>
      <sz val="16"/>
      <color rgb="FF1F2A30"/>
      <name val="Palatino Linotype"/>
      <family val="0"/>
      <charset val="1"/>
    </font>
    <font>
      <i val="true"/>
      <sz val="10.5"/>
      <color rgb="FF1F2A30"/>
      <name val="Garamond"/>
      <family val="0"/>
      <charset val="1"/>
    </font>
    <font>
      <b val="true"/>
      <sz val="12"/>
      <color rgb="FF1F2A30"/>
      <name val="Palatino Linotype"/>
      <family val="0"/>
      <charset val="1"/>
    </font>
    <font>
      <sz val="10.5"/>
      <color rgb="FF1F2A30"/>
      <name val="Garamond"/>
      <family val="0"/>
      <charset val="1"/>
    </font>
    <font>
      <b val="true"/>
      <sz val="10"/>
      <color rgb="FFFFFFFF"/>
      <name val="Palatino Linotype"/>
      <family val="0"/>
      <charset val="1"/>
    </font>
    <font>
      <sz val="10.5"/>
      <color rgb="FF008000"/>
      <name val="Garamond"/>
      <family val="0"/>
      <charset val="1"/>
    </font>
    <font>
      <b val="true"/>
      <sz val="11"/>
      <color rgb="FF1F2A30"/>
      <name val="Garamond"/>
      <family val="0"/>
      <charset val="1"/>
    </font>
    <font>
      <i val="true"/>
      <sz val="10"/>
      <color rgb="FF1F2A30"/>
      <name val="Garamond"/>
      <family val="0"/>
      <charset val="1"/>
    </font>
    <font>
      <b val="true"/>
      <sz val="10"/>
      <color rgb="FF1F2A30"/>
      <name val="Garamond"/>
      <family val="0"/>
      <charset val="1"/>
    </font>
    <font>
      <b val="true"/>
      <sz val="10.5"/>
      <color rgb="FF1F2A30"/>
      <name val="Garamond"/>
      <family val="0"/>
      <charset val="1"/>
    </font>
    <font>
      <sz val="10.5"/>
      <color rgb="FF0000FF"/>
      <name val="Garamond"/>
      <family val="0"/>
      <charset val="1"/>
    </font>
    <font>
      <sz val="9.5"/>
      <color rgb="FF1F2A30"/>
      <name val="Garamond"/>
      <family val="0"/>
      <charset val="1"/>
    </font>
    <font>
      <b val="true"/>
      <sz val="10.5"/>
      <color rgb="FF0000FF"/>
      <name val="Garamond"/>
      <family val="0"/>
      <charset val="1"/>
    </font>
    <font>
      <sz val="10"/>
      <color rgb="FF1F2A30"/>
      <name val="Garamond"/>
      <family val="0"/>
      <charset val="1"/>
    </font>
    <font>
      <u val="single"/>
      <sz val="10"/>
      <color rgb="FF1F4E8C"/>
      <name val="Garamond"/>
      <family val="0"/>
      <charset val="1"/>
    </font>
  </fonts>
  <fills count="10">
    <fill>
      <patternFill patternType="none"/>
    </fill>
    <fill>
      <patternFill patternType="gray125"/>
    </fill>
    <fill>
      <patternFill patternType="solid">
        <fgColor rgb="FF2E3B40"/>
        <bgColor rgb="FF1F2A30"/>
      </patternFill>
    </fill>
    <fill>
      <patternFill patternType="solid">
        <fgColor rgb="FFF4F1EA"/>
        <bgColor rgb="FFEEEEEE"/>
      </patternFill>
    </fill>
    <fill>
      <patternFill patternType="solid">
        <fgColor rgb="FFD8EAD3"/>
        <bgColor rgb="FFEEEEEE"/>
      </patternFill>
    </fill>
    <fill>
      <patternFill patternType="solid">
        <fgColor rgb="FFFBE8C2"/>
        <bgColor rgb="FFF4F1EA"/>
      </patternFill>
    </fill>
    <fill>
      <patternFill patternType="solid">
        <fgColor rgb="FFF2C7C1"/>
        <bgColor rgb="FFD9D4CC"/>
      </patternFill>
    </fill>
    <fill>
      <patternFill patternType="solid">
        <fgColor rgb="FFD9D4CC"/>
        <bgColor rgb="FFD8EAD3"/>
      </patternFill>
    </fill>
    <fill>
      <patternFill patternType="solid">
        <fgColor rgb="FFEEEEEE"/>
        <bgColor rgb="FFF4F1EA"/>
      </patternFill>
    </fill>
    <fill>
      <patternFill patternType="solid">
        <fgColor rgb="FFFFFFFF"/>
        <bgColor rgb="FFF4F1EA"/>
      </patternFill>
    </fill>
  </fills>
  <borders count="3">
    <border diagonalUp="false" diagonalDown="false">
      <left/>
      <right/>
      <top/>
      <bottom/>
      <diagonal/>
    </border>
    <border diagonalUp="false" diagonalDown="false">
      <left/>
      <right/>
      <top/>
      <bottom style="thin">
        <color rgb="FFB8B2A6"/>
      </bottom>
      <diagonal/>
    </border>
    <border diagonalUp="false" diagonalDown="false">
      <left/>
      <right/>
      <top style="thin">
        <color rgb="FFB8B2A6"/>
      </top>
      <bottom style="thin">
        <color rgb="FFB8B2A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5" fontId="9" fillId="0" borderId="1" xfId="0" applyFont="true" applyBorder="true" applyAlignment="true" applyProtection="false">
      <alignment horizontal="general" vertical="top" textRotation="0" wrapText="true" indent="0" shrinkToFit="false"/>
      <protection locked="true" hidden="false"/>
    </xf>
    <xf numFmtId="166" fontId="7" fillId="0"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5" fontId="9" fillId="3" borderId="1" xfId="0" applyFont="true" applyBorder="true" applyAlignment="true" applyProtection="false">
      <alignment horizontal="general" vertical="top" textRotation="0" wrapText="true" indent="0" shrinkToFit="false"/>
      <protection locked="true" hidden="false"/>
    </xf>
    <xf numFmtId="166" fontId="7" fillId="3" borderId="1" xfId="0" applyFont="true" applyBorder="true" applyAlignment="true" applyProtection="false">
      <alignment horizontal="general" vertical="top" textRotation="0" wrapText="true" indent="0" shrinkToFit="false"/>
      <protection locked="true" hidden="false"/>
    </xf>
    <xf numFmtId="164" fontId="10" fillId="0" borderId="2" xfId="0" applyFont="true" applyBorder="true" applyAlignment="false" applyProtection="false">
      <alignment horizontal="general" vertical="bottom" textRotation="0" wrapText="false" indent="0" shrinkToFit="false"/>
      <protection locked="true" hidden="false"/>
    </xf>
    <xf numFmtId="165" fontId="10" fillId="0" borderId="2" xfId="0" applyFont="true" applyBorder="true" applyAlignment="false" applyProtection="false">
      <alignment horizontal="general" vertical="bottom" textRotation="0" wrapText="false" indent="0" shrinkToFit="false"/>
      <protection locked="true" hidden="false"/>
    </xf>
    <xf numFmtId="166" fontId="10" fillId="0" borderId="2" xfId="0" applyFont="true" applyBorder="true" applyAlignment="false" applyProtection="false">
      <alignment horizontal="general" vertical="bottom" textRotation="0" wrapText="false" indent="0" shrinkToFit="false"/>
      <protection locked="true" hidden="false"/>
    </xf>
    <xf numFmtId="164" fontId="11" fillId="0" borderId="2" xfId="0" applyFont="true" applyBorder="true" applyAlignment="false" applyProtection="false">
      <alignment horizontal="general" vertical="bottom" textRotation="0" wrapText="false" indent="0" shrinkToFit="false"/>
      <protection locked="true" hidden="false"/>
    </xf>
    <xf numFmtId="164" fontId="12" fillId="0" borderId="2" xfId="0" applyFont="true" applyBorder="tru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4" fontId="7" fillId="5" borderId="0" xfId="0" applyFont="true" applyBorder="false" applyAlignment="false" applyProtection="false">
      <alignment horizontal="general" vertical="bottom" textRotation="0" wrapText="false" indent="0" shrinkToFit="false"/>
      <protection locked="true" hidden="false"/>
    </xf>
    <xf numFmtId="164" fontId="7" fillId="6" borderId="0" xfId="0" applyFont="true" applyBorder="false" applyAlignment="false" applyProtection="false">
      <alignment horizontal="general" vertical="bottom" textRotation="0" wrapText="false" indent="0" shrinkToFit="false"/>
      <protection locked="true" hidden="false"/>
    </xf>
    <xf numFmtId="164" fontId="7" fillId="7" borderId="0" xfId="0" applyFont="true" applyBorder="false" applyAlignment="false" applyProtection="false">
      <alignment horizontal="general" vertical="bottom" textRotation="0" wrapText="false" indent="0" shrinkToFit="false"/>
      <protection locked="true" hidden="false"/>
    </xf>
    <xf numFmtId="164" fontId="7" fillId="8" borderId="0" xfId="0" applyFont="true" applyBorder="false" applyAlignment="false" applyProtection="false">
      <alignment horizontal="general" vertical="bottom" textRotation="0" wrapText="false" indent="0" shrinkToFit="false"/>
      <protection locked="true" hidden="false"/>
    </xf>
    <xf numFmtId="164" fontId="7" fillId="9"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8" fontId="14" fillId="0" borderId="1" xfId="0" applyFont="true" applyBorder="true" applyAlignment="true" applyProtection="false">
      <alignment horizontal="general" vertical="top" textRotation="0" wrapText="true" indent="0" shrinkToFit="false"/>
      <protection locked="true" hidden="false"/>
    </xf>
    <xf numFmtId="169" fontId="14" fillId="0" borderId="1" xfId="0" applyFont="true" applyBorder="true" applyAlignment="true" applyProtection="false">
      <alignment horizontal="general" vertical="top" textRotation="0" wrapText="true" indent="0" shrinkToFit="false"/>
      <protection locked="true" hidden="false"/>
    </xf>
    <xf numFmtId="168" fontId="14" fillId="3" borderId="1" xfId="0" applyFont="true" applyBorder="true" applyAlignment="true" applyProtection="false">
      <alignment horizontal="general" vertical="top" textRotation="0" wrapText="true" indent="0" shrinkToFit="false"/>
      <protection locked="true" hidden="false"/>
    </xf>
    <xf numFmtId="169" fontId="14" fillId="3" borderId="1" xfId="0" applyFont="true" applyBorder="true" applyAlignment="true" applyProtection="false">
      <alignment horizontal="general" vertical="top" textRotation="0" wrapText="true" indent="0" shrinkToFit="false"/>
      <protection locked="true" hidden="false"/>
    </xf>
    <xf numFmtId="165" fontId="13" fillId="0" borderId="0" xfId="0" applyFont="tru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14" fillId="6" borderId="1"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14" fillId="5" borderId="1" xfId="0" applyFont="true" applyBorder="true" applyAlignment="true" applyProtection="false">
      <alignment horizontal="general" vertical="top" textRotation="0" wrapText="true" indent="0" shrinkToFit="false"/>
      <protection locked="true" hidden="false"/>
    </xf>
    <xf numFmtId="164" fontId="14" fillId="4" borderId="1" xfId="0" applyFont="true" applyBorder="true" applyAlignment="true" applyProtection="false">
      <alignment horizontal="general" vertical="top" textRotation="0" wrapText="true" indent="0" shrinkToFit="false"/>
      <protection locked="true" hidden="false"/>
    </xf>
    <xf numFmtId="164" fontId="14" fillId="9" borderId="1" xfId="0" applyFont="true" applyBorder="true" applyAlignment="true" applyProtection="false">
      <alignment horizontal="general" vertical="top" textRotation="0" wrapText="true" indent="0" shrinkToFit="false"/>
      <protection locked="true" hidden="false"/>
    </xf>
    <xf numFmtId="164" fontId="14" fillId="7" borderId="1" xfId="0" applyFont="true" applyBorder="true" applyAlignment="true" applyProtection="false">
      <alignment horizontal="general" vertical="top" textRotation="0" wrapText="true" indent="0" shrinkToFit="false"/>
      <protection locked="true" hidden="false"/>
    </xf>
    <xf numFmtId="164" fontId="14" fillId="8" borderId="1" xfId="0" applyFont="true" applyBorder="true" applyAlignment="true" applyProtection="false">
      <alignment horizontal="general" vertical="top" textRotation="0" wrapText="tru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xf numFmtId="164" fontId="16" fillId="3" borderId="1" xfId="0" applyFont="true" applyBorder="true" applyAlignment="true" applyProtection="false">
      <alignment horizontal="general" vertical="top" textRotation="0" wrapText="tru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5" fontId="14" fillId="0" borderId="0" xfId="0" applyFont="true" applyBorder="false" applyAlignment="true" applyProtection="false">
      <alignment horizontal="left"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6" fontId="14" fillId="0" borderId="0" xfId="0" applyFont="true" applyBorder="false" applyAlignment="true" applyProtection="false">
      <alignment horizontal="left" vertical="bottom" textRotation="0" wrapText="false" indent="0" shrinkToFit="false"/>
      <protection locked="true" hidden="false"/>
    </xf>
    <xf numFmtId="165" fontId="13" fillId="0" borderId="0" xfId="0" applyFont="true" applyBorder="false" applyAlignment="true" applyProtection="false">
      <alignment horizontal="left" vertical="bottom" textRotation="0" wrapText="false" indent="0" shrinkToFit="false"/>
      <protection locked="true" hidden="false"/>
    </xf>
    <xf numFmtId="165" fontId="9" fillId="0" borderId="0" xfId="0" applyFont="true" applyBorder="false" applyAlignment="true" applyProtection="false">
      <alignment horizontal="left" vertical="bottom" textRotation="0" wrapText="false" indent="0" shrinkToFit="false"/>
      <protection locked="true" hidden="false"/>
    </xf>
    <xf numFmtId="169" fontId="14" fillId="0" borderId="0" xfId="0" applyFont="true" applyBorder="false" applyAlignment="true" applyProtection="false">
      <alignment horizontal="left" vertical="bottom" textRotation="0" wrapText="false" indent="0" shrinkToFit="false"/>
      <protection locked="true" hidden="false"/>
    </xf>
    <xf numFmtId="164" fontId="18" fillId="0" borderId="1" xfId="0" applyFont="true" applyBorder="true" applyAlignment="true" applyProtection="false">
      <alignment horizontal="general" vertical="top" textRotation="0" wrapText="true" indent="0" shrinkToFit="false"/>
      <protection locked="true" hidden="false"/>
    </xf>
    <xf numFmtId="164" fontId="18" fillId="3"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8B2A6"/>
      <rgbColor rgb="FF808080"/>
      <rgbColor rgb="FF9999FF"/>
      <rgbColor rgb="FF993366"/>
      <rgbColor rgb="FFF4F1EA"/>
      <rgbColor rgb="FFEEEEEE"/>
      <rgbColor rgb="FF660066"/>
      <rgbColor rgb="FFFF8080"/>
      <rgbColor rgb="FF0066CC"/>
      <rgbColor rgb="FFD9D4CC"/>
      <rgbColor rgb="FF000080"/>
      <rgbColor rgb="FFFF00FF"/>
      <rgbColor rgb="FFFFFF00"/>
      <rgbColor rgb="FF00FFFF"/>
      <rgbColor rgb="FF800080"/>
      <rgbColor rgb="FF800000"/>
      <rgbColor rgb="FF008080"/>
      <rgbColor rgb="FF0000FF"/>
      <rgbColor rgb="FF00CCFF"/>
      <rgbColor rgb="FFCCFFFF"/>
      <rgbColor rgb="FFD8EAD3"/>
      <rgbColor rgb="FFFBE8C2"/>
      <rgbColor rgb="FF99CCFF"/>
      <rgbColor rgb="FFFF99CC"/>
      <rgbColor rgb="FFCC99FF"/>
      <rgbColor rgb="FFF2C7C1"/>
      <rgbColor rgb="FF3366FF"/>
      <rgbColor rgb="FF33CCCC"/>
      <rgbColor rgb="FF99CC00"/>
      <rgbColor rgb="FFFFCC00"/>
      <rgbColor rgb="FFFF9900"/>
      <rgbColor rgb="FFFF6600"/>
      <rgbColor rgb="FF666699"/>
      <rgbColor rgb="FF969696"/>
      <rgbColor rgb="FF003366"/>
      <rgbColor rgb="FF339966"/>
      <rgbColor rgb="FF003300"/>
      <rgbColor rgb="FF1F2A30"/>
      <rgbColor rgb="FF993300"/>
      <rgbColor rgb="FF993366"/>
      <rgbColor rgb="FF1F4E8C"/>
      <rgbColor rgb="FF2E3B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6.xml.rels><?xml version="1.0" encoding="UTF-8"?>
<Relationships xmlns="http://schemas.openxmlformats.org/package/2006/relationships"><Relationship Id="rId1" Type="http://schemas.openxmlformats.org/officeDocument/2006/relationships/hyperlink" Target="https://files.hawaii.gov/tax/stats/stats/credits/2023credit.pdf" TargetMode="External"/><Relationship Id="rId2" Type="http://schemas.openxmlformats.org/officeDocument/2006/relationships/hyperlink" Target="https://data.capitol.hawaii.gov/sessions/session2025/Bills/DC192_.pdf" TargetMode="External"/><Relationship Id="rId3" Type="http://schemas.openxmlformats.org/officeDocument/2006/relationships/hyperlink" Target="https://files.hawaii.gov/dbedt/economic/data_reports/Film_Tax_Credit_Report_2023.pdf" TargetMode="External"/><Relationship Id="rId4" Type="http://schemas.openxmlformats.org/officeDocument/2006/relationships/hyperlink" Target="https://files.hawaii.gov/dbedt/annuals/2025/2025-cid-act217.pdf" TargetMode="External"/><Relationship Id="rId5" Type="http://schemas.openxmlformats.org/officeDocument/2006/relationships/hyperlink" Target="https://data.capitol.hawaii.gov/sessions/session2024/bills/DC345_.pdf" TargetMode="External"/><Relationship Id="rId6" Type="http://schemas.openxmlformats.org/officeDocument/2006/relationships/hyperlink" Target="https://files.hawaii.gov/dbedt/annuals/2024/2023-bdsd-ez.pdf" TargetMode="External"/><Relationship Id="rId7" Type="http://schemas.openxmlformats.org/officeDocument/2006/relationships/hyperlink" Target="https://files.hawaii.gov/auditor/Reports/2023/23-15.pdf" TargetMode="External"/><Relationship Id="rId8" Type="http://schemas.openxmlformats.org/officeDocument/2006/relationships/hyperlink" Target="https://spo.hawaii.gov/wp-content/uploads/2022/07/PC2023-01_Annual-Submittal-of-Contract-Logs-and-Posting-of-Awards.pdf" TargetMode="External"/><Relationship Id="rId9" Type="http://schemas.openxmlformats.org/officeDocument/2006/relationships/hyperlink" Target="https://spo.hawaii.gov/wp-content/uploads/2023/04/2024-03_AnnualSubmittalofContractLogs-part-1-signed.pdf" TargetMode="External"/><Relationship Id="rId10" Type="http://schemas.openxmlformats.org/officeDocument/2006/relationships/hyperlink" Target="https://spo.hawaii.gov/blog/faqs-a/what-do-we-do-if-an-award-is-posted-but-a-contract-is-never-executed-or-the-award-is-cancelled/" TargetMode="External"/><Relationship Id="rId11" Type="http://schemas.openxmlformats.org/officeDocument/2006/relationships/hyperlink" Target="https://dbedt.hawaii.gov/hhfdc/developers/project-awards/" TargetMode="External"/><Relationship Id="rId12" Type="http://schemas.openxmlformats.org/officeDocument/2006/relationships/hyperlink" Target="https://data.capitol.hawaii.gov/sessions/session2026/bills/SB618_.HTM" TargetMode="External"/><Relationship Id="rId13" Type="http://schemas.openxmlformats.org/officeDocument/2006/relationships/hyperlink" Target="https://ags.hawaii.gov/campaign/"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3B40"/>
    <pageSetUpPr fitToPage="true"/>
  </sheetPr>
  <dimension ref="A1:F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8"/>
    <col collapsed="false" customWidth="true" hidden="false" outlineLevel="0" max="3" min="3" style="0" width="12"/>
    <col collapsed="false" customWidth="true" hidden="false" outlineLevel="0" max="4" min="4" style="0" width="30"/>
    <col collapsed="false" customWidth="true" hidden="false" outlineLevel="0" max="5" min="5" style="0" width="22"/>
    <col collapsed="false" customWidth="true" hidden="false" outlineLevel="0" max="6" min="6" style="0" width="30"/>
  </cols>
  <sheetData>
    <row r="1" customFormat="false" ht="19.7"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48" hidden="false" customHeight="true" outlineLevel="0" collapsed="false">
      <c r="A5" s="4" t="s">
        <v>3</v>
      </c>
      <c r="B5" s="4"/>
      <c r="C5" s="4"/>
      <c r="D5" s="4"/>
      <c r="E5" s="4"/>
      <c r="F5" s="4"/>
    </row>
    <row r="7" customFormat="false" ht="31.5" hidden="false" customHeight="true" outlineLevel="0" collapsed="false">
      <c r="A7" s="5" t="s">
        <v>4</v>
      </c>
      <c r="B7" s="5" t="s">
        <v>5</v>
      </c>
      <c r="C7" s="5" t="s">
        <v>6</v>
      </c>
      <c r="D7" s="5" t="s">
        <v>7</v>
      </c>
      <c r="E7" s="5" t="s">
        <v>8</v>
      </c>
      <c r="F7" s="5" t="s">
        <v>9</v>
      </c>
    </row>
    <row r="8" customFormat="false" ht="25.35" hidden="false" customHeight="false" outlineLevel="0" collapsed="false">
      <c r="A8" s="6" t="s">
        <v>10</v>
      </c>
      <c r="B8" s="7" t="n">
        <f aca="false">'Master Ledger'!H5</f>
        <v>100075000</v>
      </c>
      <c r="C8" s="8" t="n">
        <f aca="false">B8/$B$13</f>
        <v>0.377605886237147</v>
      </c>
      <c r="D8" s="6" t="s">
        <v>11</v>
      </c>
      <c r="E8" s="6" t="s">
        <v>12</v>
      </c>
      <c r="F8" s="6" t="s">
        <v>13</v>
      </c>
    </row>
    <row r="9" customFormat="false" ht="25.35" hidden="false" customHeight="false" outlineLevel="0" collapsed="false">
      <c r="A9" s="9" t="s">
        <v>14</v>
      </c>
      <c r="B9" s="10" t="n">
        <f aca="false">'Master Ledger'!H6</f>
        <v>60907000</v>
      </c>
      <c r="C9" s="11" t="n">
        <f aca="false">B9/$B$13</f>
        <v>0.229816055089143</v>
      </c>
      <c r="D9" s="9" t="s">
        <v>11</v>
      </c>
      <c r="E9" s="9" t="s">
        <v>15</v>
      </c>
      <c r="F9" s="9" t="s">
        <v>16</v>
      </c>
    </row>
    <row r="10" customFormat="false" ht="15" hidden="false" customHeight="false" outlineLevel="0" collapsed="false">
      <c r="A10" s="6" t="s">
        <v>17</v>
      </c>
      <c r="B10" s="7" t="n">
        <f aca="false">'Master Ledger'!H7</f>
        <v>55206000</v>
      </c>
      <c r="C10" s="8" t="n">
        <f aca="false">B10/$B$13</f>
        <v>0.208304876898406</v>
      </c>
      <c r="D10" s="6" t="s">
        <v>18</v>
      </c>
      <c r="E10" s="6" t="s">
        <v>12</v>
      </c>
      <c r="F10" s="6" t="s">
        <v>19</v>
      </c>
    </row>
    <row r="11" customFormat="false" ht="25.35" hidden="false" customHeight="false" outlineLevel="0" collapsed="false">
      <c r="A11" s="9" t="s">
        <v>20</v>
      </c>
      <c r="B11" s="10" t="n">
        <f aca="false">'Master Ledger'!H8</f>
        <v>37300000</v>
      </c>
      <c r="C11" s="11" t="n">
        <f aca="false">B11/$B$13</f>
        <v>0.140741439486841</v>
      </c>
      <c r="D11" s="9" t="s">
        <v>21</v>
      </c>
      <c r="E11" s="9" t="s">
        <v>22</v>
      </c>
      <c r="F11" s="9" t="s">
        <v>23</v>
      </c>
    </row>
    <row r="12" customFormat="false" ht="25.35" hidden="false" customHeight="false" outlineLevel="0" collapsed="false">
      <c r="A12" s="6" t="s">
        <v>24</v>
      </c>
      <c r="B12" s="7" t="n">
        <f aca="false">SUM('Master Ledger'!H9:H11)</f>
        <v>11537000</v>
      </c>
      <c r="C12" s="8" t="n">
        <f aca="false">B12/$B$13</f>
        <v>0.0435317422884634</v>
      </c>
      <c r="D12" s="6" t="s">
        <v>25</v>
      </c>
      <c r="E12" s="6" t="s">
        <v>26</v>
      </c>
      <c r="F12" s="6" t="s">
        <v>27</v>
      </c>
    </row>
    <row r="13" customFormat="false" ht="15" hidden="false" customHeight="false" outlineLevel="0" collapsed="false">
      <c r="A13" s="12" t="s">
        <v>28</v>
      </c>
      <c r="B13" s="13" t="n">
        <f aca="false">SUM(B8:B12)</f>
        <v>265025000</v>
      </c>
      <c r="C13" s="14" t="n">
        <f aca="false">SUM(C8:C12)</f>
        <v>1</v>
      </c>
      <c r="D13" s="15" t="s">
        <v>29</v>
      </c>
      <c r="E13" s="16" t="str">
        <f aca="false">IF(ABS(B13-'Master Ledger'!H15)&lt;1,"Matches","MISMATCH")</f>
        <v>Matches</v>
      </c>
      <c r="F13" s="17"/>
    </row>
    <row r="15" customFormat="false" ht="15" hidden="false" customHeight="false" outlineLevel="0" collapsed="false">
      <c r="A15" s="3" t="s">
        <v>30</v>
      </c>
    </row>
    <row r="16" customFormat="false" ht="15" hidden="false" customHeight="false" outlineLevel="0" collapsed="false">
      <c r="A16" s="18" t="s">
        <v>31</v>
      </c>
      <c r="B16" s="19" t="n">
        <f aca="false">'Master Ledger'!H12</f>
        <v>43504000</v>
      </c>
      <c r="D16" s="20" t="s">
        <v>32</v>
      </c>
    </row>
    <row r="17" customFormat="false" ht="15" hidden="false" customHeight="false" outlineLevel="0" collapsed="false">
      <c r="A17" s="18" t="s">
        <v>33</v>
      </c>
      <c r="B17" s="19" t="n">
        <f aca="false">'Master Ledger'!H13</f>
        <v>20984363</v>
      </c>
      <c r="D17" s="20" t="s">
        <v>34</v>
      </c>
    </row>
    <row r="19" customFormat="false" ht="15" hidden="false" customHeight="false" outlineLevel="0" collapsed="false">
      <c r="A19" s="3" t="s">
        <v>35</v>
      </c>
    </row>
    <row r="20" customFormat="false" ht="15" hidden="false" customHeight="false" outlineLevel="0" collapsed="false">
      <c r="A20" s="21" t="s">
        <v>36</v>
      </c>
      <c r="B20" s="18" t="n">
        <f aca="false">COUNTIF('Accountability Fields'!B5:K16,"Disclosed")</f>
        <v>21</v>
      </c>
    </row>
    <row r="21" customFormat="false" ht="15" hidden="false" customHeight="false" outlineLevel="0" collapsed="false">
      <c r="A21" s="22" t="s">
        <v>37</v>
      </c>
      <c r="B21" s="18" t="n">
        <f aca="false">COUNTIF('Accountability Fields'!B5:K16,"Partially disclosed")</f>
        <v>4</v>
      </c>
    </row>
    <row r="22" customFormat="false" ht="15" hidden="false" customHeight="false" outlineLevel="0" collapsed="false">
      <c r="A22" s="23" t="s">
        <v>38</v>
      </c>
      <c r="B22" s="18" t="n">
        <f aca="false">COUNTIF('Accountability Fields'!B5:K16,"Not disclosed")</f>
        <v>12</v>
      </c>
    </row>
    <row r="23" customFormat="false" ht="15" hidden="false" customHeight="false" outlineLevel="0" collapsed="false">
      <c r="A23" s="24" t="s">
        <v>39</v>
      </c>
      <c r="B23" s="18" t="n">
        <f aca="false">COUNTIF('Accountability Fields'!B5:K16,"No requirement")</f>
        <v>2</v>
      </c>
    </row>
    <row r="24" customFormat="false" ht="15" hidden="false" customHeight="false" outlineLevel="0" collapsed="false">
      <c r="A24" s="25" t="s">
        <v>40</v>
      </c>
      <c r="B24" s="18" t="n">
        <f aca="false">COUNTIF('Accountability Fields'!B5:K16,"Not applicable")</f>
        <v>2</v>
      </c>
    </row>
    <row r="25" customFormat="false" ht="15" hidden="false" customHeight="false" outlineLevel="0" collapsed="false">
      <c r="A25" s="26" t="s">
        <v>41</v>
      </c>
      <c r="B25" s="18" t="n">
        <f aca="false">COUNTIF('Accountability Fields'!B5:K16,"Not verified")</f>
        <v>19</v>
      </c>
    </row>
    <row r="26" customFormat="false" ht="15" hidden="false" customHeight="false" outlineLevel="0" collapsed="false">
      <c r="A26" s="27" t="s">
        <v>42</v>
      </c>
      <c r="B26" s="27" t="n">
        <f aca="false">SUM(B20:B25)</f>
        <v>60</v>
      </c>
    </row>
    <row r="27" customFormat="false" ht="15" hidden="false" customHeight="false" outlineLevel="0" collapsed="false">
      <c r="A27" s="20" t="s">
        <v>43</v>
      </c>
    </row>
    <row r="29" customFormat="false" ht="15" hidden="false" customHeight="false" outlineLevel="0" collapsed="false">
      <c r="A29" s="3" t="s">
        <v>44</v>
      </c>
    </row>
    <row r="30" customFormat="false" ht="15" hidden="false" customHeight="false" outlineLevel="0" collapsed="false">
      <c r="A30" s="18" t="s">
        <v>45</v>
      </c>
      <c r="B30" s="28" t="n">
        <f aca="false">'EZ Crosswalk'!D158</f>
        <v>152</v>
      </c>
    </row>
    <row r="31" customFormat="false" ht="15" hidden="false" customHeight="false" outlineLevel="0" collapsed="false">
      <c r="A31" s="18" t="s">
        <v>46</v>
      </c>
      <c r="B31" s="28" t="n">
        <f aca="false">'EZ Crosswalk'!D159</f>
        <v>52</v>
      </c>
    </row>
    <row r="32" customFormat="false" ht="15" hidden="false" customHeight="false" outlineLevel="0" collapsed="false">
      <c r="A32" s="18" t="s">
        <v>47</v>
      </c>
      <c r="B32" s="19" t="n">
        <f aca="false">'Transparency Gaps'!D28</f>
        <v>13170.0913242009</v>
      </c>
    </row>
    <row r="33" customFormat="false" ht="15" hidden="false" customHeight="false" outlineLevel="0" collapsed="false">
      <c r="A33" s="18" t="s">
        <v>48</v>
      </c>
      <c r="B33" s="19" t="n">
        <f aca="false">'Transparency Gaps'!D29</f>
        <v>1166</v>
      </c>
    </row>
    <row r="35" customFormat="false" ht="15" hidden="false" customHeight="false" outlineLevel="0" collapsed="false">
      <c r="A35" s="3" t="s">
        <v>49</v>
      </c>
    </row>
    <row r="36" customFormat="false" ht="15" hidden="false" customHeight="false" outlineLevel="0" collapsed="false">
      <c r="A36" s="29" t="s">
        <v>50</v>
      </c>
      <c r="B36" s="29"/>
      <c r="C36" s="29"/>
      <c r="D36" s="29"/>
      <c r="E36" s="29"/>
      <c r="F36" s="29"/>
    </row>
    <row r="37" customFormat="false" ht="15" hidden="false" customHeight="false" outlineLevel="0" collapsed="false">
      <c r="A37" s="29" t="s">
        <v>51</v>
      </c>
      <c r="B37" s="29"/>
      <c r="C37" s="29"/>
      <c r="D37" s="29"/>
      <c r="E37" s="29"/>
      <c r="F37" s="29"/>
    </row>
    <row r="38" customFormat="false" ht="15" hidden="false" customHeight="false" outlineLevel="0" collapsed="false">
      <c r="A38" s="29" t="s">
        <v>52</v>
      </c>
      <c r="B38" s="29"/>
      <c r="C38" s="29"/>
      <c r="D38" s="29"/>
      <c r="E38" s="29"/>
      <c r="F38" s="29"/>
    </row>
    <row r="39" customFormat="false" ht="15" hidden="false" customHeight="false" outlineLevel="0" collapsed="false">
      <c r="A39" s="29" t="s">
        <v>53</v>
      </c>
      <c r="B39" s="29"/>
      <c r="C39" s="29"/>
      <c r="D39" s="29"/>
      <c r="E39" s="29"/>
      <c r="F39" s="29"/>
    </row>
    <row r="40" customFormat="false" ht="15" hidden="false" customHeight="false" outlineLevel="0" collapsed="false">
      <c r="A40" s="29" t="s">
        <v>54</v>
      </c>
      <c r="B40" s="29"/>
      <c r="C40" s="29"/>
      <c r="D40" s="29"/>
      <c r="E40" s="29"/>
      <c r="F40" s="29"/>
    </row>
  </sheetData>
  <mergeCells count="6">
    <mergeCell ref="A5:F5"/>
    <mergeCell ref="A36:F36"/>
    <mergeCell ref="A37:F37"/>
    <mergeCell ref="A38:F38"/>
    <mergeCell ref="A39:F39"/>
    <mergeCell ref="A40:F40"/>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8B2A6"/>
    <pageSetUpPr fitToPage="true"/>
  </sheetPr>
  <dimension ref="A1:N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4"/>
    <col collapsed="false" customWidth="true" hidden="false" outlineLevel="0" max="3" min="3" style="0" width="30"/>
    <col collapsed="false" customWidth="true" hidden="false" outlineLevel="0" max="4" min="4" style="0" width="18"/>
    <col collapsed="false" customWidth="true" hidden="false" outlineLevel="0" max="5" min="5" style="0" width="22"/>
    <col collapsed="false" customWidth="true" hidden="false" outlineLevel="0" max="6" min="6" style="0" width="26"/>
    <col collapsed="false" customWidth="true" hidden="false" outlineLevel="0" max="7" min="7" style="0" width="8"/>
    <col collapsed="false" customWidth="true" hidden="false" outlineLevel="0" max="8" min="8" style="0" width="15"/>
    <col collapsed="false" customWidth="true" hidden="false" outlineLevel="0" max="10" min="9" style="0" width="11"/>
    <col collapsed="false" customWidth="true" hidden="false" outlineLevel="0" max="11" min="11" style="0" width="34"/>
    <col collapsed="false" customWidth="true" hidden="false" outlineLevel="0" max="12" min="12" style="0" width="7"/>
    <col collapsed="false" customWidth="true" hidden="false" outlineLevel="0" max="13" min="13" style="0" width="26"/>
    <col collapsed="false" customWidth="true" hidden="false" outlineLevel="0" max="14" min="14" style="0" width="46"/>
  </cols>
  <sheetData>
    <row r="1" customFormat="false" ht="19.7" hidden="false" customHeight="false" outlineLevel="0" collapsed="false">
      <c r="A1" s="1" t="s">
        <v>55</v>
      </c>
    </row>
    <row r="2" customFormat="false" ht="15" hidden="false" customHeight="false" outlineLevel="0" collapsed="false">
      <c r="A2" s="2" t="s">
        <v>56</v>
      </c>
    </row>
    <row r="4" customFormat="false" ht="31.5" hidden="false" customHeight="true" outlineLevel="0" collapsed="false">
      <c r="A4" s="5" t="s">
        <v>57</v>
      </c>
      <c r="B4" s="5" t="s">
        <v>4</v>
      </c>
      <c r="C4" s="5" t="s">
        <v>58</v>
      </c>
      <c r="D4" s="5" t="s">
        <v>59</v>
      </c>
      <c r="E4" s="5" t="s">
        <v>60</v>
      </c>
      <c r="F4" s="5" t="s">
        <v>7</v>
      </c>
      <c r="G4" s="5" t="s">
        <v>61</v>
      </c>
      <c r="H4" s="5" t="s">
        <v>62</v>
      </c>
      <c r="I4" s="5" t="s">
        <v>63</v>
      </c>
      <c r="J4" s="5" t="s">
        <v>64</v>
      </c>
      <c r="K4" s="5" t="s">
        <v>65</v>
      </c>
      <c r="L4" s="5" t="s">
        <v>9</v>
      </c>
      <c r="M4" s="5" t="s">
        <v>66</v>
      </c>
      <c r="N4" s="5" t="s">
        <v>67</v>
      </c>
    </row>
    <row r="5" customFormat="false" ht="49.25" hidden="false" customHeight="false" outlineLevel="0" collapsed="false">
      <c r="A5" s="6" t="s">
        <v>68</v>
      </c>
      <c r="B5" s="6" t="s">
        <v>10</v>
      </c>
      <c r="C5" s="6" t="s">
        <v>69</v>
      </c>
      <c r="D5" s="6" t="s">
        <v>70</v>
      </c>
      <c r="E5" s="6" t="s">
        <v>71</v>
      </c>
      <c r="F5" s="6" t="s">
        <v>72</v>
      </c>
      <c r="G5" s="6" t="s">
        <v>73</v>
      </c>
      <c r="H5" s="30" t="n">
        <v>100075000</v>
      </c>
      <c r="I5" s="31" t="n">
        <v>10799</v>
      </c>
      <c r="J5" s="6" t="s">
        <v>74</v>
      </c>
      <c r="K5" s="6" t="s">
        <v>75</v>
      </c>
      <c r="L5" s="6" t="s">
        <v>76</v>
      </c>
      <c r="M5" s="6" t="s">
        <v>77</v>
      </c>
      <c r="N5" s="6" t="s">
        <v>78</v>
      </c>
    </row>
    <row r="6" customFormat="false" ht="61.15" hidden="false" customHeight="false" outlineLevel="0" collapsed="false">
      <c r="A6" s="9" t="s">
        <v>79</v>
      </c>
      <c r="B6" s="9" t="s">
        <v>80</v>
      </c>
      <c r="C6" s="9" t="s">
        <v>81</v>
      </c>
      <c r="D6" s="9" t="s">
        <v>82</v>
      </c>
      <c r="E6" s="9" t="s">
        <v>83</v>
      </c>
      <c r="F6" s="9" t="s">
        <v>11</v>
      </c>
      <c r="G6" s="9" t="s">
        <v>73</v>
      </c>
      <c r="H6" s="32" t="n">
        <v>60907000</v>
      </c>
      <c r="I6" s="33" t="n">
        <v>55</v>
      </c>
      <c r="J6" s="9" t="s">
        <v>74</v>
      </c>
      <c r="K6" s="9" t="s">
        <v>84</v>
      </c>
      <c r="L6" s="9" t="s">
        <v>76</v>
      </c>
      <c r="M6" s="9" t="s">
        <v>85</v>
      </c>
      <c r="N6" s="9" t="s">
        <v>86</v>
      </c>
    </row>
    <row r="7" customFormat="false" ht="37.3" hidden="false" customHeight="false" outlineLevel="0" collapsed="false">
      <c r="A7" s="6" t="s">
        <v>87</v>
      </c>
      <c r="B7" s="6" t="s">
        <v>17</v>
      </c>
      <c r="C7" s="6" t="s">
        <v>88</v>
      </c>
      <c r="D7" s="6" t="s">
        <v>89</v>
      </c>
      <c r="E7" s="6" t="s">
        <v>90</v>
      </c>
      <c r="F7" s="6" t="s">
        <v>91</v>
      </c>
      <c r="G7" s="6" t="s">
        <v>73</v>
      </c>
      <c r="H7" s="30" t="n">
        <v>55206000</v>
      </c>
      <c r="I7" s="31" t="n">
        <v>574</v>
      </c>
      <c r="J7" s="6" t="s">
        <v>74</v>
      </c>
      <c r="K7" s="6" t="s">
        <v>92</v>
      </c>
      <c r="L7" s="6" t="s">
        <v>93</v>
      </c>
      <c r="M7" s="6" t="s">
        <v>94</v>
      </c>
      <c r="N7" s="6" t="s">
        <v>95</v>
      </c>
    </row>
    <row r="8" customFormat="false" ht="73.1" hidden="false" customHeight="false" outlineLevel="0" collapsed="false">
      <c r="A8" s="9" t="s">
        <v>96</v>
      </c>
      <c r="B8" s="9" t="s">
        <v>97</v>
      </c>
      <c r="C8" s="9" t="s">
        <v>98</v>
      </c>
      <c r="D8" s="9" t="s">
        <v>99</v>
      </c>
      <c r="E8" s="9" t="s">
        <v>100</v>
      </c>
      <c r="F8" s="9" t="s">
        <v>101</v>
      </c>
      <c r="G8" s="9" t="s">
        <v>73</v>
      </c>
      <c r="H8" s="32" t="n">
        <v>37300000</v>
      </c>
      <c r="I8" s="33" t="n">
        <v>25</v>
      </c>
      <c r="J8" s="9" t="s">
        <v>74</v>
      </c>
      <c r="K8" s="9" t="s">
        <v>102</v>
      </c>
      <c r="L8" s="9" t="s">
        <v>103</v>
      </c>
      <c r="M8" s="9" t="s">
        <v>104</v>
      </c>
      <c r="N8" s="9" t="s">
        <v>105</v>
      </c>
    </row>
    <row r="9" customFormat="false" ht="25.35" hidden="false" customHeight="false" outlineLevel="0" collapsed="false">
      <c r="A9" s="6" t="s">
        <v>106</v>
      </c>
      <c r="B9" s="6" t="s">
        <v>107</v>
      </c>
      <c r="C9" s="6" t="s">
        <v>108</v>
      </c>
      <c r="D9" s="6" t="s">
        <v>109</v>
      </c>
      <c r="E9" s="6" t="s">
        <v>110</v>
      </c>
      <c r="F9" s="6" t="s">
        <v>11</v>
      </c>
      <c r="G9" s="6" t="s">
        <v>73</v>
      </c>
      <c r="H9" s="30" t="n">
        <v>639000</v>
      </c>
      <c r="I9" s="31" t="n">
        <v>26</v>
      </c>
      <c r="J9" s="6" t="s">
        <v>74</v>
      </c>
      <c r="K9" s="6" t="s">
        <v>111</v>
      </c>
      <c r="L9" s="6" t="s">
        <v>76</v>
      </c>
      <c r="M9" s="6" t="s">
        <v>112</v>
      </c>
      <c r="N9" s="6" t="s">
        <v>113</v>
      </c>
    </row>
    <row r="10" customFormat="false" ht="49.25" hidden="false" customHeight="false" outlineLevel="0" collapsed="false">
      <c r="A10" s="9" t="s">
        <v>114</v>
      </c>
      <c r="B10" s="9" t="s">
        <v>107</v>
      </c>
      <c r="C10" s="9" t="s">
        <v>115</v>
      </c>
      <c r="D10" s="9" t="s">
        <v>116</v>
      </c>
      <c r="E10" s="9" t="s">
        <v>110</v>
      </c>
      <c r="F10" s="9" t="s">
        <v>18</v>
      </c>
      <c r="G10" s="9" t="s">
        <v>73</v>
      </c>
      <c r="H10" s="32" t="n">
        <v>10836000</v>
      </c>
      <c r="I10" s="33" t="n">
        <v>123</v>
      </c>
      <c r="J10" s="9" t="s">
        <v>74</v>
      </c>
      <c r="K10" s="9" t="s">
        <v>117</v>
      </c>
      <c r="L10" s="9" t="s">
        <v>93</v>
      </c>
      <c r="M10" s="9" t="s">
        <v>118</v>
      </c>
      <c r="N10" s="9" t="s">
        <v>119</v>
      </c>
    </row>
    <row r="11" customFormat="false" ht="37.3" hidden="false" customHeight="false" outlineLevel="0" collapsed="false">
      <c r="A11" s="6" t="s">
        <v>120</v>
      </c>
      <c r="B11" s="6" t="s">
        <v>107</v>
      </c>
      <c r="C11" s="6" t="s">
        <v>121</v>
      </c>
      <c r="D11" s="6" t="s">
        <v>116</v>
      </c>
      <c r="E11" s="6" t="s">
        <v>110</v>
      </c>
      <c r="F11" s="6" t="s">
        <v>18</v>
      </c>
      <c r="G11" s="6" t="s">
        <v>73</v>
      </c>
      <c r="H11" s="30" t="n">
        <v>62000</v>
      </c>
      <c r="I11" s="31" t="n">
        <v>26</v>
      </c>
      <c r="J11" s="6" t="s">
        <v>74</v>
      </c>
      <c r="K11" s="6" t="s">
        <v>111</v>
      </c>
      <c r="L11" s="6" t="s">
        <v>93</v>
      </c>
      <c r="M11" s="6" t="s">
        <v>122</v>
      </c>
      <c r="N11" s="6" t="s">
        <v>123</v>
      </c>
    </row>
    <row r="12" customFormat="false" ht="37.3" hidden="false" customHeight="false" outlineLevel="0" collapsed="false">
      <c r="A12" s="9" t="s">
        <v>124</v>
      </c>
      <c r="B12" s="9" t="s">
        <v>97</v>
      </c>
      <c r="C12" s="9" t="s">
        <v>125</v>
      </c>
      <c r="D12" s="9" t="s">
        <v>99</v>
      </c>
      <c r="E12" s="9" t="s">
        <v>71</v>
      </c>
      <c r="F12" s="9" t="s">
        <v>126</v>
      </c>
      <c r="G12" s="9" t="s">
        <v>73</v>
      </c>
      <c r="H12" s="32" t="n">
        <v>43504000</v>
      </c>
      <c r="I12" s="33" t="n">
        <v>24</v>
      </c>
      <c r="J12" s="9" t="s">
        <v>127</v>
      </c>
      <c r="K12" s="9" t="s">
        <v>128</v>
      </c>
      <c r="L12" s="9" t="s">
        <v>76</v>
      </c>
      <c r="M12" s="9" t="s">
        <v>129</v>
      </c>
      <c r="N12" s="9" t="s">
        <v>130</v>
      </c>
    </row>
    <row r="13" customFormat="false" ht="37.3" hidden="false" customHeight="false" outlineLevel="0" collapsed="false">
      <c r="A13" s="6" t="s">
        <v>131</v>
      </c>
      <c r="B13" s="6" t="s">
        <v>97</v>
      </c>
      <c r="C13" s="6" t="s">
        <v>132</v>
      </c>
      <c r="D13" s="6" t="s">
        <v>99</v>
      </c>
      <c r="E13" s="6" t="s">
        <v>133</v>
      </c>
      <c r="F13" s="6" t="s">
        <v>134</v>
      </c>
      <c r="G13" s="6" t="s">
        <v>73</v>
      </c>
      <c r="H13" s="30" t="n">
        <v>20984363</v>
      </c>
      <c r="I13" s="31" t="n">
        <v>28</v>
      </c>
      <c r="J13" s="6" t="s">
        <v>135</v>
      </c>
      <c r="K13" s="6"/>
      <c r="L13" s="6" t="s">
        <v>136</v>
      </c>
      <c r="M13" s="6" t="s">
        <v>137</v>
      </c>
      <c r="N13" s="6" t="s">
        <v>138</v>
      </c>
    </row>
    <row r="15" customFormat="false" ht="15" hidden="false" customHeight="false" outlineLevel="0" collapsed="false">
      <c r="G15" s="27" t="s">
        <v>139</v>
      </c>
      <c r="H15" s="34" t="n">
        <f aca="false">SUMIFS(H5:H13,J5:J13,"Yes")</f>
        <v>265025000</v>
      </c>
    </row>
    <row r="17" customFormat="false" ht="15" hidden="false" customHeight="false" outlineLevel="0" collapsed="false">
      <c r="A17" s="20" t="s">
        <v>140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8B2A6"/>
    <pageSetUpPr fitToPage="true"/>
  </sheetPr>
  <dimension ref="A1:K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7"/>
    <col collapsed="false" customWidth="true" hidden="false" outlineLevel="0" max="3" min="3" style="0" width="30"/>
    <col collapsed="false" customWidth="true" hidden="false" outlineLevel="0" max="4" min="4" style="0" width="17"/>
    <col collapsed="false" customWidth="true" hidden="false" outlineLevel="0" max="5" min="5" style="0" width="30"/>
    <col collapsed="false" customWidth="true" hidden="false" outlineLevel="0" max="6" min="6" style="0" width="17"/>
    <col collapsed="false" customWidth="true" hidden="false" outlineLevel="0" max="7" min="7" style="0" width="30"/>
    <col collapsed="false" customWidth="true" hidden="false" outlineLevel="0" max="8" min="8" style="0" width="17"/>
    <col collapsed="false" customWidth="true" hidden="false" outlineLevel="0" max="9" min="9" style="0" width="30"/>
    <col collapsed="false" customWidth="true" hidden="false" outlineLevel="0" max="10" min="10" style="0" width="17"/>
    <col collapsed="false" customWidth="true" hidden="false" outlineLevel="0" max="11" min="11" style="0" width="30"/>
  </cols>
  <sheetData>
    <row r="1" customFormat="false" ht="19.7" hidden="false" customHeight="false" outlineLevel="0" collapsed="false">
      <c r="A1" s="1" t="s">
        <v>141</v>
      </c>
    </row>
    <row r="2" customFormat="false" ht="15" hidden="false" customHeight="false" outlineLevel="0" collapsed="false">
      <c r="A2" s="2" t="s">
        <v>142</v>
      </c>
    </row>
    <row r="4" customFormat="false" ht="31.5" hidden="false" customHeight="true" outlineLevel="0" collapsed="false">
      <c r="A4" s="5" t="s">
        <v>143</v>
      </c>
      <c r="B4" s="5" t="s">
        <v>144</v>
      </c>
      <c r="C4" s="5" t="s">
        <v>145</v>
      </c>
      <c r="D4" s="5" t="s">
        <v>146</v>
      </c>
      <c r="E4" s="5" t="s">
        <v>145</v>
      </c>
      <c r="F4" s="5" t="s">
        <v>17</v>
      </c>
      <c r="G4" s="5" t="s">
        <v>145</v>
      </c>
      <c r="H4" s="5" t="s">
        <v>147</v>
      </c>
      <c r="I4" s="5" t="s">
        <v>145</v>
      </c>
      <c r="J4" s="5" t="s">
        <v>107</v>
      </c>
      <c r="K4" s="5" t="s">
        <v>145</v>
      </c>
    </row>
    <row r="5" customFormat="false" ht="48" hidden="false" customHeight="true" outlineLevel="0" collapsed="false">
      <c r="A5" s="35" t="s">
        <v>148</v>
      </c>
      <c r="B5" s="36" t="s">
        <v>38</v>
      </c>
      <c r="C5" s="37" t="s">
        <v>149</v>
      </c>
      <c r="D5" s="38" t="s">
        <v>37</v>
      </c>
      <c r="E5" s="37" t="s">
        <v>150</v>
      </c>
      <c r="F5" s="36" t="s">
        <v>38</v>
      </c>
      <c r="G5" s="37" t="s">
        <v>151</v>
      </c>
      <c r="H5" s="38" t="s">
        <v>37</v>
      </c>
      <c r="I5" s="37" t="s">
        <v>152</v>
      </c>
      <c r="J5" s="38" t="s">
        <v>37</v>
      </c>
      <c r="K5" s="37" t="s">
        <v>153</v>
      </c>
    </row>
    <row r="6" customFormat="false" ht="48" hidden="false" customHeight="true" outlineLevel="0" collapsed="false">
      <c r="A6" s="35" t="s">
        <v>154</v>
      </c>
      <c r="B6" s="39" t="s">
        <v>36</v>
      </c>
      <c r="C6" s="37" t="s">
        <v>155</v>
      </c>
      <c r="D6" s="39" t="s">
        <v>36</v>
      </c>
      <c r="E6" s="37" t="s">
        <v>156</v>
      </c>
      <c r="F6" s="39" t="s">
        <v>36</v>
      </c>
      <c r="G6" s="37" t="s">
        <v>157</v>
      </c>
      <c r="H6" s="39" t="s">
        <v>36</v>
      </c>
      <c r="I6" s="37" t="s">
        <v>158</v>
      </c>
      <c r="J6" s="39" t="s">
        <v>36</v>
      </c>
      <c r="K6" s="37" t="s">
        <v>159</v>
      </c>
    </row>
    <row r="7" customFormat="false" ht="48" hidden="false" customHeight="true" outlineLevel="0" collapsed="false">
      <c r="A7" s="35" t="s">
        <v>160</v>
      </c>
      <c r="B7" s="39" t="s">
        <v>36</v>
      </c>
      <c r="C7" s="37" t="s">
        <v>161</v>
      </c>
      <c r="D7" s="39" t="s">
        <v>36</v>
      </c>
      <c r="E7" s="37" t="s">
        <v>162</v>
      </c>
      <c r="F7" s="39" t="s">
        <v>36</v>
      </c>
      <c r="G7" s="37" t="s">
        <v>163</v>
      </c>
      <c r="H7" s="39" t="s">
        <v>36</v>
      </c>
      <c r="I7" s="37" t="s">
        <v>164</v>
      </c>
      <c r="J7" s="39" t="s">
        <v>36</v>
      </c>
      <c r="K7" s="37" t="s">
        <v>165</v>
      </c>
    </row>
    <row r="8" customFormat="false" ht="48" hidden="false" customHeight="true" outlineLevel="0" collapsed="false">
      <c r="A8" s="35" t="s">
        <v>60</v>
      </c>
      <c r="B8" s="39" t="s">
        <v>36</v>
      </c>
      <c r="C8" s="37" t="s">
        <v>166</v>
      </c>
      <c r="D8" s="39" t="s">
        <v>36</v>
      </c>
      <c r="E8" s="37" t="s">
        <v>167</v>
      </c>
      <c r="F8" s="39" t="s">
        <v>36</v>
      </c>
      <c r="G8" s="37" t="s">
        <v>168</v>
      </c>
      <c r="H8" s="39" t="s">
        <v>36</v>
      </c>
      <c r="I8" s="37" t="s">
        <v>169</v>
      </c>
      <c r="J8" s="39" t="s">
        <v>36</v>
      </c>
      <c r="K8" s="37" t="s">
        <v>170</v>
      </c>
    </row>
    <row r="9" customFormat="false" ht="48" hidden="false" customHeight="true" outlineLevel="0" collapsed="false">
      <c r="A9" s="35" t="s">
        <v>171</v>
      </c>
      <c r="B9" s="40" t="s">
        <v>41</v>
      </c>
      <c r="C9" s="37"/>
      <c r="D9" s="40" t="s">
        <v>41</v>
      </c>
      <c r="E9" s="37"/>
      <c r="F9" s="40" t="s">
        <v>41</v>
      </c>
      <c r="G9" s="37"/>
      <c r="H9" s="40" t="s">
        <v>41</v>
      </c>
      <c r="I9" s="37"/>
      <c r="J9" s="40" t="s">
        <v>41</v>
      </c>
      <c r="K9" s="37"/>
    </row>
    <row r="10" customFormat="false" ht="48" hidden="false" customHeight="true" outlineLevel="0" collapsed="false">
      <c r="A10" s="35" t="s">
        <v>172</v>
      </c>
      <c r="B10" s="41" t="s">
        <v>39</v>
      </c>
      <c r="C10" s="37" t="s">
        <v>173</v>
      </c>
      <c r="D10" s="42" t="s">
        <v>40</v>
      </c>
      <c r="E10" s="37" t="s">
        <v>174</v>
      </c>
      <c r="F10" s="42" t="s">
        <v>40</v>
      </c>
      <c r="G10" s="37" t="s">
        <v>175</v>
      </c>
      <c r="H10" s="38" t="s">
        <v>37</v>
      </c>
      <c r="I10" s="37" t="s">
        <v>176</v>
      </c>
      <c r="J10" s="39" t="s">
        <v>36</v>
      </c>
      <c r="K10" s="37" t="s">
        <v>177</v>
      </c>
    </row>
    <row r="11" customFormat="false" ht="48" hidden="false" customHeight="true" outlineLevel="0" collapsed="false">
      <c r="A11" s="35" t="s">
        <v>178</v>
      </c>
      <c r="B11" s="40" t="s">
        <v>41</v>
      </c>
      <c r="C11" s="37"/>
      <c r="D11" s="40" t="s">
        <v>41</v>
      </c>
      <c r="E11" s="37"/>
      <c r="F11" s="40" t="s">
        <v>41</v>
      </c>
      <c r="G11" s="37"/>
      <c r="H11" s="41" t="s">
        <v>39</v>
      </c>
      <c r="I11" s="37" t="s">
        <v>179</v>
      </c>
      <c r="J11" s="40" t="s">
        <v>41</v>
      </c>
      <c r="K11" s="37"/>
    </row>
    <row r="12" customFormat="false" ht="48" hidden="false" customHeight="true" outlineLevel="0" collapsed="false">
      <c r="A12" s="35" t="s">
        <v>180</v>
      </c>
      <c r="B12" s="40" t="s">
        <v>41</v>
      </c>
      <c r="C12" s="37" t="s">
        <v>181</v>
      </c>
      <c r="D12" s="40" t="s">
        <v>41</v>
      </c>
      <c r="E12" s="37" t="s">
        <v>182</v>
      </c>
      <c r="F12" s="40" t="s">
        <v>41</v>
      </c>
      <c r="G12" s="37"/>
      <c r="H12" s="39" t="s">
        <v>36</v>
      </c>
      <c r="I12" s="37" t="s">
        <v>183</v>
      </c>
      <c r="J12" s="39" t="s">
        <v>36</v>
      </c>
      <c r="K12" s="37" t="s">
        <v>184</v>
      </c>
    </row>
    <row r="13" customFormat="false" ht="48" hidden="false" customHeight="true" outlineLevel="0" collapsed="false">
      <c r="A13" s="35" t="s">
        <v>185</v>
      </c>
      <c r="B13" s="40" t="s">
        <v>41</v>
      </c>
      <c r="C13" s="37"/>
      <c r="D13" s="40" t="s">
        <v>41</v>
      </c>
      <c r="E13" s="37"/>
      <c r="F13" s="40" t="s">
        <v>41</v>
      </c>
      <c r="G13" s="37"/>
      <c r="H13" s="40" t="s">
        <v>41</v>
      </c>
      <c r="I13" s="37"/>
      <c r="J13" s="40" t="s">
        <v>41</v>
      </c>
      <c r="K13" s="37"/>
    </row>
    <row r="14" customFormat="false" ht="48" hidden="false" customHeight="true" outlineLevel="0" collapsed="false">
      <c r="A14" s="35" t="s">
        <v>186</v>
      </c>
      <c r="B14" s="40" t="s">
        <v>41</v>
      </c>
      <c r="C14" s="37" t="s">
        <v>187</v>
      </c>
      <c r="D14" s="39" t="s">
        <v>36</v>
      </c>
      <c r="E14" s="37" t="s">
        <v>188</v>
      </c>
      <c r="F14" s="40" t="s">
        <v>41</v>
      </c>
      <c r="G14" s="37"/>
      <c r="H14" s="39" t="s">
        <v>36</v>
      </c>
      <c r="I14" s="37" t="s">
        <v>189</v>
      </c>
      <c r="J14" s="39" t="s">
        <v>36</v>
      </c>
      <c r="K14" s="37" t="s">
        <v>190</v>
      </c>
    </row>
    <row r="15" customFormat="false" ht="48" hidden="false" customHeight="true" outlineLevel="0" collapsed="false">
      <c r="A15" s="35" t="s">
        <v>191</v>
      </c>
      <c r="B15" s="36" t="s">
        <v>38</v>
      </c>
      <c r="C15" s="37" t="s">
        <v>192</v>
      </c>
      <c r="D15" s="36" t="s">
        <v>38</v>
      </c>
      <c r="E15" s="37" t="s">
        <v>193</v>
      </c>
      <c r="F15" s="36" t="s">
        <v>38</v>
      </c>
      <c r="G15" s="37" t="s">
        <v>194</v>
      </c>
      <c r="H15" s="36" t="s">
        <v>38</v>
      </c>
      <c r="I15" s="37" t="s">
        <v>195</v>
      </c>
      <c r="J15" s="36" t="s">
        <v>38</v>
      </c>
      <c r="K15" s="37" t="s">
        <v>196</v>
      </c>
    </row>
    <row r="16" customFormat="false" ht="48" hidden="false" customHeight="true" outlineLevel="0" collapsed="false">
      <c r="A16" s="35" t="s">
        <v>197</v>
      </c>
      <c r="B16" s="36" t="s">
        <v>38</v>
      </c>
      <c r="C16" s="37" t="s">
        <v>192</v>
      </c>
      <c r="D16" s="36" t="s">
        <v>38</v>
      </c>
      <c r="E16" s="37" t="s">
        <v>193</v>
      </c>
      <c r="F16" s="36" t="s">
        <v>38</v>
      </c>
      <c r="G16" s="37" t="s">
        <v>194</v>
      </c>
      <c r="H16" s="36" t="s">
        <v>38</v>
      </c>
      <c r="I16" s="37" t="s">
        <v>195</v>
      </c>
      <c r="J16" s="36" t="s">
        <v>38</v>
      </c>
      <c r="K16" s="37" t="s">
        <v>198</v>
      </c>
    </row>
  </sheetData>
  <dataValidations count="1">
    <dataValidation allowBlank="true" errorStyle="stop" operator="between" showDropDown="false" showErrorMessage="false" showInputMessage="false" sqref="B5:B16 D5:D16 F5:F16 H5:H16 J5:J16" type="list">
      <formula1>"Disclosed,Partially disclosed,Not disclosed,No requirement,Not applicable,Not verified"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8B2A6"/>
    <pageSetUpPr fitToPage="true"/>
  </sheetPr>
  <dimension ref="A1:H1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52"/>
    <col collapsed="false" customWidth="true" hidden="false" outlineLevel="0" max="3" min="3" style="0" width="12"/>
    <col collapsed="false" customWidth="true" hidden="false" outlineLevel="0" max="4" min="4" style="0" width="11"/>
    <col collapsed="false" customWidth="true" hidden="false" outlineLevel="0" max="5" min="5" style="0" width="9"/>
    <col collapsed="false" customWidth="true" hidden="false" outlineLevel="0" max="6" min="6" style="0" width="16"/>
    <col collapsed="false" customWidth="true" hidden="false" outlineLevel="0" max="7" min="7" style="0" width="14"/>
    <col collapsed="false" customWidth="true" hidden="false" outlineLevel="0" max="8" min="8" style="0" width="40"/>
  </cols>
  <sheetData>
    <row r="1" customFormat="false" ht="19.7" hidden="false" customHeight="false" outlineLevel="0" collapsed="false">
      <c r="A1" s="1" t="s">
        <v>199</v>
      </c>
    </row>
    <row r="2" customFormat="false" ht="15" hidden="false" customHeight="false" outlineLevel="0" collapsed="false">
      <c r="A2" s="2" t="s">
        <v>200</v>
      </c>
    </row>
    <row r="4" customFormat="false" ht="31.5" hidden="false" customHeight="true" outlineLevel="0" collapsed="false">
      <c r="A4" s="5" t="s">
        <v>201</v>
      </c>
      <c r="B4" s="5" t="s">
        <v>202</v>
      </c>
      <c r="C4" s="5" t="s">
        <v>203</v>
      </c>
      <c r="D4" s="5" t="s">
        <v>204</v>
      </c>
      <c r="E4" s="5" t="s">
        <v>205</v>
      </c>
      <c r="F4" s="5" t="s">
        <v>206</v>
      </c>
      <c r="G4" s="5" t="s">
        <v>207</v>
      </c>
      <c r="H4" s="5" t="s">
        <v>67</v>
      </c>
    </row>
    <row r="5" customFormat="false" ht="15" hidden="false" customHeight="false" outlineLevel="0" collapsed="false">
      <c r="A5" s="6" t="n">
        <v>1</v>
      </c>
      <c r="B5" s="6" t="s">
        <v>208</v>
      </c>
      <c r="C5" s="6" t="s">
        <v>209</v>
      </c>
      <c r="D5" s="6" t="s">
        <v>12</v>
      </c>
      <c r="E5" s="6" t="n">
        <v>51</v>
      </c>
      <c r="F5" s="6"/>
      <c r="G5" s="6"/>
      <c r="H5" s="6"/>
    </row>
    <row r="6" customFormat="false" ht="15" hidden="false" customHeight="false" outlineLevel="0" collapsed="false">
      <c r="A6" s="9" t="n">
        <v>2</v>
      </c>
      <c r="B6" s="9" t="s">
        <v>210</v>
      </c>
      <c r="C6" s="9" t="s">
        <v>209</v>
      </c>
      <c r="D6" s="9" t="s">
        <v>12</v>
      </c>
      <c r="E6" s="9" t="n">
        <v>51</v>
      </c>
      <c r="F6" s="9"/>
      <c r="G6" s="9"/>
      <c r="H6" s="9"/>
    </row>
    <row r="7" customFormat="false" ht="15" hidden="false" customHeight="false" outlineLevel="0" collapsed="false">
      <c r="A7" s="6" t="n">
        <v>3</v>
      </c>
      <c r="B7" s="6" t="s">
        <v>211</v>
      </c>
      <c r="C7" s="6" t="s">
        <v>209</v>
      </c>
      <c r="D7" s="43" t="s">
        <v>74</v>
      </c>
      <c r="E7" s="6" t="n">
        <v>51</v>
      </c>
      <c r="F7" s="6"/>
      <c r="G7" s="6"/>
      <c r="H7" s="6"/>
    </row>
    <row r="8" customFormat="false" ht="15" hidden="false" customHeight="false" outlineLevel="0" collapsed="false">
      <c r="A8" s="9" t="n">
        <v>4</v>
      </c>
      <c r="B8" s="9" t="s">
        <v>212</v>
      </c>
      <c r="C8" s="9" t="s">
        <v>209</v>
      </c>
      <c r="D8" s="9" t="s">
        <v>12</v>
      </c>
      <c r="E8" s="9" t="n">
        <v>51</v>
      </c>
      <c r="F8" s="9"/>
      <c r="G8" s="9"/>
      <c r="H8" s="9"/>
    </row>
    <row r="9" customFormat="false" ht="15" hidden="false" customHeight="false" outlineLevel="0" collapsed="false">
      <c r="A9" s="6" t="n">
        <v>5</v>
      </c>
      <c r="B9" s="6" t="s">
        <v>213</v>
      </c>
      <c r="C9" s="6" t="s">
        <v>209</v>
      </c>
      <c r="D9" s="43" t="s">
        <v>74</v>
      </c>
      <c r="E9" s="6" t="n">
        <v>51</v>
      </c>
      <c r="F9" s="6"/>
      <c r="G9" s="6"/>
      <c r="H9" s="6"/>
    </row>
    <row r="10" customFormat="false" ht="15" hidden="false" customHeight="false" outlineLevel="0" collapsed="false">
      <c r="A10" s="9" t="n">
        <v>6</v>
      </c>
      <c r="B10" s="9" t="s">
        <v>214</v>
      </c>
      <c r="C10" s="9" t="s">
        <v>209</v>
      </c>
      <c r="D10" s="44" t="s">
        <v>74</v>
      </c>
      <c r="E10" s="9" t="n">
        <v>51</v>
      </c>
      <c r="F10" s="9"/>
      <c r="G10" s="9"/>
      <c r="H10" s="9"/>
    </row>
    <row r="11" customFormat="false" ht="15" hidden="false" customHeight="false" outlineLevel="0" collapsed="false">
      <c r="A11" s="6" t="n">
        <v>7</v>
      </c>
      <c r="B11" s="6" t="s">
        <v>215</v>
      </c>
      <c r="C11" s="6" t="s">
        <v>209</v>
      </c>
      <c r="D11" s="43" t="s">
        <v>74</v>
      </c>
      <c r="E11" s="6" t="n">
        <v>51</v>
      </c>
      <c r="F11" s="6"/>
      <c r="G11" s="6"/>
      <c r="H11" s="6"/>
    </row>
    <row r="12" customFormat="false" ht="15" hidden="false" customHeight="false" outlineLevel="0" collapsed="false">
      <c r="A12" s="9" t="n">
        <v>8</v>
      </c>
      <c r="B12" s="9" t="s">
        <v>216</v>
      </c>
      <c r="C12" s="9" t="s">
        <v>209</v>
      </c>
      <c r="D12" s="9" t="s">
        <v>12</v>
      </c>
      <c r="E12" s="9" t="n">
        <v>51</v>
      </c>
      <c r="F12" s="9"/>
      <c r="G12" s="9"/>
      <c r="H12" s="9"/>
    </row>
    <row r="13" customFormat="false" ht="15" hidden="false" customHeight="false" outlineLevel="0" collapsed="false">
      <c r="A13" s="6" t="n">
        <v>9</v>
      </c>
      <c r="B13" s="6" t="s">
        <v>217</v>
      </c>
      <c r="C13" s="6" t="s">
        <v>209</v>
      </c>
      <c r="D13" s="6" t="s">
        <v>12</v>
      </c>
      <c r="E13" s="6" t="n">
        <v>51</v>
      </c>
      <c r="F13" s="6"/>
      <c r="G13" s="6"/>
      <c r="H13" s="6"/>
    </row>
    <row r="14" customFormat="false" ht="15" hidden="false" customHeight="false" outlineLevel="0" collapsed="false">
      <c r="A14" s="9" t="n">
        <v>10</v>
      </c>
      <c r="B14" s="9" t="s">
        <v>218</v>
      </c>
      <c r="C14" s="9" t="s">
        <v>209</v>
      </c>
      <c r="D14" s="9" t="s">
        <v>12</v>
      </c>
      <c r="E14" s="9" t="n">
        <v>51</v>
      </c>
      <c r="F14" s="9"/>
      <c r="G14" s="9"/>
      <c r="H14" s="9"/>
    </row>
    <row r="15" customFormat="false" ht="15" hidden="false" customHeight="false" outlineLevel="0" collapsed="false">
      <c r="A15" s="6" t="n">
        <v>11</v>
      </c>
      <c r="B15" s="6" t="s">
        <v>219</v>
      </c>
      <c r="C15" s="6" t="s">
        <v>209</v>
      </c>
      <c r="D15" s="6" t="s">
        <v>12</v>
      </c>
      <c r="E15" s="6" t="n">
        <v>51</v>
      </c>
      <c r="F15" s="6"/>
      <c r="G15" s="6"/>
      <c r="H15" s="6"/>
    </row>
    <row r="16" customFormat="false" ht="15" hidden="false" customHeight="false" outlineLevel="0" collapsed="false">
      <c r="A16" s="9" t="n">
        <v>12</v>
      </c>
      <c r="B16" s="9" t="s">
        <v>220</v>
      </c>
      <c r="C16" s="9" t="s">
        <v>209</v>
      </c>
      <c r="D16" s="9" t="s">
        <v>12</v>
      </c>
      <c r="E16" s="9" t="n">
        <v>51</v>
      </c>
      <c r="F16" s="9"/>
      <c r="G16" s="9"/>
      <c r="H16" s="9"/>
    </row>
    <row r="17" customFormat="false" ht="15" hidden="false" customHeight="false" outlineLevel="0" collapsed="false">
      <c r="A17" s="6" t="n">
        <v>13</v>
      </c>
      <c r="B17" s="6" t="s">
        <v>221</v>
      </c>
      <c r="C17" s="6" t="s">
        <v>209</v>
      </c>
      <c r="D17" s="6" t="s">
        <v>12</v>
      </c>
      <c r="E17" s="6" t="n">
        <v>51</v>
      </c>
      <c r="F17" s="6"/>
      <c r="G17" s="6"/>
      <c r="H17" s="6"/>
    </row>
    <row r="18" customFormat="false" ht="15" hidden="false" customHeight="false" outlineLevel="0" collapsed="false">
      <c r="A18" s="9" t="n">
        <v>14</v>
      </c>
      <c r="B18" s="9" t="s">
        <v>222</v>
      </c>
      <c r="C18" s="9" t="s">
        <v>209</v>
      </c>
      <c r="D18" s="9" t="s">
        <v>12</v>
      </c>
      <c r="E18" s="9" t="n">
        <v>51</v>
      </c>
      <c r="F18" s="9"/>
      <c r="G18" s="9"/>
      <c r="H18" s="9"/>
    </row>
    <row r="19" customFormat="false" ht="15" hidden="false" customHeight="false" outlineLevel="0" collapsed="false">
      <c r="A19" s="6" t="n">
        <v>15</v>
      </c>
      <c r="B19" s="6" t="s">
        <v>223</v>
      </c>
      <c r="C19" s="6" t="s">
        <v>209</v>
      </c>
      <c r="D19" s="43" t="s">
        <v>74</v>
      </c>
      <c r="E19" s="6" t="n">
        <v>51</v>
      </c>
      <c r="F19" s="6"/>
      <c r="G19" s="6"/>
      <c r="H19" s="6"/>
    </row>
    <row r="20" customFormat="false" ht="15" hidden="false" customHeight="false" outlineLevel="0" collapsed="false">
      <c r="A20" s="9" t="n">
        <v>16</v>
      </c>
      <c r="B20" s="9" t="s">
        <v>224</v>
      </c>
      <c r="C20" s="9" t="s">
        <v>209</v>
      </c>
      <c r="D20" s="9" t="s">
        <v>12</v>
      </c>
      <c r="E20" s="9" t="n">
        <v>51</v>
      </c>
      <c r="F20" s="9"/>
      <c r="G20" s="9"/>
      <c r="H20" s="9"/>
    </row>
    <row r="21" customFormat="false" ht="15" hidden="false" customHeight="false" outlineLevel="0" collapsed="false">
      <c r="A21" s="6" t="n">
        <v>17</v>
      </c>
      <c r="B21" s="6" t="s">
        <v>225</v>
      </c>
      <c r="C21" s="6" t="s">
        <v>209</v>
      </c>
      <c r="D21" s="6" t="s">
        <v>12</v>
      </c>
      <c r="E21" s="6" t="n">
        <v>51</v>
      </c>
      <c r="F21" s="6"/>
      <c r="G21" s="6"/>
      <c r="H21" s="6"/>
    </row>
    <row r="22" customFormat="false" ht="15" hidden="false" customHeight="false" outlineLevel="0" collapsed="false">
      <c r="A22" s="9" t="n">
        <v>18</v>
      </c>
      <c r="B22" s="9" t="s">
        <v>226</v>
      </c>
      <c r="C22" s="9" t="s">
        <v>209</v>
      </c>
      <c r="D22" s="44" t="s">
        <v>74</v>
      </c>
      <c r="E22" s="9" t="n">
        <v>51</v>
      </c>
      <c r="F22" s="9"/>
      <c r="G22" s="9"/>
      <c r="H22" s="9"/>
    </row>
    <row r="23" customFormat="false" ht="15" hidden="false" customHeight="false" outlineLevel="0" collapsed="false">
      <c r="A23" s="6" t="n">
        <v>19</v>
      </c>
      <c r="B23" s="6" t="s">
        <v>227</v>
      </c>
      <c r="C23" s="6" t="s">
        <v>209</v>
      </c>
      <c r="D23" s="43" t="s">
        <v>74</v>
      </c>
      <c r="E23" s="6" t="n">
        <v>51</v>
      </c>
      <c r="F23" s="6"/>
      <c r="G23" s="6"/>
      <c r="H23" s="6"/>
    </row>
    <row r="24" customFormat="false" ht="15" hidden="false" customHeight="false" outlineLevel="0" collapsed="false">
      <c r="A24" s="9" t="n">
        <v>20</v>
      </c>
      <c r="B24" s="9" t="s">
        <v>228</v>
      </c>
      <c r="C24" s="9" t="s">
        <v>209</v>
      </c>
      <c r="D24" s="9" t="s">
        <v>12</v>
      </c>
      <c r="E24" s="9" t="n">
        <v>51</v>
      </c>
      <c r="F24" s="9"/>
      <c r="G24" s="9"/>
      <c r="H24" s="9"/>
    </row>
    <row r="25" customFormat="false" ht="15" hidden="false" customHeight="false" outlineLevel="0" collapsed="false">
      <c r="A25" s="6" t="n">
        <v>21</v>
      </c>
      <c r="B25" s="6" t="s">
        <v>229</v>
      </c>
      <c r="C25" s="6" t="s">
        <v>209</v>
      </c>
      <c r="D25" s="6" t="s">
        <v>12</v>
      </c>
      <c r="E25" s="6" t="n">
        <v>51</v>
      </c>
      <c r="F25" s="6"/>
      <c r="G25" s="6"/>
      <c r="H25" s="6"/>
    </row>
    <row r="26" customFormat="false" ht="15" hidden="false" customHeight="false" outlineLevel="0" collapsed="false">
      <c r="A26" s="9" t="n">
        <v>22</v>
      </c>
      <c r="B26" s="9" t="s">
        <v>230</v>
      </c>
      <c r="C26" s="9" t="s">
        <v>209</v>
      </c>
      <c r="D26" s="9" t="s">
        <v>12</v>
      </c>
      <c r="E26" s="9" t="n">
        <v>51</v>
      </c>
      <c r="F26" s="9"/>
      <c r="G26" s="9"/>
      <c r="H26" s="9"/>
    </row>
    <row r="27" customFormat="false" ht="15" hidden="false" customHeight="false" outlineLevel="0" collapsed="false">
      <c r="A27" s="6" t="n">
        <v>23</v>
      </c>
      <c r="B27" s="6" t="s">
        <v>231</v>
      </c>
      <c r="C27" s="6" t="s">
        <v>209</v>
      </c>
      <c r="D27" s="6" t="s">
        <v>12</v>
      </c>
      <c r="E27" s="6" t="n">
        <v>51</v>
      </c>
      <c r="F27" s="6"/>
      <c r="G27" s="6"/>
      <c r="H27" s="6"/>
    </row>
    <row r="28" customFormat="false" ht="15" hidden="false" customHeight="false" outlineLevel="0" collapsed="false">
      <c r="A28" s="9" t="n">
        <v>24</v>
      </c>
      <c r="B28" s="9" t="s">
        <v>232</v>
      </c>
      <c r="C28" s="9" t="s">
        <v>209</v>
      </c>
      <c r="D28" s="9" t="s">
        <v>12</v>
      </c>
      <c r="E28" s="9" t="n">
        <v>51</v>
      </c>
      <c r="F28" s="9"/>
      <c r="G28" s="9"/>
      <c r="H28" s="9"/>
    </row>
    <row r="29" customFormat="false" ht="15" hidden="false" customHeight="false" outlineLevel="0" collapsed="false">
      <c r="A29" s="6" t="n">
        <v>25</v>
      </c>
      <c r="B29" s="6" t="s">
        <v>233</v>
      </c>
      <c r="C29" s="6" t="s">
        <v>209</v>
      </c>
      <c r="D29" s="6" t="s">
        <v>12</v>
      </c>
      <c r="E29" s="6" t="n">
        <v>51</v>
      </c>
      <c r="F29" s="6"/>
      <c r="G29" s="6"/>
      <c r="H29" s="6"/>
    </row>
    <row r="30" customFormat="false" ht="15" hidden="false" customHeight="false" outlineLevel="0" collapsed="false">
      <c r="A30" s="9" t="n">
        <v>26</v>
      </c>
      <c r="B30" s="9" t="s">
        <v>234</v>
      </c>
      <c r="C30" s="9" t="s">
        <v>209</v>
      </c>
      <c r="D30" s="9" t="s">
        <v>12</v>
      </c>
      <c r="E30" s="9" t="n">
        <v>51</v>
      </c>
      <c r="F30" s="9"/>
      <c r="G30" s="9"/>
      <c r="H30" s="9"/>
    </row>
    <row r="31" customFormat="false" ht="15" hidden="false" customHeight="false" outlineLevel="0" collapsed="false">
      <c r="A31" s="6" t="n">
        <v>27</v>
      </c>
      <c r="B31" s="6" t="s">
        <v>235</v>
      </c>
      <c r="C31" s="6" t="s">
        <v>209</v>
      </c>
      <c r="D31" s="6" t="s">
        <v>12</v>
      </c>
      <c r="E31" s="6" t="n">
        <v>51</v>
      </c>
      <c r="F31" s="6"/>
      <c r="G31" s="6"/>
      <c r="H31" s="6"/>
    </row>
    <row r="32" customFormat="false" ht="15" hidden="false" customHeight="false" outlineLevel="0" collapsed="false">
      <c r="A32" s="9" t="n">
        <v>28</v>
      </c>
      <c r="B32" s="9" t="s">
        <v>236</v>
      </c>
      <c r="C32" s="9" t="s">
        <v>209</v>
      </c>
      <c r="D32" s="9" t="s">
        <v>12</v>
      </c>
      <c r="E32" s="9" t="n">
        <v>51</v>
      </c>
      <c r="F32" s="9"/>
      <c r="G32" s="9"/>
      <c r="H32" s="9"/>
    </row>
    <row r="33" customFormat="false" ht="15" hidden="false" customHeight="false" outlineLevel="0" collapsed="false">
      <c r="A33" s="6" t="n">
        <v>29</v>
      </c>
      <c r="B33" s="6" t="s">
        <v>237</v>
      </c>
      <c r="C33" s="6" t="s">
        <v>209</v>
      </c>
      <c r="D33" s="6" t="s">
        <v>12</v>
      </c>
      <c r="E33" s="6" t="n">
        <v>51</v>
      </c>
      <c r="F33" s="6"/>
      <c r="G33" s="6"/>
      <c r="H33" s="6"/>
    </row>
    <row r="34" customFormat="false" ht="15" hidden="false" customHeight="false" outlineLevel="0" collapsed="false">
      <c r="A34" s="9" t="n">
        <v>30</v>
      </c>
      <c r="B34" s="9" t="s">
        <v>238</v>
      </c>
      <c r="C34" s="9" t="s">
        <v>209</v>
      </c>
      <c r="D34" s="44" t="s">
        <v>74</v>
      </c>
      <c r="E34" s="9" t="n">
        <v>51</v>
      </c>
      <c r="F34" s="9"/>
      <c r="G34" s="9"/>
      <c r="H34" s="9"/>
    </row>
    <row r="35" customFormat="false" ht="15" hidden="false" customHeight="false" outlineLevel="0" collapsed="false">
      <c r="A35" s="6" t="n">
        <v>31</v>
      </c>
      <c r="B35" s="6" t="s">
        <v>239</v>
      </c>
      <c r="C35" s="6" t="s">
        <v>209</v>
      </c>
      <c r="D35" s="6" t="s">
        <v>12</v>
      </c>
      <c r="E35" s="6" t="n">
        <v>51</v>
      </c>
      <c r="F35" s="6"/>
      <c r="G35" s="6"/>
      <c r="H35" s="6"/>
    </row>
    <row r="36" customFormat="false" ht="15" hidden="false" customHeight="false" outlineLevel="0" collapsed="false">
      <c r="A36" s="9" t="n">
        <v>32</v>
      </c>
      <c r="B36" s="9" t="s">
        <v>240</v>
      </c>
      <c r="C36" s="9" t="s">
        <v>209</v>
      </c>
      <c r="D36" s="9" t="s">
        <v>12</v>
      </c>
      <c r="E36" s="9" t="n">
        <v>51</v>
      </c>
      <c r="F36" s="9"/>
      <c r="G36" s="9"/>
      <c r="H36" s="9"/>
    </row>
    <row r="37" customFormat="false" ht="15" hidden="false" customHeight="false" outlineLevel="0" collapsed="false">
      <c r="A37" s="6" t="n">
        <v>33</v>
      </c>
      <c r="B37" s="6" t="s">
        <v>241</v>
      </c>
      <c r="C37" s="6" t="s">
        <v>209</v>
      </c>
      <c r="D37" s="6" t="s">
        <v>12</v>
      </c>
      <c r="E37" s="6" t="n">
        <v>51</v>
      </c>
      <c r="F37" s="6"/>
      <c r="G37" s="6"/>
      <c r="H37" s="6"/>
    </row>
    <row r="38" customFormat="false" ht="15" hidden="false" customHeight="false" outlineLevel="0" collapsed="false">
      <c r="A38" s="9" t="n">
        <v>34</v>
      </c>
      <c r="B38" s="9" t="s">
        <v>242</v>
      </c>
      <c r="C38" s="9" t="s">
        <v>209</v>
      </c>
      <c r="D38" s="44" t="s">
        <v>74</v>
      </c>
      <c r="E38" s="9" t="n">
        <v>51</v>
      </c>
      <c r="F38" s="9"/>
      <c r="G38" s="9"/>
      <c r="H38" s="9"/>
    </row>
    <row r="39" customFormat="false" ht="25.35" hidden="false" customHeight="false" outlineLevel="0" collapsed="false">
      <c r="A39" s="6" t="n">
        <v>35</v>
      </c>
      <c r="B39" s="6" t="s">
        <v>243</v>
      </c>
      <c r="C39" s="6" t="s">
        <v>209</v>
      </c>
      <c r="D39" s="6" t="s">
        <v>12</v>
      </c>
      <c r="E39" s="6" t="n">
        <v>51</v>
      </c>
      <c r="F39" s="6"/>
      <c r="G39" s="6"/>
      <c r="H39" s="6" t="s">
        <v>244</v>
      </c>
    </row>
    <row r="40" customFormat="false" ht="15" hidden="false" customHeight="false" outlineLevel="0" collapsed="false">
      <c r="A40" s="9" t="n">
        <v>36</v>
      </c>
      <c r="B40" s="9" t="s">
        <v>245</v>
      </c>
      <c r="C40" s="9" t="s">
        <v>209</v>
      </c>
      <c r="D40" s="9" t="s">
        <v>12</v>
      </c>
      <c r="E40" s="9" t="n">
        <v>51</v>
      </c>
      <c r="F40" s="9"/>
      <c r="G40" s="9"/>
      <c r="H40" s="9"/>
    </row>
    <row r="41" customFormat="false" ht="15" hidden="false" customHeight="false" outlineLevel="0" collapsed="false">
      <c r="A41" s="6" t="n">
        <v>37</v>
      </c>
      <c r="B41" s="6" t="s">
        <v>246</v>
      </c>
      <c r="C41" s="6" t="s">
        <v>209</v>
      </c>
      <c r="D41" s="43" t="s">
        <v>74</v>
      </c>
      <c r="E41" s="6" t="n">
        <v>51</v>
      </c>
      <c r="F41" s="6"/>
      <c r="G41" s="6"/>
      <c r="H41" s="6"/>
    </row>
    <row r="42" customFormat="false" ht="15" hidden="false" customHeight="false" outlineLevel="0" collapsed="false">
      <c r="A42" s="9" t="n">
        <v>38</v>
      </c>
      <c r="B42" s="9" t="s">
        <v>247</v>
      </c>
      <c r="C42" s="9" t="s">
        <v>209</v>
      </c>
      <c r="D42" s="44" t="s">
        <v>74</v>
      </c>
      <c r="E42" s="9" t="n">
        <v>51</v>
      </c>
      <c r="F42" s="9"/>
      <c r="G42" s="9"/>
      <c r="H42" s="9"/>
    </row>
    <row r="43" customFormat="false" ht="15" hidden="false" customHeight="false" outlineLevel="0" collapsed="false">
      <c r="A43" s="6" t="n">
        <v>39</v>
      </c>
      <c r="B43" s="6" t="s">
        <v>248</v>
      </c>
      <c r="C43" s="6" t="s">
        <v>209</v>
      </c>
      <c r="D43" s="43" t="s">
        <v>74</v>
      </c>
      <c r="E43" s="6" t="n">
        <v>51</v>
      </c>
      <c r="F43" s="6"/>
      <c r="G43" s="6"/>
      <c r="H43" s="6"/>
    </row>
    <row r="44" customFormat="false" ht="15" hidden="false" customHeight="false" outlineLevel="0" collapsed="false">
      <c r="A44" s="9" t="n">
        <v>40</v>
      </c>
      <c r="B44" s="9" t="s">
        <v>249</v>
      </c>
      <c r="C44" s="9" t="s">
        <v>209</v>
      </c>
      <c r="D44" s="44" t="s">
        <v>74</v>
      </c>
      <c r="E44" s="9" t="n">
        <v>51</v>
      </c>
      <c r="F44" s="9"/>
      <c r="G44" s="9"/>
      <c r="H44" s="9"/>
    </row>
    <row r="45" customFormat="false" ht="15" hidden="false" customHeight="false" outlineLevel="0" collapsed="false">
      <c r="A45" s="6" t="n">
        <v>41</v>
      </c>
      <c r="B45" s="6" t="s">
        <v>250</v>
      </c>
      <c r="C45" s="6" t="s">
        <v>209</v>
      </c>
      <c r="D45" s="6" t="s">
        <v>12</v>
      </c>
      <c r="E45" s="6" t="n">
        <v>51</v>
      </c>
      <c r="F45" s="6"/>
      <c r="G45" s="6"/>
      <c r="H45" s="6"/>
    </row>
    <row r="46" customFormat="false" ht="15" hidden="false" customHeight="false" outlineLevel="0" collapsed="false">
      <c r="A46" s="9" t="n">
        <v>42</v>
      </c>
      <c r="B46" s="9" t="s">
        <v>251</v>
      </c>
      <c r="C46" s="9" t="s">
        <v>209</v>
      </c>
      <c r="D46" s="9" t="s">
        <v>12</v>
      </c>
      <c r="E46" s="9" t="n">
        <v>51</v>
      </c>
      <c r="F46" s="9"/>
      <c r="G46" s="9"/>
      <c r="H46" s="9"/>
    </row>
    <row r="47" customFormat="false" ht="15" hidden="false" customHeight="false" outlineLevel="0" collapsed="false">
      <c r="A47" s="6" t="n">
        <v>43</v>
      </c>
      <c r="B47" s="6" t="s">
        <v>252</v>
      </c>
      <c r="C47" s="6" t="s">
        <v>209</v>
      </c>
      <c r="D47" s="6" t="s">
        <v>12</v>
      </c>
      <c r="E47" s="6" t="n">
        <v>51</v>
      </c>
      <c r="F47" s="6"/>
      <c r="G47" s="6"/>
      <c r="H47" s="6"/>
    </row>
    <row r="48" customFormat="false" ht="15" hidden="false" customHeight="false" outlineLevel="0" collapsed="false">
      <c r="A48" s="9" t="n">
        <v>44</v>
      </c>
      <c r="B48" s="9" t="s">
        <v>253</v>
      </c>
      <c r="C48" s="9" t="s">
        <v>209</v>
      </c>
      <c r="D48" s="44" t="s">
        <v>74</v>
      </c>
      <c r="E48" s="9" t="n">
        <v>51</v>
      </c>
      <c r="F48" s="9"/>
      <c r="G48" s="9"/>
      <c r="H48" s="9"/>
    </row>
    <row r="49" customFormat="false" ht="15" hidden="false" customHeight="false" outlineLevel="0" collapsed="false">
      <c r="A49" s="6" t="n">
        <v>45</v>
      </c>
      <c r="B49" s="6" t="s">
        <v>254</v>
      </c>
      <c r="C49" s="6" t="s">
        <v>209</v>
      </c>
      <c r="D49" s="6" t="s">
        <v>12</v>
      </c>
      <c r="E49" s="6" t="n">
        <v>51</v>
      </c>
      <c r="F49" s="6"/>
      <c r="G49" s="6"/>
      <c r="H49" s="6"/>
    </row>
    <row r="50" customFormat="false" ht="15" hidden="false" customHeight="false" outlineLevel="0" collapsed="false">
      <c r="A50" s="9" t="n">
        <v>46</v>
      </c>
      <c r="B50" s="9" t="s">
        <v>255</v>
      </c>
      <c r="C50" s="9" t="s">
        <v>256</v>
      </c>
      <c r="D50" s="9" t="s">
        <v>12</v>
      </c>
      <c r="E50" s="9" t="n">
        <v>53</v>
      </c>
      <c r="F50" s="9"/>
      <c r="G50" s="9"/>
      <c r="H50" s="9"/>
    </row>
    <row r="51" customFormat="false" ht="15" hidden="false" customHeight="false" outlineLevel="0" collapsed="false">
      <c r="A51" s="6" t="n">
        <v>47</v>
      </c>
      <c r="B51" s="6" t="s">
        <v>257</v>
      </c>
      <c r="C51" s="6" t="s">
        <v>256</v>
      </c>
      <c r="D51" s="6" t="s">
        <v>12</v>
      </c>
      <c r="E51" s="6" t="n">
        <v>53</v>
      </c>
      <c r="F51" s="6"/>
      <c r="G51" s="6"/>
      <c r="H51" s="6"/>
    </row>
    <row r="52" customFormat="false" ht="15" hidden="false" customHeight="false" outlineLevel="0" collapsed="false">
      <c r="A52" s="9" t="n">
        <v>48</v>
      </c>
      <c r="B52" s="9" t="s">
        <v>258</v>
      </c>
      <c r="C52" s="9" t="s">
        <v>256</v>
      </c>
      <c r="D52" s="9" t="s">
        <v>12</v>
      </c>
      <c r="E52" s="9" t="n">
        <v>53</v>
      </c>
      <c r="F52" s="9"/>
      <c r="G52" s="9"/>
      <c r="H52" s="9"/>
    </row>
    <row r="53" customFormat="false" ht="15" hidden="false" customHeight="false" outlineLevel="0" collapsed="false">
      <c r="A53" s="6" t="n">
        <v>49</v>
      </c>
      <c r="B53" s="6" t="s">
        <v>259</v>
      </c>
      <c r="C53" s="6" t="s">
        <v>256</v>
      </c>
      <c r="D53" s="6" t="s">
        <v>12</v>
      </c>
      <c r="E53" s="6" t="n">
        <v>53</v>
      </c>
      <c r="F53" s="6"/>
      <c r="G53" s="6"/>
      <c r="H53" s="6"/>
    </row>
    <row r="54" customFormat="false" ht="15" hidden="false" customHeight="false" outlineLevel="0" collapsed="false">
      <c r="A54" s="9" t="n">
        <v>50</v>
      </c>
      <c r="B54" s="9" t="s">
        <v>260</v>
      </c>
      <c r="C54" s="9" t="s">
        <v>256</v>
      </c>
      <c r="D54" s="44" t="s">
        <v>74</v>
      </c>
      <c r="E54" s="9" t="n">
        <v>53</v>
      </c>
      <c r="F54" s="9"/>
      <c r="G54" s="9"/>
      <c r="H54" s="9"/>
    </row>
    <row r="55" customFormat="false" ht="15" hidden="false" customHeight="false" outlineLevel="0" collapsed="false">
      <c r="A55" s="6" t="n">
        <v>51</v>
      </c>
      <c r="B55" s="6" t="s">
        <v>261</v>
      </c>
      <c r="C55" s="6" t="s">
        <v>256</v>
      </c>
      <c r="D55" s="6" t="s">
        <v>12</v>
      </c>
      <c r="E55" s="6" t="n">
        <v>53</v>
      </c>
      <c r="F55" s="6"/>
      <c r="G55" s="6"/>
      <c r="H55" s="6"/>
    </row>
    <row r="56" customFormat="false" ht="15" hidden="false" customHeight="false" outlineLevel="0" collapsed="false">
      <c r="A56" s="9" t="n">
        <v>52</v>
      </c>
      <c r="B56" s="9" t="s">
        <v>262</v>
      </c>
      <c r="C56" s="9" t="s">
        <v>256</v>
      </c>
      <c r="D56" s="9" t="s">
        <v>12</v>
      </c>
      <c r="E56" s="9" t="n">
        <v>53</v>
      </c>
      <c r="F56" s="9"/>
      <c r="G56" s="9"/>
      <c r="H56" s="9"/>
    </row>
    <row r="57" customFormat="false" ht="15" hidden="false" customHeight="false" outlineLevel="0" collapsed="false">
      <c r="A57" s="6" t="n">
        <v>53</v>
      </c>
      <c r="B57" s="6" t="s">
        <v>263</v>
      </c>
      <c r="C57" s="6" t="s">
        <v>256</v>
      </c>
      <c r="D57" s="43" t="s">
        <v>74</v>
      </c>
      <c r="E57" s="6" t="n">
        <v>53</v>
      </c>
      <c r="F57" s="6"/>
      <c r="G57" s="6"/>
      <c r="H57" s="6"/>
    </row>
    <row r="58" customFormat="false" ht="15" hidden="false" customHeight="false" outlineLevel="0" collapsed="false">
      <c r="A58" s="9" t="n">
        <v>54</v>
      </c>
      <c r="B58" s="9" t="s">
        <v>264</v>
      </c>
      <c r="C58" s="9" t="s">
        <v>256</v>
      </c>
      <c r="D58" s="44" t="s">
        <v>74</v>
      </c>
      <c r="E58" s="9" t="n">
        <v>53</v>
      </c>
      <c r="F58" s="9"/>
      <c r="G58" s="9"/>
      <c r="H58" s="9"/>
    </row>
    <row r="59" customFormat="false" ht="15" hidden="false" customHeight="false" outlineLevel="0" collapsed="false">
      <c r="A59" s="6" t="n">
        <v>55</v>
      </c>
      <c r="B59" s="6" t="s">
        <v>265</v>
      </c>
      <c r="C59" s="6" t="s">
        <v>256</v>
      </c>
      <c r="D59" s="43" t="s">
        <v>74</v>
      </c>
      <c r="E59" s="6" t="n">
        <v>53</v>
      </c>
      <c r="F59" s="6"/>
      <c r="G59" s="6"/>
      <c r="H59" s="6"/>
    </row>
    <row r="60" customFormat="false" ht="15" hidden="false" customHeight="false" outlineLevel="0" collapsed="false">
      <c r="A60" s="9" t="n">
        <v>56</v>
      </c>
      <c r="B60" s="9" t="s">
        <v>266</v>
      </c>
      <c r="C60" s="9" t="s">
        <v>256</v>
      </c>
      <c r="D60" s="9" t="s">
        <v>12</v>
      </c>
      <c r="E60" s="9" t="n">
        <v>53</v>
      </c>
      <c r="F60" s="9"/>
      <c r="G60" s="9"/>
      <c r="H60" s="9"/>
    </row>
    <row r="61" customFormat="false" ht="15" hidden="false" customHeight="false" outlineLevel="0" collapsed="false">
      <c r="A61" s="6" t="n">
        <v>57</v>
      </c>
      <c r="B61" s="6" t="s">
        <v>267</v>
      </c>
      <c r="C61" s="6" t="s">
        <v>256</v>
      </c>
      <c r="D61" s="43" t="s">
        <v>74</v>
      </c>
      <c r="E61" s="6" t="n">
        <v>53</v>
      </c>
      <c r="F61" s="6"/>
      <c r="G61" s="6"/>
      <c r="H61" s="6"/>
    </row>
    <row r="62" customFormat="false" ht="15" hidden="false" customHeight="false" outlineLevel="0" collapsed="false">
      <c r="A62" s="9" t="n">
        <v>58</v>
      </c>
      <c r="B62" s="9" t="s">
        <v>268</v>
      </c>
      <c r="C62" s="9" t="s">
        <v>256</v>
      </c>
      <c r="D62" s="9" t="s">
        <v>12</v>
      </c>
      <c r="E62" s="9" t="n">
        <v>53</v>
      </c>
      <c r="F62" s="9"/>
      <c r="G62" s="9"/>
      <c r="H62" s="9"/>
    </row>
    <row r="63" customFormat="false" ht="15" hidden="false" customHeight="false" outlineLevel="0" collapsed="false">
      <c r="A63" s="6" t="n">
        <v>59</v>
      </c>
      <c r="B63" s="6" t="s">
        <v>269</v>
      </c>
      <c r="C63" s="6" t="s">
        <v>256</v>
      </c>
      <c r="D63" s="43" t="s">
        <v>74</v>
      </c>
      <c r="E63" s="6" t="n">
        <v>53</v>
      </c>
      <c r="F63" s="6"/>
      <c r="G63" s="6"/>
      <c r="H63" s="6"/>
    </row>
    <row r="64" customFormat="false" ht="15" hidden="false" customHeight="false" outlineLevel="0" collapsed="false">
      <c r="A64" s="9" t="n">
        <v>60</v>
      </c>
      <c r="B64" s="9" t="s">
        <v>270</v>
      </c>
      <c r="C64" s="9" t="s">
        <v>256</v>
      </c>
      <c r="D64" s="9" t="s">
        <v>12</v>
      </c>
      <c r="E64" s="9" t="n">
        <v>53</v>
      </c>
      <c r="F64" s="9"/>
      <c r="G64" s="9"/>
      <c r="H64" s="9"/>
    </row>
    <row r="65" customFormat="false" ht="15" hidden="false" customHeight="false" outlineLevel="0" collapsed="false">
      <c r="A65" s="6" t="n">
        <v>61</v>
      </c>
      <c r="B65" s="6" t="s">
        <v>271</v>
      </c>
      <c r="C65" s="6" t="s">
        <v>256</v>
      </c>
      <c r="D65" s="6" t="s">
        <v>12</v>
      </c>
      <c r="E65" s="6" t="n">
        <v>53</v>
      </c>
      <c r="F65" s="6"/>
      <c r="G65" s="6"/>
      <c r="H65" s="6"/>
    </row>
    <row r="66" customFormat="false" ht="15" hidden="false" customHeight="false" outlineLevel="0" collapsed="false">
      <c r="A66" s="9" t="n">
        <v>62</v>
      </c>
      <c r="B66" s="9" t="s">
        <v>272</v>
      </c>
      <c r="C66" s="9" t="s">
        <v>256</v>
      </c>
      <c r="D66" s="9" t="s">
        <v>12</v>
      </c>
      <c r="E66" s="9" t="n">
        <v>53</v>
      </c>
      <c r="F66" s="9"/>
      <c r="G66" s="9"/>
      <c r="H66" s="9"/>
    </row>
    <row r="67" customFormat="false" ht="15" hidden="false" customHeight="false" outlineLevel="0" collapsed="false">
      <c r="A67" s="6" t="n">
        <v>63</v>
      </c>
      <c r="B67" s="6" t="s">
        <v>273</v>
      </c>
      <c r="C67" s="6" t="s">
        <v>256</v>
      </c>
      <c r="D67" s="6" t="s">
        <v>12</v>
      </c>
      <c r="E67" s="6" t="n">
        <v>53</v>
      </c>
      <c r="F67" s="6"/>
      <c r="G67" s="6"/>
      <c r="H67" s="6"/>
    </row>
    <row r="68" customFormat="false" ht="15" hidden="false" customHeight="false" outlineLevel="0" collapsed="false">
      <c r="A68" s="9" t="n">
        <v>64</v>
      </c>
      <c r="B68" s="9" t="s">
        <v>274</v>
      </c>
      <c r="C68" s="9" t="s">
        <v>256</v>
      </c>
      <c r="D68" s="44" t="s">
        <v>74</v>
      </c>
      <c r="E68" s="9" t="n">
        <v>53</v>
      </c>
      <c r="F68" s="9"/>
      <c r="G68" s="9"/>
      <c r="H68" s="9"/>
    </row>
    <row r="69" customFormat="false" ht="15" hidden="false" customHeight="false" outlineLevel="0" collapsed="false">
      <c r="A69" s="6" t="n">
        <v>65</v>
      </c>
      <c r="B69" s="6" t="s">
        <v>275</v>
      </c>
      <c r="C69" s="6" t="s">
        <v>256</v>
      </c>
      <c r="D69" s="6" t="s">
        <v>12</v>
      </c>
      <c r="E69" s="6" t="n">
        <v>53</v>
      </c>
      <c r="F69" s="6"/>
      <c r="G69" s="6"/>
      <c r="H69" s="6"/>
    </row>
    <row r="70" customFormat="false" ht="15" hidden="false" customHeight="false" outlineLevel="0" collapsed="false">
      <c r="A70" s="9" t="n">
        <v>66</v>
      </c>
      <c r="B70" s="9" t="s">
        <v>276</v>
      </c>
      <c r="C70" s="9" t="s">
        <v>256</v>
      </c>
      <c r="D70" s="44" t="s">
        <v>74</v>
      </c>
      <c r="E70" s="9" t="n">
        <v>53</v>
      </c>
      <c r="F70" s="9"/>
      <c r="G70" s="9"/>
      <c r="H70" s="9"/>
    </row>
    <row r="71" customFormat="false" ht="15" hidden="false" customHeight="false" outlineLevel="0" collapsed="false">
      <c r="A71" s="6" t="n">
        <v>67</v>
      </c>
      <c r="B71" s="6" t="s">
        <v>277</v>
      </c>
      <c r="C71" s="6" t="s">
        <v>256</v>
      </c>
      <c r="D71" s="43" t="s">
        <v>74</v>
      </c>
      <c r="E71" s="6" t="n">
        <v>53</v>
      </c>
      <c r="F71" s="6"/>
      <c r="G71" s="6"/>
      <c r="H71" s="6"/>
    </row>
    <row r="72" customFormat="false" ht="25.35" hidden="false" customHeight="false" outlineLevel="0" collapsed="false">
      <c r="A72" s="9" t="n">
        <v>68</v>
      </c>
      <c r="B72" s="9" t="s">
        <v>278</v>
      </c>
      <c r="C72" s="9" t="s">
        <v>256</v>
      </c>
      <c r="D72" s="9" t="s">
        <v>12</v>
      </c>
      <c r="E72" s="9" t="n">
        <v>53</v>
      </c>
      <c r="F72" s="9"/>
      <c r="G72" s="9"/>
      <c r="H72" s="9"/>
    </row>
    <row r="73" customFormat="false" ht="15" hidden="false" customHeight="false" outlineLevel="0" collapsed="false">
      <c r="A73" s="6" t="n">
        <v>69</v>
      </c>
      <c r="B73" s="6" t="s">
        <v>279</v>
      </c>
      <c r="C73" s="6" t="s">
        <v>256</v>
      </c>
      <c r="D73" s="6" t="s">
        <v>12</v>
      </c>
      <c r="E73" s="6" t="n">
        <v>53</v>
      </c>
      <c r="F73" s="6"/>
      <c r="G73" s="6"/>
      <c r="H73" s="6"/>
    </row>
    <row r="74" customFormat="false" ht="15" hidden="false" customHeight="false" outlineLevel="0" collapsed="false">
      <c r="A74" s="9" t="n">
        <v>70</v>
      </c>
      <c r="B74" s="9" t="s">
        <v>280</v>
      </c>
      <c r="C74" s="9" t="s">
        <v>256</v>
      </c>
      <c r="D74" s="9" t="s">
        <v>12</v>
      </c>
      <c r="E74" s="9" t="n">
        <v>53</v>
      </c>
      <c r="F74" s="9"/>
      <c r="G74" s="9"/>
      <c r="H74" s="9"/>
    </row>
    <row r="75" customFormat="false" ht="15" hidden="false" customHeight="false" outlineLevel="0" collapsed="false">
      <c r="A75" s="6" t="n">
        <v>71</v>
      </c>
      <c r="B75" s="6" t="s">
        <v>281</v>
      </c>
      <c r="C75" s="6" t="s">
        <v>256</v>
      </c>
      <c r="D75" s="6" t="s">
        <v>12</v>
      </c>
      <c r="E75" s="6" t="n">
        <v>53</v>
      </c>
      <c r="F75" s="6"/>
      <c r="G75" s="6"/>
      <c r="H75" s="6"/>
    </row>
    <row r="76" customFormat="false" ht="15" hidden="false" customHeight="false" outlineLevel="0" collapsed="false">
      <c r="A76" s="9" t="n">
        <v>72</v>
      </c>
      <c r="B76" s="9" t="s">
        <v>282</v>
      </c>
      <c r="C76" s="9" t="s">
        <v>256</v>
      </c>
      <c r="D76" s="44" t="s">
        <v>74</v>
      </c>
      <c r="E76" s="9" t="n">
        <v>53</v>
      </c>
      <c r="F76" s="9"/>
      <c r="G76" s="9"/>
      <c r="H76" s="9"/>
    </row>
    <row r="77" customFormat="false" ht="15" hidden="false" customHeight="false" outlineLevel="0" collapsed="false">
      <c r="A77" s="6" t="n">
        <v>73</v>
      </c>
      <c r="B77" s="6" t="s">
        <v>283</v>
      </c>
      <c r="C77" s="6" t="s">
        <v>256</v>
      </c>
      <c r="D77" s="6" t="s">
        <v>12</v>
      </c>
      <c r="E77" s="6" t="n">
        <v>53</v>
      </c>
      <c r="F77" s="6"/>
      <c r="G77" s="6"/>
      <c r="H77" s="6"/>
    </row>
    <row r="78" customFormat="false" ht="15" hidden="false" customHeight="false" outlineLevel="0" collapsed="false">
      <c r="A78" s="9" t="n">
        <v>74</v>
      </c>
      <c r="B78" s="9" t="s">
        <v>284</v>
      </c>
      <c r="C78" s="9" t="s">
        <v>256</v>
      </c>
      <c r="D78" s="9" t="s">
        <v>12</v>
      </c>
      <c r="E78" s="9" t="n">
        <v>53</v>
      </c>
      <c r="F78" s="9"/>
      <c r="G78" s="9"/>
      <c r="H78" s="9"/>
    </row>
    <row r="79" customFormat="false" ht="15" hidden="false" customHeight="false" outlineLevel="0" collapsed="false">
      <c r="A79" s="6" t="n">
        <v>75</v>
      </c>
      <c r="B79" s="6" t="s">
        <v>285</v>
      </c>
      <c r="C79" s="6" t="s">
        <v>256</v>
      </c>
      <c r="D79" s="6" t="s">
        <v>12</v>
      </c>
      <c r="E79" s="6" t="n">
        <v>53</v>
      </c>
      <c r="F79" s="6"/>
      <c r="G79" s="6"/>
      <c r="H79" s="6"/>
    </row>
    <row r="80" customFormat="false" ht="15" hidden="false" customHeight="false" outlineLevel="0" collapsed="false">
      <c r="A80" s="9" t="n">
        <v>76</v>
      </c>
      <c r="B80" s="9" t="s">
        <v>286</v>
      </c>
      <c r="C80" s="9" t="s">
        <v>256</v>
      </c>
      <c r="D80" s="9" t="s">
        <v>12</v>
      </c>
      <c r="E80" s="9" t="n">
        <v>53</v>
      </c>
      <c r="F80" s="9"/>
      <c r="G80" s="9"/>
      <c r="H80" s="9"/>
    </row>
    <row r="81" customFormat="false" ht="15" hidden="false" customHeight="false" outlineLevel="0" collapsed="false">
      <c r="A81" s="6" t="n">
        <v>77</v>
      </c>
      <c r="B81" s="6" t="s">
        <v>287</v>
      </c>
      <c r="C81" s="6" t="s">
        <v>256</v>
      </c>
      <c r="D81" s="6" t="s">
        <v>12</v>
      </c>
      <c r="E81" s="6" t="n">
        <v>53</v>
      </c>
      <c r="F81" s="6"/>
      <c r="G81" s="6"/>
      <c r="H81" s="6"/>
    </row>
    <row r="82" customFormat="false" ht="15" hidden="false" customHeight="false" outlineLevel="0" collapsed="false">
      <c r="A82" s="9" t="n">
        <v>78</v>
      </c>
      <c r="B82" s="9" t="s">
        <v>288</v>
      </c>
      <c r="C82" s="9" t="s">
        <v>256</v>
      </c>
      <c r="D82" s="44" t="s">
        <v>74</v>
      </c>
      <c r="E82" s="9" t="n">
        <v>53</v>
      </c>
      <c r="F82" s="9"/>
      <c r="G82" s="9"/>
      <c r="H82" s="9"/>
    </row>
    <row r="83" customFormat="false" ht="15" hidden="false" customHeight="false" outlineLevel="0" collapsed="false">
      <c r="A83" s="6" t="n">
        <v>79</v>
      </c>
      <c r="B83" s="6" t="s">
        <v>289</v>
      </c>
      <c r="C83" s="6" t="s">
        <v>256</v>
      </c>
      <c r="D83" s="6" t="s">
        <v>12</v>
      </c>
      <c r="E83" s="6" t="n">
        <v>53</v>
      </c>
      <c r="F83" s="6"/>
      <c r="G83" s="6"/>
      <c r="H83" s="6"/>
    </row>
    <row r="84" customFormat="false" ht="15" hidden="false" customHeight="false" outlineLevel="0" collapsed="false">
      <c r="A84" s="9" t="n">
        <v>80</v>
      </c>
      <c r="B84" s="9" t="s">
        <v>290</v>
      </c>
      <c r="C84" s="9" t="s">
        <v>256</v>
      </c>
      <c r="D84" s="9" t="s">
        <v>12</v>
      </c>
      <c r="E84" s="9" t="n">
        <v>53</v>
      </c>
      <c r="F84" s="9"/>
      <c r="G84" s="9"/>
      <c r="H84" s="9"/>
    </row>
    <row r="85" customFormat="false" ht="15" hidden="false" customHeight="false" outlineLevel="0" collapsed="false">
      <c r="A85" s="6" t="n">
        <v>81</v>
      </c>
      <c r="B85" s="6" t="s">
        <v>291</v>
      </c>
      <c r="C85" s="6" t="s">
        <v>256</v>
      </c>
      <c r="D85" s="43" t="s">
        <v>74</v>
      </c>
      <c r="E85" s="6" t="n">
        <v>53</v>
      </c>
      <c r="F85" s="6"/>
      <c r="G85" s="6"/>
      <c r="H85" s="6"/>
    </row>
    <row r="86" customFormat="false" ht="15" hidden="false" customHeight="false" outlineLevel="0" collapsed="false">
      <c r="A86" s="9" t="n">
        <v>82</v>
      </c>
      <c r="B86" s="9" t="s">
        <v>292</v>
      </c>
      <c r="C86" s="9" t="s">
        <v>256</v>
      </c>
      <c r="D86" s="44" t="s">
        <v>74</v>
      </c>
      <c r="E86" s="9" t="n">
        <v>53</v>
      </c>
      <c r="F86" s="9"/>
      <c r="G86" s="9"/>
      <c r="H86" s="9"/>
    </row>
    <row r="87" customFormat="false" ht="15" hidden="false" customHeight="false" outlineLevel="0" collapsed="false">
      <c r="A87" s="6" t="n">
        <v>83</v>
      </c>
      <c r="B87" s="6" t="s">
        <v>293</v>
      </c>
      <c r="C87" s="6" t="s">
        <v>256</v>
      </c>
      <c r="D87" s="6" t="s">
        <v>12</v>
      </c>
      <c r="E87" s="6" t="n">
        <v>53</v>
      </c>
      <c r="F87" s="6"/>
      <c r="G87" s="6"/>
      <c r="H87" s="6"/>
    </row>
    <row r="88" customFormat="false" ht="25.35" hidden="false" customHeight="false" outlineLevel="0" collapsed="false">
      <c r="A88" s="9" t="n">
        <v>84</v>
      </c>
      <c r="B88" s="9" t="s">
        <v>294</v>
      </c>
      <c r="C88" s="9" t="s">
        <v>256</v>
      </c>
      <c r="D88" s="44" t="s">
        <v>74</v>
      </c>
      <c r="E88" s="9" t="n">
        <v>53</v>
      </c>
      <c r="F88" s="9"/>
      <c r="G88" s="9"/>
      <c r="H88" s="9"/>
    </row>
    <row r="89" customFormat="false" ht="15" hidden="false" customHeight="false" outlineLevel="0" collapsed="false">
      <c r="A89" s="6" t="n">
        <v>85</v>
      </c>
      <c r="B89" s="6" t="s">
        <v>295</v>
      </c>
      <c r="C89" s="6" t="s">
        <v>256</v>
      </c>
      <c r="D89" s="43" t="s">
        <v>74</v>
      </c>
      <c r="E89" s="6" t="n">
        <v>53</v>
      </c>
      <c r="F89" s="6"/>
      <c r="G89" s="6"/>
      <c r="H89" s="6"/>
    </row>
    <row r="90" customFormat="false" ht="15" hidden="false" customHeight="false" outlineLevel="0" collapsed="false">
      <c r="A90" s="9" t="n">
        <v>86</v>
      </c>
      <c r="B90" s="9" t="s">
        <v>296</v>
      </c>
      <c r="C90" s="9" t="s">
        <v>256</v>
      </c>
      <c r="D90" s="9" t="s">
        <v>12</v>
      </c>
      <c r="E90" s="9" t="n">
        <v>53</v>
      </c>
      <c r="F90" s="9"/>
      <c r="G90" s="9"/>
      <c r="H90" s="9"/>
    </row>
    <row r="91" customFormat="false" ht="15" hidden="false" customHeight="false" outlineLevel="0" collapsed="false">
      <c r="A91" s="6" t="n">
        <v>87</v>
      </c>
      <c r="B91" s="6" t="s">
        <v>297</v>
      </c>
      <c r="C91" s="6" t="s">
        <v>256</v>
      </c>
      <c r="D91" s="43" t="s">
        <v>74</v>
      </c>
      <c r="E91" s="6" t="n">
        <v>53</v>
      </c>
      <c r="F91" s="6"/>
      <c r="G91" s="6"/>
      <c r="H91" s="6"/>
    </row>
    <row r="92" customFormat="false" ht="15" hidden="false" customHeight="false" outlineLevel="0" collapsed="false">
      <c r="A92" s="9" t="n">
        <v>88</v>
      </c>
      <c r="B92" s="9" t="s">
        <v>298</v>
      </c>
      <c r="C92" s="9" t="s">
        <v>256</v>
      </c>
      <c r="D92" s="44" t="s">
        <v>74</v>
      </c>
      <c r="E92" s="9" t="n">
        <v>53</v>
      </c>
      <c r="F92" s="9"/>
      <c r="G92" s="9"/>
      <c r="H92" s="9"/>
    </row>
    <row r="93" customFormat="false" ht="15" hidden="false" customHeight="false" outlineLevel="0" collapsed="false">
      <c r="A93" s="6" t="n">
        <v>89</v>
      </c>
      <c r="B93" s="6" t="s">
        <v>299</v>
      </c>
      <c r="C93" s="6" t="s">
        <v>256</v>
      </c>
      <c r="D93" s="6" t="s">
        <v>12</v>
      </c>
      <c r="E93" s="6" t="n">
        <v>53</v>
      </c>
      <c r="F93" s="6"/>
      <c r="G93" s="6"/>
      <c r="H93" s="6"/>
    </row>
    <row r="94" customFormat="false" ht="25.35" hidden="false" customHeight="false" outlineLevel="0" collapsed="false">
      <c r="A94" s="9" t="n">
        <v>90</v>
      </c>
      <c r="B94" s="9" t="s">
        <v>300</v>
      </c>
      <c r="C94" s="9" t="s">
        <v>256</v>
      </c>
      <c r="D94" s="9" t="s">
        <v>12</v>
      </c>
      <c r="E94" s="9" t="n">
        <v>53</v>
      </c>
      <c r="F94" s="9"/>
      <c r="G94" s="9"/>
      <c r="H94" s="9"/>
    </row>
    <row r="95" customFormat="false" ht="15" hidden="false" customHeight="false" outlineLevel="0" collapsed="false">
      <c r="A95" s="6" t="n">
        <v>91</v>
      </c>
      <c r="B95" s="6" t="s">
        <v>301</v>
      </c>
      <c r="C95" s="6" t="s">
        <v>256</v>
      </c>
      <c r="D95" s="6" t="s">
        <v>12</v>
      </c>
      <c r="E95" s="6" t="n">
        <v>53</v>
      </c>
      <c r="F95" s="6"/>
      <c r="G95" s="6"/>
      <c r="H95" s="6"/>
    </row>
    <row r="96" customFormat="false" ht="15" hidden="false" customHeight="false" outlineLevel="0" collapsed="false">
      <c r="A96" s="9" t="n">
        <v>92</v>
      </c>
      <c r="B96" s="9" t="s">
        <v>302</v>
      </c>
      <c r="C96" s="9" t="s">
        <v>256</v>
      </c>
      <c r="D96" s="44" t="s">
        <v>74</v>
      </c>
      <c r="E96" s="9" t="n">
        <v>53</v>
      </c>
      <c r="F96" s="9"/>
      <c r="G96" s="9"/>
      <c r="H96" s="9"/>
    </row>
    <row r="97" customFormat="false" ht="15" hidden="false" customHeight="false" outlineLevel="0" collapsed="false">
      <c r="A97" s="6" t="n">
        <v>93</v>
      </c>
      <c r="B97" s="6" t="s">
        <v>303</v>
      </c>
      <c r="C97" s="6" t="s">
        <v>256</v>
      </c>
      <c r="D97" s="6" t="s">
        <v>12</v>
      </c>
      <c r="E97" s="6" t="n">
        <v>53</v>
      </c>
      <c r="F97" s="6"/>
      <c r="G97" s="6"/>
      <c r="H97" s="6"/>
    </row>
    <row r="98" customFormat="false" ht="15" hidden="false" customHeight="false" outlineLevel="0" collapsed="false">
      <c r="A98" s="9" t="n">
        <v>94</v>
      </c>
      <c r="B98" s="9" t="s">
        <v>304</v>
      </c>
      <c r="C98" s="9" t="s">
        <v>256</v>
      </c>
      <c r="D98" s="9" t="s">
        <v>12</v>
      </c>
      <c r="E98" s="9" t="n">
        <v>53</v>
      </c>
      <c r="F98" s="9"/>
      <c r="G98" s="9"/>
      <c r="H98" s="9"/>
    </row>
    <row r="99" customFormat="false" ht="15" hidden="false" customHeight="false" outlineLevel="0" collapsed="false">
      <c r="A99" s="6" t="n">
        <v>95</v>
      </c>
      <c r="B99" s="6" t="s">
        <v>305</v>
      </c>
      <c r="C99" s="6" t="s">
        <v>256</v>
      </c>
      <c r="D99" s="6" t="s">
        <v>12</v>
      </c>
      <c r="E99" s="6" t="n">
        <v>53</v>
      </c>
      <c r="F99" s="6"/>
      <c r="G99" s="6"/>
      <c r="H99" s="6"/>
    </row>
    <row r="100" customFormat="false" ht="15" hidden="false" customHeight="false" outlineLevel="0" collapsed="false">
      <c r="A100" s="9" t="n">
        <v>96</v>
      </c>
      <c r="B100" s="9" t="s">
        <v>306</v>
      </c>
      <c r="C100" s="9" t="s">
        <v>256</v>
      </c>
      <c r="D100" s="9" t="s">
        <v>12</v>
      </c>
      <c r="E100" s="9" t="n">
        <v>53</v>
      </c>
      <c r="F100" s="9"/>
      <c r="G100" s="9"/>
      <c r="H100" s="9"/>
    </row>
    <row r="101" customFormat="false" ht="15" hidden="false" customHeight="false" outlineLevel="0" collapsed="false">
      <c r="A101" s="6" t="n">
        <v>97</v>
      </c>
      <c r="B101" s="6" t="s">
        <v>307</v>
      </c>
      <c r="C101" s="6" t="s">
        <v>256</v>
      </c>
      <c r="D101" s="6" t="s">
        <v>12</v>
      </c>
      <c r="E101" s="6" t="n">
        <v>53</v>
      </c>
      <c r="F101" s="6"/>
      <c r="G101" s="6"/>
      <c r="H101" s="6"/>
    </row>
    <row r="102" customFormat="false" ht="15" hidden="false" customHeight="false" outlineLevel="0" collapsed="false">
      <c r="A102" s="9" t="n">
        <v>98</v>
      </c>
      <c r="B102" s="9" t="s">
        <v>308</v>
      </c>
      <c r="C102" s="9" t="s">
        <v>256</v>
      </c>
      <c r="D102" s="9" t="s">
        <v>12</v>
      </c>
      <c r="E102" s="9" t="n">
        <v>53</v>
      </c>
      <c r="F102" s="9"/>
      <c r="G102" s="9"/>
      <c r="H102" s="9"/>
    </row>
    <row r="103" customFormat="false" ht="15" hidden="false" customHeight="false" outlineLevel="0" collapsed="false">
      <c r="A103" s="6" t="n">
        <v>99</v>
      </c>
      <c r="B103" s="6" t="s">
        <v>309</v>
      </c>
      <c r="C103" s="6" t="s">
        <v>256</v>
      </c>
      <c r="D103" s="43" t="s">
        <v>74</v>
      </c>
      <c r="E103" s="6" t="n">
        <v>53</v>
      </c>
      <c r="F103" s="6"/>
      <c r="G103" s="6"/>
      <c r="H103" s="6"/>
    </row>
    <row r="104" customFormat="false" ht="15" hidden="false" customHeight="false" outlineLevel="0" collapsed="false">
      <c r="A104" s="9" t="n">
        <v>100</v>
      </c>
      <c r="B104" s="9" t="s">
        <v>310</v>
      </c>
      <c r="C104" s="9" t="s">
        <v>256</v>
      </c>
      <c r="D104" s="44" t="s">
        <v>74</v>
      </c>
      <c r="E104" s="9" t="n">
        <v>53</v>
      </c>
      <c r="F104" s="9"/>
      <c r="G104" s="9"/>
      <c r="H104" s="9"/>
    </row>
    <row r="105" customFormat="false" ht="15" hidden="false" customHeight="false" outlineLevel="0" collapsed="false">
      <c r="A105" s="6" t="n">
        <v>101</v>
      </c>
      <c r="B105" s="6" t="s">
        <v>311</v>
      </c>
      <c r="C105" s="6" t="s">
        <v>256</v>
      </c>
      <c r="D105" s="43" t="s">
        <v>74</v>
      </c>
      <c r="E105" s="6" t="n">
        <v>53</v>
      </c>
      <c r="F105" s="6"/>
      <c r="G105" s="6"/>
      <c r="H105" s="6"/>
    </row>
    <row r="106" customFormat="false" ht="15" hidden="false" customHeight="false" outlineLevel="0" collapsed="false">
      <c r="A106" s="9" t="n">
        <v>102</v>
      </c>
      <c r="B106" s="9" t="s">
        <v>312</v>
      </c>
      <c r="C106" s="9" t="s">
        <v>256</v>
      </c>
      <c r="D106" s="44" t="s">
        <v>74</v>
      </c>
      <c r="E106" s="9" t="n">
        <v>53</v>
      </c>
      <c r="F106" s="9"/>
      <c r="G106" s="9"/>
      <c r="H106" s="9"/>
    </row>
    <row r="107" customFormat="false" ht="15" hidden="false" customHeight="false" outlineLevel="0" collapsed="false">
      <c r="A107" s="6" t="n">
        <v>103</v>
      </c>
      <c r="B107" s="6" t="s">
        <v>313</v>
      </c>
      <c r="C107" s="6" t="s">
        <v>256</v>
      </c>
      <c r="D107" s="6" t="s">
        <v>12</v>
      </c>
      <c r="E107" s="6" t="n">
        <v>53</v>
      </c>
      <c r="F107" s="6"/>
      <c r="G107" s="6"/>
      <c r="H107" s="6"/>
    </row>
    <row r="108" customFormat="false" ht="15" hidden="false" customHeight="false" outlineLevel="0" collapsed="false">
      <c r="A108" s="9" t="n">
        <v>104</v>
      </c>
      <c r="B108" s="9" t="s">
        <v>314</v>
      </c>
      <c r="C108" s="9" t="s">
        <v>256</v>
      </c>
      <c r="D108" s="9" t="s">
        <v>12</v>
      </c>
      <c r="E108" s="9" t="n">
        <v>53</v>
      </c>
      <c r="F108" s="9"/>
      <c r="G108" s="9"/>
      <c r="H108" s="9"/>
    </row>
    <row r="109" customFormat="false" ht="15" hidden="false" customHeight="false" outlineLevel="0" collapsed="false">
      <c r="A109" s="6" t="n">
        <v>105</v>
      </c>
      <c r="B109" s="6" t="s">
        <v>315</v>
      </c>
      <c r="C109" s="6" t="s">
        <v>256</v>
      </c>
      <c r="D109" s="6" t="s">
        <v>12</v>
      </c>
      <c r="E109" s="6" t="n">
        <v>53</v>
      </c>
      <c r="F109" s="6"/>
      <c r="G109" s="6"/>
      <c r="H109" s="6"/>
    </row>
    <row r="110" customFormat="false" ht="15" hidden="false" customHeight="false" outlineLevel="0" collapsed="false">
      <c r="A110" s="9" t="n">
        <v>106</v>
      </c>
      <c r="B110" s="9" t="s">
        <v>316</v>
      </c>
      <c r="C110" s="9" t="s">
        <v>256</v>
      </c>
      <c r="D110" s="44" t="s">
        <v>74</v>
      </c>
      <c r="E110" s="9" t="n">
        <v>53</v>
      </c>
      <c r="F110" s="9"/>
      <c r="G110" s="9"/>
      <c r="H110" s="9"/>
    </row>
    <row r="111" customFormat="false" ht="15" hidden="false" customHeight="false" outlineLevel="0" collapsed="false">
      <c r="A111" s="6" t="n">
        <v>107</v>
      </c>
      <c r="B111" s="6" t="s">
        <v>317</v>
      </c>
      <c r="C111" s="6" t="s">
        <v>256</v>
      </c>
      <c r="D111" s="43" t="s">
        <v>74</v>
      </c>
      <c r="E111" s="6" t="n">
        <v>53</v>
      </c>
      <c r="F111" s="6"/>
      <c r="G111" s="6"/>
      <c r="H111" s="6"/>
    </row>
    <row r="112" customFormat="false" ht="15" hidden="false" customHeight="false" outlineLevel="0" collapsed="false">
      <c r="A112" s="9" t="n">
        <v>108</v>
      </c>
      <c r="B112" s="9" t="s">
        <v>318</v>
      </c>
      <c r="C112" s="9" t="s">
        <v>256</v>
      </c>
      <c r="D112" s="9" t="s">
        <v>12</v>
      </c>
      <c r="E112" s="9" t="n">
        <v>53</v>
      </c>
      <c r="F112" s="9"/>
      <c r="G112" s="9"/>
      <c r="H112" s="9"/>
    </row>
    <row r="113" customFormat="false" ht="15" hidden="false" customHeight="false" outlineLevel="0" collapsed="false">
      <c r="A113" s="6" t="n">
        <v>109</v>
      </c>
      <c r="B113" s="6" t="s">
        <v>319</v>
      </c>
      <c r="C113" s="6" t="s">
        <v>256</v>
      </c>
      <c r="D113" s="6" t="s">
        <v>12</v>
      </c>
      <c r="E113" s="6" t="n">
        <v>53</v>
      </c>
      <c r="F113" s="6"/>
      <c r="G113" s="6"/>
      <c r="H113" s="6"/>
    </row>
    <row r="114" customFormat="false" ht="15" hidden="false" customHeight="false" outlineLevel="0" collapsed="false">
      <c r="A114" s="9" t="n">
        <v>110</v>
      </c>
      <c r="B114" s="9" t="s">
        <v>320</v>
      </c>
      <c r="C114" s="9" t="s">
        <v>256</v>
      </c>
      <c r="D114" s="9" t="s">
        <v>12</v>
      </c>
      <c r="E114" s="9" t="n">
        <v>53</v>
      </c>
      <c r="F114" s="9"/>
      <c r="G114" s="9"/>
      <c r="H114" s="9"/>
    </row>
    <row r="115" customFormat="false" ht="15" hidden="false" customHeight="false" outlineLevel="0" collapsed="false">
      <c r="A115" s="6" t="n">
        <v>111</v>
      </c>
      <c r="B115" s="6" t="s">
        <v>321</v>
      </c>
      <c r="C115" s="6" t="s">
        <v>256</v>
      </c>
      <c r="D115" s="43" t="s">
        <v>74</v>
      </c>
      <c r="E115" s="6" t="n">
        <v>53</v>
      </c>
      <c r="F115" s="6"/>
      <c r="G115" s="6"/>
      <c r="H115" s="6"/>
    </row>
    <row r="116" customFormat="false" ht="15" hidden="false" customHeight="false" outlineLevel="0" collapsed="false">
      <c r="A116" s="9" t="n">
        <v>112</v>
      </c>
      <c r="B116" s="9" t="s">
        <v>322</v>
      </c>
      <c r="C116" s="9" t="s">
        <v>256</v>
      </c>
      <c r="D116" s="9" t="s">
        <v>12</v>
      </c>
      <c r="E116" s="9" t="n">
        <v>53</v>
      </c>
      <c r="F116" s="9"/>
      <c r="G116" s="9"/>
      <c r="H116" s="9"/>
    </row>
    <row r="117" customFormat="false" ht="15" hidden="false" customHeight="false" outlineLevel="0" collapsed="false">
      <c r="A117" s="6" t="n">
        <v>113</v>
      </c>
      <c r="B117" s="6" t="s">
        <v>323</v>
      </c>
      <c r="C117" s="6" t="s">
        <v>256</v>
      </c>
      <c r="D117" s="6" t="s">
        <v>12</v>
      </c>
      <c r="E117" s="6" t="n">
        <v>53</v>
      </c>
      <c r="F117" s="6"/>
      <c r="G117" s="6"/>
      <c r="H117" s="6"/>
    </row>
    <row r="118" customFormat="false" ht="15" hidden="false" customHeight="false" outlineLevel="0" collapsed="false">
      <c r="A118" s="9" t="n">
        <v>114</v>
      </c>
      <c r="B118" s="9" t="s">
        <v>324</v>
      </c>
      <c r="C118" s="9" t="s">
        <v>325</v>
      </c>
      <c r="D118" s="44" t="s">
        <v>74</v>
      </c>
      <c r="E118" s="9" t="n">
        <v>55</v>
      </c>
      <c r="F118" s="9"/>
      <c r="G118" s="9"/>
      <c r="H118" s="9"/>
    </row>
    <row r="119" customFormat="false" ht="15" hidden="false" customHeight="false" outlineLevel="0" collapsed="false">
      <c r="A119" s="6" t="n">
        <v>115</v>
      </c>
      <c r="B119" s="6" t="s">
        <v>326</v>
      </c>
      <c r="C119" s="6" t="s">
        <v>325</v>
      </c>
      <c r="D119" s="43" t="s">
        <v>74</v>
      </c>
      <c r="E119" s="6" t="n">
        <v>55</v>
      </c>
      <c r="F119" s="6"/>
      <c r="G119" s="6"/>
      <c r="H119" s="6"/>
    </row>
    <row r="120" customFormat="false" ht="15" hidden="false" customHeight="false" outlineLevel="0" collapsed="false">
      <c r="A120" s="9" t="n">
        <v>116</v>
      </c>
      <c r="B120" s="9" t="s">
        <v>327</v>
      </c>
      <c r="C120" s="9" t="s">
        <v>325</v>
      </c>
      <c r="D120" s="9" t="s">
        <v>12</v>
      </c>
      <c r="E120" s="9" t="n">
        <v>55</v>
      </c>
      <c r="F120" s="9"/>
      <c r="G120" s="9"/>
      <c r="H120" s="9"/>
    </row>
    <row r="121" customFormat="false" ht="15" hidden="false" customHeight="false" outlineLevel="0" collapsed="false">
      <c r="A121" s="6" t="n">
        <v>117</v>
      </c>
      <c r="B121" s="6" t="s">
        <v>328</v>
      </c>
      <c r="C121" s="6" t="s">
        <v>325</v>
      </c>
      <c r="D121" s="43" t="s">
        <v>74</v>
      </c>
      <c r="E121" s="6" t="n">
        <v>55</v>
      </c>
      <c r="F121" s="6"/>
      <c r="G121" s="6"/>
      <c r="H121" s="6"/>
    </row>
    <row r="122" customFormat="false" ht="15" hidden="false" customHeight="false" outlineLevel="0" collapsed="false">
      <c r="A122" s="9" t="n">
        <v>118</v>
      </c>
      <c r="B122" s="9" t="s">
        <v>329</v>
      </c>
      <c r="C122" s="9" t="s">
        <v>325</v>
      </c>
      <c r="D122" s="9" t="s">
        <v>12</v>
      </c>
      <c r="E122" s="9" t="n">
        <v>55</v>
      </c>
      <c r="F122" s="9"/>
      <c r="G122" s="9"/>
      <c r="H122" s="9"/>
    </row>
    <row r="123" customFormat="false" ht="15" hidden="false" customHeight="false" outlineLevel="0" collapsed="false">
      <c r="A123" s="6" t="n">
        <v>119</v>
      </c>
      <c r="B123" s="6" t="s">
        <v>330</v>
      </c>
      <c r="C123" s="6" t="s">
        <v>325</v>
      </c>
      <c r="D123" s="43" t="s">
        <v>74</v>
      </c>
      <c r="E123" s="6" t="n">
        <v>55</v>
      </c>
      <c r="F123" s="6"/>
      <c r="G123" s="6"/>
      <c r="H123" s="6"/>
    </row>
    <row r="124" customFormat="false" ht="15" hidden="false" customHeight="false" outlineLevel="0" collapsed="false">
      <c r="A124" s="9" t="n">
        <v>120</v>
      </c>
      <c r="B124" s="9" t="s">
        <v>331</v>
      </c>
      <c r="C124" s="9" t="s">
        <v>325</v>
      </c>
      <c r="D124" s="9" t="s">
        <v>12</v>
      </c>
      <c r="E124" s="9" t="n">
        <v>55</v>
      </c>
      <c r="F124" s="9"/>
      <c r="G124" s="9"/>
      <c r="H124" s="9"/>
    </row>
    <row r="125" customFormat="false" ht="15" hidden="false" customHeight="false" outlineLevel="0" collapsed="false">
      <c r="A125" s="6" t="n">
        <v>121</v>
      </c>
      <c r="B125" s="6" t="s">
        <v>332</v>
      </c>
      <c r="C125" s="6" t="s">
        <v>325</v>
      </c>
      <c r="D125" s="6" t="s">
        <v>12</v>
      </c>
      <c r="E125" s="6" t="n">
        <v>55</v>
      </c>
      <c r="F125" s="6"/>
      <c r="G125" s="6"/>
      <c r="H125" s="6"/>
    </row>
    <row r="126" customFormat="false" ht="15" hidden="false" customHeight="false" outlineLevel="0" collapsed="false">
      <c r="A126" s="9" t="n">
        <v>122</v>
      </c>
      <c r="B126" s="9" t="s">
        <v>333</v>
      </c>
      <c r="C126" s="9" t="s">
        <v>325</v>
      </c>
      <c r="D126" s="44" t="s">
        <v>74</v>
      </c>
      <c r="E126" s="9" t="n">
        <v>55</v>
      </c>
      <c r="F126" s="9"/>
      <c r="G126" s="9"/>
      <c r="H126" s="9"/>
    </row>
    <row r="127" customFormat="false" ht="15" hidden="false" customHeight="false" outlineLevel="0" collapsed="false">
      <c r="A127" s="6" t="n">
        <v>123</v>
      </c>
      <c r="B127" s="6" t="s">
        <v>334</v>
      </c>
      <c r="C127" s="6" t="s">
        <v>325</v>
      </c>
      <c r="D127" s="43" t="s">
        <v>74</v>
      </c>
      <c r="E127" s="6" t="n">
        <v>55</v>
      </c>
      <c r="F127" s="6"/>
      <c r="G127" s="6"/>
      <c r="H127" s="6"/>
    </row>
    <row r="128" customFormat="false" ht="15" hidden="false" customHeight="false" outlineLevel="0" collapsed="false">
      <c r="A128" s="9" t="n">
        <v>124</v>
      </c>
      <c r="B128" s="9" t="s">
        <v>335</v>
      </c>
      <c r="C128" s="9" t="s">
        <v>325</v>
      </c>
      <c r="D128" s="9" t="s">
        <v>12</v>
      </c>
      <c r="E128" s="9" t="n">
        <v>55</v>
      </c>
      <c r="F128" s="9"/>
      <c r="G128" s="9"/>
      <c r="H128" s="9"/>
    </row>
    <row r="129" customFormat="false" ht="15" hidden="false" customHeight="false" outlineLevel="0" collapsed="false">
      <c r="A129" s="6" t="n">
        <v>125</v>
      </c>
      <c r="B129" s="6" t="s">
        <v>336</v>
      </c>
      <c r="C129" s="6" t="s">
        <v>325</v>
      </c>
      <c r="D129" s="6" t="s">
        <v>12</v>
      </c>
      <c r="E129" s="6" t="n">
        <v>55</v>
      </c>
      <c r="F129" s="6"/>
      <c r="G129" s="6"/>
      <c r="H129" s="6"/>
    </row>
    <row r="130" customFormat="false" ht="15" hidden="false" customHeight="false" outlineLevel="0" collapsed="false">
      <c r="A130" s="9" t="n">
        <v>126</v>
      </c>
      <c r="B130" s="9" t="s">
        <v>337</v>
      </c>
      <c r="C130" s="9" t="s">
        <v>325</v>
      </c>
      <c r="D130" s="9" t="s">
        <v>12</v>
      </c>
      <c r="E130" s="9" t="n">
        <v>55</v>
      </c>
      <c r="F130" s="9"/>
      <c r="G130" s="9"/>
      <c r="H130" s="9"/>
    </row>
    <row r="131" customFormat="false" ht="15" hidden="false" customHeight="false" outlineLevel="0" collapsed="false">
      <c r="A131" s="6" t="n">
        <v>127</v>
      </c>
      <c r="B131" s="6" t="s">
        <v>338</v>
      </c>
      <c r="C131" s="6" t="s">
        <v>325</v>
      </c>
      <c r="D131" s="43" t="s">
        <v>74</v>
      </c>
      <c r="E131" s="6" t="n">
        <v>55</v>
      </c>
      <c r="F131" s="6"/>
      <c r="G131" s="6"/>
      <c r="H131" s="6"/>
    </row>
    <row r="132" customFormat="false" ht="15" hidden="false" customHeight="false" outlineLevel="0" collapsed="false">
      <c r="A132" s="9" t="n">
        <v>128</v>
      </c>
      <c r="B132" s="9" t="s">
        <v>339</v>
      </c>
      <c r="C132" s="9" t="s">
        <v>340</v>
      </c>
      <c r="D132" s="9" t="s">
        <v>12</v>
      </c>
      <c r="E132" s="9" t="n">
        <v>56</v>
      </c>
      <c r="F132" s="9"/>
      <c r="G132" s="9"/>
      <c r="H132" s="9"/>
    </row>
    <row r="133" customFormat="false" ht="15" hidden="false" customHeight="false" outlineLevel="0" collapsed="false">
      <c r="A133" s="6" t="n">
        <v>129</v>
      </c>
      <c r="B133" s="6" t="s">
        <v>341</v>
      </c>
      <c r="C133" s="6" t="s">
        <v>340</v>
      </c>
      <c r="D133" s="6" t="s">
        <v>12</v>
      </c>
      <c r="E133" s="6" t="n">
        <v>56</v>
      </c>
      <c r="F133" s="6"/>
      <c r="G133" s="6"/>
      <c r="H133" s="6"/>
    </row>
    <row r="134" customFormat="false" ht="15" hidden="false" customHeight="false" outlineLevel="0" collapsed="false">
      <c r="A134" s="9" t="n">
        <v>130</v>
      </c>
      <c r="B134" s="9" t="s">
        <v>342</v>
      </c>
      <c r="C134" s="9" t="s">
        <v>340</v>
      </c>
      <c r="D134" s="9" t="s">
        <v>12</v>
      </c>
      <c r="E134" s="9" t="n">
        <v>56</v>
      </c>
      <c r="F134" s="9"/>
      <c r="G134" s="9"/>
      <c r="H134" s="9"/>
    </row>
    <row r="135" customFormat="false" ht="15" hidden="false" customHeight="false" outlineLevel="0" collapsed="false">
      <c r="A135" s="6" t="n">
        <v>131</v>
      </c>
      <c r="B135" s="6" t="s">
        <v>343</v>
      </c>
      <c r="C135" s="6" t="s">
        <v>340</v>
      </c>
      <c r="D135" s="43" t="s">
        <v>74</v>
      </c>
      <c r="E135" s="6" t="n">
        <v>56</v>
      </c>
      <c r="F135" s="6"/>
      <c r="G135" s="6"/>
      <c r="H135" s="6"/>
    </row>
    <row r="136" customFormat="false" ht="15" hidden="false" customHeight="false" outlineLevel="0" collapsed="false">
      <c r="A136" s="9" t="n">
        <v>132</v>
      </c>
      <c r="B136" s="9" t="s">
        <v>344</v>
      </c>
      <c r="C136" s="9" t="s">
        <v>340</v>
      </c>
      <c r="D136" s="9" t="s">
        <v>12</v>
      </c>
      <c r="E136" s="9" t="n">
        <v>56</v>
      </c>
      <c r="F136" s="9"/>
      <c r="G136" s="9"/>
      <c r="H136" s="9"/>
    </row>
    <row r="137" customFormat="false" ht="15" hidden="false" customHeight="false" outlineLevel="0" collapsed="false">
      <c r="A137" s="6" t="n">
        <v>133</v>
      </c>
      <c r="B137" s="6" t="s">
        <v>345</v>
      </c>
      <c r="C137" s="6" t="s">
        <v>340</v>
      </c>
      <c r="D137" s="6" t="s">
        <v>12</v>
      </c>
      <c r="E137" s="6" t="n">
        <v>56</v>
      </c>
      <c r="F137" s="6"/>
      <c r="G137" s="6"/>
      <c r="H137" s="6"/>
    </row>
    <row r="138" customFormat="false" ht="25.35" hidden="false" customHeight="false" outlineLevel="0" collapsed="false">
      <c r="A138" s="9" t="n">
        <v>134</v>
      </c>
      <c r="B138" s="9" t="s">
        <v>346</v>
      </c>
      <c r="C138" s="9" t="s">
        <v>340</v>
      </c>
      <c r="D138" s="44" t="s">
        <v>74</v>
      </c>
      <c r="E138" s="9" t="n">
        <v>56</v>
      </c>
      <c r="F138" s="9"/>
      <c r="G138" s="9"/>
      <c r="H138" s="9"/>
    </row>
    <row r="139" customFormat="false" ht="15" hidden="false" customHeight="false" outlineLevel="0" collapsed="false">
      <c r="A139" s="6" t="n">
        <v>135</v>
      </c>
      <c r="B139" s="6" t="s">
        <v>347</v>
      </c>
      <c r="C139" s="6" t="s">
        <v>340</v>
      </c>
      <c r="D139" s="6" t="s">
        <v>12</v>
      </c>
      <c r="E139" s="6" t="n">
        <v>56</v>
      </c>
      <c r="F139" s="6"/>
      <c r="G139" s="6"/>
      <c r="H139" s="6"/>
    </row>
    <row r="140" customFormat="false" ht="15" hidden="false" customHeight="false" outlineLevel="0" collapsed="false">
      <c r="A140" s="9" t="n">
        <v>136</v>
      </c>
      <c r="B140" s="9" t="s">
        <v>348</v>
      </c>
      <c r="C140" s="9" t="s">
        <v>340</v>
      </c>
      <c r="D140" s="9" t="s">
        <v>12</v>
      </c>
      <c r="E140" s="9" t="n">
        <v>56</v>
      </c>
      <c r="F140" s="9"/>
      <c r="G140" s="9"/>
      <c r="H140" s="9"/>
    </row>
    <row r="141" customFormat="false" ht="15" hidden="false" customHeight="false" outlineLevel="0" collapsed="false">
      <c r="A141" s="6" t="n">
        <v>137</v>
      </c>
      <c r="B141" s="6" t="s">
        <v>349</v>
      </c>
      <c r="C141" s="6" t="s">
        <v>340</v>
      </c>
      <c r="D141" s="43" t="s">
        <v>74</v>
      </c>
      <c r="E141" s="6" t="n">
        <v>56</v>
      </c>
      <c r="F141" s="6"/>
      <c r="G141" s="6"/>
      <c r="H141" s="6"/>
    </row>
    <row r="142" customFormat="false" ht="15" hidden="false" customHeight="false" outlineLevel="0" collapsed="false">
      <c r="A142" s="9" t="n">
        <v>138</v>
      </c>
      <c r="B142" s="9" t="s">
        <v>350</v>
      </c>
      <c r="C142" s="9" t="s">
        <v>340</v>
      </c>
      <c r="D142" s="9" t="s">
        <v>12</v>
      </c>
      <c r="E142" s="9" t="n">
        <v>56</v>
      </c>
      <c r="F142" s="9"/>
      <c r="G142" s="9"/>
      <c r="H142" s="9"/>
    </row>
    <row r="143" customFormat="false" ht="15" hidden="false" customHeight="false" outlineLevel="0" collapsed="false">
      <c r="A143" s="6" t="n">
        <v>139</v>
      </c>
      <c r="B143" s="6" t="s">
        <v>351</v>
      </c>
      <c r="C143" s="6" t="s">
        <v>340</v>
      </c>
      <c r="D143" s="6" t="s">
        <v>12</v>
      </c>
      <c r="E143" s="6" t="n">
        <v>56</v>
      </c>
      <c r="F143" s="6"/>
      <c r="G143" s="6"/>
      <c r="H143" s="6"/>
    </row>
    <row r="144" customFormat="false" ht="15" hidden="false" customHeight="false" outlineLevel="0" collapsed="false">
      <c r="A144" s="9" t="n">
        <v>140</v>
      </c>
      <c r="B144" s="9" t="s">
        <v>352</v>
      </c>
      <c r="C144" s="9" t="s">
        <v>340</v>
      </c>
      <c r="D144" s="44" t="s">
        <v>74</v>
      </c>
      <c r="E144" s="9" t="n">
        <v>56</v>
      </c>
      <c r="F144" s="9"/>
      <c r="G144" s="9"/>
      <c r="H144" s="9"/>
    </row>
    <row r="145" customFormat="false" ht="15" hidden="false" customHeight="false" outlineLevel="0" collapsed="false">
      <c r="A145" s="6" t="n">
        <v>141</v>
      </c>
      <c r="B145" s="6" t="s">
        <v>353</v>
      </c>
      <c r="C145" s="6" t="s">
        <v>340</v>
      </c>
      <c r="D145" s="6" t="s">
        <v>12</v>
      </c>
      <c r="E145" s="6" t="n">
        <v>56</v>
      </c>
      <c r="F145" s="6"/>
      <c r="G145" s="6"/>
      <c r="H145" s="6"/>
    </row>
    <row r="146" customFormat="false" ht="15" hidden="false" customHeight="false" outlineLevel="0" collapsed="false">
      <c r="A146" s="9" t="n">
        <v>142</v>
      </c>
      <c r="B146" s="9" t="s">
        <v>354</v>
      </c>
      <c r="C146" s="9" t="s">
        <v>340</v>
      </c>
      <c r="D146" s="9" t="s">
        <v>12</v>
      </c>
      <c r="E146" s="9" t="n">
        <v>56</v>
      </c>
      <c r="F146" s="9"/>
      <c r="G146" s="9"/>
      <c r="H146" s="9"/>
    </row>
    <row r="147" customFormat="false" ht="15" hidden="false" customHeight="false" outlineLevel="0" collapsed="false">
      <c r="A147" s="6" t="n">
        <v>143</v>
      </c>
      <c r="B147" s="6" t="s">
        <v>355</v>
      </c>
      <c r="C147" s="6" t="s">
        <v>340</v>
      </c>
      <c r="D147" s="6" t="s">
        <v>12</v>
      </c>
      <c r="E147" s="6" t="n">
        <v>56</v>
      </c>
      <c r="F147" s="6"/>
      <c r="G147" s="6"/>
      <c r="H147" s="6"/>
    </row>
    <row r="148" customFormat="false" ht="15" hidden="false" customHeight="false" outlineLevel="0" collapsed="false">
      <c r="A148" s="9" t="n">
        <v>144</v>
      </c>
      <c r="B148" s="9" t="s">
        <v>356</v>
      </c>
      <c r="C148" s="9" t="s">
        <v>340</v>
      </c>
      <c r="D148" s="9" t="s">
        <v>12</v>
      </c>
      <c r="E148" s="9" t="n">
        <v>56</v>
      </c>
      <c r="F148" s="9"/>
      <c r="G148" s="9"/>
      <c r="H148" s="9"/>
    </row>
    <row r="149" customFormat="false" ht="15" hidden="false" customHeight="false" outlineLevel="0" collapsed="false">
      <c r="A149" s="6" t="n">
        <v>145</v>
      </c>
      <c r="B149" s="6" t="s">
        <v>357</v>
      </c>
      <c r="C149" s="6" t="s">
        <v>340</v>
      </c>
      <c r="D149" s="6" t="s">
        <v>12</v>
      </c>
      <c r="E149" s="6" t="n">
        <v>56</v>
      </c>
      <c r="F149" s="6"/>
      <c r="G149" s="6"/>
      <c r="H149" s="6"/>
    </row>
    <row r="150" customFormat="false" ht="15" hidden="false" customHeight="false" outlineLevel="0" collapsed="false">
      <c r="A150" s="9" t="n">
        <v>146</v>
      </c>
      <c r="B150" s="9" t="s">
        <v>358</v>
      </c>
      <c r="C150" s="9" t="s">
        <v>340</v>
      </c>
      <c r="D150" s="44" t="s">
        <v>74</v>
      </c>
      <c r="E150" s="9" t="n">
        <v>56</v>
      </c>
      <c r="F150" s="9"/>
      <c r="G150" s="9"/>
      <c r="H150" s="9"/>
    </row>
    <row r="151" customFormat="false" ht="15" hidden="false" customHeight="false" outlineLevel="0" collapsed="false">
      <c r="A151" s="6" t="n">
        <v>147</v>
      </c>
      <c r="B151" s="6" t="s">
        <v>359</v>
      </c>
      <c r="C151" s="6" t="s">
        <v>340</v>
      </c>
      <c r="D151" s="6" t="s">
        <v>12</v>
      </c>
      <c r="E151" s="6" t="n">
        <v>56</v>
      </c>
      <c r="F151" s="6"/>
      <c r="G151" s="6"/>
      <c r="H151" s="6"/>
    </row>
    <row r="152" customFormat="false" ht="15" hidden="false" customHeight="false" outlineLevel="0" collapsed="false">
      <c r="A152" s="9" t="n">
        <v>148</v>
      </c>
      <c r="B152" s="9" t="s">
        <v>360</v>
      </c>
      <c r="C152" s="9" t="s">
        <v>340</v>
      </c>
      <c r="D152" s="9" t="s">
        <v>12</v>
      </c>
      <c r="E152" s="9" t="n">
        <v>56</v>
      </c>
      <c r="F152" s="9"/>
      <c r="G152" s="9"/>
      <c r="H152" s="9"/>
    </row>
    <row r="153" customFormat="false" ht="15" hidden="false" customHeight="false" outlineLevel="0" collapsed="false">
      <c r="A153" s="6" t="n">
        <v>149</v>
      </c>
      <c r="B153" s="6" t="s">
        <v>361</v>
      </c>
      <c r="C153" s="6" t="s">
        <v>340</v>
      </c>
      <c r="D153" s="6" t="s">
        <v>12</v>
      </c>
      <c r="E153" s="6" t="n">
        <v>56</v>
      </c>
      <c r="F153" s="6"/>
      <c r="G153" s="6"/>
      <c r="H153" s="6"/>
    </row>
    <row r="154" customFormat="false" ht="15" hidden="false" customHeight="false" outlineLevel="0" collapsed="false">
      <c r="A154" s="9" t="n">
        <v>150</v>
      </c>
      <c r="B154" s="9" t="s">
        <v>362</v>
      </c>
      <c r="C154" s="9" t="s">
        <v>340</v>
      </c>
      <c r="D154" s="9" t="s">
        <v>12</v>
      </c>
      <c r="E154" s="9" t="n">
        <v>56</v>
      </c>
      <c r="F154" s="9"/>
      <c r="G154" s="9"/>
      <c r="H154" s="9"/>
    </row>
    <row r="155" customFormat="false" ht="15" hidden="false" customHeight="false" outlineLevel="0" collapsed="false">
      <c r="A155" s="6" t="n">
        <v>151</v>
      </c>
      <c r="B155" s="6" t="s">
        <v>363</v>
      </c>
      <c r="C155" s="6" t="s">
        <v>340</v>
      </c>
      <c r="D155" s="6" t="s">
        <v>12</v>
      </c>
      <c r="E155" s="6" t="n">
        <v>56</v>
      </c>
      <c r="F155" s="6"/>
      <c r="G155" s="6"/>
      <c r="H155" s="6"/>
    </row>
    <row r="156" customFormat="false" ht="15" hidden="false" customHeight="false" outlineLevel="0" collapsed="false">
      <c r="A156" s="9" t="n">
        <v>152</v>
      </c>
      <c r="B156" s="9" t="s">
        <v>364</v>
      </c>
      <c r="C156" s="9" t="s">
        <v>340</v>
      </c>
      <c r="D156" s="44" t="s">
        <v>74</v>
      </c>
      <c r="E156" s="9" t="n">
        <v>56</v>
      </c>
      <c r="F156" s="9"/>
      <c r="G156" s="9"/>
      <c r="H156" s="9"/>
    </row>
    <row r="158" customFormat="false" ht="15" hidden="false" customHeight="false" outlineLevel="0" collapsed="false">
      <c r="B158" s="27" t="s">
        <v>365</v>
      </c>
      <c r="D158" s="27" t="n">
        <f aca="false">COUNTA(B5:B156)</f>
        <v>152</v>
      </c>
    </row>
    <row r="159" customFormat="false" ht="15" hidden="false" customHeight="false" outlineLevel="0" collapsed="false">
      <c r="B159" s="27" t="s">
        <v>204</v>
      </c>
      <c r="D159" s="27" t="n">
        <f aca="false">COUNTIF(D5:D156,"Yes")</f>
        <v>52</v>
      </c>
    </row>
    <row r="160" customFormat="false" ht="15" hidden="false" customHeight="false" outlineLevel="0" collapsed="false">
      <c r="B160" s="27" t="s">
        <v>366</v>
      </c>
      <c r="D160" s="27" t="n">
        <f aca="false">COUNTIFS(C5:C156,"Hawaiʻi",D5:D156,"Yes")</f>
        <v>14</v>
      </c>
    </row>
    <row r="161" customFormat="false" ht="15" hidden="false" customHeight="false" outlineLevel="0" collapsed="false">
      <c r="B161" s="27" t="s">
        <v>367</v>
      </c>
      <c r="D161" s="27" t="n">
        <f aca="false">COUNTIFS(C5:C156,"Honolulu",D5:D156,"Yes")</f>
        <v>25</v>
      </c>
    </row>
    <row r="162" customFormat="false" ht="15" hidden="false" customHeight="false" outlineLevel="0" collapsed="false">
      <c r="B162" s="27" t="s">
        <v>368</v>
      </c>
      <c r="D162" s="27" t="n">
        <f aca="false">COUNTIFS(C5:C156,"Kauaʻi",D5:D156,"Yes")</f>
        <v>7</v>
      </c>
    </row>
    <row r="163" customFormat="false" ht="15" hidden="false" customHeight="false" outlineLevel="0" collapsed="false">
      <c r="B163" s="27" t="s">
        <v>369</v>
      </c>
      <c r="D163" s="27" t="n">
        <f aca="false">COUNTIFS(C5:C156,"Maui",D5:D156,"Yes")</f>
        <v>6</v>
      </c>
    </row>
    <row r="164" customFormat="false" ht="15" hidden="false" customHeight="false" outlineLevel="0" collapsed="false">
      <c r="B164" s="27" t="s">
        <v>370</v>
      </c>
      <c r="D164" s="45" t="n">
        <v>152</v>
      </c>
    </row>
    <row r="165" customFormat="false" ht="15" hidden="false" customHeight="false" outlineLevel="0" collapsed="false">
      <c r="B165" s="27" t="s">
        <v>371</v>
      </c>
      <c r="D165" s="45" t="n">
        <v>54</v>
      </c>
    </row>
    <row r="166" customFormat="false" ht="15" hidden="false" customHeight="false" outlineLevel="0" collapsed="false">
      <c r="B166" s="27" t="s">
        <v>372</v>
      </c>
      <c r="D166" s="27" t="n">
        <f aca="false">COUNTA(F5:G156)</f>
        <v>0</v>
      </c>
    </row>
    <row r="168" customFormat="false" ht="15" hidden="false" customHeight="false" outlineLevel="0" collapsed="false">
      <c r="B168" s="20" t="s">
        <v>373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8B2A6"/>
    <pageSetUpPr fitToPage="true"/>
  </sheetPr>
  <dimension ref="A1:G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0"/>
    <col collapsed="false" customWidth="true" hidden="false" outlineLevel="0" max="3" min="3" style="0" width="40"/>
    <col collapsed="false" customWidth="true" hidden="false" outlineLevel="0" max="4" min="4" style="0" width="60"/>
    <col collapsed="false" customWidth="true" hidden="false" outlineLevel="0" max="5" min="5" style="0" width="14"/>
    <col collapsed="false" customWidth="true" hidden="false" outlineLevel="0" max="6" min="6" style="0" width="9"/>
    <col collapsed="false" customWidth="true" hidden="false" outlineLevel="0" max="7" min="7" style="0" width="40"/>
  </cols>
  <sheetData>
    <row r="1" customFormat="false" ht="19.7" hidden="false" customHeight="false" outlineLevel="0" collapsed="false">
      <c r="A1" s="1" t="s">
        <v>374</v>
      </c>
    </row>
    <row r="2" customFormat="false" ht="15" hidden="false" customHeight="false" outlineLevel="0" collapsed="false">
      <c r="A2" s="2" t="s">
        <v>375</v>
      </c>
    </row>
    <row r="4" customFormat="false" ht="31.5" hidden="false" customHeight="true" outlineLevel="0" collapsed="false">
      <c r="A4" s="5" t="s">
        <v>376</v>
      </c>
      <c r="B4" s="5" t="s">
        <v>377</v>
      </c>
      <c r="C4" s="5" t="s">
        <v>378</v>
      </c>
      <c r="D4" s="5" t="s">
        <v>145</v>
      </c>
      <c r="E4" s="5" t="s">
        <v>379</v>
      </c>
      <c r="F4" s="5" t="s">
        <v>9</v>
      </c>
      <c r="G4" s="5" t="s">
        <v>380</v>
      </c>
    </row>
    <row r="5" customFormat="false" ht="91.5" hidden="false" customHeight="true" outlineLevel="0" collapsed="false">
      <c r="A5" s="6" t="s">
        <v>381</v>
      </c>
      <c r="B5" s="6" t="s">
        <v>382</v>
      </c>
      <c r="C5" s="6" t="s">
        <v>383</v>
      </c>
      <c r="D5" s="6" t="s">
        <v>384</v>
      </c>
      <c r="E5" s="6" t="s">
        <v>385</v>
      </c>
      <c r="F5" s="6" t="s">
        <v>386</v>
      </c>
      <c r="G5" s="6" t="s">
        <v>387</v>
      </c>
    </row>
    <row r="6" customFormat="false" ht="91.5" hidden="false" customHeight="true" outlineLevel="0" collapsed="false">
      <c r="A6" s="9" t="s">
        <v>388</v>
      </c>
      <c r="B6" s="9" t="s">
        <v>382</v>
      </c>
      <c r="C6" s="9" t="s">
        <v>389</v>
      </c>
      <c r="D6" s="9" t="s">
        <v>390</v>
      </c>
      <c r="E6" s="9" t="s">
        <v>391</v>
      </c>
      <c r="F6" s="9" t="s">
        <v>392</v>
      </c>
      <c r="G6" s="9" t="s">
        <v>393</v>
      </c>
    </row>
    <row r="7" customFormat="false" ht="91.5" hidden="false" customHeight="true" outlineLevel="0" collapsed="false">
      <c r="A7" s="6" t="s">
        <v>394</v>
      </c>
      <c r="B7" s="6" t="s">
        <v>395</v>
      </c>
      <c r="C7" s="6" t="s">
        <v>396</v>
      </c>
      <c r="D7" s="6" t="s">
        <v>397</v>
      </c>
      <c r="E7" s="6" t="s">
        <v>385</v>
      </c>
      <c r="F7" s="6" t="s">
        <v>398</v>
      </c>
      <c r="G7" s="6" t="s">
        <v>399</v>
      </c>
    </row>
    <row r="8" customFormat="false" ht="91.5" hidden="false" customHeight="true" outlineLevel="0" collapsed="false">
      <c r="A8" s="9" t="s">
        <v>400</v>
      </c>
      <c r="B8" s="9" t="s">
        <v>146</v>
      </c>
      <c r="C8" s="9" t="s">
        <v>401</v>
      </c>
      <c r="D8" s="9" t="s">
        <v>402</v>
      </c>
      <c r="E8" s="9" t="s">
        <v>385</v>
      </c>
      <c r="F8" s="9" t="s">
        <v>403</v>
      </c>
      <c r="G8" s="9" t="s">
        <v>404</v>
      </c>
    </row>
    <row r="9" customFormat="false" ht="91.5" hidden="false" customHeight="true" outlineLevel="0" collapsed="false">
      <c r="A9" s="6" t="s">
        <v>405</v>
      </c>
      <c r="B9" s="6" t="s">
        <v>17</v>
      </c>
      <c r="C9" s="6" t="s">
        <v>406</v>
      </c>
      <c r="D9" s="6" t="s">
        <v>407</v>
      </c>
      <c r="E9" s="6" t="s">
        <v>385</v>
      </c>
      <c r="F9" s="6" t="s">
        <v>93</v>
      </c>
      <c r="G9" s="6" t="s">
        <v>408</v>
      </c>
    </row>
    <row r="10" customFormat="false" ht="91.5" hidden="false" customHeight="true" outlineLevel="0" collapsed="false">
      <c r="A10" s="9" t="s">
        <v>409</v>
      </c>
      <c r="B10" s="9" t="s">
        <v>147</v>
      </c>
      <c r="C10" s="9" t="s">
        <v>410</v>
      </c>
      <c r="D10" s="9" t="s">
        <v>411</v>
      </c>
      <c r="E10" s="9" t="s">
        <v>385</v>
      </c>
      <c r="F10" s="9" t="s">
        <v>412</v>
      </c>
      <c r="G10" s="9" t="s">
        <v>413</v>
      </c>
    </row>
    <row r="11" customFormat="false" ht="91.5" hidden="false" customHeight="true" outlineLevel="0" collapsed="false">
      <c r="A11" s="6" t="s">
        <v>414</v>
      </c>
      <c r="B11" s="6" t="s">
        <v>147</v>
      </c>
      <c r="C11" s="6" t="s">
        <v>415</v>
      </c>
      <c r="D11" s="6" t="s">
        <v>416</v>
      </c>
      <c r="E11" s="6" t="s">
        <v>417</v>
      </c>
      <c r="F11" s="6" t="s">
        <v>418</v>
      </c>
      <c r="G11" s="6" t="s">
        <v>419</v>
      </c>
    </row>
    <row r="12" customFormat="false" ht="91.5" hidden="false" customHeight="true" outlineLevel="0" collapsed="false">
      <c r="A12" s="9" t="s">
        <v>420</v>
      </c>
      <c r="B12" s="9" t="s">
        <v>107</v>
      </c>
      <c r="C12" s="9" t="s">
        <v>421</v>
      </c>
      <c r="D12" s="9" t="s">
        <v>422</v>
      </c>
      <c r="E12" s="9" t="s">
        <v>423</v>
      </c>
      <c r="F12" s="9" t="s">
        <v>93</v>
      </c>
      <c r="G12" s="9" t="s">
        <v>424</v>
      </c>
    </row>
    <row r="13" customFormat="false" ht="91.5" hidden="false" customHeight="true" outlineLevel="0" collapsed="false">
      <c r="A13" s="6" t="s">
        <v>425</v>
      </c>
      <c r="B13" s="6" t="s">
        <v>107</v>
      </c>
      <c r="C13" s="6" t="s">
        <v>426</v>
      </c>
      <c r="D13" s="6" t="s">
        <v>427</v>
      </c>
      <c r="E13" s="6" t="s">
        <v>428</v>
      </c>
      <c r="F13" s="6" t="s">
        <v>429</v>
      </c>
      <c r="G13" s="6" t="s">
        <v>430</v>
      </c>
    </row>
    <row r="14" customFormat="false" ht="91.5" hidden="false" customHeight="true" outlineLevel="0" collapsed="false">
      <c r="A14" s="9" t="s">
        <v>431</v>
      </c>
      <c r="B14" s="9" t="s">
        <v>107</v>
      </c>
      <c r="C14" s="9" t="s">
        <v>432</v>
      </c>
      <c r="D14" s="9" t="s">
        <v>433</v>
      </c>
      <c r="E14" s="9" t="s">
        <v>434</v>
      </c>
      <c r="F14" s="9" t="s">
        <v>429</v>
      </c>
      <c r="G14" s="9" t="s">
        <v>435</v>
      </c>
    </row>
    <row r="15" customFormat="false" ht="91.5" hidden="false" customHeight="true" outlineLevel="0" collapsed="false">
      <c r="A15" s="6" t="s">
        <v>436</v>
      </c>
      <c r="B15" s="6" t="s">
        <v>107</v>
      </c>
      <c r="C15" s="6" t="s">
        <v>437</v>
      </c>
      <c r="D15" s="6" t="s">
        <v>438</v>
      </c>
      <c r="E15" s="6" t="s">
        <v>385</v>
      </c>
      <c r="F15" s="6" t="s">
        <v>439</v>
      </c>
      <c r="G15" s="6" t="s">
        <v>440</v>
      </c>
    </row>
    <row r="16" customFormat="false" ht="91.5" hidden="false" customHeight="true" outlineLevel="0" collapsed="false">
      <c r="A16" s="9" t="s">
        <v>441</v>
      </c>
      <c r="B16" s="9" t="s">
        <v>147</v>
      </c>
      <c r="C16" s="9" t="s">
        <v>442</v>
      </c>
      <c r="D16" s="9" t="s">
        <v>443</v>
      </c>
      <c r="E16" s="9" t="s">
        <v>385</v>
      </c>
      <c r="F16" s="9" t="s">
        <v>103</v>
      </c>
      <c r="G16" s="9" t="s">
        <v>444</v>
      </c>
    </row>
    <row r="17" customFormat="false" ht="91.5" hidden="false" customHeight="true" outlineLevel="0" collapsed="false">
      <c r="A17" s="6" t="s">
        <v>445</v>
      </c>
      <c r="B17" s="6" t="s">
        <v>144</v>
      </c>
      <c r="C17" s="6" t="s">
        <v>446</v>
      </c>
      <c r="D17" s="6" t="s">
        <v>447</v>
      </c>
      <c r="E17" s="6" t="s">
        <v>448</v>
      </c>
      <c r="F17" s="6" t="s">
        <v>76</v>
      </c>
      <c r="G17" s="6" t="s">
        <v>449</v>
      </c>
    </row>
    <row r="18" customFormat="false" ht="91.5" hidden="false" customHeight="true" outlineLevel="0" collapsed="false">
      <c r="A18" s="9" t="s">
        <v>450</v>
      </c>
      <c r="B18" s="9" t="s">
        <v>451</v>
      </c>
      <c r="C18" s="9" t="s">
        <v>452</v>
      </c>
      <c r="D18" s="9" t="s">
        <v>453</v>
      </c>
      <c r="E18" s="9" t="s">
        <v>454</v>
      </c>
      <c r="F18" s="9" t="s">
        <v>455</v>
      </c>
      <c r="G18" s="9" t="s">
        <v>456</v>
      </c>
    </row>
    <row r="20" customFormat="false" ht="15" hidden="false" customHeight="false" outlineLevel="0" collapsed="false">
      <c r="B20" s="3" t="s">
        <v>457</v>
      </c>
    </row>
    <row r="21" customFormat="false" ht="15" hidden="false" customHeight="false" outlineLevel="0" collapsed="false">
      <c r="C21" s="18" t="s">
        <v>458</v>
      </c>
      <c r="D21" s="46" t="n">
        <v>216552000</v>
      </c>
      <c r="F21" s="47" t="s">
        <v>459</v>
      </c>
    </row>
    <row r="22" customFormat="false" ht="15" hidden="false" customHeight="false" outlineLevel="0" collapsed="false">
      <c r="C22" s="18" t="s">
        <v>460</v>
      </c>
      <c r="D22" s="46" t="n">
        <v>54354000</v>
      </c>
      <c r="F22" s="47" t="s">
        <v>459</v>
      </c>
    </row>
    <row r="23" customFormat="false" ht="15" hidden="false" customHeight="false" outlineLevel="0" collapsed="false">
      <c r="C23" s="18" t="s">
        <v>461</v>
      </c>
      <c r="D23" s="48" t="n">
        <v>0.005</v>
      </c>
      <c r="F23" s="47" t="s">
        <v>462</v>
      </c>
    </row>
    <row r="24" customFormat="false" ht="15" hidden="false" customHeight="false" outlineLevel="0" collapsed="false">
      <c r="C24" s="18" t="s">
        <v>463</v>
      </c>
      <c r="D24" s="48" t="n">
        <v>0.04</v>
      </c>
      <c r="F24" s="47" t="s">
        <v>462</v>
      </c>
    </row>
    <row r="25" customFormat="false" ht="15" hidden="false" customHeight="false" outlineLevel="0" collapsed="false">
      <c r="C25" s="27" t="s">
        <v>464</v>
      </c>
      <c r="D25" s="49" t="n">
        <f aca="false">D21*D23+D22*D24</f>
        <v>3256920</v>
      </c>
    </row>
    <row r="26" customFormat="false" ht="15" hidden="false" customHeight="false" outlineLevel="0" collapsed="false">
      <c r="C26" s="18" t="s">
        <v>465</v>
      </c>
      <c r="D26" s="50" t="n">
        <f aca="false">'Master Ledger'!H10</f>
        <v>10836000</v>
      </c>
    </row>
    <row r="27" customFormat="false" ht="15" hidden="false" customHeight="false" outlineLevel="0" collapsed="false">
      <c r="C27" s="18" t="s">
        <v>466</v>
      </c>
      <c r="D27" s="51" t="n">
        <v>876</v>
      </c>
      <c r="F27" s="47" t="s">
        <v>467</v>
      </c>
    </row>
    <row r="28" customFormat="false" ht="15" hidden="false" customHeight="false" outlineLevel="0" collapsed="false">
      <c r="C28" s="27" t="s">
        <v>468</v>
      </c>
      <c r="D28" s="49" t="n">
        <f aca="false">SUM('Master Ledger'!H9:H11)/D27</f>
        <v>13170.0913242009</v>
      </c>
    </row>
    <row r="29" customFormat="false" ht="15" hidden="false" customHeight="false" outlineLevel="0" collapsed="false">
      <c r="C29" s="18" t="s">
        <v>469</v>
      </c>
      <c r="D29" s="46" t="n">
        <v>1166</v>
      </c>
      <c r="F29" s="47" t="s">
        <v>470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8B2A6"/>
    <pageSetUpPr fitToPage="true"/>
  </sheetPr>
  <dimension ref="A1:F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0"/>
    <col collapsed="false" customWidth="true" hidden="false" outlineLevel="0" max="3" min="3" style="0" width="52"/>
    <col collapsed="false" customWidth="true" hidden="false" outlineLevel="0" max="4" min="4" style="0" width="16"/>
    <col collapsed="false" customWidth="true" hidden="false" outlineLevel="0" max="6" min="5" style="0" width="60"/>
  </cols>
  <sheetData>
    <row r="1" customFormat="false" ht="19.7" hidden="false" customHeight="false" outlineLevel="0" collapsed="false">
      <c r="A1" s="1" t="s">
        <v>471</v>
      </c>
    </row>
    <row r="2" customFormat="false" ht="15" hidden="false" customHeight="false" outlineLevel="0" collapsed="false">
      <c r="A2" s="2" t="s">
        <v>472</v>
      </c>
    </row>
    <row r="4" customFormat="false" ht="31.5" hidden="false" customHeight="true" outlineLevel="0" collapsed="false">
      <c r="A4" s="5" t="s">
        <v>376</v>
      </c>
      <c r="B4" s="5" t="s">
        <v>473</v>
      </c>
      <c r="C4" s="5" t="s">
        <v>474</v>
      </c>
      <c r="D4" s="5" t="s">
        <v>475</v>
      </c>
      <c r="E4" s="5" t="s">
        <v>476</v>
      </c>
      <c r="F4" s="5" t="s">
        <v>477</v>
      </c>
    </row>
    <row r="5" customFormat="false" ht="60" hidden="false" customHeight="true" outlineLevel="0" collapsed="false">
      <c r="A5" s="6" t="s">
        <v>76</v>
      </c>
      <c r="B5" s="6" t="s">
        <v>478</v>
      </c>
      <c r="C5" s="6" t="s">
        <v>479</v>
      </c>
      <c r="D5" s="6" t="s">
        <v>480</v>
      </c>
      <c r="E5" s="6" t="s">
        <v>481</v>
      </c>
      <c r="F5" s="52" t="s">
        <v>482</v>
      </c>
    </row>
    <row r="6" customFormat="false" ht="60" hidden="false" customHeight="true" outlineLevel="0" collapsed="false">
      <c r="A6" s="9" t="s">
        <v>93</v>
      </c>
      <c r="B6" s="9" t="s">
        <v>478</v>
      </c>
      <c r="C6" s="9" t="s">
        <v>483</v>
      </c>
      <c r="D6" s="9" t="s">
        <v>484</v>
      </c>
      <c r="E6" s="9" t="s">
        <v>485</v>
      </c>
      <c r="F6" s="53" t="s">
        <v>486</v>
      </c>
    </row>
    <row r="7" customFormat="false" ht="60" hidden="false" customHeight="true" outlineLevel="0" collapsed="false">
      <c r="A7" s="6" t="s">
        <v>103</v>
      </c>
      <c r="B7" s="6" t="s">
        <v>487</v>
      </c>
      <c r="C7" s="6" t="s">
        <v>488</v>
      </c>
      <c r="D7" s="6" t="s">
        <v>489</v>
      </c>
      <c r="E7" s="6" t="s">
        <v>490</v>
      </c>
      <c r="F7" s="52" t="s">
        <v>491</v>
      </c>
    </row>
    <row r="8" customFormat="false" ht="60" hidden="false" customHeight="true" outlineLevel="0" collapsed="false">
      <c r="A8" s="9" t="s">
        <v>492</v>
      </c>
      <c r="B8" s="9" t="s">
        <v>493</v>
      </c>
      <c r="C8" s="9" t="s">
        <v>494</v>
      </c>
      <c r="D8" s="9" t="s">
        <v>480</v>
      </c>
      <c r="E8" s="9" t="s">
        <v>495</v>
      </c>
      <c r="F8" s="53" t="s">
        <v>496</v>
      </c>
    </row>
    <row r="9" customFormat="false" ht="60" hidden="false" customHeight="true" outlineLevel="0" collapsed="false">
      <c r="A9" s="6" t="s">
        <v>136</v>
      </c>
      <c r="B9" s="6" t="s">
        <v>497</v>
      </c>
      <c r="C9" s="6" t="s">
        <v>498</v>
      </c>
      <c r="D9" s="6" t="s">
        <v>499</v>
      </c>
      <c r="E9" s="6" t="s">
        <v>500</v>
      </c>
      <c r="F9" s="52" t="s">
        <v>501</v>
      </c>
    </row>
    <row r="10" customFormat="false" ht="60" hidden="false" customHeight="true" outlineLevel="0" collapsed="false">
      <c r="A10" s="9" t="s">
        <v>502</v>
      </c>
      <c r="B10" s="9" t="s">
        <v>503</v>
      </c>
      <c r="C10" s="9" t="s">
        <v>504</v>
      </c>
      <c r="D10" s="9" t="s">
        <v>505</v>
      </c>
      <c r="E10" s="9" t="s">
        <v>506</v>
      </c>
      <c r="F10" s="53" t="s">
        <v>507</v>
      </c>
    </row>
    <row r="11" customFormat="false" ht="60" hidden="false" customHeight="true" outlineLevel="0" collapsed="false">
      <c r="A11" s="6" t="s">
        <v>439</v>
      </c>
      <c r="B11" s="6" t="s">
        <v>508</v>
      </c>
      <c r="C11" s="6" t="s">
        <v>509</v>
      </c>
      <c r="D11" s="6" t="s">
        <v>499</v>
      </c>
      <c r="E11" s="6" t="s">
        <v>510</v>
      </c>
      <c r="F11" s="52" t="s">
        <v>511</v>
      </c>
    </row>
    <row r="12" customFormat="false" ht="60" hidden="false" customHeight="true" outlineLevel="0" collapsed="false">
      <c r="A12" s="9" t="s">
        <v>512</v>
      </c>
      <c r="B12" s="9" t="s">
        <v>513</v>
      </c>
      <c r="C12" s="9" t="s">
        <v>514</v>
      </c>
      <c r="D12" s="9" t="s">
        <v>515</v>
      </c>
      <c r="E12" s="9" t="s">
        <v>516</v>
      </c>
      <c r="F12" s="53" t="s">
        <v>517</v>
      </c>
    </row>
    <row r="13" customFormat="false" ht="60" hidden="false" customHeight="true" outlineLevel="0" collapsed="false">
      <c r="A13" s="6" t="s">
        <v>518</v>
      </c>
      <c r="B13" s="6" t="s">
        <v>513</v>
      </c>
      <c r="C13" s="6" t="s">
        <v>519</v>
      </c>
      <c r="D13" s="6" t="s">
        <v>520</v>
      </c>
      <c r="E13" s="6" t="s">
        <v>521</v>
      </c>
      <c r="F13" s="52" t="s">
        <v>522</v>
      </c>
    </row>
    <row r="14" customFormat="false" ht="60" hidden="false" customHeight="true" outlineLevel="0" collapsed="false">
      <c r="A14" s="9" t="s">
        <v>523</v>
      </c>
      <c r="B14" s="9" t="s">
        <v>513</v>
      </c>
      <c r="C14" s="9" t="s">
        <v>524</v>
      </c>
      <c r="D14" s="9" t="s">
        <v>525</v>
      </c>
      <c r="E14" s="9" t="s">
        <v>526</v>
      </c>
      <c r="F14" s="53" t="s">
        <v>527</v>
      </c>
    </row>
    <row r="15" customFormat="false" ht="60" hidden="false" customHeight="true" outlineLevel="0" collapsed="false">
      <c r="A15" s="6" t="s">
        <v>528</v>
      </c>
      <c r="B15" s="6" t="s">
        <v>529</v>
      </c>
      <c r="C15" s="6" t="s">
        <v>530</v>
      </c>
      <c r="D15" s="6" t="s">
        <v>531</v>
      </c>
      <c r="E15" s="6" t="s">
        <v>532</v>
      </c>
      <c r="F15" s="52" t="s">
        <v>533</v>
      </c>
    </row>
    <row r="16" customFormat="false" ht="60" hidden="false" customHeight="true" outlineLevel="0" collapsed="false">
      <c r="A16" s="9" t="s">
        <v>534</v>
      </c>
      <c r="B16" s="9" t="s">
        <v>535</v>
      </c>
      <c r="C16" s="9" t="s">
        <v>536</v>
      </c>
      <c r="D16" s="9" t="s">
        <v>537</v>
      </c>
      <c r="E16" s="9" t="s">
        <v>538</v>
      </c>
      <c r="F16" s="53" t="s">
        <v>539</v>
      </c>
    </row>
    <row r="17" customFormat="false" ht="60" hidden="false" customHeight="true" outlineLevel="0" collapsed="false">
      <c r="A17" s="6" t="s">
        <v>455</v>
      </c>
      <c r="B17" s="6" t="s">
        <v>540</v>
      </c>
      <c r="C17" s="6" t="s">
        <v>541</v>
      </c>
      <c r="D17" s="6" t="s">
        <v>542</v>
      </c>
      <c r="E17" s="6" t="s">
        <v>543</v>
      </c>
      <c r="F17" s="52" t="s">
        <v>544</v>
      </c>
    </row>
  </sheetData>
  <hyperlinks>
    <hyperlink ref="F5" r:id="rId1" display="https://files.hawaii.gov/tax/stats/stats/credits/2023credit.pdf"/>
    <hyperlink ref="F6" r:id="rId2" display="https://data.capitol.hawaii.gov/sessions/session2025/Bills/DC192_.pdf"/>
    <hyperlink ref="F7" r:id="rId3" display="https://files.hawaii.gov/dbedt/economic/data_reports/Film_Tax_Credit_Report_2023.pdf"/>
    <hyperlink ref="F8" r:id="rId4" display="https://files.hawaii.gov/dbedt/annuals/2025/2025-cid-act217.pdf"/>
    <hyperlink ref="F9" r:id="rId5" display="https://data.capitol.hawaii.gov/sessions/session2024/bills/DC345_.pdf"/>
    <hyperlink ref="F10" r:id="rId6" display="https://files.hawaii.gov/dbedt/annuals/2024/2023-bdsd-ez.pdf"/>
    <hyperlink ref="F11" r:id="rId7" display="https://files.hawaii.gov/auditor/Reports/2023/23-15.pdf"/>
    <hyperlink ref="F12" r:id="rId8" display="https://spo.hawaii.gov/wp-content/uploads/2022/07/PC2023-01_Annual-Submittal-of-Contract-Logs-and-Posting-of-Awards.pdf"/>
    <hyperlink ref="F13" r:id="rId9" display="https://spo.hawaii.gov/wp-content/uploads/2023/04/2024-03_AnnualSubmittalofContractLogs-part-1-signed.pdf"/>
    <hyperlink ref="F14" r:id="rId10" display="https://spo.hawaii.gov/blog/faqs-a/what-do-we-do-if-an-award-is-posted-but-a-contract-is-never-executed-or-the-award-is-cancelled/"/>
    <hyperlink ref="F15" r:id="rId11" display="https://dbedt.hawaii.gov/hhfdc/developers/project-awards/"/>
    <hyperlink ref="F16" r:id="rId12" display="https://data.capitol.hawaii.gov/sessions/session2026/bills/SB618_.HTM"/>
    <hyperlink ref="F17" r:id="rId13" display="https://ags.hawaii.gov/campaign/ ; https://ethics.hawaii.gov/"/>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8B2A6"/>
    <pageSetUpPr fitToPage="true"/>
  </sheetPr>
  <dimension ref="A1:B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10"/>
  </cols>
  <sheetData>
    <row r="1" customFormat="false" ht="19.7" hidden="false" customHeight="false" outlineLevel="0" collapsed="false">
      <c r="A1" s="1" t="s">
        <v>545</v>
      </c>
    </row>
    <row r="3" customFormat="false" ht="31.5" hidden="false" customHeight="true" outlineLevel="0" collapsed="false">
      <c r="A3" s="5" t="s">
        <v>546</v>
      </c>
      <c r="B3" s="5" t="s">
        <v>547</v>
      </c>
    </row>
    <row r="4" customFormat="false" ht="25.35" hidden="false" customHeight="false" outlineLevel="0" collapsed="false">
      <c r="A4" s="6" t="s">
        <v>11</v>
      </c>
      <c r="B4" s="6" t="s">
        <v>548</v>
      </c>
    </row>
    <row r="5" customFormat="false" ht="25.35" hidden="false" customHeight="false" outlineLevel="0" collapsed="false">
      <c r="A5" s="9" t="s">
        <v>18</v>
      </c>
      <c r="B5" s="9" t="s">
        <v>549</v>
      </c>
    </row>
    <row r="6" customFormat="false" ht="15" hidden="false" customHeight="false" outlineLevel="0" collapsed="false">
      <c r="A6" s="6" t="s">
        <v>550</v>
      </c>
      <c r="B6" s="6" t="s">
        <v>551</v>
      </c>
    </row>
    <row r="7" customFormat="false" ht="25.35" hidden="false" customHeight="false" outlineLevel="0" collapsed="false">
      <c r="A7" s="9" t="s">
        <v>552</v>
      </c>
      <c r="B7" s="9" t="s">
        <v>553</v>
      </c>
    </row>
    <row r="8" customFormat="false" ht="25.35" hidden="false" customHeight="false" outlineLevel="0" collapsed="false">
      <c r="A8" s="6" t="s">
        <v>554</v>
      </c>
      <c r="B8" s="6" t="s">
        <v>555</v>
      </c>
    </row>
    <row r="9" customFormat="false" ht="25.35" hidden="false" customHeight="false" outlineLevel="0" collapsed="false">
      <c r="A9" s="9" t="s">
        <v>556</v>
      </c>
      <c r="B9" s="9" t="s">
        <v>557</v>
      </c>
    </row>
    <row r="10" customFormat="false" ht="15" hidden="false" customHeight="false" outlineLevel="0" collapsed="false">
      <c r="A10" s="6" t="s">
        <v>36</v>
      </c>
      <c r="B10" s="6" t="s">
        <v>558</v>
      </c>
    </row>
    <row r="11" customFormat="false" ht="15" hidden="false" customHeight="false" outlineLevel="0" collapsed="false">
      <c r="A11" s="9" t="s">
        <v>37</v>
      </c>
      <c r="B11" s="9" t="s">
        <v>559</v>
      </c>
    </row>
    <row r="12" customFormat="false" ht="15" hidden="false" customHeight="false" outlineLevel="0" collapsed="false">
      <c r="A12" s="6" t="s">
        <v>38</v>
      </c>
      <c r="B12" s="6" t="s">
        <v>560</v>
      </c>
    </row>
    <row r="13" customFormat="false" ht="15" hidden="false" customHeight="false" outlineLevel="0" collapsed="false">
      <c r="A13" s="9" t="s">
        <v>39</v>
      </c>
      <c r="B13" s="9" t="s">
        <v>561</v>
      </c>
    </row>
    <row r="14" customFormat="false" ht="15" hidden="false" customHeight="false" outlineLevel="0" collapsed="false">
      <c r="A14" s="6" t="s">
        <v>40</v>
      </c>
      <c r="B14" s="6" t="s">
        <v>562</v>
      </c>
    </row>
    <row r="15" customFormat="false" ht="15" hidden="false" customHeight="false" outlineLevel="0" collapsed="false">
      <c r="A15" s="9" t="s">
        <v>41</v>
      </c>
      <c r="B15" s="9" t="s">
        <v>563</v>
      </c>
    </row>
    <row r="16" customFormat="false" ht="25.35" hidden="false" customHeight="false" outlineLevel="0" collapsed="false">
      <c r="A16" s="6" t="s">
        <v>564</v>
      </c>
      <c r="B16" s="6" t="s">
        <v>565</v>
      </c>
    </row>
    <row r="17" customFormat="false" ht="15" hidden="false" customHeight="false" outlineLevel="0" collapsed="false">
      <c r="A17" s="9" t="s">
        <v>566</v>
      </c>
      <c r="B17" s="9" t="s">
        <v>567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8B2A6"/>
    <pageSetUpPr fitToPage="true"/>
  </sheetPr>
  <dimension ref="A1:C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0"/>
    <col collapsed="false" customWidth="true" hidden="false" outlineLevel="0" max="3" min="3" style="0" width="120"/>
  </cols>
  <sheetData>
    <row r="1" customFormat="false" ht="19.7" hidden="false" customHeight="false" outlineLevel="0" collapsed="false">
      <c r="A1" s="1" t="s">
        <v>568</v>
      </c>
    </row>
    <row r="3" customFormat="false" ht="31.5" hidden="false" customHeight="true" outlineLevel="0" collapsed="false">
      <c r="A3" s="5" t="s">
        <v>475</v>
      </c>
      <c r="B3" s="5" t="s">
        <v>569</v>
      </c>
      <c r="C3" s="5" t="s">
        <v>570</v>
      </c>
    </row>
    <row r="4" customFormat="false" ht="15" hidden="false" customHeight="false" outlineLevel="0" collapsed="false">
      <c r="A4" s="6" t="s">
        <v>571</v>
      </c>
      <c r="B4" s="6" t="s">
        <v>572</v>
      </c>
      <c r="C4" s="6" t="s">
        <v>573</v>
      </c>
    </row>
    <row r="5" customFormat="false" ht="37.3" hidden="false" customHeight="false" outlineLevel="0" collapsed="false">
      <c r="A5" s="9" t="s">
        <v>571</v>
      </c>
      <c r="B5" s="9" t="s">
        <v>572</v>
      </c>
      <c r="C5" s="9" t="s">
        <v>574</v>
      </c>
    </row>
    <row r="6" customFormat="false" ht="25.35" hidden="false" customHeight="false" outlineLevel="0" collapsed="false">
      <c r="A6" s="6" t="s">
        <v>571</v>
      </c>
      <c r="B6" s="6" t="s">
        <v>572</v>
      </c>
      <c r="C6" s="6" t="s">
        <v>575</v>
      </c>
    </row>
    <row r="7" customFormat="false" ht="25.35" hidden="false" customHeight="false" outlineLevel="0" collapsed="false">
      <c r="A7" s="9" t="s">
        <v>571</v>
      </c>
      <c r="B7" s="9" t="s">
        <v>572</v>
      </c>
      <c r="C7" s="9" t="s">
        <v>576</v>
      </c>
    </row>
    <row r="8" customFormat="false" ht="25.35" hidden="false" customHeight="false" outlineLevel="0" collapsed="false">
      <c r="A8" s="6" t="s">
        <v>571</v>
      </c>
      <c r="B8" s="6" t="s">
        <v>572</v>
      </c>
      <c r="C8" s="6" t="s">
        <v>577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2026-10-14T19:05:37Z</dcterms:created>
  <dc:creator>openpyxl</dc:creator>
  <dc:description/>
  <dc:language>en-US</dc:language>
  <cp:lastModifiedBy/>
  <dcterms:modified xsi:type="dcterms:W3CDTF">2026-10-14T19:05:37Z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