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tables/table5.xml" ContentType="application/vnd.openxmlformats-officedocument.spreadsheetml.table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tables/table6.xml" ContentType="application/vnd.openxmlformats-officedocument.spreadsheetml.table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tables/table7.xml" ContentType="application/vnd.openxmlformats-officedocument.spreadsheetml.table+xml"/>
  <Override PartName="/xl/charts/chart7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tables/table8.xml" ContentType="application/vnd.openxmlformats-officedocument.spreadsheetml.table+xml"/>
  <Override PartName="/xl/charts/chart8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tables/table9.xml" ContentType="application/vnd.openxmlformats-officedocument.spreadsheetml.table+xml"/>
  <Override PartName="/xl/charts/chart9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tables/table10.xml" ContentType="application/vnd.openxmlformats-officedocument.spreadsheetml.table+xml"/>
  <Override PartName="/xl/charts/chart10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tables/table11.xml" ContentType="application/vnd.openxmlformats-officedocument.spreadsheetml.table+xml"/>
  <Override PartName="/xl/charts/chart11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tables/table12.xml" ContentType="application/vnd.openxmlformats-officedocument.spreadsheetml.table+xml"/>
  <Override PartName="/xl/charts/chart12.xml" ContentType="application/vnd.openxmlformats-officedocument.drawingml.chart+xml"/>
  <Override PartName="/xl/drawings/drawing25.xml" ContentType="application/vnd.openxmlformats-officedocument.drawingml.chartshapes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oronaYT\Querdenken841\Sonstiges\Zahlen Daten Fakten\KrankeTote\"/>
    </mc:Choice>
  </mc:AlternateContent>
  <xr:revisionPtr revIDLastSave="0" documentId="13_ncr:1_{A469A968-44EE-49EA-BF6E-4B895122C5E0}" xr6:coauthVersionLast="45" xr6:coauthVersionMax="45" xr10:uidLastSave="{00000000-0000-0000-0000-000000000000}"/>
  <bookViews>
    <workbookView xWindow="-120" yWindow="-120" windowWidth="29040" windowHeight="15840" tabRatio="774" activeTab="1" xr2:uid="{347F619E-C6FF-464A-A8C3-D6AA3B62CFAA}"/>
  </bookViews>
  <sheets>
    <sheet name="Hendrik" sheetId="8" r:id="rId1"/>
    <sheet name="KW-50" sheetId="27" r:id="rId2"/>
    <sheet name="KW-47" sheetId="25" r:id="rId3"/>
    <sheet name="KW-45" sheetId="24" r:id="rId4"/>
    <sheet name="KW-44" sheetId="23" r:id="rId5"/>
    <sheet name="KW-43" sheetId="22" r:id="rId6"/>
    <sheet name="KW-42" sheetId="21" r:id="rId7"/>
    <sheet name="KW-41" sheetId="20" r:id="rId8"/>
    <sheet name="KW-40" sheetId="19" r:id="rId9"/>
    <sheet name="KW-39" sheetId="18" r:id="rId10"/>
    <sheet name="KW-38" sheetId="17" r:id="rId11"/>
    <sheet name="KW-37" sheetId="13" r:id="rId12"/>
    <sheet name="KW-35" sheetId="12" r:id="rId13"/>
    <sheet name="Umgestellt" sheetId="16" r:id="rId14"/>
    <sheet name="Import" sheetId="14" r:id="rId15"/>
  </sheets>
  <definedNames>
    <definedName name="Zahlen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27" l="1"/>
  <c r="C1" i="27"/>
  <c r="B1" i="27"/>
  <c r="A40" i="16"/>
  <c r="A41" i="16"/>
  <c r="A42" i="16"/>
  <c r="B40" i="16"/>
  <c r="B41" i="16"/>
  <c r="B42" i="16"/>
  <c r="C40" i="16"/>
  <c r="C41" i="16"/>
  <c r="C42" i="16"/>
  <c r="D40" i="16"/>
  <c r="D41" i="16"/>
  <c r="D42" i="16"/>
  <c r="E40" i="16"/>
  <c r="E41" i="16"/>
  <c r="E42" i="16"/>
  <c r="F40" i="16"/>
  <c r="F41" i="16"/>
  <c r="F42" i="16"/>
  <c r="G40" i="16"/>
  <c r="G41" i="16"/>
  <c r="G42" i="16"/>
  <c r="H40" i="16"/>
  <c r="H41" i="16"/>
  <c r="H42" i="16"/>
  <c r="I40" i="16"/>
  <c r="I41" i="16"/>
  <c r="J41" i="16" s="1"/>
  <c r="I42" i="16"/>
  <c r="J40" i="16"/>
  <c r="J42" i="16"/>
  <c r="K40" i="16"/>
  <c r="K41" i="16"/>
  <c r="L41" i="16" s="1"/>
  <c r="K42" i="16"/>
  <c r="L40" i="16"/>
  <c r="L42" i="16"/>
  <c r="M40" i="16"/>
  <c r="M42" i="16"/>
  <c r="N40" i="16"/>
  <c r="N41" i="16"/>
  <c r="N42" i="16"/>
  <c r="M41" i="16" l="1"/>
  <c r="A39" i="16"/>
  <c r="B39" i="16"/>
  <c r="C39" i="16"/>
  <c r="D39" i="16"/>
  <c r="E39" i="16"/>
  <c r="F39" i="16"/>
  <c r="G39" i="16"/>
  <c r="H39" i="16"/>
  <c r="I39" i="16"/>
  <c r="J39" i="16" s="1"/>
  <c r="K39" i="16"/>
  <c r="L39" i="16"/>
  <c r="N39" i="16"/>
  <c r="A38" i="16"/>
  <c r="B38" i="16"/>
  <c r="C38" i="16"/>
  <c r="D38" i="16"/>
  <c r="E38" i="16"/>
  <c r="F38" i="16"/>
  <c r="G38" i="16"/>
  <c r="H38" i="16"/>
  <c r="I38" i="16"/>
  <c r="K38" i="16"/>
  <c r="L38" i="16" s="1"/>
  <c r="N38" i="16"/>
  <c r="E1" i="25"/>
  <c r="B1" i="25"/>
  <c r="A1" i="25"/>
  <c r="J38" i="16" l="1"/>
  <c r="M39" i="16"/>
  <c r="M38" i="16"/>
  <c r="A37" i="16"/>
  <c r="B37" i="16"/>
  <c r="C37" i="16"/>
  <c r="D37" i="16"/>
  <c r="E37" i="16"/>
  <c r="F37" i="16"/>
  <c r="G37" i="16"/>
  <c r="H37" i="16"/>
  <c r="I37" i="16"/>
  <c r="K37" i="16"/>
  <c r="M37" i="16" s="1"/>
  <c r="N37" i="16"/>
  <c r="E1" i="24"/>
  <c r="B1" i="24"/>
  <c r="A1" i="24"/>
  <c r="L37" i="16" l="1"/>
  <c r="J37" i="16"/>
  <c r="A36" i="16"/>
  <c r="B36" i="16"/>
  <c r="C36" i="16"/>
  <c r="D36" i="16"/>
  <c r="E36" i="16"/>
  <c r="F36" i="16"/>
  <c r="G36" i="16"/>
  <c r="H36" i="16"/>
  <c r="I36" i="16"/>
  <c r="K36" i="16"/>
  <c r="N36" i="16"/>
  <c r="E1" i="23"/>
  <c r="B1" i="23"/>
  <c r="A1" i="23"/>
  <c r="L36" i="16" l="1"/>
  <c r="M36" i="16"/>
  <c r="J36" i="16"/>
  <c r="A35" i="16"/>
  <c r="B35" i="16"/>
  <c r="C35" i="16"/>
  <c r="D35" i="16"/>
  <c r="E35" i="16"/>
  <c r="F35" i="16"/>
  <c r="G35" i="16"/>
  <c r="H35" i="16"/>
  <c r="I35" i="16"/>
  <c r="K35" i="16"/>
  <c r="N35" i="16"/>
  <c r="E1" i="22"/>
  <c r="B1" i="22"/>
  <c r="A1" i="22"/>
  <c r="J35" i="16" l="1"/>
  <c r="M35" i="16"/>
  <c r="L35" i="16"/>
  <c r="A34" i="16"/>
  <c r="B34" i="16"/>
  <c r="C34" i="16"/>
  <c r="D34" i="16"/>
  <c r="E34" i="16"/>
  <c r="F34" i="16"/>
  <c r="G34" i="16"/>
  <c r="H34" i="16"/>
  <c r="I34" i="16"/>
  <c r="K34" i="16"/>
  <c r="N34" i="16"/>
  <c r="E1" i="21"/>
  <c r="B1" i="21"/>
  <c r="A1" i="21"/>
  <c r="J34" i="16" l="1"/>
  <c r="M34" i="16"/>
  <c r="L34" i="16"/>
  <c r="E1" i="20"/>
  <c r="B1" i="20"/>
  <c r="A1" i="20"/>
  <c r="A33" i="16"/>
  <c r="B33" i="16"/>
  <c r="C33" i="16"/>
  <c r="D33" i="16"/>
  <c r="E33" i="16"/>
  <c r="F33" i="16"/>
  <c r="G33" i="16"/>
  <c r="H33" i="16"/>
  <c r="I33" i="16"/>
  <c r="K33" i="16"/>
  <c r="M33" i="16" s="1"/>
  <c r="N33" i="16"/>
  <c r="L33" i="16" l="1"/>
  <c r="J33" i="16"/>
  <c r="A32" i="16"/>
  <c r="B32" i="16"/>
  <c r="C32" i="16"/>
  <c r="D32" i="16"/>
  <c r="E32" i="16"/>
  <c r="F32" i="16"/>
  <c r="G32" i="16"/>
  <c r="H32" i="16"/>
  <c r="I32" i="16"/>
  <c r="K32" i="16"/>
  <c r="N32" i="16"/>
  <c r="E1" i="19"/>
  <c r="B1" i="19"/>
  <c r="A1" i="19"/>
  <c r="M32" i="16" l="1"/>
  <c r="L32" i="16"/>
  <c r="J32" i="16"/>
  <c r="N2" i="16"/>
  <c r="N3" i="16"/>
  <c r="N4" i="16"/>
  <c r="N5" i="16"/>
  <c r="N6" i="16"/>
  <c r="N7" i="16"/>
  <c r="N8" i="16"/>
  <c r="N9" i="16"/>
  <c r="N10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7" i="16"/>
  <c r="N28" i="16"/>
  <c r="N29" i="16"/>
  <c r="N30" i="16"/>
  <c r="N31" i="16"/>
  <c r="G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F2" i="16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A31" i="16"/>
  <c r="B31" i="16"/>
  <c r="C31" i="16"/>
  <c r="D31" i="16"/>
  <c r="E31" i="16"/>
  <c r="H31" i="16"/>
  <c r="I31" i="16"/>
  <c r="K31" i="16"/>
  <c r="J31" i="16" l="1"/>
  <c r="M31" i="16"/>
  <c r="L31" i="16"/>
  <c r="E1" i="18" l="1"/>
  <c r="C1" i="18"/>
  <c r="B1" i="18"/>
  <c r="A30" i="16" l="1"/>
  <c r="B30" i="16"/>
  <c r="C30" i="16"/>
  <c r="D30" i="16"/>
  <c r="E30" i="16"/>
  <c r="H30" i="16"/>
  <c r="I30" i="16"/>
  <c r="K30" i="16"/>
  <c r="M30" i="16" l="1"/>
  <c r="L30" i="16"/>
  <c r="J30" i="16"/>
  <c r="E1" i="17"/>
  <c r="C1" i="17"/>
  <c r="B1" i="17"/>
  <c r="E1" i="13" l="1"/>
  <c r="A3" i="16"/>
  <c r="B3" i="16"/>
  <c r="C3" i="16"/>
  <c r="D3" i="16"/>
  <c r="E3" i="16"/>
  <c r="H3" i="16"/>
  <c r="I3" i="16"/>
  <c r="K3" i="16"/>
  <c r="A4" i="16"/>
  <c r="B4" i="16"/>
  <c r="C4" i="16"/>
  <c r="D4" i="16"/>
  <c r="E4" i="16"/>
  <c r="H4" i="16"/>
  <c r="I4" i="16"/>
  <c r="K4" i="16"/>
  <c r="A5" i="16"/>
  <c r="B5" i="16"/>
  <c r="C5" i="16"/>
  <c r="D5" i="16"/>
  <c r="E5" i="16"/>
  <c r="H5" i="16"/>
  <c r="I5" i="16"/>
  <c r="K5" i="16"/>
  <c r="A6" i="16"/>
  <c r="B6" i="16"/>
  <c r="C6" i="16"/>
  <c r="D6" i="16"/>
  <c r="E6" i="16"/>
  <c r="H6" i="16"/>
  <c r="I6" i="16"/>
  <c r="K6" i="16"/>
  <c r="A7" i="16"/>
  <c r="B7" i="16"/>
  <c r="C7" i="16"/>
  <c r="D7" i="16"/>
  <c r="E7" i="16"/>
  <c r="H7" i="16"/>
  <c r="I7" i="16"/>
  <c r="K7" i="16"/>
  <c r="A8" i="16"/>
  <c r="B8" i="16"/>
  <c r="C8" i="16"/>
  <c r="D8" i="16"/>
  <c r="E8" i="16"/>
  <c r="H8" i="16"/>
  <c r="I8" i="16"/>
  <c r="K8" i="16"/>
  <c r="A9" i="16"/>
  <c r="B9" i="16"/>
  <c r="C9" i="16"/>
  <c r="D9" i="16"/>
  <c r="E9" i="16"/>
  <c r="H9" i="16"/>
  <c r="I9" i="16"/>
  <c r="K9" i="16"/>
  <c r="A10" i="16"/>
  <c r="B10" i="16"/>
  <c r="C10" i="16"/>
  <c r="D10" i="16"/>
  <c r="E10" i="16"/>
  <c r="H10" i="16"/>
  <c r="I10" i="16"/>
  <c r="K10" i="16"/>
  <c r="A11" i="16"/>
  <c r="B11" i="16"/>
  <c r="C11" i="16"/>
  <c r="D11" i="16"/>
  <c r="E11" i="16"/>
  <c r="H11" i="16"/>
  <c r="I11" i="16"/>
  <c r="K11" i="16"/>
  <c r="A12" i="16"/>
  <c r="B12" i="16"/>
  <c r="C12" i="16"/>
  <c r="D12" i="16"/>
  <c r="E12" i="16"/>
  <c r="H12" i="16"/>
  <c r="I12" i="16"/>
  <c r="K12" i="16"/>
  <c r="A13" i="16"/>
  <c r="B13" i="16"/>
  <c r="C13" i="16"/>
  <c r="D13" i="16"/>
  <c r="E13" i="16"/>
  <c r="H13" i="16"/>
  <c r="I13" i="16"/>
  <c r="K13" i="16"/>
  <c r="A14" i="16"/>
  <c r="B14" i="16"/>
  <c r="C14" i="16"/>
  <c r="D14" i="16"/>
  <c r="E14" i="16"/>
  <c r="H14" i="16"/>
  <c r="I14" i="16"/>
  <c r="K14" i="16"/>
  <c r="A15" i="16"/>
  <c r="B15" i="16"/>
  <c r="C15" i="16"/>
  <c r="D15" i="16"/>
  <c r="E15" i="16"/>
  <c r="H15" i="16"/>
  <c r="I15" i="16"/>
  <c r="K15" i="16"/>
  <c r="A16" i="16"/>
  <c r="B16" i="16"/>
  <c r="C16" i="16"/>
  <c r="D16" i="16"/>
  <c r="E16" i="16"/>
  <c r="H16" i="16"/>
  <c r="I16" i="16"/>
  <c r="K16" i="16"/>
  <c r="A17" i="16"/>
  <c r="B17" i="16"/>
  <c r="C17" i="16"/>
  <c r="D17" i="16"/>
  <c r="E17" i="16"/>
  <c r="H17" i="16"/>
  <c r="I17" i="16"/>
  <c r="K17" i="16"/>
  <c r="A18" i="16"/>
  <c r="B18" i="16"/>
  <c r="C18" i="16"/>
  <c r="D18" i="16"/>
  <c r="E18" i="16"/>
  <c r="H18" i="16"/>
  <c r="I18" i="16"/>
  <c r="K18" i="16"/>
  <c r="A19" i="16"/>
  <c r="B19" i="16"/>
  <c r="C19" i="16"/>
  <c r="D19" i="16"/>
  <c r="E19" i="16"/>
  <c r="H19" i="16"/>
  <c r="I19" i="16"/>
  <c r="K19" i="16"/>
  <c r="A20" i="16"/>
  <c r="B20" i="16"/>
  <c r="C20" i="16"/>
  <c r="D20" i="16"/>
  <c r="E20" i="16"/>
  <c r="H20" i="16"/>
  <c r="I20" i="16"/>
  <c r="K20" i="16"/>
  <c r="A21" i="16"/>
  <c r="B21" i="16"/>
  <c r="C21" i="16"/>
  <c r="D21" i="16"/>
  <c r="E21" i="16"/>
  <c r="H21" i="16"/>
  <c r="I21" i="16"/>
  <c r="K21" i="16"/>
  <c r="A22" i="16"/>
  <c r="B22" i="16"/>
  <c r="C22" i="16"/>
  <c r="D22" i="16"/>
  <c r="E22" i="16"/>
  <c r="H22" i="16"/>
  <c r="I22" i="16"/>
  <c r="K22" i="16"/>
  <c r="A23" i="16"/>
  <c r="B23" i="16"/>
  <c r="C23" i="16"/>
  <c r="D23" i="16"/>
  <c r="E23" i="16"/>
  <c r="H23" i="16"/>
  <c r="I23" i="16"/>
  <c r="K23" i="16"/>
  <c r="A24" i="16"/>
  <c r="B24" i="16"/>
  <c r="C24" i="16"/>
  <c r="D24" i="16"/>
  <c r="E24" i="16"/>
  <c r="H24" i="16"/>
  <c r="I24" i="16"/>
  <c r="K24" i="16"/>
  <c r="A25" i="16"/>
  <c r="B25" i="16"/>
  <c r="C25" i="16"/>
  <c r="D25" i="16"/>
  <c r="E25" i="16"/>
  <c r="H25" i="16"/>
  <c r="I25" i="16"/>
  <c r="K25" i="16"/>
  <c r="A26" i="16"/>
  <c r="B26" i="16"/>
  <c r="C26" i="16"/>
  <c r="D26" i="16"/>
  <c r="E26" i="16"/>
  <c r="H26" i="16"/>
  <c r="I26" i="16"/>
  <c r="K26" i="16"/>
  <c r="A27" i="16"/>
  <c r="B27" i="16"/>
  <c r="C27" i="16"/>
  <c r="D27" i="16"/>
  <c r="E27" i="16"/>
  <c r="H27" i="16"/>
  <c r="I27" i="16"/>
  <c r="K27" i="16"/>
  <c r="A28" i="16"/>
  <c r="B28" i="16"/>
  <c r="C28" i="16"/>
  <c r="D28" i="16"/>
  <c r="E28" i="16"/>
  <c r="H28" i="16"/>
  <c r="I28" i="16"/>
  <c r="K28" i="16"/>
  <c r="A29" i="16"/>
  <c r="B29" i="16"/>
  <c r="C29" i="16"/>
  <c r="D29" i="16"/>
  <c r="E29" i="16"/>
  <c r="H29" i="16"/>
  <c r="I29" i="16"/>
  <c r="K29" i="16"/>
  <c r="K2" i="16"/>
  <c r="I2" i="16"/>
  <c r="H2" i="16"/>
  <c r="E2" i="16"/>
  <c r="D2" i="16"/>
  <c r="C2" i="16"/>
  <c r="B2" i="16"/>
  <c r="A2" i="16"/>
  <c r="C1" i="13"/>
  <c r="B1" i="13"/>
  <c r="J2" i="16" l="1"/>
  <c r="M28" i="16"/>
  <c r="M23" i="16"/>
  <c r="M17" i="16"/>
  <c r="M9" i="16"/>
  <c r="M7" i="16"/>
  <c r="M6" i="16"/>
  <c r="L25" i="16"/>
  <c r="M5" i="16"/>
  <c r="M2" i="16"/>
  <c r="L27" i="16"/>
  <c r="L19" i="16"/>
  <c r="L16" i="16"/>
  <c r="L12" i="16"/>
  <c r="L11" i="16"/>
  <c r="L10" i="16"/>
  <c r="L8" i="16"/>
  <c r="M26" i="16"/>
  <c r="M25" i="16"/>
  <c r="J17" i="16"/>
  <c r="J16" i="16"/>
  <c r="J9" i="16"/>
  <c r="J29" i="16"/>
  <c r="J26" i="16"/>
  <c r="J24" i="16"/>
  <c r="J20" i="16"/>
  <c r="L26" i="16"/>
  <c r="M19" i="16"/>
  <c r="J8" i="16"/>
  <c r="L4" i="16"/>
  <c r="L3" i="16"/>
  <c r="L22" i="16"/>
  <c r="M21" i="16"/>
  <c r="M20" i="16"/>
  <c r="J23" i="16"/>
  <c r="M18" i="16"/>
  <c r="J28" i="16"/>
  <c r="M15" i="16"/>
  <c r="M14" i="16"/>
  <c r="M13" i="16"/>
  <c r="M12" i="16"/>
  <c r="J25" i="16"/>
  <c r="L18" i="16"/>
  <c r="J7" i="16"/>
  <c r="M4" i="16"/>
  <c r="J4" i="16"/>
  <c r="J12" i="16"/>
  <c r="M10" i="16"/>
  <c r="J10" i="16"/>
  <c r="J6" i="16"/>
  <c r="J5" i="16"/>
  <c r="L24" i="16"/>
  <c r="L17" i="16"/>
  <c r="M11" i="16"/>
  <c r="M29" i="16"/>
  <c r="L28" i="16"/>
  <c r="L23" i="16"/>
  <c r="L9" i="16"/>
  <c r="M3" i="16"/>
  <c r="L15" i="16"/>
  <c r="L14" i="16"/>
  <c r="J15" i="16"/>
  <c r="M27" i="16"/>
  <c r="J22" i="16"/>
  <c r="J21" i="16"/>
  <c r="J18" i="16"/>
  <c r="J14" i="16"/>
  <c r="J13" i="16"/>
  <c r="L7" i="16"/>
  <c r="L6" i="16"/>
  <c r="L29" i="16"/>
  <c r="J27" i="16"/>
  <c r="L21" i="16"/>
  <c r="J19" i="16"/>
  <c r="L13" i="16"/>
  <c r="J11" i="16"/>
  <c r="L5" i="16"/>
  <c r="J3" i="16"/>
  <c r="M22" i="16"/>
  <c r="L20" i="16"/>
  <c r="M24" i="16"/>
  <c r="M16" i="16"/>
  <c r="M8" i="16"/>
  <c r="L2" i="16"/>
  <c r="X3" i="12"/>
  <c r="X4" i="12"/>
  <c r="X5" i="12"/>
  <c r="X6" i="12"/>
  <c r="X7" i="12"/>
  <c r="X8" i="12"/>
  <c r="X9" i="12"/>
  <c r="X10" i="12"/>
  <c r="X11" i="12"/>
  <c r="X12" i="12"/>
  <c r="X13" i="12"/>
  <c r="X14" i="12"/>
  <c r="X15" i="12"/>
  <c r="X16" i="12"/>
  <c r="X17" i="12"/>
  <c r="X18" i="12"/>
  <c r="X19" i="12"/>
  <c r="X20" i="12"/>
  <c r="X21" i="12"/>
  <c r="X22" i="12"/>
  <c r="X23" i="12"/>
  <c r="X24" i="12"/>
  <c r="X25" i="12"/>
  <c r="X26" i="12"/>
  <c r="X27" i="12"/>
  <c r="X28" i="12"/>
  <c r="U4" i="12"/>
  <c r="U5" i="12"/>
  <c r="U6" i="12"/>
  <c r="U7" i="12"/>
  <c r="U8" i="12"/>
  <c r="U9" i="12"/>
  <c r="U10" i="12"/>
  <c r="U11" i="12"/>
  <c r="U12" i="12"/>
  <c r="U13" i="12"/>
  <c r="U14" i="12"/>
  <c r="U15" i="12"/>
  <c r="U16" i="12"/>
  <c r="U17" i="12"/>
  <c r="U18" i="12"/>
  <c r="U19" i="12"/>
  <c r="U20" i="12"/>
  <c r="U21" i="12"/>
  <c r="U22" i="12"/>
  <c r="U23" i="12"/>
  <c r="U24" i="12"/>
  <c r="U25" i="12"/>
  <c r="U26" i="12"/>
  <c r="U27" i="12"/>
  <c r="U28" i="12"/>
  <c r="U3" i="12"/>
  <c r="W4" i="12"/>
  <c r="W5" i="12"/>
  <c r="W6" i="12"/>
  <c r="W7" i="12"/>
  <c r="W8" i="12"/>
  <c r="W9" i="12"/>
  <c r="W10" i="12"/>
  <c r="W11" i="12"/>
  <c r="W12" i="12"/>
  <c r="W13" i="12"/>
  <c r="W14" i="12"/>
  <c r="W15" i="12"/>
  <c r="W16" i="12"/>
  <c r="W17" i="12"/>
  <c r="W18" i="12"/>
  <c r="W19" i="12"/>
  <c r="W20" i="12"/>
  <c r="W21" i="12"/>
  <c r="W22" i="12"/>
  <c r="W23" i="12"/>
  <c r="W24" i="12"/>
  <c r="W25" i="12"/>
  <c r="W26" i="12"/>
  <c r="W27" i="12"/>
  <c r="W28" i="12"/>
  <c r="W3" i="12"/>
  <c r="C2" i="12" l="1"/>
  <c r="B2" i="12"/>
</calcChain>
</file>

<file path=xl/sharedStrings.xml><?xml version="1.0" encoding="utf-8"?>
<sst xmlns="http://schemas.openxmlformats.org/spreadsheetml/2006/main" count="535" uniqueCount="22">
  <si>
    <t>KW</t>
  </si>
  <si>
    <t>Stand:</t>
  </si>
  <si>
    <t>Fälle
ges.</t>
  </si>
  <si>
    <t>Männer</t>
  </si>
  <si>
    <t>Frauen</t>
  </si>
  <si>
    <t>Anz. mit
Angab. zur
Hospitalisierung</t>
  </si>
  <si>
    <t>Anzahl
hospitalisiert</t>
  </si>
  <si>
    <t>Anzahl
Verstorben</t>
  </si>
  <si>
    <t>Anteil
hospitalisiert</t>
  </si>
  <si>
    <t>mittl-
Alter</t>
  </si>
  <si>
    <t>Zahlen
unvoll-
ständig</t>
  </si>
  <si>
    <t>x</t>
  </si>
  <si>
    <t>KW 1-10 wurden zusammengefasst</t>
  </si>
  <si>
    <t>Anteil
hospitalisiert
Verstorben</t>
  </si>
  <si>
    <t>Anteil ges.
Verstorben</t>
  </si>
  <si>
    <t>Anzahl mit klinischen Informationen</t>
  </si>
  <si>
    <t>Anteil keine, bzw. keine für COVID-19 bedeutsamen Symptome</t>
  </si>
  <si>
    <t>Anzahl mit klinischen Infor-
mationen</t>
  </si>
  <si>
    <t>Anz. mit
Angab. zur
Hospitalisie-
rung</t>
  </si>
  <si>
    <t/>
  </si>
  <si>
    <t>*</t>
  </si>
  <si>
    <t>Anzahl mit Angaben zu Symptomen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</si>
</sst>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FF00"/>
      <name val="Calibri"/>
      <family val="2"/>
      <scheme val="minor"/>
    </font>
    <font>
      <sz val="10"/>
      <color rgb="FFFFFF00"/>
      <name val="Calibri"/>
      <family val="2"/>
      <scheme val="minor"/>
    </font>
    <font>
      <b/>
      <sz val="10"/>
      <color rgb="FFFFFF00"/>
      <name val="Calibri"/>
      <family val="2"/>
      <scheme val="minor"/>
    </font>
  </fonts>
  <fills count="5">
    <fill>
      <patternFill patternType="none"/>
    </fill>
    <fill>
      <patternFill patternType="gray125"/>
    </fill>
    <fill>
      <gradientFill degree="270">
        <stop position="0">
          <color rgb="FF7030A0"/>
        </stop>
        <stop position="1">
          <color rgb="FF002060"/>
        </stop>
      </gradientFill>
    </fill>
    <fill>
      <patternFill patternType="solid">
        <fgColor rgb="FF7030A0"/>
        <bgColor theme="1"/>
      </patternFill>
    </fill>
    <fill>
      <patternFill patternType="solid">
        <fgColor rgb="FF7030A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2" applyAlignment="1">
      <alignment vertical="center"/>
    </xf>
    <xf numFmtId="0" fontId="4" fillId="2" borderId="0" xfId="0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14" fontId="0" fillId="0" borderId="0" xfId="0" applyNumberFormat="1"/>
    <xf numFmtId="0" fontId="0" fillId="0" borderId="0" xfId="0" applyAlignment="1">
      <alignment horizontal="right"/>
    </xf>
    <xf numFmtId="9" fontId="4" fillId="2" borderId="0" xfId="1" applyNumberFormat="1" applyFont="1" applyFill="1" applyBorder="1" applyAlignment="1">
      <alignment horizontal="center"/>
    </xf>
    <xf numFmtId="9" fontId="4" fillId="2" borderId="0" xfId="0" applyNumberFormat="1" applyFont="1" applyFill="1" applyBorder="1" applyAlignment="1">
      <alignment horizontal="center"/>
    </xf>
    <xf numFmtId="0" fontId="4" fillId="2" borderId="0" xfId="1" applyNumberFormat="1" applyFont="1" applyFill="1" applyAlignment="1">
      <alignment horizontal="center"/>
    </xf>
    <xf numFmtId="10" fontId="4" fillId="2" borderId="1" xfId="1" applyNumberFormat="1" applyFont="1" applyFill="1" applyBorder="1" applyAlignment="1">
      <alignment horizontal="center"/>
    </xf>
    <xf numFmtId="9" fontId="4" fillId="2" borderId="0" xfId="1" applyNumberFormat="1" applyFont="1" applyFill="1" applyAlignment="1">
      <alignment horizontal="center"/>
    </xf>
    <xf numFmtId="2" fontId="0" fillId="0" borderId="0" xfId="0" applyNumberFormat="1"/>
    <xf numFmtId="10" fontId="4" fillId="2" borderId="0" xfId="0" applyNumberFormat="1" applyFont="1" applyFill="1" applyAlignment="1">
      <alignment horizontal="center"/>
    </xf>
    <xf numFmtId="10" fontId="4" fillId="2" borderId="0" xfId="1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/>
    </xf>
    <xf numFmtId="9" fontId="0" fillId="0" borderId="0" xfId="0" applyNumberFormat="1"/>
    <xf numFmtId="10" fontId="0" fillId="0" borderId="0" xfId="0" applyNumberFormat="1"/>
    <xf numFmtId="10" fontId="4" fillId="2" borderId="0" xfId="1" applyNumberFormat="1" applyFont="1" applyFill="1" applyAlignment="1">
      <alignment horizontal="center"/>
    </xf>
    <xf numFmtId="3" fontId="4" fillId="4" borderId="2" xfId="0" applyNumberFormat="1" applyFont="1" applyFill="1" applyBorder="1" applyAlignment="1">
      <alignment horizontal="center"/>
    </xf>
    <xf numFmtId="9" fontId="4" fillId="4" borderId="2" xfId="1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0" fontId="4" fillId="4" borderId="2" xfId="0" applyNumberFormat="1" applyFont="1" applyFill="1" applyBorder="1" applyAlignment="1">
      <alignment horizontal="center"/>
    </xf>
    <xf numFmtId="0" fontId="4" fillId="4" borderId="2" xfId="1" applyNumberFormat="1" applyFont="1" applyFill="1" applyBorder="1" applyAlignment="1">
      <alignment horizontal="center"/>
    </xf>
    <xf numFmtId="10" fontId="4" fillId="4" borderId="2" xfId="1" applyNumberFormat="1" applyFont="1" applyFill="1" applyBorder="1" applyAlignment="1">
      <alignment horizontal="center"/>
    </xf>
    <xf numFmtId="10" fontId="4" fillId="4" borderId="3" xfId="1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9" fontId="4" fillId="2" borderId="0" xfId="0" applyNumberFormat="1" applyFont="1" applyFill="1" applyAlignment="1">
      <alignment horizontal="center"/>
    </xf>
    <xf numFmtId="0" fontId="4" fillId="2" borderId="6" xfId="1" applyNumberFormat="1" applyFont="1" applyFill="1" applyBorder="1" applyAlignment="1">
      <alignment horizontal="center"/>
    </xf>
    <xf numFmtId="3" fontId="0" fillId="0" borderId="0" xfId="0" applyNumberFormat="1"/>
    <xf numFmtId="0" fontId="0" fillId="0" borderId="0" xfId="0" applyNumberFormat="1"/>
    <xf numFmtId="0" fontId="4" fillId="2" borderId="0" xfId="1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center"/>
    </xf>
    <xf numFmtId="0" fontId="4" fillId="2" borderId="0" xfId="0" applyNumberFormat="1" applyFont="1" applyFill="1" applyAlignment="1">
      <alignment horizontal="center"/>
    </xf>
    <xf numFmtId="164" fontId="4" fillId="4" borderId="2" xfId="1" applyNumberFormat="1" applyFont="1" applyFill="1" applyBorder="1" applyAlignment="1">
      <alignment horizontal="center"/>
    </xf>
    <xf numFmtId="164" fontId="4" fillId="2" borderId="0" xfId="1" applyNumberFormat="1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4" fillId="4" borderId="7" xfId="1" applyNumberFormat="1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3" fontId="4" fillId="4" borderId="0" xfId="0" applyNumberFormat="1" applyFont="1" applyFill="1" applyBorder="1" applyAlignment="1">
      <alignment horizontal="center"/>
    </xf>
    <xf numFmtId="9" fontId="4" fillId="4" borderId="0" xfId="1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0" fontId="4" fillId="4" borderId="0" xfId="1" applyNumberFormat="1" applyFont="1" applyFill="1" applyBorder="1" applyAlignment="1">
      <alignment horizontal="center"/>
    </xf>
    <xf numFmtId="10" fontId="4" fillId="4" borderId="0" xfId="1" applyNumberFormat="1" applyFont="1" applyFill="1" applyBorder="1" applyAlignment="1">
      <alignment horizontal="center"/>
    </xf>
  </cellXfs>
  <cellStyles count="3">
    <cellStyle name="Link" xfId="2" builtinId="8"/>
    <cellStyle name="Prozent" xfId="1" builtinId="5"/>
    <cellStyle name="Standard" xfId="0" builtinId="0"/>
  </cellStyles>
  <dxfs count="211">
    <dxf>
      <font>
        <color rgb="FFFFFF00"/>
      </font>
      <numFmt numFmtId="0" formatCode="General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14" formatCode="0.00%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color rgb="FFFFFF00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64" formatCode="0.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0" formatCode="General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FF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0" formatCode="General"/>
      <fill>
        <patternFill patternType="solid">
          <fgColor indexed="64"/>
          <bgColor rgb="FF7030A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4" formatCode="0.00%"/>
      <fill>
        <patternFill patternType="solid">
          <fgColor indexed="64"/>
          <bgColor rgb="FF7030A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4" formatCode="0.00%"/>
      <fill>
        <patternFill patternType="solid">
          <fgColor indexed="64"/>
          <bgColor rgb="FF7030A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0" formatCode="General"/>
      <fill>
        <patternFill patternType="solid">
          <fgColor indexed="64"/>
          <bgColor rgb="FF7030A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4" formatCode="0.00%"/>
      <fill>
        <patternFill patternType="solid">
          <fgColor indexed="64"/>
          <bgColor rgb="FF7030A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patternFill patternType="solid">
          <fgColor indexed="64"/>
          <bgColor rgb="FF7030A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patternFill patternType="solid">
          <fgColor indexed="64"/>
          <bgColor rgb="FF7030A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64" formatCode="0.0%"/>
      <fill>
        <patternFill patternType="solid">
          <fgColor indexed="64"/>
          <bgColor rgb="FF7030A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0" formatCode="General"/>
      <fill>
        <patternFill patternType="solid">
          <fgColor indexed="64"/>
          <bgColor rgb="FF7030A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3" formatCode="0%"/>
      <fill>
        <patternFill patternType="solid">
          <fgColor indexed="64"/>
          <bgColor rgb="FF7030A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3" formatCode="0%"/>
      <fill>
        <patternFill patternType="solid">
          <fgColor indexed="64"/>
          <bgColor rgb="FF7030A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patternFill patternType="solid">
          <fgColor indexed="64"/>
          <bgColor rgb="FF7030A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patternFill patternType="solid">
          <fgColor indexed="64"/>
          <bgColor rgb="FF7030A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patternFill patternType="solid">
          <fgColor indexed="64"/>
          <bgColor rgb="FF7030A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patternFill patternType="solid">
          <fgColor indexed="64"/>
          <bgColor rgb="FF7030A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00"/>
        <name val="Calibri"/>
        <family val="2"/>
        <scheme val="minor"/>
      </font>
      <fill>
        <patternFill patternType="solid">
          <fgColor theme="1"/>
          <bgColor rgb="FF7030A0"/>
        </patternFill>
      </fill>
      <alignment horizontal="center" vertical="center" textRotation="0" wrapText="1" indent="0" justifyLastLine="0" shrinkToFit="0" readingOrder="0"/>
    </dxf>
    <dxf>
      <numFmt numFmtId="14" formatCode="0.00%"/>
    </dxf>
    <dxf>
      <numFmt numFmtId="13" formatCode="0%"/>
    </dxf>
    <dxf>
      <numFmt numFmtId="13" formatCode="0%"/>
    </dxf>
    <dxf>
      <numFmt numFmtId="0" formatCode="General"/>
    </dxf>
    <dxf>
      <numFmt numFmtId="13" formatCode="0%"/>
    </dxf>
    <dxf>
      <numFmt numFmtId="13" formatCode="0%"/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00"/>
        <name val="Calibri"/>
        <family val="2"/>
        <scheme val="minor"/>
      </font>
      <fill>
        <patternFill patternType="solid">
          <fgColor theme="1"/>
          <bgColor rgb="FF7030A0"/>
        </patternFill>
      </fill>
      <alignment horizontal="center" vertical="center" textRotation="0" wrapText="1" indent="0" justifyLastLine="0" shrinkToFit="0" readingOrder="0"/>
    </dxf>
    <dxf>
      <font>
        <color rgb="FFFFFF00"/>
      </font>
      <numFmt numFmtId="0" formatCode="General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14" formatCode="0.00%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14" formatCode="0.00%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FF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color rgb="FFFFFF00"/>
      </font>
      <numFmt numFmtId="0" formatCode="General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14" formatCode="0.00%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color rgb="FFFFFF00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FF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color rgb="FFFFFF00"/>
      </font>
      <numFmt numFmtId="0" formatCode="General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14" formatCode="0.00%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color rgb="FFFFFF00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FF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color rgb="FFFFFF00"/>
      </font>
      <numFmt numFmtId="0" formatCode="General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14" formatCode="0.00%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color rgb="FFFFFF00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64" formatCode="0.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0" formatCode="General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FF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color rgb="FFFFFF00"/>
      </font>
      <numFmt numFmtId="0" formatCode="General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14" formatCode="0.00%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color rgb="FFFFFF00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64" formatCode="0.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0" formatCode="General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FF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color rgb="FFFFFF00"/>
      </font>
      <numFmt numFmtId="0" formatCode="General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14" formatCode="0.00%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color rgb="FFFFFF00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64" formatCode="0.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0" formatCode="General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FF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color rgb="FFFFFF00"/>
      </font>
      <numFmt numFmtId="0" formatCode="General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14" formatCode="0.00%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color rgb="FFFFFF00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64" formatCode="0.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0" formatCode="General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FF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color rgb="FFFFFF00"/>
      </font>
      <numFmt numFmtId="0" formatCode="General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14" formatCode="0.00%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color rgb="FFFFFF00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64" formatCode="0.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0" formatCode="General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FF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color rgb="FFFFFF00"/>
      </font>
      <numFmt numFmtId="0" formatCode="General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14" formatCode="0.00%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color rgb="FFFFFF00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64" formatCode="0.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0" formatCode="General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FF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color rgb="FFFFFF00"/>
      </font>
      <numFmt numFmtId="0" formatCode="General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14" formatCode="0.00%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color rgb="FFFFFF00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64" formatCode="0.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0" formatCode="General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FF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color rgb="FFFFFF00"/>
      </font>
      <numFmt numFmtId="0" formatCode="General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14" formatCode="0.00%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color rgb="FFFFFF00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64" formatCode="0.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0" formatCode="General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FF00"/>
        <name val="Calibri"/>
        <family val="2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Fälle</a:t>
            </a:r>
            <a:r>
              <a:rPr lang="en-US" b="1" baseline="0">
                <a:solidFill>
                  <a:schemeClr val="bg1"/>
                </a:solidFill>
              </a:rPr>
              <a:t> - Hospitalisation - Verstorben / Woche</a:t>
            </a:r>
            <a:endParaRPr lang="en-US" b="1">
              <a:solidFill>
                <a:schemeClr val="bg1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2446414428237061E-2"/>
          <c:y val="6.3802419971848698E-2"/>
          <c:w val="0.83739862693076761"/>
          <c:h val="0.665801057358145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'KW-50'!$Q$2</c:f>
              <c:strCache>
                <c:ptCount val="1"/>
                <c:pt idx="0">
                  <c:v>Fälle
ges.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'KW-50'!$P$3:$P$43</c:f>
              <c:numCache>
                <c:formatCode>General</c:formatCode>
                <c:ptCount val="4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</c:numCache>
            </c:numRef>
          </c:cat>
          <c:val>
            <c:numRef>
              <c:f>'KW-50'!$Q$3:$Q$43</c:f>
              <c:numCache>
                <c:formatCode>#,##0</c:formatCode>
                <c:ptCount val="41"/>
                <c:pt idx="0">
                  <c:v>893</c:v>
                </c:pt>
                <c:pt idx="1">
                  <c:v>6435</c:v>
                </c:pt>
                <c:pt idx="2">
                  <c:v>22430</c:v>
                </c:pt>
                <c:pt idx="3">
                  <c:v>34025</c:v>
                </c:pt>
                <c:pt idx="4">
                  <c:v>36094</c:v>
                </c:pt>
                <c:pt idx="5">
                  <c:v>27183</c:v>
                </c:pt>
                <c:pt idx="6">
                  <c:v>17354</c:v>
                </c:pt>
                <c:pt idx="7">
                  <c:v>12384</c:v>
                </c:pt>
                <c:pt idx="8">
                  <c:v>7442</c:v>
                </c:pt>
                <c:pt idx="9">
                  <c:v>6227</c:v>
                </c:pt>
                <c:pt idx="10">
                  <c:v>4734</c:v>
                </c:pt>
                <c:pt idx="11">
                  <c:v>3618</c:v>
                </c:pt>
                <c:pt idx="12">
                  <c:v>3209</c:v>
                </c:pt>
                <c:pt idx="13">
                  <c:v>2359</c:v>
                </c:pt>
                <c:pt idx="14">
                  <c:v>2344</c:v>
                </c:pt>
                <c:pt idx="15">
                  <c:v>4093</c:v>
                </c:pt>
                <c:pt idx="16">
                  <c:v>3203</c:v>
                </c:pt>
                <c:pt idx="17">
                  <c:v>2693</c:v>
                </c:pt>
                <c:pt idx="18">
                  <c:v>2423</c:v>
                </c:pt>
                <c:pt idx="19">
                  <c:v>3025</c:v>
                </c:pt>
                <c:pt idx="20">
                  <c:v>3934</c:v>
                </c:pt>
                <c:pt idx="21">
                  <c:v>4820</c:v>
                </c:pt>
                <c:pt idx="22">
                  <c:v>6051</c:v>
                </c:pt>
                <c:pt idx="23">
                  <c:v>7952</c:v>
                </c:pt>
                <c:pt idx="24">
                  <c:v>9592</c:v>
                </c:pt>
                <c:pt idx="25">
                  <c:v>8813</c:v>
                </c:pt>
                <c:pt idx="26">
                  <c:v>8610</c:v>
                </c:pt>
                <c:pt idx="27">
                  <c:v>9766</c:v>
                </c:pt>
                <c:pt idx="28">
                  <c:v>12268</c:v>
                </c:pt>
                <c:pt idx="29">
                  <c:v>13053</c:v>
                </c:pt>
                <c:pt idx="30">
                  <c:v>15906</c:v>
                </c:pt>
                <c:pt idx="31">
                  <c:v>26143</c:v>
                </c:pt>
                <c:pt idx="32">
                  <c:v>42027</c:v>
                </c:pt>
                <c:pt idx="33">
                  <c:v>74757</c:v>
                </c:pt>
                <c:pt idx="34">
                  <c:v>111134</c:v>
                </c:pt>
                <c:pt idx="35">
                  <c:v>125742</c:v>
                </c:pt>
                <c:pt idx="36">
                  <c:v>127759</c:v>
                </c:pt>
                <c:pt idx="37">
                  <c:v>128472</c:v>
                </c:pt>
                <c:pt idx="38">
                  <c:v>123366</c:v>
                </c:pt>
                <c:pt idx="39">
                  <c:v>128163</c:v>
                </c:pt>
                <c:pt idx="40">
                  <c:v>151864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5A-4E7D-B19B-1544CA961345}"/>
            </c:ext>
          </c:extLst>
        </c:ser>
        <c:ser>
          <c:idx val="1"/>
          <c:order val="1"/>
          <c:tx>
            <c:strRef>
              <c:f>'KW-50'!$X$2</c:f>
              <c:strCache>
                <c:ptCount val="1"/>
                <c:pt idx="0">
                  <c:v>Anzahl
hospitalisiert</c:v>
                </c:pt>
              </c:strCache>
            </c:strRef>
          </c:tx>
          <c:spPr>
            <a:solidFill>
              <a:srgbClr val="FFC000"/>
            </a:solidFill>
            <a:ln w="28575" cap="rnd">
              <a:solidFill>
                <a:srgbClr val="FFC000"/>
              </a:solidFill>
              <a:round/>
            </a:ln>
            <a:effectLst/>
          </c:spPr>
          <c:invertIfNegative val="0"/>
          <c:val>
            <c:numRef>
              <c:f>'KW-50'!$X$3:$X$43</c:f>
              <c:numCache>
                <c:formatCode>#,##0</c:formatCode>
                <c:ptCount val="41"/>
                <c:pt idx="0">
                  <c:v>162</c:v>
                </c:pt>
                <c:pt idx="1">
                  <c:v>519</c:v>
                </c:pt>
                <c:pt idx="2">
                  <c:v>2204</c:v>
                </c:pt>
                <c:pt idx="3">
                  <c:v>5108</c:v>
                </c:pt>
                <c:pt idx="4">
                  <c:v>6065</c:v>
                </c:pt>
                <c:pt idx="5">
                  <c:v>4711</c:v>
                </c:pt>
                <c:pt idx="6">
                  <c:v>3356</c:v>
                </c:pt>
                <c:pt idx="7">
                  <c:v>2224</c:v>
                </c:pt>
                <c:pt idx="8">
                  <c:v>1358</c:v>
                </c:pt>
                <c:pt idx="9">
                  <c:v>1069</c:v>
                </c:pt>
                <c:pt idx="10">
                  <c:v>733</c:v>
                </c:pt>
                <c:pt idx="11">
                  <c:v>508</c:v>
                </c:pt>
                <c:pt idx="12">
                  <c:v>416</c:v>
                </c:pt>
                <c:pt idx="13">
                  <c:v>310</c:v>
                </c:pt>
                <c:pt idx="14">
                  <c:v>283</c:v>
                </c:pt>
                <c:pt idx="15">
                  <c:v>317</c:v>
                </c:pt>
                <c:pt idx="16">
                  <c:v>290</c:v>
                </c:pt>
                <c:pt idx="17">
                  <c:v>257</c:v>
                </c:pt>
                <c:pt idx="18">
                  <c:v>251</c:v>
                </c:pt>
                <c:pt idx="19">
                  <c:v>317</c:v>
                </c:pt>
                <c:pt idx="20">
                  <c:v>332</c:v>
                </c:pt>
                <c:pt idx="21">
                  <c:v>383</c:v>
                </c:pt>
                <c:pt idx="22">
                  <c:v>396</c:v>
                </c:pt>
                <c:pt idx="23">
                  <c:v>423</c:v>
                </c:pt>
                <c:pt idx="24">
                  <c:v>420</c:v>
                </c:pt>
                <c:pt idx="25">
                  <c:v>361</c:v>
                </c:pt>
                <c:pt idx="26">
                  <c:v>391</c:v>
                </c:pt>
                <c:pt idx="27">
                  <c:v>459</c:v>
                </c:pt>
                <c:pt idx="28">
                  <c:v>651</c:v>
                </c:pt>
                <c:pt idx="29">
                  <c:v>747</c:v>
                </c:pt>
                <c:pt idx="30">
                  <c:v>846</c:v>
                </c:pt>
                <c:pt idx="31">
                  <c:v>1456</c:v>
                </c:pt>
                <c:pt idx="32">
                  <c:v>2187</c:v>
                </c:pt>
                <c:pt idx="33">
                  <c:v>3737</c:v>
                </c:pt>
                <c:pt idx="34">
                  <c:v>5289</c:v>
                </c:pt>
                <c:pt idx="35">
                  <c:v>6032</c:v>
                </c:pt>
                <c:pt idx="36">
                  <c:v>6506</c:v>
                </c:pt>
                <c:pt idx="37">
                  <c:v>6817</c:v>
                </c:pt>
                <c:pt idx="38">
                  <c:v>6741</c:v>
                </c:pt>
                <c:pt idx="39">
                  <c:v>6696</c:v>
                </c:pt>
                <c:pt idx="40">
                  <c:v>6037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5A-4E7D-B19B-1544CA961345}"/>
            </c:ext>
          </c:extLst>
        </c:ser>
        <c:ser>
          <c:idx val="2"/>
          <c:order val="2"/>
          <c:tx>
            <c:strRef>
              <c:f>'KW-50'!$Z$2</c:f>
              <c:strCache>
                <c:ptCount val="1"/>
                <c:pt idx="0">
                  <c:v>Anzahl
Verstorben</c:v>
                </c:pt>
              </c:strCache>
            </c:strRef>
          </c:tx>
          <c:spPr>
            <a:solidFill>
              <a:schemeClr val="tx1"/>
            </a:solidFill>
            <a:ln w="28575" cap="rnd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'KW-50'!$Z$3:$Z$43</c:f>
              <c:numCache>
                <c:formatCode>General</c:formatCode>
                <c:ptCount val="41"/>
                <c:pt idx="0">
                  <c:v>12</c:v>
                </c:pt>
                <c:pt idx="1">
                  <c:v>85</c:v>
                </c:pt>
                <c:pt idx="2">
                  <c:v>478</c:v>
                </c:pt>
                <c:pt idx="3">
                  <c:v>1453</c:v>
                </c:pt>
                <c:pt idx="4">
                  <c:v>2250</c:v>
                </c:pt>
                <c:pt idx="5">
                  <c:v>1869</c:v>
                </c:pt>
                <c:pt idx="6">
                  <c:v>1212</c:v>
                </c:pt>
                <c:pt idx="7">
                  <c:v>717</c:v>
                </c:pt>
                <c:pt idx="8">
                  <c:v>378</c:v>
                </c:pt>
                <c:pt idx="9">
                  <c:v>252</c:v>
                </c:pt>
                <c:pt idx="10">
                  <c:v>159</c:v>
                </c:pt>
                <c:pt idx="11">
                  <c:v>109</c:v>
                </c:pt>
                <c:pt idx="12">
                  <c:v>66</c:v>
                </c:pt>
                <c:pt idx="13">
                  <c:v>45</c:v>
                </c:pt>
                <c:pt idx="14">
                  <c:v>32</c:v>
                </c:pt>
                <c:pt idx="15">
                  <c:v>38</c:v>
                </c:pt>
                <c:pt idx="16">
                  <c:v>23</c:v>
                </c:pt>
                <c:pt idx="17">
                  <c:v>26</c:v>
                </c:pt>
                <c:pt idx="18">
                  <c:v>25</c:v>
                </c:pt>
                <c:pt idx="19">
                  <c:v>31</c:v>
                </c:pt>
                <c:pt idx="20">
                  <c:v>32</c:v>
                </c:pt>
                <c:pt idx="21">
                  <c:v>32</c:v>
                </c:pt>
                <c:pt idx="22">
                  <c:v>30</c:v>
                </c:pt>
                <c:pt idx="23">
                  <c:v>30</c:v>
                </c:pt>
                <c:pt idx="24">
                  <c:v>29</c:v>
                </c:pt>
                <c:pt idx="25">
                  <c:v>19</c:v>
                </c:pt>
                <c:pt idx="26">
                  <c:v>35</c:v>
                </c:pt>
                <c:pt idx="27">
                  <c:v>60</c:v>
                </c:pt>
                <c:pt idx="28">
                  <c:v>76</c:v>
                </c:pt>
                <c:pt idx="29">
                  <c:v>105</c:v>
                </c:pt>
                <c:pt idx="30">
                  <c:v>115</c:v>
                </c:pt>
                <c:pt idx="31">
                  <c:v>227</c:v>
                </c:pt>
                <c:pt idx="32">
                  <c:v>424</c:v>
                </c:pt>
                <c:pt idx="33">
                  <c:v>879</c:v>
                </c:pt>
                <c:pt idx="34">
                  <c:v>1371</c:v>
                </c:pt>
                <c:pt idx="35">
                  <c:v>1537</c:v>
                </c:pt>
                <c:pt idx="36">
                  <c:v>1956</c:v>
                </c:pt>
                <c:pt idx="37">
                  <c:v>2215</c:v>
                </c:pt>
                <c:pt idx="38">
                  <c:v>1933</c:v>
                </c:pt>
                <c:pt idx="39">
                  <c:v>1441</c:v>
                </c:pt>
                <c:pt idx="40">
                  <c:v>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5A-4E7D-B19B-1544CA961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24837784"/>
        <c:axId val="724837128"/>
        <c:extLst/>
      </c:barChart>
      <c:lineChart>
        <c:grouping val="standard"/>
        <c:varyColors val="0"/>
        <c:ser>
          <c:idx val="3"/>
          <c:order val="3"/>
          <c:tx>
            <c:strRef>
              <c:f>'KW-50'!$Y$2</c:f>
              <c:strCache>
                <c:ptCount val="1"/>
                <c:pt idx="0">
                  <c:v>Anteil
hospitalisiert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val>
            <c:numRef>
              <c:f>'KW-50'!$Y$3:$Y$43</c:f>
              <c:numCache>
                <c:formatCode>0.00%</c:formatCode>
                <c:ptCount val="41"/>
                <c:pt idx="0">
                  <c:v>0.18141097424412095</c:v>
                </c:pt>
                <c:pt idx="1">
                  <c:v>8.065268065268065E-2</c:v>
                </c:pt>
                <c:pt idx="2">
                  <c:v>9.826125724476148E-2</c:v>
                </c:pt>
                <c:pt idx="3">
                  <c:v>0.15012490815576782</c:v>
                </c:pt>
                <c:pt idx="4">
                  <c:v>0.16803346816645426</c:v>
                </c:pt>
                <c:pt idx="5">
                  <c:v>0.17330684619063386</c:v>
                </c:pt>
                <c:pt idx="6">
                  <c:v>0.19338481041834735</c:v>
                </c:pt>
                <c:pt idx="7">
                  <c:v>0.17958656330749354</c:v>
                </c:pt>
                <c:pt idx="8">
                  <c:v>0.18247782854071487</c:v>
                </c:pt>
                <c:pt idx="9">
                  <c:v>0.17167175204753493</c:v>
                </c:pt>
                <c:pt idx="10">
                  <c:v>0.15483734685255598</c:v>
                </c:pt>
                <c:pt idx="11">
                  <c:v>0.14040906578220011</c:v>
                </c:pt>
                <c:pt idx="12">
                  <c:v>0.12963540043627297</c:v>
                </c:pt>
                <c:pt idx="13">
                  <c:v>0.13141161509114033</c:v>
                </c:pt>
                <c:pt idx="14">
                  <c:v>0.12073378839590444</c:v>
                </c:pt>
                <c:pt idx="15">
                  <c:v>7.7449303689225507E-2</c:v>
                </c:pt>
                <c:pt idx="16">
                  <c:v>9.0540118638776146E-2</c:v>
                </c:pt>
                <c:pt idx="17">
                  <c:v>9.54326030449313E-2</c:v>
                </c:pt>
                <c:pt idx="18">
                  <c:v>0.10359059017746595</c:v>
                </c:pt>
                <c:pt idx="19">
                  <c:v>0.10479338842975207</c:v>
                </c:pt>
                <c:pt idx="20">
                  <c:v>8.4392475851550589E-2</c:v>
                </c:pt>
                <c:pt idx="21">
                  <c:v>7.9460580912863066E-2</c:v>
                </c:pt>
                <c:pt idx="22">
                  <c:v>6.5443728309370355E-2</c:v>
                </c:pt>
                <c:pt idx="23">
                  <c:v>5.3194164989939639E-2</c:v>
                </c:pt>
                <c:pt idx="24">
                  <c:v>4.3786488740617184E-2</c:v>
                </c:pt>
                <c:pt idx="25">
                  <c:v>4.0962214909792349E-2</c:v>
                </c:pt>
                <c:pt idx="26">
                  <c:v>4.5412311265969806E-2</c:v>
                </c:pt>
                <c:pt idx="27">
                  <c:v>4.6999795207864015E-2</c:v>
                </c:pt>
                <c:pt idx="28">
                  <c:v>5.3064884251711769E-2</c:v>
                </c:pt>
                <c:pt idx="29">
                  <c:v>5.7228223396920248E-2</c:v>
                </c:pt>
                <c:pt idx="30">
                  <c:v>5.3187476423990944E-2</c:v>
                </c:pt>
                <c:pt idx="31">
                  <c:v>5.5693684733963203E-2</c:v>
                </c:pt>
                <c:pt idx="32">
                  <c:v>5.2037975587122566E-2</c:v>
                </c:pt>
                <c:pt idx="33">
                  <c:v>4.9988629827307139E-2</c:v>
                </c:pt>
                <c:pt idx="34">
                  <c:v>4.7591196213580003E-2</c:v>
                </c:pt>
                <c:pt idx="35">
                  <c:v>4.7971242703313134E-2</c:v>
                </c:pt>
                <c:pt idx="36">
                  <c:v>5.0924005353830258E-2</c:v>
                </c:pt>
                <c:pt idx="37">
                  <c:v>5.3062145837225232E-2</c:v>
                </c:pt>
                <c:pt idx="38">
                  <c:v>5.4642283935606245E-2</c:v>
                </c:pt>
                <c:pt idx="39">
                  <c:v>5.2245968025093042E-2</c:v>
                </c:pt>
                <c:pt idx="40">
                  <c:v>3.9752673444661012E-2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5A-4E7D-B19B-1544CA961345}"/>
            </c:ext>
          </c:extLst>
        </c:ser>
        <c:ser>
          <c:idx val="4"/>
          <c:order val="4"/>
          <c:tx>
            <c:strRef>
              <c:f>'KW-50'!$AB$2</c:f>
              <c:strCache>
                <c:ptCount val="1"/>
                <c:pt idx="0">
                  <c:v>Anteil
hospitalisiert
Verstorben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'KW-50'!$AB$3:$AB$43</c:f>
              <c:numCache>
                <c:formatCode>0.00%</c:formatCode>
                <c:ptCount val="41"/>
                <c:pt idx="0">
                  <c:v>7.407407407407407E-2</c:v>
                </c:pt>
                <c:pt idx="1">
                  <c:v>0.16377649325626203</c:v>
                </c:pt>
                <c:pt idx="2">
                  <c:v>0.21687840290381125</c:v>
                </c:pt>
                <c:pt idx="3">
                  <c:v>0.28445575567736886</c:v>
                </c:pt>
                <c:pt idx="4">
                  <c:v>0.37098103874690846</c:v>
                </c:pt>
                <c:pt idx="5">
                  <c:v>0.39673105497771172</c:v>
                </c:pt>
                <c:pt idx="6">
                  <c:v>0.36114421930870083</c:v>
                </c:pt>
                <c:pt idx="7">
                  <c:v>0.32239208633093525</c:v>
                </c:pt>
                <c:pt idx="8">
                  <c:v>0.27835051546391754</c:v>
                </c:pt>
                <c:pt idx="9">
                  <c:v>0.23573433115060805</c:v>
                </c:pt>
                <c:pt idx="10">
                  <c:v>0.21691678035470668</c:v>
                </c:pt>
                <c:pt idx="11">
                  <c:v>0.21456692913385828</c:v>
                </c:pt>
                <c:pt idx="12">
                  <c:v>0.15865384615384615</c:v>
                </c:pt>
                <c:pt idx="13">
                  <c:v>0.14516129032258066</c:v>
                </c:pt>
                <c:pt idx="14">
                  <c:v>0.11307420494699646</c:v>
                </c:pt>
                <c:pt idx="15">
                  <c:v>0.11987381703470032</c:v>
                </c:pt>
                <c:pt idx="16">
                  <c:v>7.9310344827586213E-2</c:v>
                </c:pt>
                <c:pt idx="17">
                  <c:v>0.10116731517509728</c:v>
                </c:pt>
                <c:pt idx="18">
                  <c:v>9.9601593625498003E-2</c:v>
                </c:pt>
                <c:pt idx="19">
                  <c:v>9.7791798107255523E-2</c:v>
                </c:pt>
                <c:pt idx="20">
                  <c:v>9.6385542168674704E-2</c:v>
                </c:pt>
                <c:pt idx="21">
                  <c:v>8.3550913838120106E-2</c:v>
                </c:pt>
                <c:pt idx="22">
                  <c:v>7.575757575757576E-2</c:v>
                </c:pt>
                <c:pt idx="23">
                  <c:v>7.0921985815602842E-2</c:v>
                </c:pt>
                <c:pt idx="24">
                  <c:v>6.9047619047619052E-2</c:v>
                </c:pt>
                <c:pt idx="25">
                  <c:v>5.2631578947368418E-2</c:v>
                </c:pt>
                <c:pt idx="26">
                  <c:v>8.9514066496163683E-2</c:v>
                </c:pt>
                <c:pt idx="27">
                  <c:v>0.13071895424836602</c:v>
                </c:pt>
                <c:pt idx="28">
                  <c:v>0.11674347158218126</c:v>
                </c:pt>
                <c:pt idx="29">
                  <c:v>0.14056224899598393</c:v>
                </c:pt>
                <c:pt idx="30">
                  <c:v>0.13593380614657211</c:v>
                </c:pt>
                <c:pt idx="31">
                  <c:v>0.15590659340659341</c:v>
                </c:pt>
                <c:pt idx="32">
                  <c:v>0.19387288523090992</c:v>
                </c:pt>
                <c:pt idx="33">
                  <c:v>0.23521541343323521</c:v>
                </c:pt>
                <c:pt idx="34">
                  <c:v>0.25921724333522406</c:v>
                </c:pt>
                <c:pt idx="35">
                  <c:v>0.25480769230769229</c:v>
                </c:pt>
                <c:pt idx="36">
                  <c:v>0.30064555794651093</c:v>
                </c:pt>
                <c:pt idx="37">
                  <c:v>0.32492298665101949</c:v>
                </c:pt>
                <c:pt idx="38">
                  <c:v>0.28675270731345498</c:v>
                </c:pt>
                <c:pt idx="39">
                  <c:v>0.2152031063321386</c:v>
                </c:pt>
                <c:pt idx="40">
                  <c:v>0.10717243664071559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95A-4E7D-B19B-1544CA961345}"/>
            </c:ext>
          </c:extLst>
        </c:ser>
        <c:ser>
          <c:idx val="5"/>
          <c:order val="5"/>
          <c:tx>
            <c:strRef>
              <c:f>'KW-50'!$AA$2</c:f>
              <c:strCache>
                <c:ptCount val="1"/>
                <c:pt idx="0">
                  <c:v>Anteil ges.
Verstorben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'KW-50'!$AA$3:$AA$43</c:f>
              <c:numCache>
                <c:formatCode>0.00%</c:formatCode>
                <c:ptCount val="41"/>
                <c:pt idx="0">
                  <c:v>1.3437849944008958E-2</c:v>
                </c:pt>
                <c:pt idx="1">
                  <c:v>1.320901320901321E-2</c:v>
                </c:pt>
                <c:pt idx="2">
                  <c:v>2.1310744538564422E-2</c:v>
                </c:pt>
                <c:pt idx="3">
                  <c:v>4.2703894195444528E-2</c:v>
                </c:pt>
                <c:pt idx="4">
                  <c:v>6.2337230564636782E-2</c:v>
                </c:pt>
                <c:pt idx="5">
                  <c:v>6.8756207924070195E-2</c:v>
                </c:pt>
                <c:pt idx="6">
                  <c:v>6.9839806384695169E-2</c:v>
                </c:pt>
                <c:pt idx="7">
                  <c:v>5.7897286821705425E-2</c:v>
                </c:pt>
                <c:pt idx="8">
                  <c:v>5.0792797635044344E-2</c:v>
                </c:pt>
                <c:pt idx="9">
                  <c:v>4.0468925646378676E-2</c:v>
                </c:pt>
                <c:pt idx="10">
                  <c:v>3.3586818757921418E-2</c:v>
                </c:pt>
                <c:pt idx="11">
                  <c:v>3.0127142067440577E-2</c:v>
                </c:pt>
                <c:pt idx="12">
                  <c:v>2.0567154876908696E-2</c:v>
                </c:pt>
                <c:pt idx="13">
                  <c:v>1.9075879610004239E-2</c:v>
                </c:pt>
                <c:pt idx="14">
                  <c:v>1.3651877133105802E-2</c:v>
                </c:pt>
                <c:pt idx="15">
                  <c:v>9.2841436599071583E-3</c:v>
                </c:pt>
                <c:pt idx="16">
                  <c:v>7.1807680299719014E-3</c:v>
                </c:pt>
                <c:pt idx="17">
                  <c:v>9.6546602302265139E-3</c:v>
                </c:pt>
                <c:pt idx="18">
                  <c:v>1.0317787866281469E-2</c:v>
                </c:pt>
                <c:pt idx="19">
                  <c:v>1.0247933884297521E-2</c:v>
                </c:pt>
                <c:pt idx="20">
                  <c:v>8.1342145399084902E-3</c:v>
                </c:pt>
                <c:pt idx="21">
                  <c:v>6.6390041493775932E-3</c:v>
                </c:pt>
                <c:pt idx="22">
                  <c:v>4.95785820525533E-3</c:v>
                </c:pt>
                <c:pt idx="23">
                  <c:v>3.772635814889336E-3</c:v>
                </c:pt>
                <c:pt idx="24">
                  <c:v>3.023352793994996E-3</c:v>
                </c:pt>
                <c:pt idx="25">
                  <c:v>2.155906047883808E-3</c:v>
                </c:pt>
                <c:pt idx="26">
                  <c:v>4.0650406504065045E-3</c:v>
                </c:pt>
                <c:pt idx="27">
                  <c:v>6.1437640794593492E-3</c:v>
                </c:pt>
                <c:pt idx="28">
                  <c:v>6.1949788066514508E-3</c:v>
                </c:pt>
                <c:pt idx="29">
                  <c:v>8.0441277867156977E-3</c:v>
                </c:pt>
                <c:pt idx="30">
                  <c:v>7.2299761096441591E-3</c:v>
                </c:pt>
                <c:pt idx="31">
                  <c:v>8.6830126611329994E-3</c:v>
                </c:pt>
                <c:pt idx="32">
                  <c:v>1.0088752468651105E-2</c:v>
                </c:pt>
                <c:pt idx="33">
                  <c:v>1.1758096231791002E-2</c:v>
                </c:pt>
                <c:pt idx="34">
                  <c:v>1.2336458689509961E-2</c:v>
                </c:pt>
                <c:pt idx="35">
                  <c:v>1.2223441650363442E-2</c:v>
                </c:pt>
                <c:pt idx="36">
                  <c:v>1.5310076002473407E-2</c:v>
                </c:pt>
                <c:pt idx="37">
                  <c:v>1.7241110903543185E-2</c:v>
                </c:pt>
                <c:pt idx="38">
                  <c:v>1.5668822852325601E-2</c:v>
                </c:pt>
                <c:pt idx="39">
                  <c:v>1.1243494612329612E-2</c:v>
                </c:pt>
                <c:pt idx="40">
                  <c:v>4.2603908760469895E-3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95A-4E7D-B19B-1544CA961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793192"/>
        <c:axId val="721791552"/>
      </c:lineChart>
      <c:catAx>
        <c:axId val="72483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12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7248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784"/>
        <c:crosses val="autoZero"/>
        <c:crossBetween val="between"/>
      </c:valAx>
      <c:valAx>
        <c:axId val="721791552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793192"/>
        <c:crosses val="max"/>
        <c:crossBetween val="between"/>
      </c:valAx>
      <c:catAx>
        <c:axId val="721793192"/>
        <c:scaling>
          <c:orientation val="minMax"/>
        </c:scaling>
        <c:delete val="1"/>
        <c:axPos val="b"/>
        <c:majorTickMark val="out"/>
        <c:minorTickMark val="none"/>
        <c:tickLblPos val="nextTo"/>
        <c:crossAx val="721791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ayout>
        <c:manualLayout>
          <c:xMode val="edge"/>
          <c:yMode val="edge"/>
          <c:x val="9.8099794359263956E-2"/>
          <c:y val="0.80080370745620277"/>
          <c:w val="0.80831086912512118"/>
          <c:h val="0.180438354512165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>
      <a:gsLst>
        <a:gs pos="0">
          <a:srgbClr val="002060"/>
        </a:gs>
        <a:gs pos="31000">
          <a:srgbClr val="002060"/>
        </a:gs>
        <a:gs pos="79000">
          <a:srgbClr val="7030A0"/>
        </a:gs>
        <a:gs pos="100000">
          <a:srgbClr val="7030A0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Fälle</a:t>
            </a:r>
            <a:r>
              <a:rPr lang="en-US" b="1" baseline="0">
                <a:solidFill>
                  <a:schemeClr val="bg1"/>
                </a:solidFill>
              </a:rPr>
              <a:t> - Hospitalisation - Verstorben / Woche</a:t>
            </a:r>
            <a:endParaRPr lang="en-US" b="1">
              <a:solidFill>
                <a:schemeClr val="bg1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2446414428237061E-2"/>
          <c:y val="6.3802419971848698E-2"/>
          <c:w val="0.83739862693076761"/>
          <c:h val="0.665801057358145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'KW-38'!$O$2</c:f>
              <c:strCache>
                <c:ptCount val="1"/>
                <c:pt idx="0">
                  <c:v>Fälle
ges.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'KW-38'!$N$3:$N$31</c:f>
              <c:numCache>
                <c:formatCode>General</c:formatCode>
                <c:ptCount val="29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</c:numCache>
            </c:numRef>
          </c:cat>
          <c:val>
            <c:numRef>
              <c:f>'KW-38'!$O$3:$O$31</c:f>
              <c:numCache>
                <c:formatCode>#,##0</c:formatCode>
                <c:ptCount val="29"/>
                <c:pt idx="0">
                  <c:v>892</c:v>
                </c:pt>
                <c:pt idx="1">
                  <c:v>6429</c:v>
                </c:pt>
                <c:pt idx="2">
                  <c:v>22434</c:v>
                </c:pt>
                <c:pt idx="3">
                  <c:v>34021</c:v>
                </c:pt>
                <c:pt idx="4">
                  <c:v>36071</c:v>
                </c:pt>
                <c:pt idx="5">
                  <c:v>27165</c:v>
                </c:pt>
                <c:pt idx="6">
                  <c:v>17336</c:v>
                </c:pt>
                <c:pt idx="7">
                  <c:v>12366</c:v>
                </c:pt>
                <c:pt idx="8">
                  <c:v>7430</c:v>
                </c:pt>
                <c:pt idx="9">
                  <c:v>6222</c:v>
                </c:pt>
                <c:pt idx="10">
                  <c:v>4724</c:v>
                </c:pt>
                <c:pt idx="11">
                  <c:v>3612</c:v>
                </c:pt>
                <c:pt idx="12">
                  <c:v>3197</c:v>
                </c:pt>
                <c:pt idx="13">
                  <c:v>2352</c:v>
                </c:pt>
                <c:pt idx="14">
                  <c:v>2339</c:v>
                </c:pt>
                <c:pt idx="15">
                  <c:v>4089</c:v>
                </c:pt>
                <c:pt idx="16">
                  <c:v>3196</c:v>
                </c:pt>
                <c:pt idx="17">
                  <c:v>2692</c:v>
                </c:pt>
                <c:pt idx="18">
                  <c:v>2414</c:v>
                </c:pt>
                <c:pt idx="19">
                  <c:v>3013</c:v>
                </c:pt>
                <c:pt idx="20">
                  <c:v>3926</c:v>
                </c:pt>
                <c:pt idx="21">
                  <c:v>4813</c:v>
                </c:pt>
                <c:pt idx="22">
                  <c:v>6033</c:v>
                </c:pt>
                <c:pt idx="23">
                  <c:v>7920</c:v>
                </c:pt>
                <c:pt idx="24">
                  <c:v>9556</c:v>
                </c:pt>
                <c:pt idx="25">
                  <c:v>8779</c:v>
                </c:pt>
                <c:pt idx="26">
                  <c:v>8580</c:v>
                </c:pt>
                <c:pt idx="27">
                  <c:v>9701</c:v>
                </c:pt>
                <c:pt idx="28">
                  <c:v>11822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AF-4234-8999-49A4D8FA15BB}"/>
            </c:ext>
          </c:extLst>
        </c:ser>
        <c:ser>
          <c:idx val="1"/>
          <c:order val="1"/>
          <c:tx>
            <c:strRef>
              <c:f>'KW-38'!$T$2</c:f>
              <c:strCache>
                <c:ptCount val="1"/>
                <c:pt idx="0">
                  <c:v>Anzahl
hospitalisiert</c:v>
                </c:pt>
              </c:strCache>
            </c:strRef>
          </c:tx>
          <c:spPr>
            <a:solidFill>
              <a:srgbClr val="FFC000"/>
            </a:solidFill>
            <a:ln w="28575" cap="rnd">
              <a:solidFill>
                <a:srgbClr val="FFC000"/>
              </a:solidFill>
              <a:round/>
            </a:ln>
            <a:effectLst/>
          </c:spPr>
          <c:invertIfNegative val="0"/>
          <c:val>
            <c:numRef>
              <c:f>'KW-38'!$T$3:$T$31</c:f>
              <c:numCache>
                <c:formatCode>#,##0</c:formatCode>
                <c:ptCount val="29"/>
                <c:pt idx="0">
                  <c:v>162</c:v>
                </c:pt>
                <c:pt idx="1">
                  <c:v>521</c:v>
                </c:pt>
                <c:pt idx="2">
                  <c:v>2202</c:v>
                </c:pt>
                <c:pt idx="3">
                  <c:v>5099</c:v>
                </c:pt>
                <c:pt idx="4">
                  <c:v>6051</c:v>
                </c:pt>
                <c:pt idx="5">
                  <c:v>4704</c:v>
                </c:pt>
                <c:pt idx="6">
                  <c:v>3347</c:v>
                </c:pt>
                <c:pt idx="7">
                  <c:v>2217</c:v>
                </c:pt>
                <c:pt idx="8">
                  <c:v>1350</c:v>
                </c:pt>
                <c:pt idx="9">
                  <c:v>1065</c:v>
                </c:pt>
                <c:pt idx="10">
                  <c:v>732</c:v>
                </c:pt>
                <c:pt idx="11">
                  <c:v>508</c:v>
                </c:pt>
                <c:pt idx="12">
                  <c:v>413</c:v>
                </c:pt>
                <c:pt idx="13">
                  <c:v>311</c:v>
                </c:pt>
                <c:pt idx="14">
                  <c:v>282</c:v>
                </c:pt>
                <c:pt idx="15">
                  <c:v>314</c:v>
                </c:pt>
                <c:pt idx="16">
                  <c:v>293</c:v>
                </c:pt>
                <c:pt idx="17">
                  <c:v>257</c:v>
                </c:pt>
                <c:pt idx="18">
                  <c:v>251</c:v>
                </c:pt>
                <c:pt idx="19">
                  <c:v>316</c:v>
                </c:pt>
                <c:pt idx="20">
                  <c:v>319</c:v>
                </c:pt>
                <c:pt idx="21">
                  <c:v>366</c:v>
                </c:pt>
                <c:pt idx="22">
                  <c:v>377</c:v>
                </c:pt>
                <c:pt idx="23">
                  <c:v>404</c:v>
                </c:pt>
                <c:pt idx="24">
                  <c:v>400</c:v>
                </c:pt>
                <c:pt idx="25">
                  <c:v>337</c:v>
                </c:pt>
                <c:pt idx="26">
                  <c:v>364</c:v>
                </c:pt>
                <c:pt idx="27">
                  <c:v>372</c:v>
                </c:pt>
                <c:pt idx="28">
                  <c:v>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AF-4234-8999-49A4D8FA15BB}"/>
            </c:ext>
          </c:extLst>
        </c:ser>
        <c:ser>
          <c:idx val="2"/>
          <c:order val="2"/>
          <c:tx>
            <c:strRef>
              <c:f>'KW-38'!$V$2</c:f>
              <c:strCache>
                <c:ptCount val="1"/>
                <c:pt idx="0">
                  <c:v>Anzahl
Verstorben</c:v>
                </c:pt>
              </c:strCache>
            </c:strRef>
          </c:tx>
          <c:spPr>
            <a:solidFill>
              <a:schemeClr val="tx1"/>
            </a:solidFill>
            <a:ln w="28575" cap="rnd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'KW-38'!$V$3:$V$31</c:f>
              <c:numCache>
                <c:formatCode>General</c:formatCode>
                <c:ptCount val="29"/>
                <c:pt idx="0">
                  <c:v>12</c:v>
                </c:pt>
                <c:pt idx="1">
                  <c:v>85</c:v>
                </c:pt>
                <c:pt idx="2">
                  <c:v>475</c:v>
                </c:pt>
                <c:pt idx="3">
                  <c:v>1448</c:v>
                </c:pt>
                <c:pt idx="4">
                  <c:v>2246</c:v>
                </c:pt>
                <c:pt idx="5">
                  <c:v>1863</c:v>
                </c:pt>
                <c:pt idx="6">
                  <c:v>1207</c:v>
                </c:pt>
                <c:pt idx="7">
                  <c:v>713</c:v>
                </c:pt>
                <c:pt idx="8">
                  <c:v>374</c:v>
                </c:pt>
                <c:pt idx="9">
                  <c:v>250</c:v>
                </c:pt>
                <c:pt idx="10">
                  <c:v>156</c:v>
                </c:pt>
                <c:pt idx="11">
                  <c:v>107</c:v>
                </c:pt>
                <c:pt idx="12">
                  <c:v>60</c:v>
                </c:pt>
                <c:pt idx="13">
                  <c:v>43</c:v>
                </c:pt>
                <c:pt idx="14">
                  <c:v>31</c:v>
                </c:pt>
                <c:pt idx="15">
                  <c:v>34</c:v>
                </c:pt>
                <c:pt idx="16">
                  <c:v>22</c:v>
                </c:pt>
                <c:pt idx="17">
                  <c:v>25</c:v>
                </c:pt>
                <c:pt idx="18">
                  <c:v>22</c:v>
                </c:pt>
                <c:pt idx="19">
                  <c:v>30</c:v>
                </c:pt>
                <c:pt idx="20">
                  <c:v>31</c:v>
                </c:pt>
                <c:pt idx="21">
                  <c:v>30</c:v>
                </c:pt>
                <c:pt idx="22">
                  <c:v>26</c:v>
                </c:pt>
                <c:pt idx="23">
                  <c:v>27</c:v>
                </c:pt>
                <c:pt idx="24">
                  <c:v>24</c:v>
                </c:pt>
                <c:pt idx="25">
                  <c:v>11</c:v>
                </c:pt>
                <c:pt idx="26">
                  <c:v>21</c:v>
                </c:pt>
                <c:pt idx="27">
                  <c:v>15</c:v>
                </c:pt>
                <c:pt idx="2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AF-4234-8999-49A4D8FA1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24837784"/>
        <c:axId val="724837128"/>
        <c:extLst/>
      </c:barChart>
      <c:lineChart>
        <c:grouping val="standard"/>
        <c:varyColors val="0"/>
        <c:ser>
          <c:idx val="3"/>
          <c:order val="3"/>
          <c:tx>
            <c:strRef>
              <c:f>'KW-38'!$U$2</c:f>
              <c:strCache>
                <c:ptCount val="1"/>
                <c:pt idx="0">
                  <c:v>Anteil
hospitalisiert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val>
            <c:numRef>
              <c:f>'KW-38'!$U$3:$U$31</c:f>
              <c:numCache>
                <c:formatCode>0.00%</c:formatCode>
                <c:ptCount val="29"/>
                <c:pt idx="0">
                  <c:v>0.18161434977578475</c:v>
                </c:pt>
                <c:pt idx="1">
                  <c:v>8.1039041841655002E-2</c:v>
                </c:pt>
                <c:pt idx="2">
                  <c:v>9.815458678791121E-2</c:v>
                </c:pt>
                <c:pt idx="3">
                  <c:v>0.14987801651920873</c:v>
                </c:pt>
                <c:pt idx="4">
                  <c:v>0.16775248814837404</c:v>
                </c:pt>
                <c:pt idx="5">
                  <c:v>0.17316399779127553</c:v>
                </c:pt>
                <c:pt idx="6">
                  <c:v>0.19306645131518227</c:v>
                </c:pt>
                <c:pt idx="7">
                  <c:v>0.17928190198932556</c:v>
                </c:pt>
                <c:pt idx="8">
                  <c:v>0.18169582772543741</c:v>
                </c:pt>
                <c:pt idx="9">
                  <c:v>0.17116682738669239</c:v>
                </c:pt>
                <c:pt idx="10">
                  <c:v>0.15495342929720576</c:v>
                </c:pt>
                <c:pt idx="11">
                  <c:v>0.1406423034330011</c:v>
                </c:pt>
                <c:pt idx="12">
                  <c:v>0.12918360963403192</c:v>
                </c:pt>
                <c:pt idx="13">
                  <c:v>0.13222789115646258</c:v>
                </c:pt>
                <c:pt idx="14">
                  <c:v>0.12056434373663959</c:v>
                </c:pt>
                <c:pt idx="15">
                  <c:v>7.6791391538273412E-2</c:v>
                </c:pt>
                <c:pt idx="16">
                  <c:v>9.1677096370463076E-2</c:v>
                </c:pt>
                <c:pt idx="17">
                  <c:v>9.5468053491827631E-2</c:v>
                </c:pt>
                <c:pt idx="18">
                  <c:v>0.10397680198840099</c:v>
                </c:pt>
                <c:pt idx="19">
                  <c:v>0.10487885828078328</c:v>
                </c:pt>
                <c:pt idx="20">
                  <c:v>8.1253183902190523E-2</c:v>
                </c:pt>
                <c:pt idx="21">
                  <c:v>7.6044047371701645E-2</c:v>
                </c:pt>
                <c:pt idx="22">
                  <c:v>6.2489640311619424E-2</c:v>
                </c:pt>
                <c:pt idx="23">
                  <c:v>5.1010101010101012E-2</c:v>
                </c:pt>
                <c:pt idx="24">
                  <c:v>4.1858518208455424E-2</c:v>
                </c:pt>
                <c:pt idx="25">
                  <c:v>3.838706002961613E-2</c:v>
                </c:pt>
                <c:pt idx="26">
                  <c:v>4.2424242424242427E-2</c:v>
                </c:pt>
                <c:pt idx="27">
                  <c:v>3.8346562210081432E-2</c:v>
                </c:pt>
                <c:pt idx="28">
                  <c:v>3.6964980544747082E-2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AF-4234-8999-49A4D8FA15BB}"/>
            </c:ext>
          </c:extLst>
        </c:ser>
        <c:ser>
          <c:idx val="4"/>
          <c:order val="4"/>
          <c:tx>
            <c:strRef>
              <c:f>'KW-38'!$X$2</c:f>
              <c:strCache>
                <c:ptCount val="1"/>
                <c:pt idx="0">
                  <c:v>Anteil
hospitalisiert
Verstorben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'KW-38'!$X$3:$X$31</c:f>
              <c:numCache>
                <c:formatCode>0.00%</c:formatCode>
                <c:ptCount val="29"/>
                <c:pt idx="0">
                  <c:v>7.407407407407407E-2</c:v>
                </c:pt>
                <c:pt idx="1">
                  <c:v>0.16314779270633398</c:v>
                </c:pt>
                <c:pt idx="2">
                  <c:v>0.21571298819255222</c:v>
                </c:pt>
                <c:pt idx="3">
                  <c:v>0.28397725044126298</c:v>
                </c:pt>
                <c:pt idx="4">
                  <c:v>0.371178317633449</c:v>
                </c:pt>
                <c:pt idx="5">
                  <c:v>0.39604591836734693</c:v>
                </c:pt>
                <c:pt idx="6">
                  <c:v>0.36062145204660889</c:v>
                </c:pt>
                <c:pt idx="7">
                  <c:v>0.32160577356788456</c:v>
                </c:pt>
                <c:pt idx="8">
                  <c:v>0.27703703703703703</c:v>
                </c:pt>
                <c:pt idx="9">
                  <c:v>0.23474178403755869</c:v>
                </c:pt>
                <c:pt idx="10">
                  <c:v>0.21311475409836064</c:v>
                </c:pt>
                <c:pt idx="11">
                  <c:v>0.21062992125984251</c:v>
                </c:pt>
                <c:pt idx="12">
                  <c:v>0.14527845036319612</c:v>
                </c:pt>
                <c:pt idx="13">
                  <c:v>0.13826366559485531</c:v>
                </c:pt>
                <c:pt idx="14">
                  <c:v>0.1099290780141844</c:v>
                </c:pt>
                <c:pt idx="15">
                  <c:v>0.10828025477707007</c:v>
                </c:pt>
                <c:pt idx="16">
                  <c:v>7.5085324232081918E-2</c:v>
                </c:pt>
                <c:pt idx="17">
                  <c:v>9.727626459143969E-2</c:v>
                </c:pt>
                <c:pt idx="18">
                  <c:v>8.7649402390438252E-2</c:v>
                </c:pt>
                <c:pt idx="19">
                  <c:v>9.49367088607595E-2</c:v>
                </c:pt>
                <c:pt idx="20">
                  <c:v>9.7178683385579931E-2</c:v>
                </c:pt>
                <c:pt idx="21">
                  <c:v>8.1967213114754092E-2</c:v>
                </c:pt>
                <c:pt idx="22">
                  <c:v>6.8965517241379309E-2</c:v>
                </c:pt>
                <c:pt idx="23">
                  <c:v>6.6831683168316836E-2</c:v>
                </c:pt>
                <c:pt idx="24">
                  <c:v>0.06</c:v>
                </c:pt>
                <c:pt idx="25">
                  <c:v>3.2640949554896145E-2</c:v>
                </c:pt>
                <c:pt idx="26">
                  <c:v>5.7692307692307696E-2</c:v>
                </c:pt>
                <c:pt idx="27">
                  <c:v>4.0322580645161289E-2</c:v>
                </c:pt>
                <c:pt idx="28">
                  <c:v>1.8306636155606407E-2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AF-4234-8999-49A4D8FA15BB}"/>
            </c:ext>
          </c:extLst>
        </c:ser>
        <c:ser>
          <c:idx val="5"/>
          <c:order val="5"/>
          <c:tx>
            <c:strRef>
              <c:f>'KW-38'!$W$2</c:f>
              <c:strCache>
                <c:ptCount val="1"/>
                <c:pt idx="0">
                  <c:v>Anteil ges.
Verstorben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'KW-38'!$W$3:$W$31</c:f>
              <c:numCache>
                <c:formatCode>0.00%</c:formatCode>
                <c:ptCount val="29"/>
                <c:pt idx="0">
                  <c:v>1.3452914798206279E-2</c:v>
                </c:pt>
                <c:pt idx="1">
                  <c:v>1.3221340799502256E-2</c:v>
                </c:pt>
                <c:pt idx="2">
                  <c:v>2.1173219220825532E-2</c:v>
                </c:pt>
                <c:pt idx="3">
                  <c:v>4.256194703271509E-2</c:v>
                </c:pt>
                <c:pt idx="4">
                  <c:v>6.2266086329738568E-2</c:v>
                </c:pt>
                <c:pt idx="5">
                  <c:v>6.8580894533406961E-2</c:v>
                </c:pt>
                <c:pt idx="6">
                  <c:v>6.9623904014766966E-2</c:v>
                </c:pt>
                <c:pt idx="7">
                  <c:v>5.7658094775998703E-2</c:v>
                </c:pt>
                <c:pt idx="8">
                  <c:v>5.0336473755047108E-2</c:v>
                </c:pt>
                <c:pt idx="9">
                  <c:v>4.0180006428801027E-2</c:v>
                </c:pt>
                <c:pt idx="10">
                  <c:v>3.3022861981371721E-2</c:v>
                </c:pt>
                <c:pt idx="11">
                  <c:v>2.9623477297895901E-2</c:v>
                </c:pt>
                <c:pt idx="12">
                  <c:v>1.876759461995621E-2</c:v>
                </c:pt>
                <c:pt idx="13">
                  <c:v>1.8282312925170068E-2</c:v>
                </c:pt>
                <c:pt idx="14">
                  <c:v>1.3253527148353997E-2</c:v>
                </c:pt>
                <c:pt idx="15">
                  <c:v>8.314991440449988E-3</c:v>
                </c:pt>
                <c:pt idx="16">
                  <c:v>6.8836045056320403E-3</c:v>
                </c:pt>
                <c:pt idx="17">
                  <c:v>9.2867756315007429E-3</c:v>
                </c:pt>
                <c:pt idx="18">
                  <c:v>9.1135045567522777E-3</c:v>
                </c:pt>
                <c:pt idx="19">
                  <c:v>9.9568536342515765E-3</c:v>
                </c:pt>
                <c:pt idx="20">
                  <c:v>7.896077432501274E-3</c:v>
                </c:pt>
                <c:pt idx="21">
                  <c:v>6.2331186370247248E-3</c:v>
                </c:pt>
                <c:pt idx="22">
                  <c:v>4.3096303663185814E-3</c:v>
                </c:pt>
                <c:pt idx="23">
                  <c:v>3.4090909090909089E-3</c:v>
                </c:pt>
                <c:pt idx="24">
                  <c:v>2.5115110925073253E-3</c:v>
                </c:pt>
                <c:pt idx="25">
                  <c:v>1.25299008998747E-3</c:v>
                </c:pt>
                <c:pt idx="26">
                  <c:v>2.4475524475524478E-3</c:v>
                </c:pt>
                <c:pt idx="27">
                  <c:v>1.5462323471807031E-3</c:v>
                </c:pt>
                <c:pt idx="28">
                  <c:v>6.767044493317544E-4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0AF-4234-8999-49A4D8FA1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793192"/>
        <c:axId val="721791552"/>
      </c:lineChart>
      <c:catAx>
        <c:axId val="72483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12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7248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784"/>
        <c:crosses val="autoZero"/>
        <c:crossBetween val="between"/>
      </c:valAx>
      <c:valAx>
        <c:axId val="721791552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793192"/>
        <c:crosses val="max"/>
        <c:crossBetween val="between"/>
      </c:valAx>
      <c:catAx>
        <c:axId val="721793192"/>
        <c:scaling>
          <c:orientation val="minMax"/>
        </c:scaling>
        <c:delete val="1"/>
        <c:axPos val="b"/>
        <c:majorTickMark val="out"/>
        <c:minorTickMark val="none"/>
        <c:tickLblPos val="nextTo"/>
        <c:crossAx val="721791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ayout>
        <c:manualLayout>
          <c:xMode val="edge"/>
          <c:yMode val="edge"/>
          <c:x val="9.8099794359263956E-2"/>
          <c:y val="0.80080370745620277"/>
          <c:w val="0.80831086912512118"/>
          <c:h val="0.180438354512165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>
      <a:gsLst>
        <a:gs pos="0">
          <a:srgbClr val="002060"/>
        </a:gs>
        <a:gs pos="31000">
          <a:srgbClr val="002060"/>
        </a:gs>
        <a:gs pos="79000">
          <a:srgbClr val="7030A0"/>
        </a:gs>
        <a:gs pos="100000">
          <a:srgbClr val="7030A0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Fälle</a:t>
            </a:r>
            <a:r>
              <a:rPr lang="en-US" b="1" baseline="0">
                <a:solidFill>
                  <a:schemeClr val="bg1"/>
                </a:solidFill>
              </a:rPr>
              <a:t> - Hospitalisation - Verstorben / Woche</a:t>
            </a:r>
            <a:endParaRPr lang="en-US" b="1">
              <a:solidFill>
                <a:schemeClr val="bg1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2446414428237061E-2"/>
          <c:y val="6.3802419971848698E-2"/>
          <c:w val="0.83739862693076761"/>
          <c:h val="0.665801057358145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'KW-37'!$O$2</c:f>
              <c:strCache>
                <c:ptCount val="1"/>
                <c:pt idx="0">
                  <c:v>Fälle
ges.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'KW-37'!$N$3:$N$30</c:f>
              <c:numCache>
                <c:formatCode>General</c:formatCode>
                <c:ptCount val="28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</c:numCache>
            </c:numRef>
          </c:cat>
          <c:val>
            <c:numRef>
              <c:f>'KW-37'!$O$3:$O$30</c:f>
              <c:numCache>
                <c:formatCode>#,##0</c:formatCode>
                <c:ptCount val="28"/>
                <c:pt idx="0">
                  <c:v>892</c:v>
                </c:pt>
                <c:pt idx="1">
                  <c:v>6428</c:v>
                </c:pt>
                <c:pt idx="2">
                  <c:v>22438</c:v>
                </c:pt>
                <c:pt idx="3">
                  <c:v>34027</c:v>
                </c:pt>
                <c:pt idx="4">
                  <c:v>36090</c:v>
                </c:pt>
                <c:pt idx="5">
                  <c:v>27176</c:v>
                </c:pt>
                <c:pt idx="6">
                  <c:v>17338</c:v>
                </c:pt>
                <c:pt idx="7">
                  <c:v>12366</c:v>
                </c:pt>
                <c:pt idx="8">
                  <c:v>7442</c:v>
                </c:pt>
                <c:pt idx="9">
                  <c:v>6222</c:v>
                </c:pt>
                <c:pt idx="10">
                  <c:v>4722</c:v>
                </c:pt>
                <c:pt idx="11">
                  <c:v>3612</c:v>
                </c:pt>
                <c:pt idx="12">
                  <c:v>3196</c:v>
                </c:pt>
                <c:pt idx="13">
                  <c:v>2350</c:v>
                </c:pt>
                <c:pt idx="14">
                  <c:v>2338</c:v>
                </c:pt>
                <c:pt idx="15">
                  <c:v>4086</c:v>
                </c:pt>
                <c:pt idx="16">
                  <c:v>3195</c:v>
                </c:pt>
                <c:pt idx="17">
                  <c:v>2692</c:v>
                </c:pt>
                <c:pt idx="18">
                  <c:v>2414</c:v>
                </c:pt>
                <c:pt idx="19">
                  <c:v>3012</c:v>
                </c:pt>
                <c:pt idx="20">
                  <c:v>3925</c:v>
                </c:pt>
                <c:pt idx="21">
                  <c:v>4812</c:v>
                </c:pt>
                <c:pt idx="22">
                  <c:v>6033</c:v>
                </c:pt>
                <c:pt idx="23">
                  <c:v>7914</c:v>
                </c:pt>
                <c:pt idx="24">
                  <c:v>9546</c:v>
                </c:pt>
                <c:pt idx="25">
                  <c:v>8770</c:v>
                </c:pt>
                <c:pt idx="26">
                  <c:v>8556</c:v>
                </c:pt>
                <c:pt idx="27">
                  <c:v>9352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AF-4D8A-B0AA-B4910FCDE159}"/>
            </c:ext>
          </c:extLst>
        </c:ser>
        <c:ser>
          <c:idx val="1"/>
          <c:order val="1"/>
          <c:tx>
            <c:strRef>
              <c:f>'KW-37'!$T$2</c:f>
              <c:strCache>
                <c:ptCount val="1"/>
                <c:pt idx="0">
                  <c:v>Anzahl
hospitalisiert</c:v>
                </c:pt>
              </c:strCache>
            </c:strRef>
          </c:tx>
          <c:spPr>
            <a:solidFill>
              <a:srgbClr val="FFC000"/>
            </a:solidFill>
            <a:ln w="28575" cap="rnd">
              <a:solidFill>
                <a:srgbClr val="FFC000"/>
              </a:solidFill>
              <a:round/>
            </a:ln>
            <a:effectLst/>
          </c:spPr>
          <c:invertIfNegative val="0"/>
          <c:val>
            <c:numRef>
              <c:f>'KW-37'!$T$3:$T$30</c:f>
              <c:numCache>
                <c:formatCode>#,##0</c:formatCode>
                <c:ptCount val="28"/>
                <c:pt idx="0">
                  <c:v>162</c:v>
                </c:pt>
                <c:pt idx="1">
                  <c:v>521</c:v>
                </c:pt>
                <c:pt idx="2">
                  <c:v>2201</c:v>
                </c:pt>
                <c:pt idx="3">
                  <c:v>5099</c:v>
                </c:pt>
                <c:pt idx="4">
                  <c:v>6052</c:v>
                </c:pt>
                <c:pt idx="5">
                  <c:v>4702</c:v>
                </c:pt>
                <c:pt idx="6">
                  <c:v>3347</c:v>
                </c:pt>
                <c:pt idx="7">
                  <c:v>2214</c:v>
                </c:pt>
                <c:pt idx="8">
                  <c:v>1350</c:v>
                </c:pt>
                <c:pt idx="9">
                  <c:v>1063</c:v>
                </c:pt>
                <c:pt idx="10">
                  <c:v>730</c:v>
                </c:pt>
                <c:pt idx="11">
                  <c:v>508</c:v>
                </c:pt>
                <c:pt idx="12">
                  <c:v>413</c:v>
                </c:pt>
                <c:pt idx="13">
                  <c:v>311</c:v>
                </c:pt>
                <c:pt idx="14">
                  <c:v>282</c:v>
                </c:pt>
                <c:pt idx="15">
                  <c:v>313</c:v>
                </c:pt>
                <c:pt idx="16">
                  <c:v>292</c:v>
                </c:pt>
                <c:pt idx="17">
                  <c:v>257</c:v>
                </c:pt>
                <c:pt idx="18">
                  <c:v>251</c:v>
                </c:pt>
                <c:pt idx="19">
                  <c:v>315</c:v>
                </c:pt>
                <c:pt idx="20">
                  <c:v>318</c:v>
                </c:pt>
                <c:pt idx="21">
                  <c:v>366</c:v>
                </c:pt>
                <c:pt idx="22">
                  <c:v>376</c:v>
                </c:pt>
                <c:pt idx="23">
                  <c:v>402</c:v>
                </c:pt>
                <c:pt idx="24">
                  <c:v>396</c:v>
                </c:pt>
                <c:pt idx="25">
                  <c:v>328</c:v>
                </c:pt>
                <c:pt idx="26">
                  <c:v>350</c:v>
                </c:pt>
                <c:pt idx="27">
                  <c:v>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AF-4D8A-B0AA-B4910FCDE159}"/>
            </c:ext>
          </c:extLst>
        </c:ser>
        <c:ser>
          <c:idx val="2"/>
          <c:order val="2"/>
          <c:tx>
            <c:strRef>
              <c:f>'KW-37'!$V$2</c:f>
              <c:strCache>
                <c:ptCount val="1"/>
                <c:pt idx="0">
                  <c:v>Anzahl
Verstorben</c:v>
                </c:pt>
              </c:strCache>
            </c:strRef>
          </c:tx>
          <c:spPr>
            <a:solidFill>
              <a:schemeClr val="tx1"/>
            </a:solidFill>
            <a:ln w="28575" cap="rnd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'KW-37'!$V$3:$V$30</c:f>
              <c:numCache>
                <c:formatCode>General</c:formatCode>
                <c:ptCount val="28"/>
                <c:pt idx="0">
                  <c:v>12</c:v>
                </c:pt>
                <c:pt idx="1">
                  <c:v>85</c:v>
                </c:pt>
                <c:pt idx="2">
                  <c:v>475</c:v>
                </c:pt>
                <c:pt idx="3">
                  <c:v>1448</c:v>
                </c:pt>
                <c:pt idx="4">
                  <c:v>2246</c:v>
                </c:pt>
                <c:pt idx="5">
                  <c:v>1862</c:v>
                </c:pt>
                <c:pt idx="6">
                  <c:v>1207</c:v>
                </c:pt>
                <c:pt idx="7">
                  <c:v>713</c:v>
                </c:pt>
                <c:pt idx="8">
                  <c:v>374</c:v>
                </c:pt>
                <c:pt idx="9">
                  <c:v>250</c:v>
                </c:pt>
                <c:pt idx="10">
                  <c:v>156</c:v>
                </c:pt>
                <c:pt idx="11">
                  <c:v>107</c:v>
                </c:pt>
                <c:pt idx="12">
                  <c:v>60</c:v>
                </c:pt>
                <c:pt idx="13">
                  <c:v>43</c:v>
                </c:pt>
                <c:pt idx="14">
                  <c:v>31</c:v>
                </c:pt>
                <c:pt idx="15">
                  <c:v>34</c:v>
                </c:pt>
                <c:pt idx="16">
                  <c:v>23</c:v>
                </c:pt>
                <c:pt idx="17">
                  <c:v>25</c:v>
                </c:pt>
                <c:pt idx="18">
                  <c:v>22</c:v>
                </c:pt>
                <c:pt idx="19">
                  <c:v>30</c:v>
                </c:pt>
                <c:pt idx="20">
                  <c:v>31</c:v>
                </c:pt>
                <c:pt idx="21">
                  <c:v>30</c:v>
                </c:pt>
                <c:pt idx="22">
                  <c:v>23</c:v>
                </c:pt>
                <c:pt idx="23">
                  <c:v>27</c:v>
                </c:pt>
                <c:pt idx="24">
                  <c:v>21</c:v>
                </c:pt>
                <c:pt idx="25">
                  <c:v>9</c:v>
                </c:pt>
                <c:pt idx="26">
                  <c:v>11</c:v>
                </c:pt>
                <c:pt idx="2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AF-4D8A-B0AA-B4910FCDE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24837784"/>
        <c:axId val="724837128"/>
        <c:extLst/>
      </c:barChart>
      <c:lineChart>
        <c:grouping val="standard"/>
        <c:varyColors val="0"/>
        <c:ser>
          <c:idx val="3"/>
          <c:order val="3"/>
          <c:tx>
            <c:strRef>
              <c:f>'KW-37'!$U$2</c:f>
              <c:strCache>
                <c:ptCount val="1"/>
                <c:pt idx="0">
                  <c:v>Anteil
hospitalisiert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val>
            <c:numRef>
              <c:f>'KW-37'!$U$3:$U$30</c:f>
              <c:numCache>
                <c:formatCode>0.00%</c:formatCode>
                <c:ptCount val="28"/>
                <c:pt idx="0">
                  <c:v>0.18161434977578475</c:v>
                </c:pt>
                <c:pt idx="1">
                  <c:v>8.1051649035469825E-2</c:v>
                </c:pt>
                <c:pt idx="2">
                  <c:v>9.8092521615117209E-2</c:v>
                </c:pt>
                <c:pt idx="3">
                  <c:v>0.14985158844447058</c:v>
                </c:pt>
                <c:pt idx="4">
                  <c:v>0.16769188140759214</c:v>
                </c:pt>
                <c:pt idx="5">
                  <c:v>0.17302031204003532</c:v>
                </c:pt>
                <c:pt idx="6">
                  <c:v>0.19304418041296573</c:v>
                </c:pt>
                <c:pt idx="7">
                  <c:v>0.17903930131004367</c:v>
                </c:pt>
                <c:pt idx="8">
                  <c:v>0.18140284869658693</c:v>
                </c:pt>
                <c:pt idx="9">
                  <c:v>0.17084538733526197</c:v>
                </c:pt>
                <c:pt idx="10">
                  <c:v>0.15459551037695893</c:v>
                </c:pt>
                <c:pt idx="11">
                  <c:v>0.1406423034330011</c:v>
                </c:pt>
                <c:pt idx="12">
                  <c:v>0.12922403003754693</c:v>
                </c:pt>
                <c:pt idx="13">
                  <c:v>0.13234042553191488</c:v>
                </c:pt>
                <c:pt idx="14">
                  <c:v>0.12061591103507271</c:v>
                </c:pt>
                <c:pt idx="15">
                  <c:v>7.6603034752814492E-2</c:v>
                </c:pt>
                <c:pt idx="16">
                  <c:v>9.1392801251956188E-2</c:v>
                </c:pt>
                <c:pt idx="17">
                  <c:v>9.5468053491827631E-2</c:v>
                </c:pt>
                <c:pt idx="18">
                  <c:v>0.10397680198840099</c:v>
                </c:pt>
                <c:pt idx="19">
                  <c:v>0.10458167330677291</c:v>
                </c:pt>
                <c:pt idx="20">
                  <c:v>8.101910828025477E-2</c:v>
                </c:pt>
                <c:pt idx="21">
                  <c:v>7.6059850374064833E-2</c:v>
                </c:pt>
                <c:pt idx="22">
                  <c:v>6.2323885297530253E-2</c:v>
                </c:pt>
                <c:pt idx="23">
                  <c:v>5.0796057619408641E-2</c:v>
                </c:pt>
                <c:pt idx="24">
                  <c:v>4.1483343808925204E-2</c:v>
                </c:pt>
                <c:pt idx="25">
                  <c:v>3.7400228050171035E-2</c:v>
                </c:pt>
                <c:pt idx="26">
                  <c:v>4.0906965871902755E-2</c:v>
                </c:pt>
                <c:pt idx="27">
                  <c:v>3.3361847733105215E-2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AF-4D8A-B0AA-B4910FCDE159}"/>
            </c:ext>
          </c:extLst>
        </c:ser>
        <c:ser>
          <c:idx val="4"/>
          <c:order val="4"/>
          <c:tx>
            <c:strRef>
              <c:f>'KW-37'!$X$2</c:f>
              <c:strCache>
                <c:ptCount val="1"/>
                <c:pt idx="0">
                  <c:v>Anteil
hospitalisiert
Verstorben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'KW-37'!$X$3:$X$30</c:f>
              <c:numCache>
                <c:formatCode>0.00%</c:formatCode>
                <c:ptCount val="28"/>
                <c:pt idx="0">
                  <c:v>7.407407407407407E-2</c:v>
                </c:pt>
                <c:pt idx="1">
                  <c:v>0.16314779270633398</c:v>
                </c:pt>
                <c:pt idx="2">
                  <c:v>0.21581099500227169</c:v>
                </c:pt>
                <c:pt idx="3">
                  <c:v>0.28397725044126298</c:v>
                </c:pt>
                <c:pt idx="4">
                  <c:v>0.37111698612029081</c:v>
                </c:pt>
                <c:pt idx="5">
                  <c:v>0.39600170140365804</c:v>
                </c:pt>
                <c:pt idx="6">
                  <c:v>0.36062145204660889</c:v>
                </c:pt>
                <c:pt idx="7">
                  <c:v>0.32204155374887083</c:v>
                </c:pt>
                <c:pt idx="8">
                  <c:v>0.27703703703703703</c:v>
                </c:pt>
                <c:pt idx="9">
                  <c:v>0.23518344308560676</c:v>
                </c:pt>
                <c:pt idx="10">
                  <c:v>0.21369863013698631</c:v>
                </c:pt>
                <c:pt idx="11">
                  <c:v>0.21062992125984251</c:v>
                </c:pt>
                <c:pt idx="12">
                  <c:v>0.14527845036319612</c:v>
                </c:pt>
                <c:pt idx="13">
                  <c:v>0.13826366559485531</c:v>
                </c:pt>
                <c:pt idx="14">
                  <c:v>0.1099290780141844</c:v>
                </c:pt>
                <c:pt idx="15">
                  <c:v>0.10862619808306709</c:v>
                </c:pt>
                <c:pt idx="16">
                  <c:v>7.8767123287671229E-2</c:v>
                </c:pt>
                <c:pt idx="17">
                  <c:v>9.727626459143969E-2</c:v>
                </c:pt>
                <c:pt idx="18">
                  <c:v>8.7649402390438252E-2</c:v>
                </c:pt>
                <c:pt idx="19">
                  <c:v>9.5238095238095233E-2</c:v>
                </c:pt>
                <c:pt idx="20">
                  <c:v>9.7484276729559755E-2</c:v>
                </c:pt>
                <c:pt idx="21">
                  <c:v>8.1967213114754092E-2</c:v>
                </c:pt>
                <c:pt idx="22">
                  <c:v>6.1170212765957445E-2</c:v>
                </c:pt>
                <c:pt idx="23">
                  <c:v>6.7164179104477612E-2</c:v>
                </c:pt>
                <c:pt idx="24">
                  <c:v>5.3030303030303032E-2</c:v>
                </c:pt>
                <c:pt idx="25">
                  <c:v>2.7439024390243903E-2</c:v>
                </c:pt>
                <c:pt idx="26">
                  <c:v>3.1428571428571431E-2</c:v>
                </c:pt>
                <c:pt idx="27">
                  <c:v>2.2435897435897436E-2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0AF-4D8A-B0AA-B4910FCDE159}"/>
            </c:ext>
          </c:extLst>
        </c:ser>
        <c:ser>
          <c:idx val="5"/>
          <c:order val="5"/>
          <c:tx>
            <c:strRef>
              <c:f>'KW-37'!$W$2</c:f>
              <c:strCache>
                <c:ptCount val="1"/>
                <c:pt idx="0">
                  <c:v>Anteil ges.
Verstorben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'KW-37'!$W$3:$W$30</c:f>
              <c:numCache>
                <c:formatCode>0.00%</c:formatCode>
                <c:ptCount val="28"/>
                <c:pt idx="0">
                  <c:v>1.3452914798206279E-2</c:v>
                </c:pt>
                <c:pt idx="1">
                  <c:v>1.3223397635345364E-2</c:v>
                </c:pt>
                <c:pt idx="2">
                  <c:v>2.1169444692040289E-2</c:v>
                </c:pt>
                <c:pt idx="3">
                  <c:v>4.2554442060716492E-2</c:v>
                </c:pt>
                <c:pt idx="4">
                  <c:v>6.2233305624826825E-2</c:v>
                </c:pt>
                <c:pt idx="5">
                  <c:v>6.8516337945245809E-2</c:v>
                </c:pt>
                <c:pt idx="6">
                  <c:v>6.9615872649671243E-2</c:v>
                </c:pt>
                <c:pt idx="7">
                  <c:v>5.7658094775998703E-2</c:v>
                </c:pt>
                <c:pt idx="8">
                  <c:v>5.0255307712980382E-2</c:v>
                </c:pt>
                <c:pt idx="9">
                  <c:v>4.0180006428801027E-2</c:v>
                </c:pt>
                <c:pt idx="10">
                  <c:v>3.303684879288437E-2</c:v>
                </c:pt>
                <c:pt idx="11">
                  <c:v>2.9623477297895901E-2</c:v>
                </c:pt>
                <c:pt idx="12">
                  <c:v>1.8773466833541929E-2</c:v>
                </c:pt>
                <c:pt idx="13">
                  <c:v>1.8297872340425531E-2</c:v>
                </c:pt>
                <c:pt idx="14">
                  <c:v>1.3259195893926433E-2</c:v>
                </c:pt>
                <c:pt idx="15">
                  <c:v>8.321096426823299E-3</c:v>
                </c:pt>
                <c:pt idx="16">
                  <c:v>7.1987480438184667E-3</c:v>
                </c:pt>
                <c:pt idx="17">
                  <c:v>9.2867756315007429E-3</c:v>
                </c:pt>
                <c:pt idx="18">
                  <c:v>9.1135045567522777E-3</c:v>
                </c:pt>
                <c:pt idx="19">
                  <c:v>9.9601593625498006E-3</c:v>
                </c:pt>
                <c:pt idx="20">
                  <c:v>7.8980891719745219E-3</c:v>
                </c:pt>
                <c:pt idx="21">
                  <c:v>6.2344139650872821E-3</c:v>
                </c:pt>
                <c:pt idx="22">
                  <c:v>3.8123653240510523E-3</c:v>
                </c:pt>
                <c:pt idx="23">
                  <c:v>3.4116755117513269E-3</c:v>
                </c:pt>
                <c:pt idx="24">
                  <c:v>2.1998742928975488E-3</c:v>
                </c:pt>
                <c:pt idx="25">
                  <c:v>1.0262257696693272E-3</c:v>
                </c:pt>
                <c:pt idx="26">
                  <c:v>1.2856474988312296E-3</c:v>
                </c:pt>
                <c:pt idx="27">
                  <c:v>7.4850299401197609E-4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0AF-4D8A-B0AA-B4910FCDE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793192"/>
        <c:axId val="721791552"/>
      </c:lineChart>
      <c:catAx>
        <c:axId val="72483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12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7248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784"/>
        <c:crosses val="autoZero"/>
        <c:crossBetween val="between"/>
      </c:valAx>
      <c:valAx>
        <c:axId val="721791552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793192"/>
        <c:crosses val="max"/>
        <c:crossBetween val="between"/>
      </c:valAx>
      <c:catAx>
        <c:axId val="721793192"/>
        <c:scaling>
          <c:orientation val="minMax"/>
        </c:scaling>
        <c:delete val="1"/>
        <c:axPos val="b"/>
        <c:majorTickMark val="out"/>
        <c:minorTickMark val="none"/>
        <c:tickLblPos val="nextTo"/>
        <c:crossAx val="721791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ayout>
        <c:manualLayout>
          <c:xMode val="edge"/>
          <c:yMode val="edge"/>
          <c:x val="9.8099794359263956E-2"/>
          <c:y val="0.80080370745620277"/>
          <c:w val="0.80831086912512118"/>
          <c:h val="0.180438354512165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>
      <a:gsLst>
        <a:gs pos="0">
          <a:srgbClr val="002060"/>
        </a:gs>
        <a:gs pos="31000">
          <a:srgbClr val="002060"/>
        </a:gs>
        <a:gs pos="79000">
          <a:srgbClr val="7030A0"/>
        </a:gs>
        <a:gs pos="100000">
          <a:srgbClr val="7030A0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Fälle</a:t>
            </a:r>
            <a:r>
              <a:rPr lang="en-US" b="1" baseline="0">
                <a:solidFill>
                  <a:schemeClr val="bg1"/>
                </a:solidFill>
              </a:rPr>
              <a:t> - Hospitalisation - Verstorben / Woche</a:t>
            </a:r>
            <a:endParaRPr lang="en-US" b="1">
              <a:solidFill>
                <a:schemeClr val="bg1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2446414428237061E-2"/>
          <c:y val="6.3802419971848698E-2"/>
          <c:w val="0.83739862693076761"/>
          <c:h val="0.665801057358145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'KW-35'!$O$2</c:f>
              <c:strCache>
                <c:ptCount val="1"/>
                <c:pt idx="0">
                  <c:v>Fälle
ges.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'KW-35'!$N$3:$N$28</c:f>
              <c:numCache>
                <c:formatCode>General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</c:numCache>
            </c:numRef>
          </c:cat>
          <c:val>
            <c:numRef>
              <c:f>'KW-35'!$O$3:$O$28</c:f>
              <c:numCache>
                <c:formatCode>#,##0</c:formatCode>
                <c:ptCount val="26"/>
                <c:pt idx="0">
                  <c:v>892</c:v>
                </c:pt>
                <c:pt idx="1">
                  <c:v>6429</c:v>
                </c:pt>
                <c:pt idx="2">
                  <c:v>22440</c:v>
                </c:pt>
                <c:pt idx="3">
                  <c:v>34029</c:v>
                </c:pt>
                <c:pt idx="4">
                  <c:v>36103</c:v>
                </c:pt>
                <c:pt idx="5">
                  <c:v>27176</c:v>
                </c:pt>
                <c:pt idx="6">
                  <c:v>17338</c:v>
                </c:pt>
                <c:pt idx="7">
                  <c:v>12367</c:v>
                </c:pt>
                <c:pt idx="8">
                  <c:v>7442</c:v>
                </c:pt>
                <c:pt idx="9">
                  <c:v>6223</c:v>
                </c:pt>
                <c:pt idx="10">
                  <c:v>4721</c:v>
                </c:pt>
                <c:pt idx="11">
                  <c:v>3611</c:v>
                </c:pt>
                <c:pt idx="12">
                  <c:v>3196</c:v>
                </c:pt>
                <c:pt idx="13">
                  <c:v>2348</c:v>
                </c:pt>
                <c:pt idx="14">
                  <c:v>2338</c:v>
                </c:pt>
                <c:pt idx="15">
                  <c:v>4085</c:v>
                </c:pt>
                <c:pt idx="16">
                  <c:v>3194</c:v>
                </c:pt>
                <c:pt idx="17">
                  <c:v>2691</c:v>
                </c:pt>
                <c:pt idx="18">
                  <c:v>2413</c:v>
                </c:pt>
                <c:pt idx="19">
                  <c:v>3013</c:v>
                </c:pt>
                <c:pt idx="20">
                  <c:v>3923</c:v>
                </c:pt>
                <c:pt idx="21">
                  <c:v>4810</c:v>
                </c:pt>
                <c:pt idx="22">
                  <c:v>6033</c:v>
                </c:pt>
                <c:pt idx="23">
                  <c:v>7910</c:v>
                </c:pt>
                <c:pt idx="24">
                  <c:v>9545</c:v>
                </c:pt>
                <c:pt idx="25">
                  <c:v>8543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DB-4191-82B2-4D14D3F81475}"/>
            </c:ext>
          </c:extLst>
        </c:ser>
        <c:ser>
          <c:idx val="1"/>
          <c:order val="1"/>
          <c:tx>
            <c:strRef>
              <c:f>'KW-35'!$T$2</c:f>
              <c:strCache>
                <c:ptCount val="1"/>
                <c:pt idx="0">
                  <c:v>Anzahl
hospitalisiert</c:v>
                </c:pt>
              </c:strCache>
            </c:strRef>
          </c:tx>
          <c:spPr>
            <a:solidFill>
              <a:srgbClr val="FFC000"/>
            </a:solidFill>
            <a:ln w="28575" cap="rnd">
              <a:solidFill>
                <a:srgbClr val="FFC000"/>
              </a:solidFill>
              <a:round/>
            </a:ln>
            <a:effectLst/>
          </c:spPr>
          <c:invertIfNegative val="0"/>
          <c:val>
            <c:numRef>
              <c:f>'KW-35'!$T$3:$T$28</c:f>
              <c:numCache>
                <c:formatCode>#,##0</c:formatCode>
                <c:ptCount val="26"/>
                <c:pt idx="0">
                  <c:v>162</c:v>
                </c:pt>
                <c:pt idx="1">
                  <c:v>521</c:v>
                </c:pt>
                <c:pt idx="2">
                  <c:v>2196</c:v>
                </c:pt>
                <c:pt idx="3">
                  <c:v>5074</c:v>
                </c:pt>
                <c:pt idx="4">
                  <c:v>6041</c:v>
                </c:pt>
                <c:pt idx="5">
                  <c:v>4684</c:v>
                </c:pt>
                <c:pt idx="6">
                  <c:v>3339</c:v>
                </c:pt>
                <c:pt idx="7">
                  <c:v>2210</c:v>
                </c:pt>
                <c:pt idx="8">
                  <c:v>1347</c:v>
                </c:pt>
                <c:pt idx="9">
                  <c:v>1059</c:v>
                </c:pt>
                <c:pt idx="10">
                  <c:v>726</c:v>
                </c:pt>
                <c:pt idx="11">
                  <c:v>505</c:v>
                </c:pt>
                <c:pt idx="12">
                  <c:v>410</c:v>
                </c:pt>
                <c:pt idx="13">
                  <c:v>305</c:v>
                </c:pt>
                <c:pt idx="14">
                  <c:v>278</c:v>
                </c:pt>
                <c:pt idx="15">
                  <c:v>306</c:v>
                </c:pt>
                <c:pt idx="16">
                  <c:v>291</c:v>
                </c:pt>
                <c:pt idx="17">
                  <c:v>255</c:v>
                </c:pt>
                <c:pt idx="18">
                  <c:v>244</c:v>
                </c:pt>
                <c:pt idx="19">
                  <c:v>314</c:v>
                </c:pt>
                <c:pt idx="20">
                  <c:v>316</c:v>
                </c:pt>
                <c:pt idx="21">
                  <c:v>362</c:v>
                </c:pt>
                <c:pt idx="22">
                  <c:v>374</c:v>
                </c:pt>
                <c:pt idx="23">
                  <c:v>389</c:v>
                </c:pt>
                <c:pt idx="24">
                  <c:v>381</c:v>
                </c:pt>
                <c:pt idx="25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B9-41B4-887B-FDFFB6ABF0B2}"/>
            </c:ext>
          </c:extLst>
        </c:ser>
        <c:ser>
          <c:idx val="2"/>
          <c:order val="2"/>
          <c:tx>
            <c:strRef>
              <c:f>'KW-35'!$V$2</c:f>
              <c:strCache>
                <c:ptCount val="1"/>
                <c:pt idx="0">
                  <c:v>Anzahl
Verstorben</c:v>
                </c:pt>
              </c:strCache>
            </c:strRef>
          </c:tx>
          <c:spPr>
            <a:solidFill>
              <a:schemeClr val="tx1"/>
            </a:solidFill>
            <a:ln w="28575" cap="rnd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'KW-35'!$V$3:$V$28</c:f>
              <c:numCache>
                <c:formatCode>General</c:formatCode>
                <c:ptCount val="26"/>
                <c:pt idx="0">
                  <c:v>12</c:v>
                </c:pt>
                <c:pt idx="1">
                  <c:v>85</c:v>
                </c:pt>
                <c:pt idx="2">
                  <c:v>474</c:v>
                </c:pt>
                <c:pt idx="3">
                  <c:v>1448</c:v>
                </c:pt>
                <c:pt idx="4">
                  <c:v>2244</c:v>
                </c:pt>
                <c:pt idx="5">
                  <c:v>1861</c:v>
                </c:pt>
                <c:pt idx="6">
                  <c:v>1208</c:v>
                </c:pt>
                <c:pt idx="7">
                  <c:v>713</c:v>
                </c:pt>
                <c:pt idx="8">
                  <c:v>374</c:v>
                </c:pt>
                <c:pt idx="9">
                  <c:v>249</c:v>
                </c:pt>
                <c:pt idx="10">
                  <c:v>154</c:v>
                </c:pt>
                <c:pt idx="11">
                  <c:v>106</c:v>
                </c:pt>
                <c:pt idx="12">
                  <c:v>60</c:v>
                </c:pt>
                <c:pt idx="13">
                  <c:v>43</c:v>
                </c:pt>
                <c:pt idx="14">
                  <c:v>31</c:v>
                </c:pt>
                <c:pt idx="15">
                  <c:v>33</c:v>
                </c:pt>
                <c:pt idx="16">
                  <c:v>23</c:v>
                </c:pt>
                <c:pt idx="17">
                  <c:v>23</c:v>
                </c:pt>
                <c:pt idx="18">
                  <c:v>22</c:v>
                </c:pt>
                <c:pt idx="19">
                  <c:v>28</c:v>
                </c:pt>
                <c:pt idx="20">
                  <c:v>30</c:v>
                </c:pt>
                <c:pt idx="21">
                  <c:v>27</c:v>
                </c:pt>
                <c:pt idx="22">
                  <c:v>20</c:v>
                </c:pt>
                <c:pt idx="23">
                  <c:v>18</c:v>
                </c:pt>
                <c:pt idx="24">
                  <c:v>10</c:v>
                </c:pt>
                <c:pt idx="2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B9-41B4-887B-FDFFB6ABF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24837784"/>
        <c:axId val="724837128"/>
        <c:extLst/>
      </c:barChart>
      <c:lineChart>
        <c:grouping val="standard"/>
        <c:varyColors val="0"/>
        <c:ser>
          <c:idx val="3"/>
          <c:order val="3"/>
          <c:tx>
            <c:strRef>
              <c:f>'KW-35'!$U$2</c:f>
              <c:strCache>
                <c:ptCount val="1"/>
                <c:pt idx="0">
                  <c:v>Anteil
hospitalisiert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val>
            <c:numRef>
              <c:f>'KW-35'!$U$3:$U$28</c:f>
              <c:numCache>
                <c:formatCode>0.00%</c:formatCode>
                <c:ptCount val="26"/>
                <c:pt idx="0">
                  <c:v>0.18161434977578475</c:v>
                </c:pt>
                <c:pt idx="1">
                  <c:v>8.1039041841655002E-2</c:v>
                </c:pt>
                <c:pt idx="2">
                  <c:v>9.7860962566844914E-2</c:v>
                </c:pt>
                <c:pt idx="3">
                  <c:v>0.14910811366775398</c:v>
                </c:pt>
                <c:pt idx="4">
                  <c:v>0.16732681494612636</c:v>
                </c:pt>
                <c:pt idx="5">
                  <c:v>0.17235796290844863</c:v>
                </c:pt>
                <c:pt idx="6">
                  <c:v>0.19258276617833661</c:v>
                </c:pt>
                <c:pt idx="7">
                  <c:v>0.17870138271205627</c:v>
                </c:pt>
                <c:pt idx="8">
                  <c:v>0.18099973125503896</c:v>
                </c:pt>
                <c:pt idx="9">
                  <c:v>0.17017515667684396</c:v>
                </c:pt>
                <c:pt idx="10">
                  <c:v>0.1537809786062275</c:v>
                </c:pt>
                <c:pt idx="11">
                  <c:v>0.13985045693713652</c:v>
                </c:pt>
                <c:pt idx="12">
                  <c:v>0.12828535669586985</c:v>
                </c:pt>
                <c:pt idx="13">
                  <c:v>0.12989778534923338</c:v>
                </c:pt>
                <c:pt idx="14">
                  <c:v>0.11890504704875962</c:v>
                </c:pt>
                <c:pt idx="15">
                  <c:v>7.4908200734394123E-2</c:v>
                </c:pt>
                <c:pt idx="16">
                  <c:v>9.1108328115216033E-2</c:v>
                </c:pt>
                <c:pt idx="17">
                  <c:v>9.4760312151616496E-2</c:v>
                </c:pt>
                <c:pt idx="18">
                  <c:v>0.10111893907998343</c:v>
                </c:pt>
                <c:pt idx="19">
                  <c:v>0.10421506803849984</c:v>
                </c:pt>
                <c:pt idx="20">
                  <c:v>8.0550599031353559E-2</c:v>
                </c:pt>
                <c:pt idx="21">
                  <c:v>7.5259875259875264E-2</c:v>
                </c:pt>
                <c:pt idx="22">
                  <c:v>6.1992375269351897E-2</c:v>
                </c:pt>
                <c:pt idx="23">
                  <c:v>4.9178255372945637E-2</c:v>
                </c:pt>
                <c:pt idx="24">
                  <c:v>3.9916186485070719E-2</c:v>
                </c:pt>
                <c:pt idx="25">
                  <c:v>3.2190097155565964E-2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B9-41B4-887B-FDFFB6ABF0B2}"/>
            </c:ext>
          </c:extLst>
        </c:ser>
        <c:ser>
          <c:idx val="4"/>
          <c:order val="4"/>
          <c:tx>
            <c:strRef>
              <c:f>'KW-35'!$X$2</c:f>
              <c:strCache>
                <c:ptCount val="1"/>
                <c:pt idx="0">
                  <c:v>Anteil
hospitalisiert
Verstorben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'KW-35'!$X$3:$X$28</c:f>
              <c:numCache>
                <c:formatCode>0.00%</c:formatCode>
                <c:ptCount val="26"/>
                <c:pt idx="0">
                  <c:v>7.407407407407407E-2</c:v>
                </c:pt>
                <c:pt idx="1">
                  <c:v>0.16314779270633398</c:v>
                </c:pt>
                <c:pt idx="2">
                  <c:v>0.21584699453551912</c:v>
                </c:pt>
                <c:pt idx="3">
                  <c:v>0.28537642885297598</c:v>
                </c:pt>
                <c:pt idx="4">
                  <c:v>0.37146167853004469</c:v>
                </c:pt>
                <c:pt idx="5">
                  <c:v>0.39730999146029033</c:v>
                </c:pt>
                <c:pt idx="6">
                  <c:v>0.36178496555855044</c:v>
                </c:pt>
                <c:pt idx="7">
                  <c:v>0.32262443438914029</c:v>
                </c:pt>
                <c:pt idx="8">
                  <c:v>0.27765404602821087</c:v>
                </c:pt>
                <c:pt idx="9">
                  <c:v>0.23512747875354106</c:v>
                </c:pt>
                <c:pt idx="10">
                  <c:v>0.21212121212121213</c:v>
                </c:pt>
                <c:pt idx="11">
                  <c:v>0.20990099009900989</c:v>
                </c:pt>
                <c:pt idx="12">
                  <c:v>0.14634146341463414</c:v>
                </c:pt>
                <c:pt idx="13">
                  <c:v>0.14098360655737704</c:v>
                </c:pt>
                <c:pt idx="14">
                  <c:v>0.11151079136690648</c:v>
                </c:pt>
                <c:pt idx="15">
                  <c:v>0.10784313725490197</c:v>
                </c:pt>
                <c:pt idx="16">
                  <c:v>7.903780068728522E-2</c:v>
                </c:pt>
                <c:pt idx="17">
                  <c:v>9.0196078431372548E-2</c:v>
                </c:pt>
                <c:pt idx="18">
                  <c:v>9.0163934426229511E-2</c:v>
                </c:pt>
                <c:pt idx="19">
                  <c:v>8.9171974522292988E-2</c:v>
                </c:pt>
                <c:pt idx="20">
                  <c:v>9.49367088607595E-2</c:v>
                </c:pt>
                <c:pt idx="21">
                  <c:v>7.4585635359116026E-2</c:v>
                </c:pt>
                <c:pt idx="22">
                  <c:v>5.3475935828877004E-2</c:v>
                </c:pt>
                <c:pt idx="23">
                  <c:v>4.6272493573264781E-2</c:v>
                </c:pt>
                <c:pt idx="24">
                  <c:v>2.6246719160104987E-2</c:v>
                </c:pt>
                <c:pt idx="25">
                  <c:v>2.181818181818182E-2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5B9-41B4-887B-FDFFB6ABF0B2}"/>
            </c:ext>
          </c:extLst>
        </c:ser>
        <c:ser>
          <c:idx val="5"/>
          <c:order val="5"/>
          <c:tx>
            <c:strRef>
              <c:f>'KW-35'!$W$2</c:f>
              <c:strCache>
                <c:ptCount val="1"/>
                <c:pt idx="0">
                  <c:v>Anteil ges.
Verstorben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'KW-35'!$W$3:$W$28</c:f>
              <c:numCache>
                <c:formatCode>0.00%</c:formatCode>
                <c:ptCount val="26"/>
                <c:pt idx="0">
                  <c:v>1.3452914798206279E-2</c:v>
                </c:pt>
                <c:pt idx="1">
                  <c:v>1.3221340799502256E-2</c:v>
                </c:pt>
                <c:pt idx="2">
                  <c:v>2.1122994652406416E-2</c:v>
                </c:pt>
                <c:pt idx="3">
                  <c:v>4.2551940991507241E-2</c:v>
                </c:pt>
                <c:pt idx="4">
                  <c:v>6.2155499542974266E-2</c:v>
                </c:pt>
                <c:pt idx="5">
                  <c:v>6.8479540771268763E-2</c:v>
                </c:pt>
                <c:pt idx="6">
                  <c:v>6.9673549428999879E-2</c:v>
                </c:pt>
                <c:pt idx="7">
                  <c:v>5.7653432522034448E-2</c:v>
                </c:pt>
                <c:pt idx="8">
                  <c:v>5.0255307712980382E-2</c:v>
                </c:pt>
                <c:pt idx="9">
                  <c:v>4.0012855535915152E-2</c:v>
                </c:pt>
                <c:pt idx="10">
                  <c:v>3.2620207583139167E-2</c:v>
                </c:pt>
                <c:pt idx="11">
                  <c:v>2.9354749376903903E-2</c:v>
                </c:pt>
                <c:pt idx="12">
                  <c:v>1.8773466833541929E-2</c:v>
                </c:pt>
                <c:pt idx="13">
                  <c:v>1.8313458262350937E-2</c:v>
                </c:pt>
                <c:pt idx="14">
                  <c:v>1.3259195893926433E-2</c:v>
                </c:pt>
                <c:pt idx="15">
                  <c:v>8.0783353733170134E-3</c:v>
                </c:pt>
                <c:pt idx="16">
                  <c:v>7.2010018785222292E-3</c:v>
                </c:pt>
                <c:pt idx="17">
                  <c:v>8.5470085470085479E-3</c:v>
                </c:pt>
                <c:pt idx="18">
                  <c:v>9.117281392457521E-3</c:v>
                </c:pt>
                <c:pt idx="19">
                  <c:v>9.2930633919681375E-3</c:v>
                </c:pt>
                <c:pt idx="20">
                  <c:v>7.6472087687993878E-3</c:v>
                </c:pt>
                <c:pt idx="21">
                  <c:v>5.6133056133056136E-3</c:v>
                </c:pt>
                <c:pt idx="22">
                  <c:v>3.3151002817835241E-3</c:v>
                </c:pt>
                <c:pt idx="23">
                  <c:v>2.2756005056890011E-3</c:v>
                </c:pt>
                <c:pt idx="24">
                  <c:v>1.0476689366160294E-3</c:v>
                </c:pt>
                <c:pt idx="25">
                  <c:v>7.0232939248507549E-4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5B9-41B4-887B-FDFFB6ABF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793192"/>
        <c:axId val="721791552"/>
      </c:lineChart>
      <c:catAx>
        <c:axId val="72483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12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7248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784"/>
        <c:crosses val="autoZero"/>
        <c:crossBetween val="between"/>
      </c:valAx>
      <c:valAx>
        <c:axId val="721791552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793192"/>
        <c:crosses val="max"/>
        <c:crossBetween val="between"/>
      </c:valAx>
      <c:catAx>
        <c:axId val="721793192"/>
        <c:scaling>
          <c:orientation val="minMax"/>
        </c:scaling>
        <c:delete val="1"/>
        <c:axPos val="b"/>
        <c:majorTickMark val="out"/>
        <c:minorTickMark val="none"/>
        <c:tickLblPos val="nextTo"/>
        <c:crossAx val="721791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ayout>
        <c:manualLayout>
          <c:xMode val="edge"/>
          <c:yMode val="edge"/>
          <c:x val="9.8099794359263956E-2"/>
          <c:y val="0.80080370745620277"/>
          <c:w val="0.80831086912512118"/>
          <c:h val="0.180438354512165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>
      <a:gsLst>
        <a:gs pos="0">
          <a:srgbClr val="002060"/>
        </a:gs>
        <a:gs pos="31000">
          <a:srgbClr val="002060"/>
        </a:gs>
        <a:gs pos="79000">
          <a:srgbClr val="7030A0"/>
        </a:gs>
        <a:gs pos="100000">
          <a:srgbClr val="7030A0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Fälle</a:t>
            </a:r>
            <a:r>
              <a:rPr lang="en-US" b="1" baseline="0">
                <a:solidFill>
                  <a:schemeClr val="bg1"/>
                </a:solidFill>
              </a:rPr>
              <a:t> - Hospitalisation - Verstorben / Woche</a:t>
            </a:r>
            <a:endParaRPr lang="en-US" b="1">
              <a:solidFill>
                <a:schemeClr val="bg1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2446414428237061E-2"/>
          <c:y val="6.3802419971848698E-2"/>
          <c:w val="0.83739862693076761"/>
          <c:h val="0.665801057358145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'KW-47'!$O$2</c:f>
              <c:strCache>
                <c:ptCount val="1"/>
                <c:pt idx="0">
                  <c:v>Fälle
ges.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'KW-47'!$N$3:$N$40</c:f>
              <c:numCache>
                <c:formatCode>General</c:formatCode>
                <c:ptCount val="38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</c:numCache>
            </c:numRef>
          </c:cat>
          <c:val>
            <c:numRef>
              <c:f>'KW-47'!$O$3:$O$40</c:f>
              <c:numCache>
                <c:formatCode>#,##0</c:formatCode>
                <c:ptCount val="38"/>
                <c:pt idx="0">
                  <c:v>892</c:v>
                </c:pt>
                <c:pt idx="1">
                  <c:v>6434</c:v>
                </c:pt>
                <c:pt idx="2">
                  <c:v>22429</c:v>
                </c:pt>
                <c:pt idx="3">
                  <c:v>34025</c:v>
                </c:pt>
                <c:pt idx="4">
                  <c:v>36086</c:v>
                </c:pt>
                <c:pt idx="5">
                  <c:v>27181</c:v>
                </c:pt>
                <c:pt idx="6">
                  <c:v>17353</c:v>
                </c:pt>
                <c:pt idx="7">
                  <c:v>12383</c:v>
                </c:pt>
                <c:pt idx="8">
                  <c:v>7442</c:v>
                </c:pt>
                <c:pt idx="9">
                  <c:v>6225</c:v>
                </c:pt>
                <c:pt idx="10">
                  <c:v>4732</c:v>
                </c:pt>
                <c:pt idx="11">
                  <c:v>3618</c:v>
                </c:pt>
                <c:pt idx="12">
                  <c:v>3214</c:v>
                </c:pt>
                <c:pt idx="13">
                  <c:v>2356</c:v>
                </c:pt>
                <c:pt idx="14">
                  <c:v>2343</c:v>
                </c:pt>
                <c:pt idx="15">
                  <c:v>4090</c:v>
                </c:pt>
                <c:pt idx="16">
                  <c:v>3203</c:v>
                </c:pt>
                <c:pt idx="17">
                  <c:v>2695</c:v>
                </c:pt>
                <c:pt idx="18">
                  <c:v>2418</c:v>
                </c:pt>
                <c:pt idx="19">
                  <c:v>3020</c:v>
                </c:pt>
                <c:pt idx="20">
                  <c:v>3934</c:v>
                </c:pt>
                <c:pt idx="21">
                  <c:v>4817</c:v>
                </c:pt>
                <c:pt idx="22">
                  <c:v>6050</c:v>
                </c:pt>
                <c:pt idx="23">
                  <c:v>7940</c:v>
                </c:pt>
                <c:pt idx="24">
                  <c:v>9590</c:v>
                </c:pt>
                <c:pt idx="25">
                  <c:v>8812</c:v>
                </c:pt>
                <c:pt idx="26">
                  <c:v>8610</c:v>
                </c:pt>
                <c:pt idx="27">
                  <c:v>9768</c:v>
                </c:pt>
                <c:pt idx="28">
                  <c:v>12264</c:v>
                </c:pt>
                <c:pt idx="29">
                  <c:v>13049</c:v>
                </c:pt>
                <c:pt idx="30">
                  <c:v>15893</c:v>
                </c:pt>
                <c:pt idx="31">
                  <c:v>26129</c:v>
                </c:pt>
                <c:pt idx="32">
                  <c:v>42020</c:v>
                </c:pt>
                <c:pt idx="33">
                  <c:v>74731</c:v>
                </c:pt>
                <c:pt idx="34">
                  <c:v>111068</c:v>
                </c:pt>
                <c:pt idx="35">
                  <c:v>125623</c:v>
                </c:pt>
                <c:pt idx="36">
                  <c:v>127472</c:v>
                </c:pt>
                <c:pt idx="37">
                  <c:v>125162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5B-4F71-A590-521DE24E9675}"/>
            </c:ext>
          </c:extLst>
        </c:ser>
        <c:ser>
          <c:idx val="1"/>
          <c:order val="1"/>
          <c:tx>
            <c:strRef>
              <c:f>'KW-47'!$V$2</c:f>
              <c:strCache>
                <c:ptCount val="1"/>
                <c:pt idx="0">
                  <c:v>Anzahl
hospitalisiert</c:v>
                </c:pt>
              </c:strCache>
            </c:strRef>
          </c:tx>
          <c:spPr>
            <a:solidFill>
              <a:srgbClr val="FFC000"/>
            </a:solidFill>
            <a:ln w="28575" cap="rnd">
              <a:solidFill>
                <a:srgbClr val="FFC000"/>
              </a:solidFill>
              <a:round/>
            </a:ln>
            <a:effectLst/>
          </c:spPr>
          <c:invertIfNegative val="0"/>
          <c:val>
            <c:numRef>
              <c:f>'KW-47'!$V$3:$V$40</c:f>
              <c:numCache>
                <c:formatCode>#,##0</c:formatCode>
                <c:ptCount val="38"/>
                <c:pt idx="0">
                  <c:v>162</c:v>
                </c:pt>
                <c:pt idx="1">
                  <c:v>519</c:v>
                </c:pt>
                <c:pt idx="2">
                  <c:v>2205</c:v>
                </c:pt>
                <c:pt idx="3">
                  <c:v>5106</c:v>
                </c:pt>
                <c:pt idx="4">
                  <c:v>6058</c:v>
                </c:pt>
                <c:pt idx="5">
                  <c:v>4706</c:v>
                </c:pt>
                <c:pt idx="6">
                  <c:v>3353</c:v>
                </c:pt>
                <c:pt idx="7">
                  <c:v>2222</c:v>
                </c:pt>
                <c:pt idx="8">
                  <c:v>1356</c:v>
                </c:pt>
                <c:pt idx="9">
                  <c:v>1067</c:v>
                </c:pt>
                <c:pt idx="10">
                  <c:v>733</c:v>
                </c:pt>
                <c:pt idx="11">
                  <c:v>508</c:v>
                </c:pt>
                <c:pt idx="12">
                  <c:v>417</c:v>
                </c:pt>
                <c:pt idx="13">
                  <c:v>311</c:v>
                </c:pt>
                <c:pt idx="14">
                  <c:v>283</c:v>
                </c:pt>
                <c:pt idx="15">
                  <c:v>315</c:v>
                </c:pt>
                <c:pt idx="16">
                  <c:v>290</c:v>
                </c:pt>
                <c:pt idx="17">
                  <c:v>258</c:v>
                </c:pt>
                <c:pt idx="18">
                  <c:v>250</c:v>
                </c:pt>
                <c:pt idx="19">
                  <c:v>316</c:v>
                </c:pt>
                <c:pt idx="20">
                  <c:v>332</c:v>
                </c:pt>
                <c:pt idx="21">
                  <c:v>382</c:v>
                </c:pt>
                <c:pt idx="22">
                  <c:v>393</c:v>
                </c:pt>
                <c:pt idx="23">
                  <c:v>411</c:v>
                </c:pt>
                <c:pt idx="24">
                  <c:v>406</c:v>
                </c:pt>
                <c:pt idx="25">
                  <c:v>344</c:v>
                </c:pt>
                <c:pt idx="26">
                  <c:v>374</c:v>
                </c:pt>
                <c:pt idx="27">
                  <c:v>427</c:v>
                </c:pt>
                <c:pt idx="28">
                  <c:v>607</c:v>
                </c:pt>
                <c:pt idx="29">
                  <c:v>713</c:v>
                </c:pt>
                <c:pt idx="30">
                  <c:v>794</c:v>
                </c:pt>
                <c:pt idx="31">
                  <c:v>1436</c:v>
                </c:pt>
                <c:pt idx="32">
                  <c:v>2097</c:v>
                </c:pt>
                <c:pt idx="33">
                  <c:v>3612</c:v>
                </c:pt>
                <c:pt idx="34">
                  <c:v>4949</c:v>
                </c:pt>
                <c:pt idx="35">
                  <c:v>5407</c:v>
                </c:pt>
                <c:pt idx="36">
                  <c:v>5298</c:v>
                </c:pt>
                <c:pt idx="37">
                  <c:v>4221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5B-4F71-A590-521DE24E9675}"/>
            </c:ext>
          </c:extLst>
        </c:ser>
        <c:ser>
          <c:idx val="2"/>
          <c:order val="2"/>
          <c:tx>
            <c:strRef>
              <c:f>'KW-47'!$X$2</c:f>
              <c:strCache>
                <c:ptCount val="1"/>
                <c:pt idx="0">
                  <c:v>Anzahl
Verstorben</c:v>
                </c:pt>
              </c:strCache>
            </c:strRef>
          </c:tx>
          <c:spPr>
            <a:solidFill>
              <a:schemeClr val="tx1"/>
            </a:solidFill>
            <a:ln w="28575" cap="rnd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'KW-47'!$X$3:$X$40</c:f>
              <c:numCache>
                <c:formatCode>General</c:formatCode>
                <c:ptCount val="38"/>
                <c:pt idx="0">
                  <c:v>12</c:v>
                </c:pt>
                <c:pt idx="1">
                  <c:v>85</c:v>
                </c:pt>
                <c:pt idx="2">
                  <c:v>478</c:v>
                </c:pt>
                <c:pt idx="3">
                  <c:v>1450</c:v>
                </c:pt>
                <c:pt idx="4">
                  <c:v>2252</c:v>
                </c:pt>
                <c:pt idx="5">
                  <c:v>1866</c:v>
                </c:pt>
                <c:pt idx="6">
                  <c:v>1211</c:v>
                </c:pt>
                <c:pt idx="7">
                  <c:v>717</c:v>
                </c:pt>
                <c:pt idx="8">
                  <c:v>376</c:v>
                </c:pt>
                <c:pt idx="9">
                  <c:v>252</c:v>
                </c:pt>
                <c:pt idx="10">
                  <c:v>158</c:v>
                </c:pt>
                <c:pt idx="11">
                  <c:v>109</c:v>
                </c:pt>
                <c:pt idx="12">
                  <c:v>66</c:v>
                </c:pt>
                <c:pt idx="13">
                  <c:v>45</c:v>
                </c:pt>
                <c:pt idx="14">
                  <c:v>32</c:v>
                </c:pt>
                <c:pt idx="15">
                  <c:v>38</c:v>
                </c:pt>
                <c:pt idx="16">
                  <c:v>23</c:v>
                </c:pt>
                <c:pt idx="17">
                  <c:v>26</c:v>
                </c:pt>
                <c:pt idx="18">
                  <c:v>25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30</c:v>
                </c:pt>
                <c:pt idx="23">
                  <c:v>30</c:v>
                </c:pt>
                <c:pt idx="24">
                  <c:v>28</c:v>
                </c:pt>
                <c:pt idx="25">
                  <c:v>16</c:v>
                </c:pt>
                <c:pt idx="26">
                  <c:v>33</c:v>
                </c:pt>
                <c:pt idx="27">
                  <c:v>57</c:v>
                </c:pt>
                <c:pt idx="28">
                  <c:v>73</c:v>
                </c:pt>
                <c:pt idx="29">
                  <c:v>101</c:v>
                </c:pt>
                <c:pt idx="30">
                  <c:v>110</c:v>
                </c:pt>
                <c:pt idx="31">
                  <c:v>201</c:v>
                </c:pt>
                <c:pt idx="32">
                  <c:v>377</c:v>
                </c:pt>
                <c:pt idx="33">
                  <c:v>763</c:v>
                </c:pt>
                <c:pt idx="34">
                  <c:v>1045</c:v>
                </c:pt>
                <c:pt idx="35">
                  <c:v>985</c:v>
                </c:pt>
                <c:pt idx="36">
                  <c:v>822</c:v>
                </c:pt>
                <c:pt idx="37">
                  <c:v>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5B-4F71-A590-521DE24E9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24837784"/>
        <c:axId val="724837128"/>
        <c:extLst/>
      </c:barChart>
      <c:lineChart>
        <c:grouping val="standard"/>
        <c:varyColors val="0"/>
        <c:ser>
          <c:idx val="3"/>
          <c:order val="3"/>
          <c:tx>
            <c:strRef>
              <c:f>'KW-47'!$W$2</c:f>
              <c:strCache>
                <c:ptCount val="1"/>
                <c:pt idx="0">
                  <c:v>Anteil
hospitalisiert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val>
            <c:numRef>
              <c:f>'KW-47'!$W$3:$W$40</c:f>
              <c:numCache>
                <c:formatCode>0.00%</c:formatCode>
                <c:ptCount val="38"/>
                <c:pt idx="0">
                  <c:v>0.18161434977578475</c:v>
                </c:pt>
                <c:pt idx="1">
                  <c:v>8.0665216039788629E-2</c:v>
                </c:pt>
                <c:pt idx="2">
                  <c:v>9.8310223371527936E-2</c:v>
                </c:pt>
                <c:pt idx="3">
                  <c:v>0.15006612784717119</c:v>
                </c:pt>
                <c:pt idx="4">
                  <c:v>0.16787673890151306</c:v>
                </c:pt>
                <c:pt idx="5">
                  <c:v>0.17313564622346492</c:v>
                </c:pt>
                <c:pt idx="6">
                  <c:v>0.19322307382008874</c:v>
                </c:pt>
                <c:pt idx="7">
                  <c:v>0.17943955422757005</c:v>
                </c:pt>
                <c:pt idx="8">
                  <c:v>0.18220908357968288</c:v>
                </c:pt>
                <c:pt idx="9">
                  <c:v>0.17140562248995983</c:v>
                </c:pt>
                <c:pt idx="10">
                  <c:v>0.15490278951817413</c:v>
                </c:pt>
                <c:pt idx="11">
                  <c:v>0.14040906578220011</c:v>
                </c:pt>
                <c:pt idx="12">
                  <c:v>0.1297448662103298</c:v>
                </c:pt>
                <c:pt idx="13">
                  <c:v>0.13200339558573854</c:v>
                </c:pt>
                <c:pt idx="14">
                  <c:v>0.12078531796841656</c:v>
                </c:pt>
                <c:pt idx="15">
                  <c:v>7.7017114914425422E-2</c:v>
                </c:pt>
                <c:pt idx="16">
                  <c:v>9.0540118638776146E-2</c:v>
                </c:pt>
                <c:pt idx="17">
                  <c:v>9.5732838589981453E-2</c:v>
                </c:pt>
                <c:pt idx="18">
                  <c:v>0.10339123242349049</c:v>
                </c:pt>
                <c:pt idx="19">
                  <c:v>0.10463576158940398</c:v>
                </c:pt>
                <c:pt idx="20">
                  <c:v>8.4392475851550589E-2</c:v>
                </c:pt>
                <c:pt idx="21">
                  <c:v>7.9302470417272161E-2</c:v>
                </c:pt>
                <c:pt idx="22">
                  <c:v>6.4958677685950414E-2</c:v>
                </c:pt>
                <c:pt idx="23">
                  <c:v>5.1763224181360201E-2</c:v>
                </c:pt>
                <c:pt idx="24">
                  <c:v>4.2335766423357665E-2</c:v>
                </c:pt>
                <c:pt idx="25">
                  <c:v>3.9037675896504767E-2</c:v>
                </c:pt>
                <c:pt idx="26">
                  <c:v>4.3437862950058075E-2</c:v>
                </c:pt>
                <c:pt idx="27">
                  <c:v>4.3714168714168715E-2</c:v>
                </c:pt>
                <c:pt idx="28">
                  <c:v>4.9494455316373122E-2</c:v>
                </c:pt>
                <c:pt idx="29">
                  <c:v>5.4640202314353591E-2</c:v>
                </c:pt>
                <c:pt idx="30">
                  <c:v>4.9959101491222548E-2</c:v>
                </c:pt>
                <c:pt idx="31">
                  <c:v>5.4958092540854986E-2</c:v>
                </c:pt>
                <c:pt idx="32">
                  <c:v>4.990480723465017E-2</c:v>
                </c:pt>
                <c:pt idx="33">
                  <c:v>4.8333355635546159E-2</c:v>
                </c:pt>
                <c:pt idx="34">
                  <c:v>4.4558288615983002E-2</c:v>
                </c:pt>
                <c:pt idx="35">
                  <c:v>4.3041481257413056E-2</c:v>
                </c:pt>
                <c:pt idx="36">
                  <c:v>4.156206853269738E-2</c:v>
                </c:pt>
                <c:pt idx="37">
                  <c:v>3.3724293315862644E-2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5B-4F71-A590-521DE24E9675}"/>
            </c:ext>
          </c:extLst>
        </c:ser>
        <c:ser>
          <c:idx val="4"/>
          <c:order val="4"/>
          <c:tx>
            <c:strRef>
              <c:f>'KW-47'!$Z$2</c:f>
              <c:strCache>
                <c:ptCount val="1"/>
                <c:pt idx="0">
                  <c:v>Anteil
hospitalisiert
Verstorben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'KW-47'!$Z$3:$Z$40</c:f>
              <c:numCache>
                <c:formatCode>0.00%</c:formatCode>
                <c:ptCount val="38"/>
                <c:pt idx="0">
                  <c:v>7.407407407407407E-2</c:v>
                </c:pt>
                <c:pt idx="1">
                  <c:v>0.16377649325626203</c:v>
                </c:pt>
                <c:pt idx="2">
                  <c:v>0.21678004535147391</c:v>
                </c:pt>
                <c:pt idx="3">
                  <c:v>0.28397963180571878</c:v>
                </c:pt>
                <c:pt idx="4">
                  <c:v>0.3717398481346979</c:v>
                </c:pt>
                <c:pt idx="5">
                  <c:v>0.39651508712282191</c:v>
                </c:pt>
                <c:pt idx="6">
                  <c:v>0.36116910229645094</c:v>
                </c:pt>
                <c:pt idx="7">
                  <c:v>0.32268226822682267</c:v>
                </c:pt>
                <c:pt idx="8">
                  <c:v>0.27728613569321536</c:v>
                </c:pt>
                <c:pt idx="9">
                  <c:v>0.23617619493908154</c:v>
                </c:pt>
                <c:pt idx="10">
                  <c:v>0.21555252387448839</c:v>
                </c:pt>
                <c:pt idx="11">
                  <c:v>0.21456692913385828</c:v>
                </c:pt>
                <c:pt idx="12">
                  <c:v>0.15827338129496402</c:v>
                </c:pt>
                <c:pt idx="13">
                  <c:v>0.14469453376205788</c:v>
                </c:pt>
                <c:pt idx="14">
                  <c:v>0.11307420494699646</c:v>
                </c:pt>
                <c:pt idx="15">
                  <c:v>0.12063492063492064</c:v>
                </c:pt>
                <c:pt idx="16">
                  <c:v>7.9310344827586213E-2</c:v>
                </c:pt>
                <c:pt idx="17">
                  <c:v>0.10077519379844961</c:v>
                </c:pt>
                <c:pt idx="18">
                  <c:v>0.1</c:v>
                </c:pt>
                <c:pt idx="19">
                  <c:v>9.8101265822784806E-2</c:v>
                </c:pt>
                <c:pt idx="20">
                  <c:v>9.6385542168674704E-2</c:v>
                </c:pt>
                <c:pt idx="21">
                  <c:v>8.6387434554973816E-2</c:v>
                </c:pt>
                <c:pt idx="22">
                  <c:v>7.6335877862595422E-2</c:v>
                </c:pt>
                <c:pt idx="23">
                  <c:v>7.2992700729927001E-2</c:v>
                </c:pt>
                <c:pt idx="24">
                  <c:v>6.8965517241379309E-2</c:v>
                </c:pt>
                <c:pt idx="25">
                  <c:v>4.6511627906976744E-2</c:v>
                </c:pt>
                <c:pt idx="26">
                  <c:v>8.8235294117647065E-2</c:v>
                </c:pt>
                <c:pt idx="27">
                  <c:v>0.13348946135831383</c:v>
                </c:pt>
                <c:pt idx="28">
                  <c:v>0.12026359143327842</c:v>
                </c:pt>
                <c:pt idx="29">
                  <c:v>0.14165497896213183</c:v>
                </c:pt>
                <c:pt idx="30">
                  <c:v>0.1385390428211587</c:v>
                </c:pt>
                <c:pt idx="31">
                  <c:v>0.13997214484679665</c:v>
                </c:pt>
                <c:pt idx="32">
                  <c:v>0.17978063900810681</c:v>
                </c:pt>
                <c:pt idx="33">
                  <c:v>0.21124031007751937</c:v>
                </c:pt>
                <c:pt idx="34">
                  <c:v>0.2111537684380683</c:v>
                </c:pt>
                <c:pt idx="35">
                  <c:v>0.18217125947845386</c:v>
                </c:pt>
                <c:pt idx="36">
                  <c:v>0.1551528878822197</c:v>
                </c:pt>
                <c:pt idx="37">
                  <c:v>8.5050935797204449E-2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D5B-4F71-A590-521DE24E9675}"/>
            </c:ext>
          </c:extLst>
        </c:ser>
        <c:ser>
          <c:idx val="5"/>
          <c:order val="5"/>
          <c:tx>
            <c:strRef>
              <c:f>'KW-47'!$Y$2</c:f>
              <c:strCache>
                <c:ptCount val="1"/>
                <c:pt idx="0">
                  <c:v>Anteil ges.
Verstorben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'KW-47'!$Y$3:$Y$40</c:f>
              <c:numCache>
                <c:formatCode>0.00%</c:formatCode>
                <c:ptCount val="38"/>
                <c:pt idx="0">
                  <c:v>1.3452914798206279E-2</c:v>
                </c:pt>
                <c:pt idx="1">
                  <c:v>1.3211066210755362E-2</c:v>
                </c:pt>
                <c:pt idx="2">
                  <c:v>2.1311694680993358E-2</c:v>
                </c:pt>
                <c:pt idx="3">
                  <c:v>4.2615723732549599E-2</c:v>
                </c:pt>
                <c:pt idx="4">
                  <c:v>6.2406473424596799E-2</c:v>
                </c:pt>
                <c:pt idx="5">
                  <c:v>6.8650895846363275E-2</c:v>
                </c:pt>
                <c:pt idx="6">
                  <c:v>6.9786204114562322E-2</c:v>
                </c:pt>
                <c:pt idx="7">
                  <c:v>5.7901962367762252E-2</c:v>
                </c:pt>
                <c:pt idx="8">
                  <c:v>5.052405267401236E-2</c:v>
                </c:pt>
                <c:pt idx="9">
                  <c:v>4.0481927710843371E-2</c:v>
                </c:pt>
                <c:pt idx="10">
                  <c:v>3.3389687235841084E-2</c:v>
                </c:pt>
                <c:pt idx="11">
                  <c:v>3.0127142067440577E-2</c:v>
                </c:pt>
                <c:pt idx="12">
                  <c:v>2.0535158680771624E-2</c:v>
                </c:pt>
                <c:pt idx="13">
                  <c:v>1.9100169779286927E-2</c:v>
                </c:pt>
                <c:pt idx="14">
                  <c:v>1.365770379854887E-2</c:v>
                </c:pt>
                <c:pt idx="15">
                  <c:v>9.2909535452322736E-3</c:v>
                </c:pt>
                <c:pt idx="16">
                  <c:v>7.1807680299719014E-3</c:v>
                </c:pt>
                <c:pt idx="17">
                  <c:v>9.6474953617810763E-3</c:v>
                </c:pt>
                <c:pt idx="18">
                  <c:v>1.0339123242349049E-2</c:v>
                </c:pt>
                <c:pt idx="19">
                  <c:v>1.0264900662251655E-2</c:v>
                </c:pt>
                <c:pt idx="20">
                  <c:v>8.1342145399084902E-3</c:v>
                </c:pt>
                <c:pt idx="21">
                  <c:v>6.8507369732198464E-3</c:v>
                </c:pt>
                <c:pt idx="22">
                  <c:v>4.9586776859504135E-3</c:v>
                </c:pt>
                <c:pt idx="23">
                  <c:v>3.778337531486146E-3</c:v>
                </c:pt>
                <c:pt idx="24">
                  <c:v>2.9197080291970801E-3</c:v>
                </c:pt>
                <c:pt idx="25">
                  <c:v>1.8157058556513845E-3</c:v>
                </c:pt>
                <c:pt idx="26">
                  <c:v>3.8327526132404181E-3</c:v>
                </c:pt>
                <c:pt idx="27">
                  <c:v>5.8353808353808351E-3</c:v>
                </c:pt>
                <c:pt idx="28">
                  <c:v>5.9523809523809521E-3</c:v>
                </c:pt>
                <c:pt idx="29">
                  <c:v>7.7400567093263853E-3</c:v>
                </c:pt>
                <c:pt idx="30">
                  <c:v>6.9212861007990943E-3</c:v>
                </c:pt>
                <c:pt idx="31">
                  <c:v>7.6926020896322094E-3</c:v>
                </c:pt>
                <c:pt idx="32">
                  <c:v>8.9719181342217992E-3</c:v>
                </c:pt>
                <c:pt idx="33">
                  <c:v>1.0209953031539789E-2</c:v>
                </c:pt>
                <c:pt idx="34">
                  <c:v>9.4086505564158901E-3</c:v>
                </c:pt>
                <c:pt idx="35">
                  <c:v>7.8409208504812023E-3</c:v>
                </c:pt>
                <c:pt idx="36">
                  <c:v>6.448474959206728E-3</c:v>
                </c:pt>
                <c:pt idx="37">
                  <c:v>2.8682827056135249E-3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D5B-4F71-A590-521DE24E9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793192"/>
        <c:axId val="721791552"/>
      </c:lineChart>
      <c:catAx>
        <c:axId val="72483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12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7248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784"/>
        <c:crosses val="autoZero"/>
        <c:crossBetween val="between"/>
      </c:valAx>
      <c:valAx>
        <c:axId val="721791552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793192"/>
        <c:crosses val="max"/>
        <c:crossBetween val="between"/>
      </c:valAx>
      <c:catAx>
        <c:axId val="721793192"/>
        <c:scaling>
          <c:orientation val="minMax"/>
        </c:scaling>
        <c:delete val="1"/>
        <c:axPos val="b"/>
        <c:majorTickMark val="out"/>
        <c:minorTickMark val="none"/>
        <c:tickLblPos val="nextTo"/>
        <c:crossAx val="721791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ayout>
        <c:manualLayout>
          <c:xMode val="edge"/>
          <c:yMode val="edge"/>
          <c:x val="9.8099794359263956E-2"/>
          <c:y val="0.80080370745620277"/>
          <c:w val="0.80831086912512118"/>
          <c:h val="0.180438354512165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>
      <a:gsLst>
        <a:gs pos="0">
          <a:srgbClr val="002060"/>
        </a:gs>
        <a:gs pos="31000">
          <a:srgbClr val="002060"/>
        </a:gs>
        <a:gs pos="79000">
          <a:srgbClr val="7030A0"/>
        </a:gs>
        <a:gs pos="100000">
          <a:srgbClr val="7030A0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Fälle</a:t>
            </a:r>
            <a:r>
              <a:rPr lang="en-US" b="1" baseline="0">
                <a:solidFill>
                  <a:schemeClr val="bg1"/>
                </a:solidFill>
              </a:rPr>
              <a:t> - Hospitalisation - Verstorben / Woche</a:t>
            </a:r>
            <a:endParaRPr lang="en-US" b="1">
              <a:solidFill>
                <a:schemeClr val="bg1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2446414428237061E-2"/>
          <c:y val="6.3802419971848698E-2"/>
          <c:w val="0.83739862693076761"/>
          <c:h val="0.665801057358145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'KW-45'!$O$2</c:f>
              <c:strCache>
                <c:ptCount val="1"/>
                <c:pt idx="0">
                  <c:v>Fälle
ges.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'KW-45'!$N$3:$N$38</c:f>
              <c:numCache>
                <c:formatCode>General</c:formatCode>
                <c:ptCount val="36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</c:numCache>
            </c:numRef>
          </c:cat>
          <c:val>
            <c:numRef>
              <c:f>'KW-45'!$O$3:$O$38</c:f>
              <c:numCache>
                <c:formatCode>#,##0</c:formatCode>
                <c:ptCount val="36"/>
                <c:pt idx="0">
                  <c:v>892</c:v>
                </c:pt>
                <c:pt idx="1">
                  <c:v>6433</c:v>
                </c:pt>
                <c:pt idx="2">
                  <c:v>22427</c:v>
                </c:pt>
                <c:pt idx="3">
                  <c:v>34026</c:v>
                </c:pt>
                <c:pt idx="4">
                  <c:v>36081</c:v>
                </c:pt>
                <c:pt idx="5">
                  <c:v>27181</c:v>
                </c:pt>
                <c:pt idx="6">
                  <c:v>17353</c:v>
                </c:pt>
                <c:pt idx="7">
                  <c:v>12384</c:v>
                </c:pt>
                <c:pt idx="8">
                  <c:v>7440</c:v>
                </c:pt>
                <c:pt idx="9">
                  <c:v>6225</c:v>
                </c:pt>
                <c:pt idx="10">
                  <c:v>4725</c:v>
                </c:pt>
                <c:pt idx="11">
                  <c:v>3614</c:v>
                </c:pt>
                <c:pt idx="12">
                  <c:v>3201</c:v>
                </c:pt>
                <c:pt idx="13">
                  <c:v>2354</c:v>
                </c:pt>
                <c:pt idx="14">
                  <c:v>2343</c:v>
                </c:pt>
                <c:pt idx="15">
                  <c:v>4088</c:v>
                </c:pt>
                <c:pt idx="16">
                  <c:v>3202</c:v>
                </c:pt>
                <c:pt idx="17">
                  <c:v>2694</c:v>
                </c:pt>
                <c:pt idx="18">
                  <c:v>2420</c:v>
                </c:pt>
                <c:pt idx="19">
                  <c:v>3018</c:v>
                </c:pt>
                <c:pt idx="20">
                  <c:v>3934</c:v>
                </c:pt>
                <c:pt idx="21">
                  <c:v>4817</c:v>
                </c:pt>
                <c:pt idx="22">
                  <c:v>6044</c:v>
                </c:pt>
                <c:pt idx="23">
                  <c:v>7935</c:v>
                </c:pt>
                <c:pt idx="24">
                  <c:v>9578</c:v>
                </c:pt>
                <c:pt idx="25">
                  <c:v>8805</c:v>
                </c:pt>
                <c:pt idx="26">
                  <c:v>8598</c:v>
                </c:pt>
                <c:pt idx="27">
                  <c:v>9764</c:v>
                </c:pt>
                <c:pt idx="28">
                  <c:v>12253</c:v>
                </c:pt>
                <c:pt idx="29">
                  <c:v>13041</c:v>
                </c:pt>
                <c:pt idx="30">
                  <c:v>15869</c:v>
                </c:pt>
                <c:pt idx="31">
                  <c:v>26093</c:v>
                </c:pt>
                <c:pt idx="32">
                  <c:v>41973</c:v>
                </c:pt>
                <c:pt idx="33">
                  <c:v>74630</c:v>
                </c:pt>
                <c:pt idx="34">
                  <c:v>110748</c:v>
                </c:pt>
                <c:pt idx="35">
                  <c:v>121838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DE-45AC-BDC2-9284C047E471}"/>
            </c:ext>
          </c:extLst>
        </c:ser>
        <c:ser>
          <c:idx val="1"/>
          <c:order val="1"/>
          <c:tx>
            <c:strRef>
              <c:f>'KW-45'!$V$2</c:f>
              <c:strCache>
                <c:ptCount val="1"/>
                <c:pt idx="0">
                  <c:v>Anzahl
hospitalisiert</c:v>
                </c:pt>
              </c:strCache>
            </c:strRef>
          </c:tx>
          <c:spPr>
            <a:solidFill>
              <a:srgbClr val="FFC000"/>
            </a:solidFill>
            <a:ln w="28575" cap="rnd">
              <a:solidFill>
                <a:srgbClr val="FFC000"/>
              </a:solidFill>
              <a:round/>
            </a:ln>
            <a:effectLst/>
          </c:spPr>
          <c:invertIfNegative val="0"/>
          <c:val>
            <c:numRef>
              <c:f>'KW-45'!$V$3:$V$38</c:f>
              <c:numCache>
                <c:formatCode>#,##0</c:formatCode>
                <c:ptCount val="36"/>
                <c:pt idx="0">
                  <c:v>162</c:v>
                </c:pt>
                <c:pt idx="1">
                  <c:v>519</c:v>
                </c:pt>
                <c:pt idx="2">
                  <c:v>2204</c:v>
                </c:pt>
                <c:pt idx="3">
                  <c:v>5105</c:v>
                </c:pt>
                <c:pt idx="4">
                  <c:v>6054</c:v>
                </c:pt>
                <c:pt idx="5">
                  <c:v>4706</c:v>
                </c:pt>
                <c:pt idx="6">
                  <c:v>3352</c:v>
                </c:pt>
                <c:pt idx="7">
                  <c:v>2222</c:v>
                </c:pt>
                <c:pt idx="8">
                  <c:v>1353</c:v>
                </c:pt>
                <c:pt idx="9">
                  <c:v>1066</c:v>
                </c:pt>
                <c:pt idx="10">
                  <c:v>731</c:v>
                </c:pt>
                <c:pt idx="11">
                  <c:v>508</c:v>
                </c:pt>
                <c:pt idx="12">
                  <c:v>414</c:v>
                </c:pt>
                <c:pt idx="13">
                  <c:v>311</c:v>
                </c:pt>
                <c:pt idx="14">
                  <c:v>283</c:v>
                </c:pt>
                <c:pt idx="15">
                  <c:v>315</c:v>
                </c:pt>
                <c:pt idx="16">
                  <c:v>289</c:v>
                </c:pt>
                <c:pt idx="17">
                  <c:v>258</c:v>
                </c:pt>
                <c:pt idx="18">
                  <c:v>250</c:v>
                </c:pt>
                <c:pt idx="19">
                  <c:v>317</c:v>
                </c:pt>
                <c:pt idx="20">
                  <c:v>325</c:v>
                </c:pt>
                <c:pt idx="21">
                  <c:v>367</c:v>
                </c:pt>
                <c:pt idx="22">
                  <c:v>377</c:v>
                </c:pt>
                <c:pt idx="23">
                  <c:v>409</c:v>
                </c:pt>
                <c:pt idx="24">
                  <c:v>405</c:v>
                </c:pt>
                <c:pt idx="25">
                  <c:v>342</c:v>
                </c:pt>
                <c:pt idx="26">
                  <c:v>373</c:v>
                </c:pt>
                <c:pt idx="27">
                  <c:v>426</c:v>
                </c:pt>
                <c:pt idx="28">
                  <c:v>607</c:v>
                </c:pt>
                <c:pt idx="29">
                  <c:v>711</c:v>
                </c:pt>
                <c:pt idx="30">
                  <c:v>785</c:v>
                </c:pt>
                <c:pt idx="31">
                  <c:v>1426</c:v>
                </c:pt>
                <c:pt idx="32">
                  <c:v>2032</c:v>
                </c:pt>
                <c:pt idx="33">
                  <c:v>3340</c:v>
                </c:pt>
                <c:pt idx="34">
                  <c:v>4114</c:v>
                </c:pt>
                <c:pt idx="35">
                  <c:v>3623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DE-45AC-BDC2-9284C047E471}"/>
            </c:ext>
          </c:extLst>
        </c:ser>
        <c:ser>
          <c:idx val="2"/>
          <c:order val="2"/>
          <c:tx>
            <c:strRef>
              <c:f>'KW-45'!$X$2</c:f>
              <c:strCache>
                <c:ptCount val="1"/>
                <c:pt idx="0">
                  <c:v>Anzahl
Verstorben</c:v>
                </c:pt>
              </c:strCache>
            </c:strRef>
          </c:tx>
          <c:spPr>
            <a:solidFill>
              <a:schemeClr val="tx1"/>
            </a:solidFill>
            <a:ln w="28575" cap="rnd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'KW-45'!$X$3:$X$38</c:f>
              <c:numCache>
                <c:formatCode>General</c:formatCode>
                <c:ptCount val="36"/>
                <c:pt idx="0">
                  <c:v>12</c:v>
                </c:pt>
                <c:pt idx="1">
                  <c:v>85</c:v>
                </c:pt>
                <c:pt idx="2">
                  <c:v>478</c:v>
                </c:pt>
                <c:pt idx="3">
                  <c:v>1449</c:v>
                </c:pt>
                <c:pt idx="4">
                  <c:v>2251</c:v>
                </c:pt>
                <c:pt idx="5">
                  <c:v>1864</c:v>
                </c:pt>
                <c:pt idx="6">
                  <c:v>1211</c:v>
                </c:pt>
                <c:pt idx="7">
                  <c:v>717</c:v>
                </c:pt>
                <c:pt idx="8">
                  <c:v>376</c:v>
                </c:pt>
                <c:pt idx="9">
                  <c:v>251</c:v>
                </c:pt>
                <c:pt idx="10">
                  <c:v>158</c:v>
                </c:pt>
                <c:pt idx="11">
                  <c:v>109</c:v>
                </c:pt>
                <c:pt idx="12">
                  <c:v>64</c:v>
                </c:pt>
                <c:pt idx="13">
                  <c:v>45</c:v>
                </c:pt>
                <c:pt idx="14">
                  <c:v>32</c:v>
                </c:pt>
                <c:pt idx="15">
                  <c:v>37</c:v>
                </c:pt>
                <c:pt idx="16">
                  <c:v>23</c:v>
                </c:pt>
                <c:pt idx="17">
                  <c:v>26</c:v>
                </c:pt>
                <c:pt idx="18">
                  <c:v>24</c:v>
                </c:pt>
                <c:pt idx="19">
                  <c:v>30</c:v>
                </c:pt>
                <c:pt idx="20">
                  <c:v>32</c:v>
                </c:pt>
                <c:pt idx="21">
                  <c:v>32</c:v>
                </c:pt>
                <c:pt idx="22">
                  <c:v>30</c:v>
                </c:pt>
                <c:pt idx="23">
                  <c:v>29</c:v>
                </c:pt>
                <c:pt idx="24">
                  <c:v>27</c:v>
                </c:pt>
                <c:pt idx="25">
                  <c:v>16</c:v>
                </c:pt>
                <c:pt idx="26">
                  <c:v>33</c:v>
                </c:pt>
                <c:pt idx="27">
                  <c:v>57</c:v>
                </c:pt>
                <c:pt idx="28">
                  <c:v>73</c:v>
                </c:pt>
                <c:pt idx="29">
                  <c:v>97</c:v>
                </c:pt>
                <c:pt idx="30">
                  <c:v>98</c:v>
                </c:pt>
                <c:pt idx="31">
                  <c:v>176</c:v>
                </c:pt>
                <c:pt idx="32">
                  <c:v>313</c:v>
                </c:pt>
                <c:pt idx="33">
                  <c:v>519</c:v>
                </c:pt>
                <c:pt idx="34">
                  <c:v>504</c:v>
                </c:pt>
                <c:pt idx="35">
                  <c:v>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DE-45AC-BDC2-9284C047E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24837784"/>
        <c:axId val="724837128"/>
        <c:extLst/>
      </c:barChart>
      <c:lineChart>
        <c:grouping val="standard"/>
        <c:varyColors val="0"/>
        <c:ser>
          <c:idx val="3"/>
          <c:order val="3"/>
          <c:tx>
            <c:strRef>
              <c:f>'KW-45'!$W$2</c:f>
              <c:strCache>
                <c:ptCount val="1"/>
                <c:pt idx="0">
                  <c:v>Anteil
hospitalisiert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val>
            <c:numRef>
              <c:f>'KW-45'!$W$3:$W$38</c:f>
              <c:numCache>
                <c:formatCode>0.00%</c:formatCode>
                <c:ptCount val="36"/>
                <c:pt idx="0">
                  <c:v>0.18161434977578475</c:v>
                </c:pt>
                <c:pt idx="1">
                  <c:v>8.0677755324110062E-2</c:v>
                </c:pt>
                <c:pt idx="2">
                  <c:v>9.827440139118028E-2</c:v>
                </c:pt>
                <c:pt idx="3">
                  <c:v>0.15003232821959678</c:v>
                </c:pt>
                <c:pt idx="4">
                  <c:v>0.16778914109919349</c:v>
                </c:pt>
                <c:pt idx="5">
                  <c:v>0.17313564622346492</c:v>
                </c:pt>
                <c:pt idx="6">
                  <c:v>0.19316544689679019</c:v>
                </c:pt>
                <c:pt idx="7">
                  <c:v>0.17942506459948321</c:v>
                </c:pt>
                <c:pt idx="8">
                  <c:v>0.18185483870967742</c:v>
                </c:pt>
                <c:pt idx="9">
                  <c:v>0.17124497991967871</c:v>
                </c:pt>
                <c:pt idx="10">
                  <c:v>0.15470899470899471</c:v>
                </c:pt>
                <c:pt idx="11">
                  <c:v>0.14056447149972329</c:v>
                </c:pt>
                <c:pt idx="12">
                  <c:v>0.12933458294283037</c:v>
                </c:pt>
                <c:pt idx="13">
                  <c:v>0.13211554800339848</c:v>
                </c:pt>
                <c:pt idx="14">
                  <c:v>0.12078531796841656</c:v>
                </c:pt>
                <c:pt idx="15">
                  <c:v>7.7054794520547948E-2</c:v>
                </c:pt>
                <c:pt idx="16">
                  <c:v>9.0256089943785131E-2</c:v>
                </c:pt>
                <c:pt idx="17">
                  <c:v>9.5768374164810696E-2</c:v>
                </c:pt>
                <c:pt idx="18">
                  <c:v>0.10330578512396695</c:v>
                </c:pt>
                <c:pt idx="19">
                  <c:v>0.1050364479787939</c:v>
                </c:pt>
                <c:pt idx="20">
                  <c:v>8.2613116420945598E-2</c:v>
                </c:pt>
                <c:pt idx="21">
                  <c:v>7.6188499065808601E-2</c:v>
                </c:pt>
                <c:pt idx="22">
                  <c:v>6.2375909993381863E-2</c:v>
                </c:pt>
                <c:pt idx="23">
                  <c:v>5.1543793320730939E-2</c:v>
                </c:pt>
                <c:pt idx="24">
                  <c:v>4.2284401754019631E-2</c:v>
                </c:pt>
                <c:pt idx="25">
                  <c:v>3.8841567291311753E-2</c:v>
                </c:pt>
                <c:pt idx="26">
                  <c:v>4.3382181902768088E-2</c:v>
                </c:pt>
                <c:pt idx="27">
                  <c:v>4.3629659975419913E-2</c:v>
                </c:pt>
                <c:pt idx="28">
                  <c:v>4.9538888435485186E-2</c:v>
                </c:pt>
                <c:pt idx="29">
                  <c:v>5.4520358868184952E-2</c:v>
                </c:pt>
                <c:pt idx="30">
                  <c:v>4.9467515281366184E-2</c:v>
                </c:pt>
                <c:pt idx="31">
                  <c:v>5.4650672594182347E-2</c:v>
                </c:pt>
                <c:pt idx="32">
                  <c:v>4.8412074428799468E-2</c:v>
                </c:pt>
                <c:pt idx="33">
                  <c:v>4.475412032694627E-2</c:v>
                </c:pt>
                <c:pt idx="34">
                  <c:v>3.7147397695669444E-2</c:v>
                </c:pt>
                <c:pt idx="35">
                  <c:v>2.9736207094666688E-2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DE-45AC-BDC2-9284C047E471}"/>
            </c:ext>
          </c:extLst>
        </c:ser>
        <c:ser>
          <c:idx val="4"/>
          <c:order val="4"/>
          <c:tx>
            <c:strRef>
              <c:f>'KW-45'!$Z$2</c:f>
              <c:strCache>
                <c:ptCount val="1"/>
                <c:pt idx="0">
                  <c:v>Anteil
hospitalisiert
Verstorben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'KW-45'!$Z$3:$Z$38</c:f>
              <c:numCache>
                <c:formatCode>0.00%</c:formatCode>
                <c:ptCount val="36"/>
                <c:pt idx="0">
                  <c:v>7.407407407407407E-2</c:v>
                </c:pt>
                <c:pt idx="1">
                  <c:v>0.16377649325626203</c:v>
                </c:pt>
                <c:pt idx="2">
                  <c:v>0.21687840290381125</c:v>
                </c:pt>
                <c:pt idx="3">
                  <c:v>0.28383937316356511</c:v>
                </c:pt>
                <c:pt idx="4">
                  <c:v>0.37182028410967954</c:v>
                </c:pt>
                <c:pt idx="5">
                  <c:v>0.39609009774755632</c:v>
                </c:pt>
                <c:pt idx="6">
                  <c:v>0.36127684964200479</c:v>
                </c:pt>
                <c:pt idx="7">
                  <c:v>0.32268226822682267</c:v>
                </c:pt>
                <c:pt idx="8">
                  <c:v>0.27790096082779009</c:v>
                </c:pt>
                <c:pt idx="9">
                  <c:v>0.23545966228893059</c:v>
                </c:pt>
                <c:pt idx="10">
                  <c:v>0.2161422708618331</c:v>
                </c:pt>
                <c:pt idx="11">
                  <c:v>0.21456692913385828</c:v>
                </c:pt>
                <c:pt idx="12">
                  <c:v>0.15458937198067632</c:v>
                </c:pt>
                <c:pt idx="13">
                  <c:v>0.14469453376205788</c:v>
                </c:pt>
                <c:pt idx="14">
                  <c:v>0.11307420494699646</c:v>
                </c:pt>
                <c:pt idx="15">
                  <c:v>0.11746031746031746</c:v>
                </c:pt>
                <c:pt idx="16">
                  <c:v>7.9584775086505188E-2</c:v>
                </c:pt>
                <c:pt idx="17">
                  <c:v>0.10077519379844961</c:v>
                </c:pt>
                <c:pt idx="18">
                  <c:v>9.6000000000000002E-2</c:v>
                </c:pt>
                <c:pt idx="19">
                  <c:v>9.4637223974763401E-2</c:v>
                </c:pt>
                <c:pt idx="20">
                  <c:v>9.8461538461538461E-2</c:v>
                </c:pt>
                <c:pt idx="21">
                  <c:v>8.7193460490463212E-2</c:v>
                </c:pt>
                <c:pt idx="22">
                  <c:v>7.9575596816976124E-2</c:v>
                </c:pt>
                <c:pt idx="23">
                  <c:v>7.090464547677261E-2</c:v>
                </c:pt>
                <c:pt idx="24">
                  <c:v>6.6666666666666666E-2</c:v>
                </c:pt>
                <c:pt idx="25">
                  <c:v>4.6783625730994149E-2</c:v>
                </c:pt>
                <c:pt idx="26">
                  <c:v>8.8471849865951746E-2</c:v>
                </c:pt>
                <c:pt idx="27">
                  <c:v>0.13380281690140844</c:v>
                </c:pt>
                <c:pt idx="28">
                  <c:v>0.12026359143327842</c:v>
                </c:pt>
                <c:pt idx="29">
                  <c:v>0.13642756680731363</c:v>
                </c:pt>
                <c:pt idx="30">
                  <c:v>0.12484076433121019</c:v>
                </c:pt>
                <c:pt idx="31">
                  <c:v>0.12342215988779803</c:v>
                </c:pt>
                <c:pt idx="32">
                  <c:v>0.15403543307086615</c:v>
                </c:pt>
                <c:pt idx="33">
                  <c:v>0.15538922155688623</c:v>
                </c:pt>
                <c:pt idx="34">
                  <c:v>0.1225085075352455</c:v>
                </c:pt>
                <c:pt idx="35">
                  <c:v>6.1827215015180792E-2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DE-45AC-BDC2-9284C047E471}"/>
            </c:ext>
          </c:extLst>
        </c:ser>
        <c:ser>
          <c:idx val="5"/>
          <c:order val="5"/>
          <c:tx>
            <c:strRef>
              <c:f>'KW-45'!$Y$2</c:f>
              <c:strCache>
                <c:ptCount val="1"/>
                <c:pt idx="0">
                  <c:v>Anteil ges.
Verstorben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'KW-45'!$Y$3:$Y$38</c:f>
              <c:numCache>
                <c:formatCode>0.00%</c:formatCode>
                <c:ptCount val="36"/>
                <c:pt idx="0">
                  <c:v>1.3452914798206279E-2</c:v>
                </c:pt>
                <c:pt idx="1">
                  <c:v>1.3213119850769469E-2</c:v>
                </c:pt>
                <c:pt idx="2">
                  <c:v>2.1313595220047263E-2</c:v>
                </c:pt>
                <c:pt idx="3">
                  <c:v>4.2585081996120613E-2</c:v>
                </c:pt>
                <c:pt idx="4">
                  <c:v>6.2387406114021229E-2</c:v>
                </c:pt>
                <c:pt idx="5">
                  <c:v>6.8577315036238554E-2</c:v>
                </c:pt>
                <c:pt idx="6">
                  <c:v>6.9786204114562322E-2</c:v>
                </c:pt>
                <c:pt idx="7">
                  <c:v>5.7897286821705425E-2</c:v>
                </c:pt>
                <c:pt idx="8">
                  <c:v>5.053763440860215E-2</c:v>
                </c:pt>
                <c:pt idx="9">
                  <c:v>4.0321285140562248E-2</c:v>
                </c:pt>
                <c:pt idx="10">
                  <c:v>3.3439153439153442E-2</c:v>
                </c:pt>
                <c:pt idx="11">
                  <c:v>3.0160486995019369E-2</c:v>
                </c:pt>
                <c:pt idx="12">
                  <c:v>1.9993751952514838E-2</c:v>
                </c:pt>
                <c:pt idx="13">
                  <c:v>1.9116397621070518E-2</c:v>
                </c:pt>
                <c:pt idx="14">
                  <c:v>1.365770379854887E-2</c:v>
                </c:pt>
                <c:pt idx="15">
                  <c:v>9.0508806262230915E-3</c:v>
                </c:pt>
                <c:pt idx="16">
                  <c:v>7.1830106183635228E-3</c:v>
                </c:pt>
                <c:pt idx="17">
                  <c:v>9.6510764662212315E-3</c:v>
                </c:pt>
                <c:pt idx="18">
                  <c:v>9.9173553719008271E-3</c:v>
                </c:pt>
                <c:pt idx="19">
                  <c:v>9.9403578528827041E-3</c:v>
                </c:pt>
                <c:pt idx="20">
                  <c:v>8.1342145399084902E-3</c:v>
                </c:pt>
                <c:pt idx="21">
                  <c:v>6.6431388831222756E-3</c:v>
                </c:pt>
                <c:pt idx="22">
                  <c:v>4.9636002647253478E-3</c:v>
                </c:pt>
                <c:pt idx="23">
                  <c:v>3.6546943919344675E-3</c:v>
                </c:pt>
                <c:pt idx="24">
                  <c:v>2.8189601169346418E-3</c:v>
                </c:pt>
                <c:pt idx="25">
                  <c:v>1.8171493469619534E-3</c:v>
                </c:pt>
                <c:pt idx="26">
                  <c:v>3.8381018841591066E-3</c:v>
                </c:pt>
                <c:pt idx="27">
                  <c:v>5.8377714051618193E-3</c:v>
                </c:pt>
                <c:pt idx="28">
                  <c:v>5.9577246388639515E-3</c:v>
                </c:pt>
                <c:pt idx="29">
                  <c:v>7.4380799018480175E-3</c:v>
                </c:pt>
                <c:pt idx="30">
                  <c:v>6.1755624172915745E-3</c:v>
                </c:pt>
                <c:pt idx="31">
                  <c:v>6.745104050894876E-3</c:v>
                </c:pt>
                <c:pt idx="32">
                  <c:v>7.4571748504991308E-3</c:v>
                </c:pt>
                <c:pt idx="33">
                  <c:v>6.9543079190673993E-3</c:v>
                </c:pt>
                <c:pt idx="34">
                  <c:v>4.550872250514682E-3</c:v>
                </c:pt>
                <c:pt idx="35">
                  <c:v>1.8385068697779018E-3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7DE-45AC-BDC2-9284C047E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793192"/>
        <c:axId val="721791552"/>
      </c:lineChart>
      <c:catAx>
        <c:axId val="72483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12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7248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784"/>
        <c:crosses val="autoZero"/>
        <c:crossBetween val="between"/>
      </c:valAx>
      <c:valAx>
        <c:axId val="721791552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793192"/>
        <c:crosses val="max"/>
        <c:crossBetween val="between"/>
      </c:valAx>
      <c:catAx>
        <c:axId val="721793192"/>
        <c:scaling>
          <c:orientation val="minMax"/>
        </c:scaling>
        <c:delete val="1"/>
        <c:axPos val="b"/>
        <c:majorTickMark val="out"/>
        <c:minorTickMark val="none"/>
        <c:tickLblPos val="nextTo"/>
        <c:crossAx val="721791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ayout>
        <c:manualLayout>
          <c:xMode val="edge"/>
          <c:yMode val="edge"/>
          <c:x val="9.8099794359263956E-2"/>
          <c:y val="0.80080370745620277"/>
          <c:w val="0.80831086912512118"/>
          <c:h val="0.180438354512165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>
      <a:gsLst>
        <a:gs pos="0">
          <a:srgbClr val="002060"/>
        </a:gs>
        <a:gs pos="31000">
          <a:srgbClr val="002060"/>
        </a:gs>
        <a:gs pos="79000">
          <a:srgbClr val="7030A0"/>
        </a:gs>
        <a:gs pos="100000">
          <a:srgbClr val="7030A0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Fälle</a:t>
            </a:r>
            <a:r>
              <a:rPr lang="en-US" b="1" baseline="0">
                <a:solidFill>
                  <a:schemeClr val="bg1"/>
                </a:solidFill>
              </a:rPr>
              <a:t> - Hospitalisation - Verstorben / Woche</a:t>
            </a:r>
            <a:endParaRPr lang="en-US" b="1">
              <a:solidFill>
                <a:schemeClr val="bg1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2446414428237061E-2"/>
          <c:y val="6.3802419971848698E-2"/>
          <c:w val="0.83739862693076761"/>
          <c:h val="0.665801057358145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'KW-44'!$O$2</c:f>
              <c:strCache>
                <c:ptCount val="1"/>
                <c:pt idx="0">
                  <c:v>Fälle
ges.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'KW-44'!$N$3:$N$37</c:f>
              <c:numCache>
                <c:formatCode>General</c:formatCode>
                <c:ptCount val="3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</c:numCache>
            </c:numRef>
          </c:cat>
          <c:val>
            <c:numRef>
              <c:f>'KW-44'!$O$3:$O$37</c:f>
              <c:numCache>
                <c:formatCode>#,##0</c:formatCode>
                <c:ptCount val="35"/>
                <c:pt idx="0">
                  <c:v>892</c:v>
                </c:pt>
                <c:pt idx="1">
                  <c:v>6431</c:v>
                </c:pt>
                <c:pt idx="2">
                  <c:v>22425</c:v>
                </c:pt>
                <c:pt idx="3">
                  <c:v>34016</c:v>
                </c:pt>
                <c:pt idx="4">
                  <c:v>36063</c:v>
                </c:pt>
                <c:pt idx="5">
                  <c:v>27163</c:v>
                </c:pt>
                <c:pt idx="6">
                  <c:v>17337</c:v>
                </c:pt>
                <c:pt idx="7">
                  <c:v>12372</c:v>
                </c:pt>
                <c:pt idx="8">
                  <c:v>7435</c:v>
                </c:pt>
                <c:pt idx="9">
                  <c:v>6225</c:v>
                </c:pt>
                <c:pt idx="10">
                  <c:v>4724</c:v>
                </c:pt>
                <c:pt idx="11">
                  <c:v>3614</c:v>
                </c:pt>
                <c:pt idx="12">
                  <c:v>3199</c:v>
                </c:pt>
                <c:pt idx="13">
                  <c:v>2352</c:v>
                </c:pt>
                <c:pt idx="14">
                  <c:v>2343</c:v>
                </c:pt>
                <c:pt idx="15">
                  <c:v>4089</c:v>
                </c:pt>
                <c:pt idx="16">
                  <c:v>3200</c:v>
                </c:pt>
                <c:pt idx="17">
                  <c:v>2693</c:v>
                </c:pt>
                <c:pt idx="18">
                  <c:v>2419</c:v>
                </c:pt>
                <c:pt idx="19">
                  <c:v>3016</c:v>
                </c:pt>
                <c:pt idx="20">
                  <c:v>3933</c:v>
                </c:pt>
                <c:pt idx="21">
                  <c:v>4814</c:v>
                </c:pt>
                <c:pt idx="22">
                  <c:v>6042</c:v>
                </c:pt>
                <c:pt idx="23">
                  <c:v>7935</c:v>
                </c:pt>
                <c:pt idx="24">
                  <c:v>9581</c:v>
                </c:pt>
                <c:pt idx="25">
                  <c:v>8804</c:v>
                </c:pt>
                <c:pt idx="26">
                  <c:v>8596</c:v>
                </c:pt>
                <c:pt idx="27">
                  <c:v>9760</c:v>
                </c:pt>
                <c:pt idx="28">
                  <c:v>12247</c:v>
                </c:pt>
                <c:pt idx="29">
                  <c:v>13031</c:v>
                </c:pt>
                <c:pt idx="30">
                  <c:v>15836</c:v>
                </c:pt>
                <c:pt idx="31">
                  <c:v>26067</c:v>
                </c:pt>
                <c:pt idx="32">
                  <c:v>41937</c:v>
                </c:pt>
                <c:pt idx="33">
                  <c:v>74487</c:v>
                </c:pt>
                <c:pt idx="34">
                  <c:v>107076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87-45DC-A233-5D12163FB005}"/>
            </c:ext>
          </c:extLst>
        </c:ser>
        <c:ser>
          <c:idx val="1"/>
          <c:order val="1"/>
          <c:tx>
            <c:strRef>
              <c:f>'KW-44'!$V$2</c:f>
              <c:strCache>
                <c:ptCount val="1"/>
                <c:pt idx="0">
                  <c:v>Anzahl
hospitalisiert</c:v>
                </c:pt>
              </c:strCache>
            </c:strRef>
          </c:tx>
          <c:spPr>
            <a:solidFill>
              <a:srgbClr val="FFC000"/>
            </a:solidFill>
            <a:ln w="28575" cap="rnd">
              <a:solidFill>
                <a:srgbClr val="FFC000"/>
              </a:solidFill>
              <a:round/>
            </a:ln>
            <a:effectLst/>
          </c:spPr>
          <c:invertIfNegative val="0"/>
          <c:val>
            <c:numRef>
              <c:f>'KW-44'!$V$3:$V$37</c:f>
              <c:numCache>
                <c:formatCode>#,##0</c:formatCode>
                <c:ptCount val="35"/>
                <c:pt idx="0">
                  <c:v>162</c:v>
                </c:pt>
                <c:pt idx="1">
                  <c:v>519</c:v>
                </c:pt>
                <c:pt idx="2">
                  <c:v>2204</c:v>
                </c:pt>
                <c:pt idx="3">
                  <c:v>5104</c:v>
                </c:pt>
                <c:pt idx="4">
                  <c:v>6051</c:v>
                </c:pt>
                <c:pt idx="5">
                  <c:v>4705</c:v>
                </c:pt>
                <c:pt idx="6">
                  <c:v>3350</c:v>
                </c:pt>
                <c:pt idx="7">
                  <c:v>2220</c:v>
                </c:pt>
                <c:pt idx="8">
                  <c:v>1351</c:v>
                </c:pt>
                <c:pt idx="9">
                  <c:v>1065</c:v>
                </c:pt>
                <c:pt idx="10">
                  <c:v>731</c:v>
                </c:pt>
                <c:pt idx="11">
                  <c:v>508</c:v>
                </c:pt>
                <c:pt idx="12">
                  <c:v>413</c:v>
                </c:pt>
                <c:pt idx="13">
                  <c:v>311</c:v>
                </c:pt>
                <c:pt idx="14">
                  <c:v>283</c:v>
                </c:pt>
                <c:pt idx="15">
                  <c:v>315</c:v>
                </c:pt>
                <c:pt idx="16">
                  <c:v>289</c:v>
                </c:pt>
                <c:pt idx="17">
                  <c:v>258</c:v>
                </c:pt>
                <c:pt idx="18">
                  <c:v>250</c:v>
                </c:pt>
                <c:pt idx="19">
                  <c:v>317</c:v>
                </c:pt>
                <c:pt idx="20">
                  <c:v>325</c:v>
                </c:pt>
                <c:pt idx="21">
                  <c:v>367</c:v>
                </c:pt>
                <c:pt idx="22">
                  <c:v>377</c:v>
                </c:pt>
                <c:pt idx="23">
                  <c:v>407</c:v>
                </c:pt>
                <c:pt idx="24">
                  <c:v>405</c:v>
                </c:pt>
                <c:pt idx="25">
                  <c:v>343</c:v>
                </c:pt>
                <c:pt idx="26">
                  <c:v>373</c:v>
                </c:pt>
                <c:pt idx="27">
                  <c:v>425</c:v>
                </c:pt>
                <c:pt idx="28">
                  <c:v>606</c:v>
                </c:pt>
                <c:pt idx="29">
                  <c:v>710</c:v>
                </c:pt>
                <c:pt idx="30">
                  <c:v>770</c:v>
                </c:pt>
                <c:pt idx="31">
                  <c:v>1411</c:v>
                </c:pt>
                <c:pt idx="32">
                  <c:v>1961</c:v>
                </c:pt>
                <c:pt idx="33">
                  <c:v>2935</c:v>
                </c:pt>
                <c:pt idx="34">
                  <c:v>2998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87-45DC-A233-5D12163FB005}"/>
            </c:ext>
          </c:extLst>
        </c:ser>
        <c:ser>
          <c:idx val="2"/>
          <c:order val="2"/>
          <c:tx>
            <c:strRef>
              <c:f>'KW-44'!$X$2</c:f>
              <c:strCache>
                <c:ptCount val="1"/>
                <c:pt idx="0">
                  <c:v>Anzahl
Verstorben</c:v>
                </c:pt>
              </c:strCache>
            </c:strRef>
          </c:tx>
          <c:spPr>
            <a:solidFill>
              <a:schemeClr val="tx1"/>
            </a:solidFill>
            <a:ln w="28575" cap="rnd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'KW-44'!$X$3:$X$37</c:f>
              <c:numCache>
                <c:formatCode>General</c:formatCode>
                <c:ptCount val="35"/>
                <c:pt idx="0">
                  <c:v>12</c:v>
                </c:pt>
                <c:pt idx="1">
                  <c:v>85</c:v>
                </c:pt>
                <c:pt idx="2">
                  <c:v>478</c:v>
                </c:pt>
                <c:pt idx="3">
                  <c:v>1449</c:v>
                </c:pt>
                <c:pt idx="4">
                  <c:v>2249</c:v>
                </c:pt>
                <c:pt idx="5">
                  <c:v>1863</c:v>
                </c:pt>
                <c:pt idx="6">
                  <c:v>1211</c:v>
                </c:pt>
                <c:pt idx="7">
                  <c:v>717</c:v>
                </c:pt>
                <c:pt idx="8">
                  <c:v>376</c:v>
                </c:pt>
                <c:pt idx="9">
                  <c:v>251</c:v>
                </c:pt>
                <c:pt idx="10">
                  <c:v>158</c:v>
                </c:pt>
                <c:pt idx="11">
                  <c:v>109</c:v>
                </c:pt>
                <c:pt idx="12">
                  <c:v>63</c:v>
                </c:pt>
                <c:pt idx="13">
                  <c:v>45</c:v>
                </c:pt>
                <c:pt idx="14">
                  <c:v>32</c:v>
                </c:pt>
                <c:pt idx="15">
                  <c:v>37</c:v>
                </c:pt>
                <c:pt idx="16">
                  <c:v>23</c:v>
                </c:pt>
                <c:pt idx="17">
                  <c:v>26</c:v>
                </c:pt>
                <c:pt idx="18">
                  <c:v>24</c:v>
                </c:pt>
                <c:pt idx="19">
                  <c:v>30</c:v>
                </c:pt>
                <c:pt idx="20">
                  <c:v>32</c:v>
                </c:pt>
                <c:pt idx="21">
                  <c:v>32</c:v>
                </c:pt>
                <c:pt idx="22">
                  <c:v>30</c:v>
                </c:pt>
                <c:pt idx="23">
                  <c:v>29</c:v>
                </c:pt>
                <c:pt idx="24">
                  <c:v>28</c:v>
                </c:pt>
                <c:pt idx="25">
                  <c:v>16</c:v>
                </c:pt>
                <c:pt idx="26">
                  <c:v>33</c:v>
                </c:pt>
                <c:pt idx="27">
                  <c:v>58</c:v>
                </c:pt>
                <c:pt idx="28">
                  <c:v>70</c:v>
                </c:pt>
                <c:pt idx="29">
                  <c:v>95</c:v>
                </c:pt>
                <c:pt idx="30">
                  <c:v>85</c:v>
                </c:pt>
                <c:pt idx="31">
                  <c:v>165</c:v>
                </c:pt>
                <c:pt idx="32">
                  <c:v>256</c:v>
                </c:pt>
                <c:pt idx="33">
                  <c:v>316</c:v>
                </c:pt>
                <c:pt idx="34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87-45DC-A233-5D12163FB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24837784"/>
        <c:axId val="724837128"/>
        <c:extLst/>
      </c:barChart>
      <c:lineChart>
        <c:grouping val="standard"/>
        <c:varyColors val="0"/>
        <c:ser>
          <c:idx val="3"/>
          <c:order val="3"/>
          <c:tx>
            <c:strRef>
              <c:f>'KW-44'!$W$2</c:f>
              <c:strCache>
                <c:ptCount val="1"/>
                <c:pt idx="0">
                  <c:v>Anteil
hospitalisiert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val>
            <c:numRef>
              <c:f>'KW-44'!$W$3:$W$37</c:f>
              <c:numCache>
                <c:formatCode>0.00%</c:formatCode>
                <c:ptCount val="35"/>
                <c:pt idx="0">
                  <c:v>0.18161434977578475</c:v>
                </c:pt>
                <c:pt idx="1">
                  <c:v>8.0702845591665365E-2</c:v>
                </c:pt>
                <c:pt idx="2">
                  <c:v>9.828316610925307E-2</c:v>
                </c:pt>
                <c:pt idx="3">
                  <c:v>0.15004703668861713</c:v>
                </c:pt>
                <c:pt idx="4">
                  <c:v>0.16778970135596041</c:v>
                </c:pt>
                <c:pt idx="5">
                  <c:v>0.17321356256672679</c:v>
                </c:pt>
                <c:pt idx="6">
                  <c:v>0.1932283555401742</c:v>
                </c:pt>
                <c:pt idx="7">
                  <c:v>0.17943743937924345</c:v>
                </c:pt>
                <c:pt idx="8">
                  <c:v>0.18170813718897108</c:v>
                </c:pt>
                <c:pt idx="9">
                  <c:v>0.1710843373493976</c:v>
                </c:pt>
                <c:pt idx="10">
                  <c:v>0.15474174428450466</c:v>
                </c:pt>
                <c:pt idx="11">
                  <c:v>0.14056447149972329</c:v>
                </c:pt>
                <c:pt idx="12">
                  <c:v>0.12910284463894967</c:v>
                </c:pt>
                <c:pt idx="13">
                  <c:v>0.13222789115646258</c:v>
                </c:pt>
                <c:pt idx="14">
                  <c:v>0.12078531796841656</c:v>
                </c:pt>
                <c:pt idx="15">
                  <c:v>7.7035950110051363E-2</c:v>
                </c:pt>
                <c:pt idx="16">
                  <c:v>9.0312500000000004E-2</c:v>
                </c:pt>
                <c:pt idx="17">
                  <c:v>9.5803936130709241E-2</c:v>
                </c:pt>
                <c:pt idx="18">
                  <c:v>0.10334849111202976</c:v>
                </c:pt>
                <c:pt idx="19">
                  <c:v>0.10510610079575597</c:v>
                </c:pt>
                <c:pt idx="20">
                  <c:v>8.2634121535723373E-2</c:v>
                </c:pt>
                <c:pt idx="21">
                  <c:v>7.6235978396343995E-2</c:v>
                </c:pt>
                <c:pt idx="22">
                  <c:v>6.2396557431314136E-2</c:v>
                </c:pt>
                <c:pt idx="23">
                  <c:v>5.1291745431632008E-2</c:v>
                </c:pt>
                <c:pt idx="24">
                  <c:v>4.2271161674146747E-2</c:v>
                </c:pt>
                <c:pt idx="25">
                  <c:v>3.8959563834620625E-2</c:v>
                </c:pt>
                <c:pt idx="26">
                  <c:v>4.339227547696603E-2</c:v>
                </c:pt>
                <c:pt idx="27">
                  <c:v>4.3545081967213115E-2</c:v>
                </c:pt>
                <c:pt idx="28">
                  <c:v>4.948150567485915E-2</c:v>
                </c:pt>
                <c:pt idx="29">
                  <c:v>5.4485457754585222E-2</c:v>
                </c:pt>
                <c:pt idx="30">
                  <c:v>4.8623389744885073E-2</c:v>
                </c:pt>
                <c:pt idx="31">
                  <c:v>5.4129742586411941E-2</c:v>
                </c:pt>
                <c:pt idx="32">
                  <c:v>4.6760617116150413E-2</c:v>
                </c:pt>
                <c:pt idx="33">
                  <c:v>3.9402848819257048E-2</c:v>
                </c:pt>
                <c:pt idx="34">
                  <c:v>2.7998804587395867E-2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7-45DC-A233-5D12163FB005}"/>
            </c:ext>
          </c:extLst>
        </c:ser>
        <c:ser>
          <c:idx val="4"/>
          <c:order val="4"/>
          <c:tx>
            <c:strRef>
              <c:f>'KW-44'!$Z$2</c:f>
              <c:strCache>
                <c:ptCount val="1"/>
                <c:pt idx="0">
                  <c:v>Anteil
hospitalisiert
Verstorben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'KW-44'!$Z$3:$Z$37</c:f>
              <c:numCache>
                <c:formatCode>0.00%</c:formatCode>
                <c:ptCount val="35"/>
                <c:pt idx="0">
                  <c:v>7.407407407407407E-2</c:v>
                </c:pt>
                <c:pt idx="1">
                  <c:v>0.16377649325626203</c:v>
                </c:pt>
                <c:pt idx="2">
                  <c:v>0.21687840290381125</c:v>
                </c:pt>
                <c:pt idx="3">
                  <c:v>0.28389498432601878</c:v>
                </c:pt>
                <c:pt idx="4">
                  <c:v>0.37167410345397456</c:v>
                </c:pt>
                <c:pt idx="5">
                  <c:v>0.39596174282678004</c:v>
                </c:pt>
                <c:pt idx="6">
                  <c:v>0.36149253731343284</c:v>
                </c:pt>
                <c:pt idx="7">
                  <c:v>0.32297297297297295</c:v>
                </c:pt>
                <c:pt idx="8">
                  <c:v>0.27831236121391562</c:v>
                </c:pt>
                <c:pt idx="9">
                  <c:v>0.23568075117370893</c:v>
                </c:pt>
                <c:pt idx="10">
                  <c:v>0.2161422708618331</c:v>
                </c:pt>
                <c:pt idx="11">
                  <c:v>0.21456692913385828</c:v>
                </c:pt>
                <c:pt idx="12">
                  <c:v>0.15254237288135594</c:v>
                </c:pt>
                <c:pt idx="13">
                  <c:v>0.14469453376205788</c:v>
                </c:pt>
                <c:pt idx="14">
                  <c:v>0.11307420494699646</c:v>
                </c:pt>
                <c:pt idx="15">
                  <c:v>0.11746031746031746</c:v>
                </c:pt>
                <c:pt idx="16">
                  <c:v>7.9584775086505188E-2</c:v>
                </c:pt>
                <c:pt idx="17">
                  <c:v>0.10077519379844961</c:v>
                </c:pt>
                <c:pt idx="18">
                  <c:v>9.6000000000000002E-2</c:v>
                </c:pt>
                <c:pt idx="19">
                  <c:v>9.4637223974763401E-2</c:v>
                </c:pt>
                <c:pt idx="20">
                  <c:v>9.8461538461538461E-2</c:v>
                </c:pt>
                <c:pt idx="21">
                  <c:v>8.7193460490463212E-2</c:v>
                </c:pt>
                <c:pt idx="22">
                  <c:v>7.9575596816976124E-2</c:v>
                </c:pt>
                <c:pt idx="23">
                  <c:v>7.125307125307126E-2</c:v>
                </c:pt>
                <c:pt idx="24">
                  <c:v>6.9135802469135796E-2</c:v>
                </c:pt>
                <c:pt idx="25">
                  <c:v>4.6647230320699708E-2</c:v>
                </c:pt>
                <c:pt idx="26">
                  <c:v>8.8471849865951746E-2</c:v>
                </c:pt>
                <c:pt idx="27">
                  <c:v>0.13647058823529412</c:v>
                </c:pt>
                <c:pt idx="28">
                  <c:v>0.11551155115511551</c:v>
                </c:pt>
                <c:pt idx="29">
                  <c:v>0.13380281690140844</c:v>
                </c:pt>
                <c:pt idx="30">
                  <c:v>0.11038961038961038</c:v>
                </c:pt>
                <c:pt idx="31">
                  <c:v>0.11693834160170093</c:v>
                </c:pt>
                <c:pt idx="32">
                  <c:v>0.13054563997960225</c:v>
                </c:pt>
                <c:pt idx="33">
                  <c:v>0.10766609880749574</c:v>
                </c:pt>
                <c:pt idx="34">
                  <c:v>5.7371581054036024E-2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7-45DC-A233-5D12163FB005}"/>
            </c:ext>
          </c:extLst>
        </c:ser>
        <c:ser>
          <c:idx val="5"/>
          <c:order val="5"/>
          <c:tx>
            <c:strRef>
              <c:f>'KW-44'!$Y$2</c:f>
              <c:strCache>
                <c:ptCount val="1"/>
                <c:pt idx="0">
                  <c:v>Anteil ges.
Verstorben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'KW-44'!$Y$3:$Y$37</c:f>
              <c:numCache>
                <c:formatCode>0.00%</c:formatCode>
                <c:ptCount val="35"/>
                <c:pt idx="0">
                  <c:v>1.3452914798206279E-2</c:v>
                </c:pt>
                <c:pt idx="1">
                  <c:v>1.321722904680454E-2</c:v>
                </c:pt>
                <c:pt idx="2">
                  <c:v>2.1315496098104795E-2</c:v>
                </c:pt>
                <c:pt idx="3">
                  <c:v>4.259760112888053E-2</c:v>
                </c:pt>
                <c:pt idx="4">
                  <c:v>6.2363086820286719E-2</c:v>
                </c:pt>
                <c:pt idx="5">
                  <c:v>6.8585944115156644E-2</c:v>
                </c:pt>
                <c:pt idx="6">
                  <c:v>6.9850608525119692E-2</c:v>
                </c:pt>
                <c:pt idx="7">
                  <c:v>5.7953443258971872E-2</c:v>
                </c:pt>
                <c:pt idx="8">
                  <c:v>5.0571620712844656E-2</c:v>
                </c:pt>
                <c:pt idx="9">
                  <c:v>4.0321285140562248E-2</c:v>
                </c:pt>
                <c:pt idx="10">
                  <c:v>3.3446232006773921E-2</c:v>
                </c:pt>
                <c:pt idx="11">
                  <c:v>3.0160486995019369E-2</c:v>
                </c:pt>
                <c:pt idx="12">
                  <c:v>1.9693654266958426E-2</c:v>
                </c:pt>
                <c:pt idx="13">
                  <c:v>1.913265306122449E-2</c:v>
                </c:pt>
                <c:pt idx="14">
                  <c:v>1.365770379854887E-2</c:v>
                </c:pt>
                <c:pt idx="15">
                  <c:v>9.048667155783811E-3</c:v>
                </c:pt>
                <c:pt idx="16">
                  <c:v>7.1875000000000003E-3</c:v>
                </c:pt>
                <c:pt idx="17">
                  <c:v>9.6546602302265139E-3</c:v>
                </c:pt>
                <c:pt idx="18">
                  <c:v>9.9214551467548574E-3</c:v>
                </c:pt>
                <c:pt idx="19">
                  <c:v>9.9469496021220155E-3</c:v>
                </c:pt>
                <c:pt idx="20">
                  <c:v>8.1362827358250692E-3</c:v>
                </c:pt>
                <c:pt idx="21">
                  <c:v>6.6472787702534274E-3</c:v>
                </c:pt>
                <c:pt idx="22">
                  <c:v>4.9652432969215492E-3</c:v>
                </c:pt>
                <c:pt idx="23">
                  <c:v>3.6546943919344675E-3</c:v>
                </c:pt>
                <c:pt idx="24">
                  <c:v>2.9224506836447134E-3</c:v>
                </c:pt>
                <c:pt idx="25">
                  <c:v>1.817355747387551E-3</c:v>
                </c:pt>
                <c:pt idx="26">
                  <c:v>3.8389948813401581E-3</c:v>
                </c:pt>
                <c:pt idx="27">
                  <c:v>5.942622950819672E-3</c:v>
                </c:pt>
                <c:pt idx="28">
                  <c:v>5.7156854739936307E-3</c:v>
                </c:pt>
                <c:pt idx="29">
                  <c:v>7.2903077277261912E-3</c:v>
                </c:pt>
                <c:pt idx="30">
                  <c:v>5.3675170497600403E-3</c:v>
                </c:pt>
                <c:pt idx="31">
                  <c:v>6.329842329381977E-3</c:v>
                </c:pt>
                <c:pt idx="32">
                  <c:v>6.1043946872689986E-3</c:v>
                </c:pt>
                <c:pt idx="33">
                  <c:v>4.2423510142709465E-3</c:v>
                </c:pt>
                <c:pt idx="34">
                  <c:v>1.6063356868018977E-3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87-45DC-A233-5D12163FB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793192"/>
        <c:axId val="721791552"/>
      </c:lineChart>
      <c:catAx>
        <c:axId val="72483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12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7248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784"/>
        <c:crosses val="autoZero"/>
        <c:crossBetween val="between"/>
      </c:valAx>
      <c:valAx>
        <c:axId val="721791552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793192"/>
        <c:crosses val="max"/>
        <c:crossBetween val="between"/>
      </c:valAx>
      <c:catAx>
        <c:axId val="721793192"/>
        <c:scaling>
          <c:orientation val="minMax"/>
        </c:scaling>
        <c:delete val="1"/>
        <c:axPos val="b"/>
        <c:majorTickMark val="out"/>
        <c:minorTickMark val="none"/>
        <c:tickLblPos val="nextTo"/>
        <c:crossAx val="721791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ayout>
        <c:manualLayout>
          <c:xMode val="edge"/>
          <c:yMode val="edge"/>
          <c:x val="9.8099794359263956E-2"/>
          <c:y val="0.80080370745620277"/>
          <c:w val="0.80831086912512118"/>
          <c:h val="0.180438354512165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>
      <a:gsLst>
        <a:gs pos="0">
          <a:srgbClr val="002060"/>
        </a:gs>
        <a:gs pos="31000">
          <a:srgbClr val="002060"/>
        </a:gs>
        <a:gs pos="79000">
          <a:srgbClr val="7030A0"/>
        </a:gs>
        <a:gs pos="100000">
          <a:srgbClr val="7030A0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Fälle</a:t>
            </a:r>
            <a:r>
              <a:rPr lang="en-US" b="1" baseline="0">
                <a:solidFill>
                  <a:schemeClr val="bg1"/>
                </a:solidFill>
              </a:rPr>
              <a:t> - Hospitalisation - Verstorben / Woche</a:t>
            </a:r>
            <a:endParaRPr lang="en-US" b="1">
              <a:solidFill>
                <a:schemeClr val="bg1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2446414428237061E-2"/>
          <c:y val="6.3802419971848698E-2"/>
          <c:w val="0.83739862693076761"/>
          <c:h val="0.665801057358145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'KW-43'!$O$2</c:f>
              <c:strCache>
                <c:ptCount val="1"/>
                <c:pt idx="0">
                  <c:v>Fälle
ges.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'KW-43'!$N$3:$N$36</c:f>
              <c:numCache>
                <c:formatCode>General</c:formatCode>
                <c:ptCount val="3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</c:numCache>
            </c:numRef>
          </c:cat>
          <c:val>
            <c:numRef>
              <c:f>'KW-43'!$O$3:$O$36</c:f>
              <c:numCache>
                <c:formatCode>#,##0</c:formatCode>
                <c:ptCount val="34"/>
                <c:pt idx="0">
                  <c:v>892</c:v>
                </c:pt>
                <c:pt idx="1">
                  <c:v>6431</c:v>
                </c:pt>
                <c:pt idx="2">
                  <c:v>22422</c:v>
                </c:pt>
                <c:pt idx="3">
                  <c:v>34015</c:v>
                </c:pt>
                <c:pt idx="4">
                  <c:v>36062</c:v>
                </c:pt>
                <c:pt idx="5">
                  <c:v>27161</c:v>
                </c:pt>
                <c:pt idx="6">
                  <c:v>17336</c:v>
                </c:pt>
                <c:pt idx="7">
                  <c:v>12367</c:v>
                </c:pt>
                <c:pt idx="8">
                  <c:v>7432</c:v>
                </c:pt>
                <c:pt idx="9">
                  <c:v>6224</c:v>
                </c:pt>
                <c:pt idx="10">
                  <c:v>4722</c:v>
                </c:pt>
                <c:pt idx="11">
                  <c:v>3614</c:v>
                </c:pt>
                <c:pt idx="12">
                  <c:v>3199</c:v>
                </c:pt>
                <c:pt idx="13">
                  <c:v>2351</c:v>
                </c:pt>
                <c:pt idx="14">
                  <c:v>2341</c:v>
                </c:pt>
                <c:pt idx="15">
                  <c:v>4088</c:v>
                </c:pt>
                <c:pt idx="16">
                  <c:v>3198</c:v>
                </c:pt>
                <c:pt idx="17">
                  <c:v>2693</c:v>
                </c:pt>
                <c:pt idx="18">
                  <c:v>2419</c:v>
                </c:pt>
                <c:pt idx="19">
                  <c:v>3015</c:v>
                </c:pt>
                <c:pt idx="20">
                  <c:v>3931</c:v>
                </c:pt>
                <c:pt idx="21">
                  <c:v>4812</c:v>
                </c:pt>
                <c:pt idx="22">
                  <c:v>6037</c:v>
                </c:pt>
                <c:pt idx="23">
                  <c:v>7932</c:v>
                </c:pt>
                <c:pt idx="24">
                  <c:v>9576</c:v>
                </c:pt>
                <c:pt idx="25">
                  <c:v>8803</c:v>
                </c:pt>
                <c:pt idx="26">
                  <c:v>8592</c:v>
                </c:pt>
                <c:pt idx="27">
                  <c:v>9749</c:v>
                </c:pt>
                <c:pt idx="28">
                  <c:v>12240</c:v>
                </c:pt>
                <c:pt idx="29">
                  <c:v>13021</c:v>
                </c:pt>
                <c:pt idx="30">
                  <c:v>15812</c:v>
                </c:pt>
                <c:pt idx="31">
                  <c:v>26048</c:v>
                </c:pt>
                <c:pt idx="32">
                  <c:v>41867</c:v>
                </c:pt>
                <c:pt idx="33">
                  <c:v>72231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5B-426E-9A5D-1402C0C59546}"/>
            </c:ext>
          </c:extLst>
        </c:ser>
        <c:ser>
          <c:idx val="1"/>
          <c:order val="1"/>
          <c:tx>
            <c:strRef>
              <c:f>'KW-43'!$V$2</c:f>
              <c:strCache>
                <c:ptCount val="1"/>
                <c:pt idx="0">
                  <c:v>Anzahl
hospitalisiert</c:v>
                </c:pt>
              </c:strCache>
            </c:strRef>
          </c:tx>
          <c:spPr>
            <a:solidFill>
              <a:srgbClr val="FFC000"/>
            </a:solidFill>
            <a:ln w="28575" cap="rnd">
              <a:solidFill>
                <a:srgbClr val="FFC000"/>
              </a:solidFill>
              <a:round/>
            </a:ln>
            <a:effectLst/>
          </c:spPr>
          <c:invertIfNegative val="0"/>
          <c:val>
            <c:numRef>
              <c:f>'KW-43'!$V$3:$V$36</c:f>
              <c:numCache>
                <c:formatCode>#,##0</c:formatCode>
                <c:ptCount val="34"/>
                <c:pt idx="0">
                  <c:v>162</c:v>
                </c:pt>
                <c:pt idx="1">
                  <c:v>520</c:v>
                </c:pt>
                <c:pt idx="2">
                  <c:v>2204</c:v>
                </c:pt>
                <c:pt idx="3">
                  <c:v>5104</c:v>
                </c:pt>
                <c:pt idx="4">
                  <c:v>6051</c:v>
                </c:pt>
                <c:pt idx="5">
                  <c:v>4704</c:v>
                </c:pt>
                <c:pt idx="6">
                  <c:v>3350</c:v>
                </c:pt>
                <c:pt idx="7">
                  <c:v>2218</c:v>
                </c:pt>
                <c:pt idx="8">
                  <c:v>1351</c:v>
                </c:pt>
                <c:pt idx="9">
                  <c:v>1065</c:v>
                </c:pt>
                <c:pt idx="10">
                  <c:v>731</c:v>
                </c:pt>
                <c:pt idx="11">
                  <c:v>508</c:v>
                </c:pt>
                <c:pt idx="12">
                  <c:v>413</c:v>
                </c:pt>
                <c:pt idx="13">
                  <c:v>311</c:v>
                </c:pt>
                <c:pt idx="14">
                  <c:v>283</c:v>
                </c:pt>
                <c:pt idx="15">
                  <c:v>314</c:v>
                </c:pt>
                <c:pt idx="16">
                  <c:v>289</c:v>
                </c:pt>
                <c:pt idx="17">
                  <c:v>258</c:v>
                </c:pt>
                <c:pt idx="18">
                  <c:v>251</c:v>
                </c:pt>
                <c:pt idx="19">
                  <c:v>316</c:v>
                </c:pt>
                <c:pt idx="20">
                  <c:v>325</c:v>
                </c:pt>
                <c:pt idx="21">
                  <c:v>367</c:v>
                </c:pt>
                <c:pt idx="22">
                  <c:v>377</c:v>
                </c:pt>
                <c:pt idx="23">
                  <c:v>407</c:v>
                </c:pt>
                <c:pt idx="24">
                  <c:v>405</c:v>
                </c:pt>
                <c:pt idx="25">
                  <c:v>343</c:v>
                </c:pt>
                <c:pt idx="26">
                  <c:v>373</c:v>
                </c:pt>
                <c:pt idx="27">
                  <c:v>424</c:v>
                </c:pt>
                <c:pt idx="28">
                  <c:v>604</c:v>
                </c:pt>
                <c:pt idx="29">
                  <c:v>708</c:v>
                </c:pt>
                <c:pt idx="30">
                  <c:v>764</c:v>
                </c:pt>
                <c:pt idx="31">
                  <c:v>1390</c:v>
                </c:pt>
                <c:pt idx="32">
                  <c:v>1808</c:v>
                </c:pt>
                <c:pt idx="33">
                  <c:v>2301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5B-426E-9A5D-1402C0C59546}"/>
            </c:ext>
          </c:extLst>
        </c:ser>
        <c:ser>
          <c:idx val="2"/>
          <c:order val="2"/>
          <c:tx>
            <c:strRef>
              <c:f>'KW-43'!$X$2</c:f>
              <c:strCache>
                <c:ptCount val="1"/>
                <c:pt idx="0">
                  <c:v>Anzahl
Verstorben</c:v>
                </c:pt>
              </c:strCache>
            </c:strRef>
          </c:tx>
          <c:spPr>
            <a:solidFill>
              <a:schemeClr val="tx1"/>
            </a:solidFill>
            <a:ln w="28575" cap="rnd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'KW-43'!$X$3:$X$36</c:f>
              <c:numCache>
                <c:formatCode>General</c:formatCode>
                <c:ptCount val="34"/>
                <c:pt idx="0">
                  <c:v>12</c:v>
                </c:pt>
                <c:pt idx="1">
                  <c:v>85</c:v>
                </c:pt>
                <c:pt idx="2">
                  <c:v>478</c:v>
                </c:pt>
                <c:pt idx="3">
                  <c:v>1450</c:v>
                </c:pt>
                <c:pt idx="4">
                  <c:v>2248</c:v>
                </c:pt>
                <c:pt idx="5">
                  <c:v>1862</c:v>
                </c:pt>
                <c:pt idx="6">
                  <c:v>1211</c:v>
                </c:pt>
                <c:pt idx="7">
                  <c:v>716</c:v>
                </c:pt>
                <c:pt idx="8">
                  <c:v>375</c:v>
                </c:pt>
                <c:pt idx="9">
                  <c:v>250</c:v>
                </c:pt>
                <c:pt idx="10">
                  <c:v>158</c:v>
                </c:pt>
                <c:pt idx="11">
                  <c:v>109</c:v>
                </c:pt>
                <c:pt idx="12">
                  <c:v>62</c:v>
                </c:pt>
                <c:pt idx="13">
                  <c:v>45</c:v>
                </c:pt>
                <c:pt idx="14">
                  <c:v>32</c:v>
                </c:pt>
                <c:pt idx="15">
                  <c:v>36</c:v>
                </c:pt>
                <c:pt idx="16">
                  <c:v>23</c:v>
                </c:pt>
                <c:pt idx="17">
                  <c:v>26</c:v>
                </c:pt>
                <c:pt idx="18">
                  <c:v>24</c:v>
                </c:pt>
                <c:pt idx="19">
                  <c:v>30</c:v>
                </c:pt>
                <c:pt idx="20">
                  <c:v>32</c:v>
                </c:pt>
                <c:pt idx="21">
                  <c:v>32</c:v>
                </c:pt>
                <c:pt idx="22">
                  <c:v>30</c:v>
                </c:pt>
                <c:pt idx="23">
                  <c:v>29</c:v>
                </c:pt>
                <c:pt idx="24">
                  <c:v>28</c:v>
                </c:pt>
                <c:pt idx="25">
                  <c:v>16</c:v>
                </c:pt>
                <c:pt idx="26">
                  <c:v>32</c:v>
                </c:pt>
                <c:pt idx="27">
                  <c:v>54</c:v>
                </c:pt>
                <c:pt idx="28">
                  <c:v>68</c:v>
                </c:pt>
                <c:pt idx="29">
                  <c:v>89</c:v>
                </c:pt>
                <c:pt idx="30">
                  <c:v>79</c:v>
                </c:pt>
                <c:pt idx="31">
                  <c:v>137</c:v>
                </c:pt>
                <c:pt idx="32">
                  <c:v>143</c:v>
                </c:pt>
                <c:pt idx="33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5B-426E-9A5D-1402C0C59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24837784"/>
        <c:axId val="724837128"/>
        <c:extLst/>
      </c:barChart>
      <c:lineChart>
        <c:grouping val="standard"/>
        <c:varyColors val="0"/>
        <c:ser>
          <c:idx val="3"/>
          <c:order val="3"/>
          <c:tx>
            <c:strRef>
              <c:f>'KW-43'!$W$2</c:f>
              <c:strCache>
                <c:ptCount val="1"/>
                <c:pt idx="0">
                  <c:v>Anteil
hospitalisiert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val>
            <c:numRef>
              <c:f>'KW-43'!$W$3:$W$36</c:f>
              <c:numCache>
                <c:formatCode>0.00%</c:formatCode>
                <c:ptCount val="34"/>
                <c:pt idx="0">
                  <c:v>0.18161434977578475</c:v>
                </c:pt>
                <c:pt idx="1">
                  <c:v>8.0858342403980724E-2</c:v>
                </c:pt>
                <c:pt idx="2">
                  <c:v>9.829631611809829E-2</c:v>
                </c:pt>
                <c:pt idx="3">
                  <c:v>0.15005144789063649</c:v>
                </c:pt>
                <c:pt idx="4">
                  <c:v>0.1677943541678221</c:v>
                </c:pt>
                <c:pt idx="5">
                  <c:v>0.17318949965023378</c:v>
                </c:pt>
                <c:pt idx="6">
                  <c:v>0.19323950161513614</c:v>
                </c:pt>
                <c:pt idx="7">
                  <c:v>0.17934826554540309</c:v>
                </c:pt>
                <c:pt idx="8">
                  <c:v>0.18178148546824544</c:v>
                </c:pt>
                <c:pt idx="9">
                  <c:v>0.17111182519280205</c:v>
                </c:pt>
                <c:pt idx="10">
                  <c:v>0.15480728504870817</c:v>
                </c:pt>
                <c:pt idx="11">
                  <c:v>0.14056447149972329</c:v>
                </c:pt>
                <c:pt idx="12">
                  <c:v>0.12910284463894967</c:v>
                </c:pt>
                <c:pt idx="13">
                  <c:v>0.13228413441088899</c:v>
                </c:pt>
                <c:pt idx="14">
                  <c:v>0.12088850918410936</c:v>
                </c:pt>
                <c:pt idx="15">
                  <c:v>7.6810176125244614E-2</c:v>
                </c:pt>
                <c:pt idx="16">
                  <c:v>9.0368980612883051E-2</c:v>
                </c:pt>
                <c:pt idx="17">
                  <c:v>9.5803936130709241E-2</c:v>
                </c:pt>
                <c:pt idx="18">
                  <c:v>0.10376188507647788</c:v>
                </c:pt>
                <c:pt idx="19">
                  <c:v>0.10480928689883914</c:v>
                </c:pt>
                <c:pt idx="20">
                  <c:v>8.2676163825998475E-2</c:v>
                </c:pt>
                <c:pt idx="21">
                  <c:v>7.6267664172901081E-2</c:v>
                </c:pt>
                <c:pt idx="22">
                  <c:v>6.2448235878747725E-2</c:v>
                </c:pt>
                <c:pt idx="23">
                  <c:v>5.1311144730206759E-2</c:v>
                </c:pt>
                <c:pt idx="24">
                  <c:v>4.2293233082706765E-2</c:v>
                </c:pt>
                <c:pt idx="25">
                  <c:v>3.8963989549017378E-2</c:v>
                </c:pt>
                <c:pt idx="26">
                  <c:v>4.3412476722532588E-2</c:v>
                </c:pt>
                <c:pt idx="27">
                  <c:v>4.3491640168222379E-2</c:v>
                </c:pt>
                <c:pt idx="28">
                  <c:v>4.9346405228758168E-2</c:v>
                </c:pt>
                <c:pt idx="29">
                  <c:v>5.4373704016588587E-2</c:v>
                </c:pt>
                <c:pt idx="30">
                  <c:v>4.8317733367062993E-2</c:v>
                </c:pt>
                <c:pt idx="31">
                  <c:v>5.3363022113022116E-2</c:v>
                </c:pt>
                <c:pt idx="32">
                  <c:v>4.3184369551197838E-2</c:v>
                </c:pt>
                <c:pt idx="33">
                  <c:v>3.185612825518129E-2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5B-426E-9A5D-1402C0C59546}"/>
            </c:ext>
          </c:extLst>
        </c:ser>
        <c:ser>
          <c:idx val="4"/>
          <c:order val="4"/>
          <c:tx>
            <c:strRef>
              <c:f>'KW-43'!$Z$2</c:f>
              <c:strCache>
                <c:ptCount val="1"/>
                <c:pt idx="0">
                  <c:v>Anteil
hospitalisiert
Verstorben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'KW-43'!$Z$3:$Z$36</c:f>
              <c:numCache>
                <c:formatCode>0.00%</c:formatCode>
                <c:ptCount val="34"/>
                <c:pt idx="0">
                  <c:v>7.407407407407407E-2</c:v>
                </c:pt>
                <c:pt idx="1">
                  <c:v>0.16346153846153846</c:v>
                </c:pt>
                <c:pt idx="2">
                  <c:v>0.21687840290381125</c:v>
                </c:pt>
                <c:pt idx="3">
                  <c:v>0.28409090909090912</c:v>
                </c:pt>
                <c:pt idx="4">
                  <c:v>0.37150884151379937</c:v>
                </c:pt>
                <c:pt idx="5">
                  <c:v>0.39583333333333331</c:v>
                </c:pt>
                <c:pt idx="6">
                  <c:v>0.36149253731343284</c:v>
                </c:pt>
                <c:pt idx="7">
                  <c:v>0.32281334535617673</c:v>
                </c:pt>
                <c:pt idx="8">
                  <c:v>0.27757216876387864</c:v>
                </c:pt>
                <c:pt idx="9">
                  <c:v>0.23474178403755869</c:v>
                </c:pt>
                <c:pt idx="10">
                  <c:v>0.2161422708618331</c:v>
                </c:pt>
                <c:pt idx="11">
                  <c:v>0.21456692913385828</c:v>
                </c:pt>
                <c:pt idx="12">
                  <c:v>0.15012106537530268</c:v>
                </c:pt>
                <c:pt idx="13">
                  <c:v>0.14469453376205788</c:v>
                </c:pt>
                <c:pt idx="14">
                  <c:v>0.11307420494699646</c:v>
                </c:pt>
                <c:pt idx="15">
                  <c:v>0.11464968152866242</c:v>
                </c:pt>
                <c:pt idx="16">
                  <c:v>7.9584775086505188E-2</c:v>
                </c:pt>
                <c:pt idx="17">
                  <c:v>0.10077519379844961</c:v>
                </c:pt>
                <c:pt idx="18">
                  <c:v>9.5617529880478086E-2</c:v>
                </c:pt>
                <c:pt idx="19">
                  <c:v>9.49367088607595E-2</c:v>
                </c:pt>
                <c:pt idx="20">
                  <c:v>9.8461538461538461E-2</c:v>
                </c:pt>
                <c:pt idx="21">
                  <c:v>8.7193460490463212E-2</c:v>
                </c:pt>
                <c:pt idx="22">
                  <c:v>7.9575596816976124E-2</c:v>
                </c:pt>
                <c:pt idx="23">
                  <c:v>7.125307125307126E-2</c:v>
                </c:pt>
                <c:pt idx="24">
                  <c:v>6.9135802469135796E-2</c:v>
                </c:pt>
                <c:pt idx="25">
                  <c:v>4.6647230320699708E-2</c:v>
                </c:pt>
                <c:pt idx="26">
                  <c:v>8.5790884718498661E-2</c:v>
                </c:pt>
                <c:pt idx="27">
                  <c:v>0.12735849056603774</c:v>
                </c:pt>
                <c:pt idx="28">
                  <c:v>0.11258278145695365</c:v>
                </c:pt>
                <c:pt idx="29">
                  <c:v>0.12570621468926554</c:v>
                </c:pt>
                <c:pt idx="30">
                  <c:v>0.10340314136125654</c:v>
                </c:pt>
                <c:pt idx="31">
                  <c:v>9.8561151079136697E-2</c:v>
                </c:pt>
                <c:pt idx="32">
                  <c:v>7.9092920353982299E-2</c:v>
                </c:pt>
                <c:pt idx="33">
                  <c:v>3.954802259887006E-2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A5B-426E-9A5D-1402C0C59546}"/>
            </c:ext>
          </c:extLst>
        </c:ser>
        <c:ser>
          <c:idx val="5"/>
          <c:order val="5"/>
          <c:tx>
            <c:strRef>
              <c:f>'KW-43'!$Y$2</c:f>
              <c:strCache>
                <c:ptCount val="1"/>
                <c:pt idx="0">
                  <c:v>Anteil ges.
Verstorben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'KW-43'!$Y$3:$Y$36</c:f>
              <c:numCache>
                <c:formatCode>0.00%</c:formatCode>
                <c:ptCount val="34"/>
                <c:pt idx="0">
                  <c:v>1.3452914798206279E-2</c:v>
                </c:pt>
                <c:pt idx="1">
                  <c:v>1.321722904680454E-2</c:v>
                </c:pt>
                <c:pt idx="2">
                  <c:v>2.131834805102132E-2</c:v>
                </c:pt>
                <c:pt idx="3">
                  <c:v>4.2628252241658095E-2</c:v>
                </c:pt>
                <c:pt idx="4">
                  <c:v>6.2337086129443733E-2</c:v>
                </c:pt>
                <c:pt idx="5">
                  <c:v>6.8554176944884207E-2</c:v>
                </c:pt>
                <c:pt idx="6">
                  <c:v>6.9854637748038767E-2</c:v>
                </c:pt>
                <c:pt idx="7">
                  <c:v>5.7896013584539503E-2</c:v>
                </c:pt>
                <c:pt idx="8">
                  <c:v>5.0457481162540369E-2</c:v>
                </c:pt>
                <c:pt idx="9">
                  <c:v>4.0167095115681235E-2</c:v>
                </c:pt>
                <c:pt idx="10">
                  <c:v>3.3460398136382886E-2</c:v>
                </c:pt>
                <c:pt idx="11">
                  <c:v>3.0160486995019369E-2</c:v>
                </c:pt>
                <c:pt idx="12">
                  <c:v>1.9381056580181306E-2</c:v>
                </c:pt>
                <c:pt idx="13">
                  <c:v>1.9140791152700978E-2</c:v>
                </c:pt>
                <c:pt idx="14">
                  <c:v>1.3669372063220846E-2</c:v>
                </c:pt>
                <c:pt idx="15">
                  <c:v>8.8062622309197647E-3</c:v>
                </c:pt>
                <c:pt idx="16">
                  <c:v>7.1919949968730461E-3</c:v>
                </c:pt>
                <c:pt idx="17">
                  <c:v>9.6546602302265139E-3</c:v>
                </c:pt>
                <c:pt idx="18">
                  <c:v>9.9214551467548574E-3</c:v>
                </c:pt>
                <c:pt idx="19">
                  <c:v>9.9502487562189053E-3</c:v>
                </c:pt>
                <c:pt idx="20">
                  <c:v>8.1404222844060035E-3</c:v>
                </c:pt>
                <c:pt idx="21">
                  <c:v>6.6500415627597674E-3</c:v>
                </c:pt>
                <c:pt idx="22">
                  <c:v>4.9693556402186515E-3</c:v>
                </c:pt>
                <c:pt idx="23">
                  <c:v>3.6560766515380738E-3</c:v>
                </c:pt>
                <c:pt idx="24">
                  <c:v>2.9239766081871343E-3</c:v>
                </c:pt>
                <c:pt idx="25">
                  <c:v>1.8175621947063502E-3</c:v>
                </c:pt>
                <c:pt idx="26">
                  <c:v>3.7243947858472998E-3</c:v>
                </c:pt>
                <c:pt idx="27">
                  <c:v>5.5390296440660583E-3</c:v>
                </c:pt>
                <c:pt idx="28">
                  <c:v>5.5555555555555558E-3</c:v>
                </c:pt>
                <c:pt idx="29">
                  <c:v>6.8351125105598652E-3</c:v>
                </c:pt>
                <c:pt idx="30">
                  <c:v>4.9962054136099164E-3</c:v>
                </c:pt>
                <c:pt idx="31">
                  <c:v>5.2595208845208847E-3</c:v>
                </c:pt>
                <c:pt idx="32">
                  <c:v>3.4155779014498292E-3</c:v>
                </c:pt>
                <c:pt idx="33">
                  <c:v>1.2598468801484127E-3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A5B-426E-9A5D-1402C0C59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793192"/>
        <c:axId val="721791552"/>
      </c:lineChart>
      <c:catAx>
        <c:axId val="72483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12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7248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784"/>
        <c:crosses val="autoZero"/>
        <c:crossBetween val="between"/>
      </c:valAx>
      <c:valAx>
        <c:axId val="721791552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793192"/>
        <c:crosses val="max"/>
        <c:crossBetween val="between"/>
      </c:valAx>
      <c:catAx>
        <c:axId val="721793192"/>
        <c:scaling>
          <c:orientation val="minMax"/>
        </c:scaling>
        <c:delete val="1"/>
        <c:axPos val="b"/>
        <c:majorTickMark val="out"/>
        <c:minorTickMark val="none"/>
        <c:tickLblPos val="nextTo"/>
        <c:crossAx val="721791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ayout>
        <c:manualLayout>
          <c:xMode val="edge"/>
          <c:yMode val="edge"/>
          <c:x val="9.8099794359263956E-2"/>
          <c:y val="0.80080370745620277"/>
          <c:w val="0.80831086912512118"/>
          <c:h val="0.180438354512165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>
      <a:gsLst>
        <a:gs pos="0">
          <a:srgbClr val="002060"/>
        </a:gs>
        <a:gs pos="31000">
          <a:srgbClr val="002060"/>
        </a:gs>
        <a:gs pos="79000">
          <a:srgbClr val="7030A0"/>
        </a:gs>
        <a:gs pos="100000">
          <a:srgbClr val="7030A0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Fälle</a:t>
            </a:r>
            <a:r>
              <a:rPr lang="en-US" b="1" baseline="0">
                <a:solidFill>
                  <a:schemeClr val="bg1"/>
                </a:solidFill>
              </a:rPr>
              <a:t> - Hospitalisation - Verstorben / Woche</a:t>
            </a:r>
            <a:endParaRPr lang="en-US" b="1">
              <a:solidFill>
                <a:schemeClr val="bg1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2446414428237061E-2"/>
          <c:y val="6.3802419971848698E-2"/>
          <c:w val="0.83739862693076761"/>
          <c:h val="0.665801057358145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'KW-42'!$O$2</c:f>
              <c:strCache>
                <c:ptCount val="1"/>
                <c:pt idx="0">
                  <c:v>Fälle
ges.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'KW-42'!$N$3:$N$35</c:f>
              <c:numCache>
                <c:formatCode>General</c:formatCode>
                <c:ptCount val="3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</c:numCache>
            </c:numRef>
          </c:cat>
          <c:val>
            <c:numRef>
              <c:f>'KW-42'!$O$3:$O$35</c:f>
              <c:numCache>
                <c:formatCode>#,##0</c:formatCode>
                <c:ptCount val="33"/>
                <c:pt idx="0">
                  <c:v>892</c:v>
                </c:pt>
                <c:pt idx="1">
                  <c:v>6431</c:v>
                </c:pt>
                <c:pt idx="2">
                  <c:v>22420</c:v>
                </c:pt>
                <c:pt idx="3">
                  <c:v>34016</c:v>
                </c:pt>
                <c:pt idx="4">
                  <c:v>36063</c:v>
                </c:pt>
                <c:pt idx="5">
                  <c:v>27161</c:v>
                </c:pt>
                <c:pt idx="6">
                  <c:v>17337</c:v>
                </c:pt>
                <c:pt idx="7">
                  <c:v>12367</c:v>
                </c:pt>
                <c:pt idx="8">
                  <c:v>7429</c:v>
                </c:pt>
                <c:pt idx="9">
                  <c:v>6221</c:v>
                </c:pt>
                <c:pt idx="10">
                  <c:v>4722</c:v>
                </c:pt>
                <c:pt idx="11">
                  <c:v>3613</c:v>
                </c:pt>
                <c:pt idx="12">
                  <c:v>3199</c:v>
                </c:pt>
                <c:pt idx="13">
                  <c:v>2352</c:v>
                </c:pt>
                <c:pt idx="14">
                  <c:v>2340</c:v>
                </c:pt>
                <c:pt idx="15">
                  <c:v>4088</c:v>
                </c:pt>
                <c:pt idx="16">
                  <c:v>3197</c:v>
                </c:pt>
                <c:pt idx="17">
                  <c:v>2693</c:v>
                </c:pt>
                <c:pt idx="18">
                  <c:v>2419</c:v>
                </c:pt>
                <c:pt idx="19">
                  <c:v>3015</c:v>
                </c:pt>
                <c:pt idx="20">
                  <c:v>3932</c:v>
                </c:pt>
                <c:pt idx="21">
                  <c:v>4814</c:v>
                </c:pt>
                <c:pt idx="22">
                  <c:v>6037</c:v>
                </c:pt>
                <c:pt idx="23">
                  <c:v>7930</c:v>
                </c:pt>
                <c:pt idx="24">
                  <c:v>9577</c:v>
                </c:pt>
                <c:pt idx="25">
                  <c:v>8799</c:v>
                </c:pt>
                <c:pt idx="26">
                  <c:v>8590</c:v>
                </c:pt>
                <c:pt idx="27">
                  <c:v>9745</c:v>
                </c:pt>
                <c:pt idx="28">
                  <c:v>12235</c:v>
                </c:pt>
                <c:pt idx="29">
                  <c:v>13014</c:v>
                </c:pt>
                <c:pt idx="30">
                  <c:v>15807</c:v>
                </c:pt>
                <c:pt idx="31">
                  <c:v>25988</c:v>
                </c:pt>
                <c:pt idx="32">
                  <c:v>40934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74-4517-BB1F-CBDC21677B36}"/>
            </c:ext>
          </c:extLst>
        </c:ser>
        <c:ser>
          <c:idx val="1"/>
          <c:order val="1"/>
          <c:tx>
            <c:strRef>
              <c:f>'KW-42'!$V$2</c:f>
              <c:strCache>
                <c:ptCount val="1"/>
                <c:pt idx="0">
                  <c:v>Anzahl
hospitalisiert</c:v>
                </c:pt>
              </c:strCache>
            </c:strRef>
          </c:tx>
          <c:spPr>
            <a:solidFill>
              <a:srgbClr val="FFC000"/>
            </a:solidFill>
            <a:ln w="28575" cap="rnd">
              <a:solidFill>
                <a:srgbClr val="FFC000"/>
              </a:solidFill>
              <a:round/>
            </a:ln>
            <a:effectLst/>
          </c:spPr>
          <c:invertIfNegative val="0"/>
          <c:val>
            <c:numRef>
              <c:f>'KW-42'!$V$3:$V$35</c:f>
              <c:numCache>
                <c:formatCode>#,##0</c:formatCode>
                <c:ptCount val="33"/>
                <c:pt idx="0">
                  <c:v>162</c:v>
                </c:pt>
                <c:pt idx="1">
                  <c:v>520</c:v>
                </c:pt>
                <c:pt idx="2">
                  <c:v>2205</c:v>
                </c:pt>
                <c:pt idx="3">
                  <c:v>5103</c:v>
                </c:pt>
                <c:pt idx="4">
                  <c:v>6050</c:v>
                </c:pt>
                <c:pt idx="5">
                  <c:v>4703</c:v>
                </c:pt>
                <c:pt idx="6">
                  <c:v>3350</c:v>
                </c:pt>
                <c:pt idx="7">
                  <c:v>2218</c:v>
                </c:pt>
                <c:pt idx="8">
                  <c:v>1350</c:v>
                </c:pt>
                <c:pt idx="9">
                  <c:v>1065</c:v>
                </c:pt>
                <c:pt idx="10">
                  <c:v>731</c:v>
                </c:pt>
                <c:pt idx="11">
                  <c:v>508</c:v>
                </c:pt>
                <c:pt idx="12">
                  <c:v>413</c:v>
                </c:pt>
                <c:pt idx="13">
                  <c:v>311</c:v>
                </c:pt>
                <c:pt idx="14">
                  <c:v>283</c:v>
                </c:pt>
                <c:pt idx="15">
                  <c:v>314</c:v>
                </c:pt>
                <c:pt idx="16">
                  <c:v>290</c:v>
                </c:pt>
                <c:pt idx="17">
                  <c:v>258</c:v>
                </c:pt>
                <c:pt idx="18">
                  <c:v>251</c:v>
                </c:pt>
                <c:pt idx="19">
                  <c:v>316</c:v>
                </c:pt>
                <c:pt idx="20">
                  <c:v>327</c:v>
                </c:pt>
                <c:pt idx="21">
                  <c:v>367</c:v>
                </c:pt>
                <c:pt idx="22">
                  <c:v>378</c:v>
                </c:pt>
                <c:pt idx="23">
                  <c:v>407</c:v>
                </c:pt>
                <c:pt idx="24">
                  <c:v>405</c:v>
                </c:pt>
                <c:pt idx="25">
                  <c:v>343</c:v>
                </c:pt>
                <c:pt idx="26">
                  <c:v>371</c:v>
                </c:pt>
                <c:pt idx="27">
                  <c:v>421</c:v>
                </c:pt>
                <c:pt idx="28">
                  <c:v>599</c:v>
                </c:pt>
                <c:pt idx="29">
                  <c:v>701</c:v>
                </c:pt>
                <c:pt idx="30">
                  <c:v>746</c:v>
                </c:pt>
                <c:pt idx="31">
                  <c:v>1275</c:v>
                </c:pt>
                <c:pt idx="32">
                  <c:v>1356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74-4517-BB1F-CBDC21677B36}"/>
            </c:ext>
          </c:extLst>
        </c:ser>
        <c:ser>
          <c:idx val="2"/>
          <c:order val="2"/>
          <c:tx>
            <c:strRef>
              <c:f>'KW-42'!$X$2</c:f>
              <c:strCache>
                <c:ptCount val="1"/>
                <c:pt idx="0">
                  <c:v>Anzahl
Verstorben</c:v>
                </c:pt>
              </c:strCache>
            </c:strRef>
          </c:tx>
          <c:spPr>
            <a:solidFill>
              <a:schemeClr val="tx1"/>
            </a:solidFill>
            <a:ln w="28575" cap="rnd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'KW-42'!$X$3:$X$35</c:f>
              <c:numCache>
                <c:formatCode>General</c:formatCode>
                <c:ptCount val="33"/>
                <c:pt idx="0">
                  <c:v>12</c:v>
                </c:pt>
                <c:pt idx="1">
                  <c:v>85</c:v>
                </c:pt>
                <c:pt idx="2">
                  <c:v>478</c:v>
                </c:pt>
                <c:pt idx="3">
                  <c:v>1449</c:v>
                </c:pt>
                <c:pt idx="4">
                  <c:v>2247</c:v>
                </c:pt>
                <c:pt idx="5">
                  <c:v>1862</c:v>
                </c:pt>
                <c:pt idx="6">
                  <c:v>1210</c:v>
                </c:pt>
                <c:pt idx="7">
                  <c:v>715</c:v>
                </c:pt>
                <c:pt idx="8">
                  <c:v>374</c:v>
                </c:pt>
                <c:pt idx="9">
                  <c:v>250</c:v>
                </c:pt>
                <c:pt idx="10">
                  <c:v>158</c:v>
                </c:pt>
                <c:pt idx="11">
                  <c:v>109</c:v>
                </c:pt>
                <c:pt idx="12">
                  <c:v>62</c:v>
                </c:pt>
                <c:pt idx="13">
                  <c:v>45</c:v>
                </c:pt>
                <c:pt idx="14">
                  <c:v>32</c:v>
                </c:pt>
                <c:pt idx="15">
                  <c:v>35</c:v>
                </c:pt>
                <c:pt idx="16">
                  <c:v>23</c:v>
                </c:pt>
                <c:pt idx="17">
                  <c:v>26</c:v>
                </c:pt>
                <c:pt idx="18">
                  <c:v>24</c:v>
                </c:pt>
                <c:pt idx="19">
                  <c:v>30</c:v>
                </c:pt>
                <c:pt idx="20">
                  <c:v>32</c:v>
                </c:pt>
                <c:pt idx="21">
                  <c:v>32</c:v>
                </c:pt>
                <c:pt idx="22">
                  <c:v>30</c:v>
                </c:pt>
                <c:pt idx="23">
                  <c:v>28</c:v>
                </c:pt>
                <c:pt idx="24">
                  <c:v>27</c:v>
                </c:pt>
                <c:pt idx="25">
                  <c:v>16</c:v>
                </c:pt>
                <c:pt idx="26">
                  <c:v>32</c:v>
                </c:pt>
                <c:pt idx="27">
                  <c:v>51</c:v>
                </c:pt>
                <c:pt idx="28">
                  <c:v>62</c:v>
                </c:pt>
                <c:pt idx="29">
                  <c:v>81</c:v>
                </c:pt>
                <c:pt idx="30">
                  <c:v>71</c:v>
                </c:pt>
                <c:pt idx="31">
                  <c:v>87</c:v>
                </c:pt>
                <c:pt idx="32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74-4517-BB1F-CBDC21677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24837784"/>
        <c:axId val="724837128"/>
        <c:extLst/>
      </c:barChart>
      <c:lineChart>
        <c:grouping val="standard"/>
        <c:varyColors val="0"/>
        <c:ser>
          <c:idx val="3"/>
          <c:order val="3"/>
          <c:tx>
            <c:strRef>
              <c:f>'KW-42'!$W$2</c:f>
              <c:strCache>
                <c:ptCount val="1"/>
                <c:pt idx="0">
                  <c:v>Anteil
hospitalisiert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val>
            <c:numRef>
              <c:f>'KW-42'!$W$3:$W$35</c:f>
              <c:numCache>
                <c:formatCode>0.00%</c:formatCode>
                <c:ptCount val="33"/>
                <c:pt idx="0">
                  <c:v>0.18161434977578475</c:v>
                </c:pt>
                <c:pt idx="1">
                  <c:v>8.0858342403980724E-2</c:v>
                </c:pt>
                <c:pt idx="2">
                  <c:v>9.8349687778768957E-2</c:v>
                </c:pt>
                <c:pt idx="3">
                  <c:v>0.15001763875823143</c:v>
                </c:pt>
                <c:pt idx="4">
                  <c:v>0.16776197210437291</c:v>
                </c:pt>
                <c:pt idx="5">
                  <c:v>0.17315268215455984</c:v>
                </c:pt>
                <c:pt idx="6">
                  <c:v>0.1932283555401742</c:v>
                </c:pt>
                <c:pt idx="7">
                  <c:v>0.17934826554540309</c:v>
                </c:pt>
                <c:pt idx="8">
                  <c:v>0.18172028536815182</c:v>
                </c:pt>
                <c:pt idx="9">
                  <c:v>0.17119434174570006</c:v>
                </c:pt>
                <c:pt idx="10">
                  <c:v>0.15480728504870817</c:v>
                </c:pt>
                <c:pt idx="11">
                  <c:v>0.1406033766952671</c:v>
                </c:pt>
                <c:pt idx="12">
                  <c:v>0.12910284463894967</c:v>
                </c:pt>
                <c:pt idx="13">
                  <c:v>0.13222789115646258</c:v>
                </c:pt>
                <c:pt idx="14">
                  <c:v>0.12094017094017094</c:v>
                </c:pt>
                <c:pt idx="15">
                  <c:v>7.6810176125244614E-2</c:v>
                </c:pt>
                <c:pt idx="16">
                  <c:v>9.0710040663121674E-2</c:v>
                </c:pt>
                <c:pt idx="17">
                  <c:v>9.5803936130709241E-2</c:v>
                </c:pt>
                <c:pt idx="18">
                  <c:v>0.10376188507647788</c:v>
                </c:pt>
                <c:pt idx="19">
                  <c:v>0.10480928689883914</c:v>
                </c:pt>
                <c:pt idx="20">
                  <c:v>8.3163784333672428E-2</c:v>
                </c:pt>
                <c:pt idx="21">
                  <c:v>7.6235978396343995E-2</c:v>
                </c:pt>
                <c:pt idx="22">
                  <c:v>6.2613881066755014E-2</c:v>
                </c:pt>
                <c:pt idx="23">
                  <c:v>5.132408575031526E-2</c:v>
                </c:pt>
                <c:pt idx="24">
                  <c:v>4.2288816957293515E-2</c:v>
                </c:pt>
                <c:pt idx="25">
                  <c:v>3.8981702466189337E-2</c:v>
                </c:pt>
                <c:pt idx="26">
                  <c:v>4.3189755529685681E-2</c:v>
                </c:pt>
                <c:pt idx="27">
                  <c:v>4.3201641867624423E-2</c:v>
                </c:pt>
                <c:pt idx="28">
                  <c:v>4.8957907642010627E-2</c:v>
                </c:pt>
                <c:pt idx="29">
                  <c:v>5.3865068387889965E-2</c:v>
                </c:pt>
                <c:pt idx="30">
                  <c:v>4.7194281014740304E-2</c:v>
                </c:pt>
                <c:pt idx="31">
                  <c:v>4.9061105125442511E-2</c:v>
                </c:pt>
                <c:pt idx="32">
                  <c:v>3.3126496311134998E-2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74-4517-BB1F-CBDC21677B36}"/>
            </c:ext>
          </c:extLst>
        </c:ser>
        <c:ser>
          <c:idx val="4"/>
          <c:order val="4"/>
          <c:tx>
            <c:strRef>
              <c:f>'KW-42'!$Z$2</c:f>
              <c:strCache>
                <c:ptCount val="1"/>
                <c:pt idx="0">
                  <c:v>Anteil
hospitalisiert
Verstorben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'KW-42'!$Z$3:$Z$35</c:f>
              <c:numCache>
                <c:formatCode>0.00%</c:formatCode>
                <c:ptCount val="33"/>
                <c:pt idx="0">
                  <c:v>7.407407407407407E-2</c:v>
                </c:pt>
                <c:pt idx="1">
                  <c:v>0.16346153846153846</c:v>
                </c:pt>
                <c:pt idx="2">
                  <c:v>0.21678004535147391</c:v>
                </c:pt>
                <c:pt idx="3">
                  <c:v>0.2839506172839506</c:v>
                </c:pt>
                <c:pt idx="4">
                  <c:v>0.37140495867768597</c:v>
                </c:pt>
                <c:pt idx="5">
                  <c:v>0.39591749946842442</c:v>
                </c:pt>
                <c:pt idx="6">
                  <c:v>0.36119402985074628</c:v>
                </c:pt>
                <c:pt idx="7">
                  <c:v>0.32236248872858431</c:v>
                </c:pt>
                <c:pt idx="8">
                  <c:v>0.27703703703703703</c:v>
                </c:pt>
                <c:pt idx="9">
                  <c:v>0.23474178403755869</c:v>
                </c:pt>
                <c:pt idx="10">
                  <c:v>0.2161422708618331</c:v>
                </c:pt>
                <c:pt idx="11">
                  <c:v>0.21456692913385828</c:v>
                </c:pt>
                <c:pt idx="12">
                  <c:v>0.15012106537530268</c:v>
                </c:pt>
                <c:pt idx="13">
                  <c:v>0.14469453376205788</c:v>
                </c:pt>
                <c:pt idx="14">
                  <c:v>0.11307420494699646</c:v>
                </c:pt>
                <c:pt idx="15">
                  <c:v>0.11146496815286625</c:v>
                </c:pt>
                <c:pt idx="16">
                  <c:v>7.9310344827586213E-2</c:v>
                </c:pt>
                <c:pt idx="17">
                  <c:v>0.10077519379844961</c:v>
                </c:pt>
                <c:pt idx="18">
                  <c:v>9.5617529880478086E-2</c:v>
                </c:pt>
                <c:pt idx="19">
                  <c:v>9.49367088607595E-2</c:v>
                </c:pt>
                <c:pt idx="20">
                  <c:v>9.7859327217125383E-2</c:v>
                </c:pt>
                <c:pt idx="21">
                  <c:v>8.7193460490463212E-2</c:v>
                </c:pt>
                <c:pt idx="22">
                  <c:v>7.9365079365079361E-2</c:v>
                </c:pt>
                <c:pt idx="23">
                  <c:v>6.8796068796068796E-2</c:v>
                </c:pt>
                <c:pt idx="24">
                  <c:v>6.6666666666666666E-2</c:v>
                </c:pt>
                <c:pt idx="25">
                  <c:v>4.6647230320699708E-2</c:v>
                </c:pt>
                <c:pt idx="26">
                  <c:v>8.6253369272237201E-2</c:v>
                </c:pt>
                <c:pt idx="27">
                  <c:v>0.12114014251781473</c:v>
                </c:pt>
                <c:pt idx="28">
                  <c:v>0.10350584307178631</c:v>
                </c:pt>
                <c:pt idx="29">
                  <c:v>0.11554921540656206</c:v>
                </c:pt>
                <c:pt idx="30">
                  <c:v>9.5174262734584444E-2</c:v>
                </c:pt>
                <c:pt idx="31">
                  <c:v>6.8235294117647061E-2</c:v>
                </c:pt>
                <c:pt idx="32">
                  <c:v>4.0560471976401183E-2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474-4517-BB1F-CBDC21677B36}"/>
            </c:ext>
          </c:extLst>
        </c:ser>
        <c:ser>
          <c:idx val="5"/>
          <c:order val="5"/>
          <c:tx>
            <c:strRef>
              <c:f>'KW-42'!$Y$2</c:f>
              <c:strCache>
                <c:ptCount val="1"/>
                <c:pt idx="0">
                  <c:v>Anteil ges.
Verstorben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'KW-42'!$Y$3:$Y$35</c:f>
              <c:numCache>
                <c:formatCode>0.00%</c:formatCode>
                <c:ptCount val="33"/>
                <c:pt idx="0">
                  <c:v>1.3452914798206279E-2</c:v>
                </c:pt>
                <c:pt idx="1">
                  <c:v>1.321722904680454E-2</c:v>
                </c:pt>
                <c:pt idx="2">
                  <c:v>2.1320249776984834E-2</c:v>
                </c:pt>
                <c:pt idx="3">
                  <c:v>4.259760112888053E-2</c:v>
                </c:pt>
                <c:pt idx="4">
                  <c:v>6.2307628317111723E-2</c:v>
                </c:pt>
                <c:pt idx="5">
                  <c:v>6.8554176944884207E-2</c:v>
                </c:pt>
                <c:pt idx="6">
                  <c:v>6.9792928418988293E-2</c:v>
                </c:pt>
                <c:pt idx="7">
                  <c:v>5.7815153230371147E-2</c:v>
                </c:pt>
                <c:pt idx="8">
                  <c:v>5.0343249427917618E-2</c:v>
                </c:pt>
                <c:pt idx="9">
                  <c:v>4.0186465198521135E-2</c:v>
                </c:pt>
                <c:pt idx="10">
                  <c:v>3.3460398136382886E-2</c:v>
                </c:pt>
                <c:pt idx="11">
                  <c:v>3.0168834763354552E-2</c:v>
                </c:pt>
                <c:pt idx="12">
                  <c:v>1.9381056580181306E-2</c:v>
                </c:pt>
                <c:pt idx="13">
                  <c:v>1.913265306122449E-2</c:v>
                </c:pt>
                <c:pt idx="14">
                  <c:v>1.3675213675213675E-2</c:v>
                </c:pt>
                <c:pt idx="15">
                  <c:v>8.5616438356164379E-3</c:v>
                </c:pt>
                <c:pt idx="16">
                  <c:v>7.1942446043165471E-3</c:v>
                </c:pt>
                <c:pt idx="17">
                  <c:v>9.6546602302265139E-3</c:v>
                </c:pt>
                <c:pt idx="18">
                  <c:v>9.9214551467548574E-3</c:v>
                </c:pt>
                <c:pt idx="19">
                  <c:v>9.9502487562189053E-3</c:v>
                </c:pt>
                <c:pt idx="20">
                  <c:v>8.1383519837232958E-3</c:v>
                </c:pt>
                <c:pt idx="21">
                  <c:v>6.6472787702534274E-3</c:v>
                </c:pt>
                <c:pt idx="22">
                  <c:v>4.9693556402186515E-3</c:v>
                </c:pt>
                <c:pt idx="23">
                  <c:v>3.5308953341740227E-3</c:v>
                </c:pt>
                <c:pt idx="24">
                  <c:v>2.8192544638195676E-3</c:v>
                </c:pt>
                <c:pt idx="25">
                  <c:v>1.818388453233322E-3</c:v>
                </c:pt>
                <c:pt idx="26">
                  <c:v>3.7252619324796275E-3</c:v>
                </c:pt>
                <c:pt idx="27">
                  <c:v>5.2334530528476142E-3</c:v>
                </c:pt>
                <c:pt idx="28">
                  <c:v>5.0674295055169599E-3</c:v>
                </c:pt>
                <c:pt idx="29">
                  <c:v>6.2240663900414933E-3</c:v>
                </c:pt>
                <c:pt idx="30">
                  <c:v>4.4916809008667046E-3</c:v>
                </c:pt>
                <c:pt idx="31">
                  <c:v>3.3476989379713712E-3</c:v>
                </c:pt>
                <c:pt idx="32">
                  <c:v>1.3436263253041481E-3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474-4517-BB1F-CBDC21677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793192"/>
        <c:axId val="721791552"/>
      </c:lineChart>
      <c:catAx>
        <c:axId val="72483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12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7248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784"/>
        <c:crosses val="autoZero"/>
        <c:crossBetween val="between"/>
      </c:valAx>
      <c:valAx>
        <c:axId val="721791552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793192"/>
        <c:crosses val="max"/>
        <c:crossBetween val="between"/>
      </c:valAx>
      <c:catAx>
        <c:axId val="721793192"/>
        <c:scaling>
          <c:orientation val="minMax"/>
        </c:scaling>
        <c:delete val="1"/>
        <c:axPos val="b"/>
        <c:majorTickMark val="out"/>
        <c:minorTickMark val="none"/>
        <c:tickLblPos val="nextTo"/>
        <c:crossAx val="721791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ayout>
        <c:manualLayout>
          <c:xMode val="edge"/>
          <c:yMode val="edge"/>
          <c:x val="9.8099794359263956E-2"/>
          <c:y val="0.80080370745620277"/>
          <c:w val="0.80831086912512118"/>
          <c:h val="0.180438354512165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>
      <a:gsLst>
        <a:gs pos="0">
          <a:srgbClr val="002060"/>
        </a:gs>
        <a:gs pos="31000">
          <a:srgbClr val="002060"/>
        </a:gs>
        <a:gs pos="79000">
          <a:srgbClr val="7030A0"/>
        </a:gs>
        <a:gs pos="100000">
          <a:srgbClr val="7030A0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Fälle</a:t>
            </a:r>
            <a:r>
              <a:rPr lang="en-US" b="1" baseline="0">
                <a:solidFill>
                  <a:schemeClr val="bg1"/>
                </a:solidFill>
              </a:rPr>
              <a:t> - Hospitalisation - Verstorben / Woche</a:t>
            </a:r>
            <a:endParaRPr lang="en-US" b="1">
              <a:solidFill>
                <a:schemeClr val="bg1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2446414428237061E-2"/>
          <c:y val="6.3802419971848698E-2"/>
          <c:w val="0.83739862693076761"/>
          <c:h val="0.665801057358145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'KW-41'!$O$2</c:f>
              <c:strCache>
                <c:ptCount val="1"/>
                <c:pt idx="0">
                  <c:v>Fälle
ges.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'KW-41'!$N$3:$N$34</c:f>
              <c:numCache>
                <c:formatCode>General</c:formatCode>
                <c:ptCount val="3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</c:numCache>
            </c:numRef>
          </c:cat>
          <c:val>
            <c:numRef>
              <c:f>'KW-41'!$O$3:$O$34</c:f>
              <c:numCache>
                <c:formatCode>#,##0</c:formatCode>
                <c:ptCount val="32"/>
                <c:pt idx="0">
                  <c:v>892</c:v>
                </c:pt>
                <c:pt idx="1">
                  <c:v>6430</c:v>
                </c:pt>
                <c:pt idx="2">
                  <c:v>22431</c:v>
                </c:pt>
                <c:pt idx="3">
                  <c:v>34018</c:v>
                </c:pt>
                <c:pt idx="4">
                  <c:v>36068</c:v>
                </c:pt>
                <c:pt idx="5">
                  <c:v>27164</c:v>
                </c:pt>
                <c:pt idx="6">
                  <c:v>17334</c:v>
                </c:pt>
                <c:pt idx="7">
                  <c:v>12367</c:v>
                </c:pt>
                <c:pt idx="8">
                  <c:v>7429</c:v>
                </c:pt>
                <c:pt idx="9">
                  <c:v>6221</c:v>
                </c:pt>
                <c:pt idx="10">
                  <c:v>4722</c:v>
                </c:pt>
                <c:pt idx="11">
                  <c:v>3612</c:v>
                </c:pt>
                <c:pt idx="12">
                  <c:v>3198</c:v>
                </c:pt>
                <c:pt idx="13">
                  <c:v>2352</c:v>
                </c:pt>
                <c:pt idx="14">
                  <c:v>2339</c:v>
                </c:pt>
                <c:pt idx="15">
                  <c:v>4088</c:v>
                </c:pt>
                <c:pt idx="16">
                  <c:v>3197</c:v>
                </c:pt>
                <c:pt idx="17">
                  <c:v>2693</c:v>
                </c:pt>
                <c:pt idx="18">
                  <c:v>2417</c:v>
                </c:pt>
                <c:pt idx="19">
                  <c:v>3016</c:v>
                </c:pt>
                <c:pt idx="20">
                  <c:v>3930</c:v>
                </c:pt>
                <c:pt idx="21">
                  <c:v>4814</c:v>
                </c:pt>
                <c:pt idx="22">
                  <c:v>6035</c:v>
                </c:pt>
                <c:pt idx="23">
                  <c:v>7929</c:v>
                </c:pt>
                <c:pt idx="24">
                  <c:v>9578</c:v>
                </c:pt>
                <c:pt idx="25">
                  <c:v>8796</c:v>
                </c:pt>
                <c:pt idx="26">
                  <c:v>8585</c:v>
                </c:pt>
                <c:pt idx="27">
                  <c:v>9741</c:v>
                </c:pt>
                <c:pt idx="28">
                  <c:v>12229</c:v>
                </c:pt>
                <c:pt idx="29">
                  <c:v>12995</c:v>
                </c:pt>
                <c:pt idx="30">
                  <c:v>15745</c:v>
                </c:pt>
                <c:pt idx="31">
                  <c:v>24983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3-4A6D-9955-467BD7132071}"/>
            </c:ext>
          </c:extLst>
        </c:ser>
        <c:ser>
          <c:idx val="1"/>
          <c:order val="1"/>
          <c:tx>
            <c:strRef>
              <c:f>'KW-41'!$V$2</c:f>
              <c:strCache>
                <c:ptCount val="1"/>
                <c:pt idx="0">
                  <c:v>Anzahl
hospitalisiert</c:v>
                </c:pt>
              </c:strCache>
            </c:strRef>
          </c:tx>
          <c:spPr>
            <a:solidFill>
              <a:srgbClr val="FFC000"/>
            </a:solidFill>
            <a:ln w="28575" cap="rnd">
              <a:solidFill>
                <a:srgbClr val="FFC000"/>
              </a:solidFill>
              <a:round/>
            </a:ln>
            <a:effectLst/>
          </c:spPr>
          <c:invertIfNegative val="0"/>
          <c:val>
            <c:numRef>
              <c:f>'KW-41'!$V$3:$V$34</c:f>
              <c:numCache>
                <c:formatCode>#,##0</c:formatCode>
                <c:ptCount val="32"/>
                <c:pt idx="0">
                  <c:v>162</c:v>
                </c:pt>
                <c:pt idx="1">
                  <c:v>520</c:v>
                </c:pt>
                <c:pt idx="2">
                  <c:v>2203</c:v>
                </c:pt>
                <c:pt idx="3">
                  <c:v>5102</c:v>
                </c:pt>
                <c:pt idx="4">
                  <c:v>6049</c:v>
                </c:pt>
                <c:pt idx="5">
                  <c:v>4705</c:v>
                </c:pt>
                <c:pt idx="6">
                  <c:v>3350</c:v>
                </c:pt>
                <c:pt idx="7">
                  <c:v>2218</c:v>
                </c:pt>
                <c:pt idx="8">
                  <c:v>1350</c:v>
                </c:pt>
                <c:pt idx="9">
                  <c:v>1065</c:v>
                </c:pt>
                <c:pt idx="10">
                  <c:v>731</c:v>
                </c:pt>
                <c:pt idx="11">
                  <c:v>508</c:v>
                </c:pt>
                <c:pt idx="12">
                  <c:v>413</c:v>
                </c:pt>
                <c:pt idx="13">
                  <c:v>311</c:v>
                </c:pt>
                <c:pt idx="14">
                  <c:v>283</c:v>
                </c:pt>
                <c:pt idx="15">
                  <c:v>314</c:v>
                </c:pt>
                <c:pt idx="16">
                  <c:v>293</c:v>
                </c:pt>
                <c:pt idx="17">
                  <c:v>258</c:v>
                </c:pt>
                <c:pt idx="18">
                  <c:v>251</c:v>
                </c:pt>
                <c:pt idx="19">
                  <c:v>316</c:v>
                </c:pt>
                <c:pt idx="20">
                  <c:v>327</c:v>
                </c:pt>
                <c:pt idx="21">
                  <c:v>367</c:v>
                </c:pt>
                <c:pt idx="22">
                  <c:v>377</c:v>
                </c:pt>
                <c:pt idx="23">
                  <c:v>405</c:v>
                </c:pt>
                <c:pt idx="24">
                  <c:v>405</c:v>
                </c:pt>
                <c:pt idx="25">
                  <c:v>343</c:v>
                </c:pt>
                <c:pt idx="26">
                  <c:v>372</c:v>
                </c:pt>
                <c:pt idx="27">
                  <c:v>418</c:v>
                </c:pt>
                <c:pt idx="28">
                  <c:v>589</c:v>
                </c:pt>
                <c:pt idx="29">
                  <c:v>674</c:v>
                </c:pt>
                <c:pt idx="30">
                  <c:v>696</c:v>
                </c:pt>
                <c:pt idx="31">
                  <c:v>1005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3-4A6D-9955-467BD7132071}"/>
            </c:ext>
          </c:extLst>
        </c:ser>
        <c:ser>
          <c:idx val="2"/>
          <c:order val="2"/>
          <c:tx>
            <c:strRef>
              <c:f>'KW-41'!$X$2</c:f>
              <c:strCache>
                <c:ptCount val="1"/>
                <c:pt idx="0">
                  <c:v>Anzahl
Verstorben</c:v>
                </c:pt>
              </c:strCache>
            </c:strRef>
          </c:tx>
          <c:spPr>
            <a:solidFill>
              <a:schemeClr val="tx1"/>
            </a:solidFill>
            <a:ln w="28575" cap="rnd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'KW-41'!$X$3:$X$34</c:f>
              <c:numCache>
                <c:formatCode>General</c:formatCode>
                <c:ptCount val="32"/>
                <c:pt idx="0">
                  <c:v>12</c:v>
                </c:pt>
                <c:pt idx="1">
                  <c:v>85</c:v>
                </c:pt>
                <c:pt idx="2">
                  <c:v>478</c:v>
                </c:pt>
                <c:pt idx="3">
                  <c:v>1449</c:v>
                </c:pt>
                <c:pt idx="4">
                  <c:v>2246</c:v>
                </c:pt>
                <c:pt idx="5">
                  <c:v>1864</c:v>
                </c:pt>
                <c:pt idx="6">
                  <c:v>1210</c:v>
                </c:pt>
                <c:pt idx="7">
                  <c:v>716</c:v>
                </c:pt>
                <c:pt idx="8">
                  <c:v>374</c:v>
                </c:pt>
                <c:pt idx="9">
                  <c:v>250</c:v>
                </c:pt>
                <c:pt idx="10">
                  <c:v>157</c:v>
                </c:pt>
                <c:pt idx="11">
                  <c:v>109</c:v>
                </c:pt>
                <c:pt idx="12">
                  <c:v>61</c:v>
                </c:pt>
                <c:pt idx="13">
                  <c:v>44</c:v>
                </c:pt>
                <c:pt idx="14">
                  <c:v>31</c:v>
                </c:pt>
                <c:pt idx="15">
                  <c:v>35</c:v>
                </c:pt>
                <c:pt idx="16">
                  <c:v>22</c:v>
                </c:pt>
                <c:pt idx="17">
                  <c:v>26</c:v>
                </c:pt>
                <c:pt idx="18">
                  <c:v>22</c:v>
                </c:pt>
                <c:pt idx="19">
                  <c:v>30</c:v>
                </c:pt>
                <c:pt idx="20">
                  <c:v>31</c:v>
                </c:pt>
                <c:pt idx="21">
                  <c:v>31</c:v>
                </c:pt>
                <c:pt idx="22">
                  <c:v>30</c:v>
                </c:pt>
                <c:pt idx="23">
                  <c:v>28</c:v>
                </c:pt>
                <c:pt idx="24">
                  <c:v>27</c:v>
                </c:pt>
                <c:pt idx="25">
                  <c:v>14</c:v>
                </c:pt>
                <c:pt idx="26">
                  <c:v>32</c:v>
                </c:pt>
                <c:pt idx="27">
                  <c:v>45</c:v>
                </c:pt>
                <c:pt idx="28">
                  <c:v>58</c:v>
                </c:pt>
                <c:pt idx="29">
                  <c:v>57</c:v>
                </c:pt>
                <c:pt idx="30">
                  <c:v>39</c:v>
                </c:pt>
                <c:pt idx="3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3-4A6D-9955-467BD7132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24837784"/>
        <c:axId val="724837128"/>
        <c:extLst/>
      </c:barChart>
      <c:lineChart>
        <c:grouping val="standard"/>
        <c:varyColors val="0"/>
        <c:ser>
          <c:idx val="3"/>
          <c:order val="3"/>
          <c:tx>
            <c:strRef>
              <c:f>'KW-41'!$W$2</c:f>
              <c:strCache>
                <c:ptCount val="1"/>
                <c:pt idx="0">
                  <c:v>Anteil
hospitalisiert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val>
            <c:numRef>
              <c:f>'KW-41'!$W$3:$W$34</c:f>
              <c:numCache>
                <c:formatCode>0.00%</c:formatCode>
                <c:ptCount val="32"/>
                <c:pt idx="0">
                  <c:v>0.18161434977578475</c:v>
                </c:pt>
                <c:pt idx="1">
                  <c:v>8.0870917573872478E-2</c:v>
                </c:pt>
                <c:pt idx="2">
                  <c:v>9.8212295483928486E-2</c:v>
                </c:pt>
                <c:pt idx="3">
                  <c:v>0.14997942265859251</c:v>
                </c:pt>
                <c:pt idx="4">
                  <c:v>0.16771099035155818</c:v>
                </c:pt>
                <c:pt idx="5">
                  <c:v>0.17320718598144602</c:v>
                </c:pt>
                <c:pt idx="6">
                  <c:v>0.19326179762316834</c:v>
                </c:pt>
                <c:pt idx="7">
                  <c:v>0.17934826554540309</c:v>
                </c:pt>
                <c:pt idx="8">
                  <c:v>0.18172028536815182</c:v>
                </c:pt>
                <c:pt idx="9">
                  <c:v>0.17119434174570006</c:v>
                </c:pt>
                <c:pt idx="10">
                  <c:v>0.15480728504870817</c:v>
                </c:pt>
                <c:pt idx="11">
                  <c:v>0.1406423034330011</c:v>
                </c:pt>
                <c:pt idx="12">
                  <c:v>0.12914321450906815</c:v>
                </c:pt>
                <c:pt idx="13">
                  <c:v>0.13222789115646258</c:v>
                </c:pt>
                <c:pt idx="14">
                  <c:v>0.12099187687045745</c:v>
                </c:pt>
                <c:pt idx="15">
                  <c:v>7.6810176125244614E-2</c:v>
                </c:pt>
                <c:pt idx="16">
                  <c:v>9.1648420394119481E-2</c:v>
                </c:pt>
                <c:pt idx="17">
                  <c:v>9.5803936130709241E-2</c:v>
                </c:pt>
                <c:pt idx="18">
                  <c:v>0.10384774513860157</c:v>
                </c:pt>
                <c:pt idx="19">
                  <c:v>0.10477453580901856</c:v>
                </c:pt>
                <c:pt idx="20">
                  <c:v>8.3206106870229002E-2</c:v>
                </c:pt>
                <c:pt idx="21">
                  <c:v>7.6235978396343995E-2</c:v>
                </c:pt>
                <c:pt idx="22">
                  <c:v>6.2468931234465619E-2</c:v>
                </c:pt>
                <c:pt idx="23">
                  <c:v>5.1078320090805901E-2</c:v>
                </c:pt>
                <c:pt idx="24">
                  <c:v>4.2284401754019631E-2</c:v>
                </c:pt>
                <c:pt idx="25">
                  <c:v>3.8994997726239197E-2</c:v>
                </c:pt>
                <c:pt idx="26">
                  <c:v>4.3331391962725688E-2</c:v>
                </c:pt>
                <c:pt idx="27">
                  <c:v>4.291140539985628E-2</c:v>
                </c:pt>
                <c:pt idx="28">
                  <c:v>4.8164199852808898E-2</c:v>
                </c:pt>
                <c:pt idx="29">
                  <c:v>5.1866102347056561E-2</c:v>
                </c:pt>
                <c:pt idx="30">
                  <c:v>4.4204509368053348E-2</c:v>
                </c:pt>
                <c:pt idx="31">
                  <c:v>4.0227354601128765E-2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D23-4A6D-9955-467BD7132071}"/>
            </c:ext>
          </c:extLst>
        </c:ser>
        <c:ser>
          <c:idx val="4"/>
          <c:order val="4"/>
          <c:tx>
            <c:strRef>
              <c:f>'KW-41'!$Z$2</c:f>
              <c:strCache>
                <c:ptCount val="1"/>
                <c:pt idx="0">
                  <c:v>Anteil
hospitalisiert
Verstorben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'KW-41'!$Z$3:$Z$34</c:f>
              <c:numCache>
                <c:formatCode>0.00%</c:formatCode>
                <c:ptCount val="32"/>
                <c:pt idx="0">
                  <c:v>7.407407407407407E-2</c:v>
                </c:pt>
                <c:pt idx="1">
                  <c:v>0.16346153846153846</c:v>
                </c:pt>
                <c:pt idx="2">
                  <c:v>0.21697684975034046</c:v>
                </c:pt>
                <c:pt idx="3">
                  <c:v>0.28400627205017642</c:v>
                </c:pt>
                <c:pt idx="4">
                  <c:v>0.37130104149446191</c:v>
                </c:pt>
                <c:pt idx="5">
                  <c:v>0.39617428267800214</c:v>
                </c:pt>
                <c:pt idx="6">
                  <c:v>0.36119402985074628</c:v>
                </c:pt>
                <c:pt idx="7">
                  <c:v>0.32281334535617673</c:v>
                </c:pt>
                <c:pt idx="8">
                  <c:v>0.27703703703703703</c:v>
                </c:pt>
                <c:pt idx="9">
                  <c:v>0.23474178403755869</c:v>
                </c:pt>
                <c:pt idx="10">
                  <c:v>0.21477428180574556</c:v>
                </c:pt>
                <c:pt idx="11">
                  <c:v>0.21456692913385828</c:v>
                </c:pt>
                <c:pt idx="12">
                  <c:v>0.14769975786924938</c:v>
                </c:pt>
                <c:pt idx="13">
                  <c:v>0.14147909967845659</c:v>
                </c:pt>
                <c:pt idx="14">
                  <c:v>0.10954063604240283</c:v>
                </c:pt>
                <c:pt idx="15">
                  <c:v>0.11146496815286625</c:v>
                </c:pt>
                <c:pt idx="16">
                  <c:v>7.5085324232081918E-2</c:v>
                </c:pt>
                <c:pt idx="17">
                  <c:v>0.10077519379844961</c:v>
                </c:pt>
                <c:pt idx="18">
                  <c:v>8.7649402390438252E-2</c:v>
                </c:pt>
                <c:pt idx="19">
                  <c:v>9.49367088607595E-2</c:v>
                </c:pt>
                <c:pt idx="20">
                  <c:v>9.480122324159021E-2</c:v>
                </c:pt>
                <c:pt idx="21">
                  <c:v>8.4468664850136238E-2</c:v>
                </c:pt>
                <c:pt idx="22">
                  <c:v>7.9575596816976124E-2</c:v>
                </c:pt>
                <c:pt idx="23">
                  <c:v>6.9135802469135796E-2</c:v>
                </c:pt>
                <c:pt idx="24">
                  <c:v>6.6666666666666666E-2</c:v>
                </c:pt>
                <c:pt idx="25">
                  <c:v>4.0816326530612242E-2</c:v>
                </c:pt>
                <c:pt idx="26">
                  <c:v>8.6021505376344093E-2</c:v>
                </c:pt>
                <c:pt idx="27">
                  <c:v>0.1076555023923445</c:v>
                </c:pt>
                <c:pt idx="28">
                  <c:v>9.8471986417657045E-2</c:v>
                </c:pt>
                <c:pt idx="29">
                  <c:v>8.4569732937685466E-2</c:v>
                </c:pt>
                <c:pt idx="30">
                  <c:v>5.6034482758620691E-2</c:v>
                </c:pt>
                <c:pt idx="31">
                  <c:v>1.8905472636815919E-2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D23-4A6D-9955-467BD7132071}"/>
            </c:ext>
          </c:extLst>
        </c:ser>
        <c:ser>
          <c:idx val="5"/>
          <c:order val="5"/>
          <c:tx>
            <c:strRef>
              <c:f>'KW-41'!$Y$2</c:f>
              <c:strCache>
                <c:ptCount val="1"/>
                <c:pt idx="0">
                  <c:v>Anteil ges.
Verstorben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'KW-41'!$Y$3:$Y$34</c:f>
              <c:numCache>
                <c:formatCode>0.00%</c:formatCode>
                <c:ptCount val="32"/>
                <c:pt idx="0">
                  <c:v>1.3452914798206279E-2</c:v>
                </c:pt>
                <c:pt idx="1">
                  <c:v>1.3219284603421462E-2</c:v>
                </c:pt>
                <c:pt idx="2">
                  <c:v>2.1309794480852393E-2</c:v>
                </c:pt>
                <c:pt idx="3">
                  <c:v>4.2595096713504615E-2</c:v>
                </c:pt>
                <c:pt idx="4">
                  <c:v>6.22712653876012E-2</c:v>
                </c:pt>
                <c:pt idx="5">
                  <c:v>6.8620232660874692E-2</c:v>
                </c:pt>
                <c:pt idx="6">
                  <c:v>6.9805007499711552E-2</c:v>
                </c:pt>
                <c:pt idx="7">
                  <c:v>5.7896013584539503E-2</c:v>
                </c:pt>
                <c:pt idx="8">
                  <c:v>5.0343249427917618E-2</c:v>
                </c:pt>
                <c:pt idx="9">
                  <c:v>4.0186465198521135E-2</c:v>
                </c:pt>
                <c:pt idx="10">
                  <c:v>3.3248623464633628E-2</c:v>
                </c:pt>
                <c:pt idx="11">
                  <c:v>3.0177187153931341E-2</c:v>
                </c:pt>
                <c:pt idx="12">
                  <c:v>1.9074421513445905E-2</c:v>
                </c:pt>
                <c:pt idx="13">
                  <c:v>1.8707482993197279E-2</c:v>
                </c:pt>
                <c:pt idx="14">
                  <c:v>1.3253527148353997E-2</c:v>
                </c:pt>
                <c:pt idx="15">
                  <c:v>8.5616438356164379E-3</c:v>
                </c:pt>
                <c:pt idx="16">
                  <c:v>6.8814513606506103E-3</c:v>
                </c:pt>
                <c:pt idx="17">
                  <c:v>9.6546602302265139E-3</c:v>
                </c:pt>
                <c:pt idx="18">
                  <c:v>9.1021928009929667E-3</c:v>
                </c:pt>
                <c:pt idx="19">
                  <c:v>9.9469496021220155E-3</c:v>
                </c:pt>
                <c:pt idx="20">
                  <c:v>7.8880407124681928E-3</c:v>
                </c:pt>
                <c:pt idx="21">
                  <c:v>6.4395513086830079E-3</c:v>
                </c:pt>
                <c:pt idx="22">
                  <c:v>4.9710024855012429E-3</c:v>
                </c:pt>
                <c:pt idx="23">
                  <c:v>3.5313406482532475E-3</c:v>
                </c:pt>
                <c:pt idx="24">
                  <c:v>2.8189601169346418E-3</c:v>
                </c:pt>
                <c:pt idx="25">
                  <c:v>1.5916325602546612E-3</c:v>
                </c:pt>
                <c:pt idx="26">
                  <c:v>3.7274315666860802E-3</c:v>
                </c:pt>
                <c:pt idx="27">
                  <c:v>4.619648906683092E-3</c:v>
                </c:pt>
                <c:pt idx="28">
                  <c:v>4.742824433723117E-3</c:v>
                </c:pt>
                <c:pt idx="29">
                  <c:v>4.3863024240092348E-3</c:v>
                </c:pt>
                <c:pt idx="30">
                  <c:v>2.4769768180374721E-3</c:v>
                </c:pt>
                <c:pt idx="31">
                  <c:v>7.6051715166313089E-4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D23-4A6D-9955-467BD7132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793192"/>
        <c:axId val="721791552"/>
      </c:lineChart>
      <c:catAx>
        <c:axId val="72483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12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7248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784"/>
        <c:crosses val="autoZero"/>
        <c:crossBetween val="between"/>
      </c:valAx>
      <c:valAx>
        <c:axId val="721791552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793192"/>
        <c:crosses val="max"/>
        <c:crossBetween val="between"/>
      </c:valAx>
      <c:catAx>
        <c:axId val="721793192"/>
        <c:scaling>
          <c:orientation val="minMax"/>
        </c:scaling>
        <c:delete val="1"/>
        <c:axPos val="b"/>
        <c:majorTickMark val="out"/>
        <c:minorTickMark val="none"/>
        <c:tickLblPos val="nextTo"/>
        <c:crossAx val="721791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ayout>
        <c:manualLayout>
          <c:xMode val="edge"/>
          <c:yMode val="edge"/>
          <c:x val="9.8099794359263956E-2"/>
          <c:y val="0.80080370745620277"/>
          <c:w val="0.80831086912512118"/>
          <c:h val="0.180438354512165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>
      <a:gsLst>
        <a:gs pos="0">
          <a:srgbClr val="002060"/>
        </a:gs>
        <a:gs pos="31000">
          <a:srgbClr val="002060"/>
        </a:gs>
        <a:gs pos="79000">
          <a:srgbClr val="7030A0"/>
        </a:gs>
        <a:gs pos="100000">
          <a:srgbClr val="7030A0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Fälle</a:t>
            </a:r>
            <a:r>
              <a:rPr lang="en-US" b="1" baseline="0">
                <a:solidFill>
                  <a:schemeClr val="bg1"/>
                </a:solidFill>
              </a:rPr>
              <a:t> - Hospitalisation - Verstorben / Woche</a:t>
            </a:r>
            <a:endParaRPr lang="en-US" b="1">
              <a:solidFill>
                <a:schemeClr val="bg1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2446414428237061E-2"/>
          <c:y val="6.3802419971848698E-2"/>
          <c:w val="0.83739862693076761"/>
          <c:h val="0.665801057358145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'KW-40'!$O$2</c:f>
              <c:strCache>
                <c:ptCount val="1"/>
                <c:pt idx="0">
                  <c:v>Fälle
ges.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'KW-40'!$N$3:$N$33</c:f>
              <c:numCache>
                <c:formatCode>General</c:formatCode>
                <c:ptCount val="3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</c:numCache>
            </c:numRef>
          </c:cat>
          <c:val>
            <c:numRef>
              <c:f>'KW-40'!$O$3:$O$33</c:f>
              <c:numCache>
                <c:formatCode>#,##0</c:formatCode>
                <c:ptCount val="31"/>
                <c:pt idx="0">
                  <c:v>892</c:v>
                </c:pt>
                <c:pt idx="1">
                  <c:v>6430</c:v>
                </c:pt>
                <c:pt idx="2">
                  <c:v>22430</c:v>
                </c:pt>
                <c:pt idx="3">
                  <c:v>34019</c:v>
                </c:pt>
                <c:pt idx="4">
                  <c:v>36068</c:v>
                </c:pt>
                <c:pt idx="5">
                  <c:v>27163</c:v>
                </c:pt>
                <c:pt idx="6">
                  <c:v>17334</c:v>
                </c:pt>
                <c:pt idx="7">
                  <c:v>12367</c:v>
                </c:pt>
                <c:pt idx="8">
                  <c:v>7429</c:v>
                </c:pt>
                <c:pt idx="9">
                  <c:v>6220</c:v>
                </c:pt>
                <c:pt idx="10">
                  <c:v>4722</c:v>
                </c:pt>
                <c:pt idx="11">
                  <c:v>3612</c:v>
                </c:pt>
                <c:pt idx="12">
                  <c:v>3198</c:v>
                </c:pt>
                <c:pt idx="13">
                  <c:v>2352</c:v>
                </c:pt>
                <c:pt idx="14">
                  <c:v>2339</c:v>
                </c:pt>
                <c:pt idx="15">
                  <c:v>4089</c:v>
                </c:pt>
                <c:pt idx="16">
                  <c:v>3197</c:v>
                </c:pt>
                <c:pt idx="17">
                  <c:v>2693</c:v>
                </c:pt>
                <c:pt idx="18">
                  <c:v>2415</c:v>
                </c:pt>
                <c:pt idx="19">
                  <c:v>3017</c:v>
                </c:pt>
                <c:pt idx="20">
                  <c:v>3929</c:v>
                </c:pt>
                <c:pt idx="21">
                  <c:v>4814</c:v>
                </c:pt>
                <c:pt idx="22">
                  <c:v>6035</c:v>
                </c:pt>
                <c:pt idx="23">
                  <c:v>7925</c:v>
                </c:pt>
                <c:pt idx="24">
                  <c:v>9572</c:v>
                </c:pt>
                <c:pt idx="25">
                  <c:v>8786</c:v>
                </c:pt>
                <c:pt idx="26">
                  <c:v>8582</c:v>
                </c:pt>
                <c:pt idx="27">
                  <c:v>9726</c:v>
                </c:pt>
                <c:pt idx="28">
                  <c:v>12217</c:v>
                </c:pt>
                <c:pt idx="29">
                  <c:v>12940</c:v>
                </c:pt>
                <c:pt idx="30">
                  <c:v>15241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BD-408F-9531-807BB6E18C26}"/>
            </c:ext>
          </c:extLst>
        </c:ser>
        <c:ser>
          <c:idx val="1"/>
          <c:order val="1"/>
          <c:tx>
            <c:strRef>
              <c:f>'KW-40'!$V$2</c:f>
              <c:strCache>
                <c:ptCount val="1"/>
                <c:pt idx="0">
                  <c:v>Anzahl
hospitalisiert</c:v>
                </c:pt>
              </c:strCache>
            </c:strRef>
          </c:tx>
          <c:spPr>
            <a:solidFill>
              <a:srgbClr val="FFC000"/>
            </a:solidFill>
            <a:ln w="28575" cap="rnd">
              <a:solidFill>
                <a:srgbClr val="FFC000"/>
              </a:solidFill>
              <a:round/>
            </a:ln>
            <a:effectLst/>
          </c:spPr>
          <c:invertIfNegative val="0"/>
          <c:val>
            <c:numRef>
              <c:f>'KW-40'!$V$3:$V$33</c:f>
              <c:numCache>
                <c:formatCode>#,##0</c:formatCode>
                <c:ptCount val="31"/>
                <c:pt idx="0">
                  <c:v>162</c:v>
                </c:pt>
                <c:pt idx="1">
                  <c:v>520</c:v>
                </c:pt>
                <c:pt idx="2">
                  <c:v>2203</c:v>
                </c:pt>
                <c:pt idx="3">
                  <c:v>5099</c:v>
                </c:pt>
                <c:pt idx="4">
                  <c:v>6049</c:v>
                </c:pt>
                <c:pt idx="5">
                  <c:v>4705</c:v>
                </c:pt>
                <c:pt idx="6">
                  <c:v>3349</c:v>
                </c:pt>
                <c:pt idx="7">
                  <c:v>2218</c:v>
                </c:pt>
                <c:pt idx="8">
                  <c:v>1350</c:v>
                </c:pt>
                <c:pt idx="9">
                  <c:v>1065</c:v>
                </c:pt>
                <c:pt idx="10">
                  <c:v>731</c:v>
                </c:pt>
                <c:pt idx="11">
                  <c:v>508</c:v>
                </c:pt>
                <c:pt idx="12">
                  <c:v>413</c:v>
                </c:pt>
                <c:pt idx="13">
                  <c:v>311</c:v>
                </c:pt>
                <c:pt idx="14">
                  <c:v>284</c:v>
                </c:pt>
                <c:pt idx="15">
                  <c:v>314</c:v>
                </c:pt>
                <c:pt idx="16">
                  <c:v>293</c:v>
                </c:pt>
                <c:pt idx="17">
                  <c:v>258</c:v>
                </c:pt>
                <c:pt idx="18">
                  <c:v>251</c:v>
                </c:pt>
                <c:pt idx="19">
                  <c:v>316</c:v>
                </c:pt>
                <c:pt idx="20">
                  <c:v>327</c:v>
                </c:pt>
                <c:pt idx="21">
                  <c:v>367</c:v>
                </c:pt>
                <c:pt idx="22">
                  <c:v>377</c:v>
                </c:pt>
                <c:pt idx="23">
                  <c:v>404</c:v>
                </c:pt>
                <c:pt idx="24">
                  <c:v>405</c:v>
                </c:pt>
                <c:pt idx="25">
                  <c:v>341</c:v>
                </c:pt>
                <c:pt idx="26">
                  <c:v>371</c:v>
                </c:pt>
                <c:pt idx="27">
                  <c:v>408</c:v>
                </c:pt>
                <c:pt idx="28">
                  <c:v>576</c:v>
                </c:pt>
                <c:pt idx="29">
                  <c:v>631</c:v>
                </c:pt>
                <c:pt idx="30">
                  <c:v>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BD-408F-9531-807BB6E18C26}"/>
            </c:ext>
          </c:extLst>
        </c:ser>
        <c:ser>
          <c:idx val="2"/>
          <c:order val="2"/>
          <c:tx>
            <c:strRef>
              <c:f>'KW-40'!$X$2</c:f>
              <c:strCache>
                <c:ptCount val="1"/>
                <c:pt idx="0">
                  <c:v>Anzahl
Verstorben</c:v>
                </c:pt>
              </c:strCache>
            </c:strRef>
          </c:tx>
          <c:spPr>
            <a:solidFill>
              <a:schemeClr val="tx1"/>
            </a:solidFill>
            <a:ln w="28575" cap="rnd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'KW-40'!$X$3:$X$33</c:f>
              <c:numCache>
                <c:formatCode>General</c:formatCode>
                <c:ptCount val="31"/>
                <c:pt idx="0">
                  <c:v>12</c:v>
                </c:pt>
                <c:pt idx="1">
                  <c:v>85</c:v>
                </c:pt>
                <c:pt idx="2">
                  <c:v>478</c:v>
                </c:pt>
                <c:pt idx="3">
                  <c:v>1449</c:v>
                </c:pt>
                <c:pt idx="4">
                  <c:v>2246</c:v>
                </c:pt>
                <c:pt idx="5">
                  <c:v>1865</c:v>
                </c:pt>
                <c:pt idx="6">
                  <c:v>1209</c:v>
                </c:pt>
                <c:pt idx="7">
                  <c:v>716</c:v>
                </c:pt>
                <c:pt idx="8">
                  <c:v>374</c:v>
                </c:pt>
                <c:pt idx="9">
                  <c:v>250</c:v>
                </c:pt>
                <c:pt idx="10">
                  <c:v>157</c:v>
                </c:pt>
                <c:pt idx="11">
                  <c:v>109</c:v>
                </c:pt>
                <c:pt idx="12">
                  <c:v>61</c:v>
                </c:pt>
                <c:pt idx="13">
                  <c:v>44</c:v>
                </c:pt>
                <c:pt idx="14">
                  <c:v>31</c:v>
                </c:pt>
                <c:pt idx="15">
                  <c:v>35</c:v>
                </c:pt>
                <c:pt idx="16">
                  <c:v>22</c:v>
                </c:pt>
                <c:pt idx="17">
                  <c:v>26</c:v>
                </c:pt>
                <c:pt idx="18">
                  <c:v>22</c:v>
                </c:pt>
                <c:pt idx="19">
                  <c:v>30</c:v>
                </c:pt>
                <c:pt idx="20">
                  <c:v>31</c:v>
                </c:pt>
                <c:pt idx="21">
                  <c:v>31</c:v>
                </c:pt>
                <c:pt idx="22">
                  <c:v>29</c:v>
                </c:pt>
                <c:pt idx="23">
                  <c:v>27</c:v>
                </c:pt>
                <c:pt idx="24">
                  <c:v>25</c:v>
                </c:pt>
                <c:pt idx="25">
                  <c:v>14</c:v>
                </c:pt>
                <c:pt idx="26">
                  <c:v>30</c:v>
                </c:pt>
                <c:pt idx="27">
                  <c:v>40</c:v>
                </c:pt>
                <c:pt idx="28">
                  <c:v>44</c:v>
                </c:pt>
                <c:pt idx="29">
                  <c:v>36</c:v>
                </c:pt>
                <c:pt idx="3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BD-408F-9531-807BB6E18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24837784"/>
        <c:axId val="724837128"/>
        <c:extLst/>
      </c:barChart>
      <c:lineChart>
        <c:grouping val="standard"/>
        <c:varyColors val="0"/>
        <c:ser>
          <c:idx val="3"/>
          <c:order val="3"/>
          <c:tx>
            <c:strRef>
              <c:f>'KW-40'!$W$2</c:f>
              <c:strCache>
                <c:ptCount val="1"/>
                <c:pt idx="0">
                  <c:v>Anteil
hospitalisiert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val>
            <c:numRef>
              <c:f>'KW-40'!$W$3:$W$33</c:f>
              <c:numCache>
                <c:formatCode>0.00%</c:formatCode>
                <c:ptCount val="31"/>
                <c:pt idx="0">
                  <c:v>0.18161434977578475</c:v>
                </c:pt>
                <c:pt idx="1">
                  <c:v>8.0870917573872478E-2</c:v>
                </c:pt>
                <c:pt idx="2">
                  <c:v>9.8216674097191259E-2</c:v>
                </c:pt>
                <c:pt idx="3">
                  <c:v>0.14988682794908728</c:v>
                </c:pt>
                <c:pt idx="4">
                  <c:v>0.16771099035155818</c:v>
                </c:pt>
                <c:pt idx="5">
                  <c:v>0.17321356256672679</c:v>
                </c:pt>
                <c:pt idx="6">
                  <c:v>0.1932041075343256</c:v>
                </c:pt>
                <c:pt idx="7">
                  <c:v>0.17934826554540309</c:v>
                </c:pt>
                <c:pt idx="8">
                  <c:v>0.18172028536815182</c:v>
                </c:pt>
                <c:pt idx="9">
                  <c:v>0.1712218649517685</c:v>
                </c:pt>
                <c:pt idx="10">
                  <c:v>0.15480728504870817</c:v>
                </c:pt>
                <c:pt idx="11">
                  <c:v>0.1406423034330011</c:v>
                </c:pt>
                <c:pt idx="12">
                  <c:v>0.12914321450906815</c:v>
                </c:pt>
                <c:pt idx="13">
                  <c:v>0.13222789115646258</c:v>
                </c:pt>
                <c:pt idx="14">
                  <c:v>0.12141941000427534</c:v>
                </c:pt>
                <c:pt idx="15">
                  <c:v>7.6791391538273412E-2</c:v>
                </c:pt>
                <c:pt idx="16">
                  <c:v>9.1648420394119481E-2</c:v>
                </c:pt>
                <c:pt idx="17">
                  <c:v>9.5803936130709241E-2</c:v>
                </c:pt>
                <c:pt idx="18">
                  <c:v>0.10393374741200828</c:v>
                </c:pt>
                <c:pt idx="19">
                  <c:v>0.10473980775604906</c:v>
                </c:pt>
                <c:pt idx="20">
                  <c:v>8.3227284296258586E-2</c:v>
                </c:pt>
                <c:pt idx="21">
                  <c:v>7.6235978396343995E-2</c:v>
                </c:pt>
                <c:pt idx="22">
                  <c:v>6.2468931234465619E-2</c:v>
                </c:pt>
                <c:pt idx="23">
                  <c:v>5.0977917981072554E-2</c:v>
                </c:pt>
                <c:pt idx="24">
                  <c:v>4.2310906811533641E-2</c:v>
                </c:pt>
                <c:pt idx="25">
                  <c:v>3.8811745959480989E-2</c:v>
                </c:pt>
                <c:pt idx="26">
                  <c:v>4.3230016313213701E-2</c:v>
                </c:pt>
                <c:pt idx="27">
                  <c:v>4.1949413942011106E-2</c:v>
                </c:pt>
                <c:pt idx="28">
                  <c:v>4.7147417532945893E-2</c:v>
                </c:pt>
                <c:pt idx="29">
                  <c:v>4.8763523956723336E-2</c:v>
                </c:pt>
                <c:pt idx="30">
                  <c:v>3.5365133521422482E-2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4BD-408F-9531-807BB6E18C26}"/>
            </c:ext>
          </c:extLst>
        </c:ser>
        <c:ser>
          <c:idx val="4"/>
          <c:order val="4"/>
          <c:tx>
            <c:strRef>
              <c:f>'KW-40'!$Z$2</c:f>
              <c:strCache>
                <c:ptCount val="1"/>
                <c:pt idx="0">
                  <c:v>Anteil
hospitalisiert
Verstorben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'KW-40'!$Z$3:$Z$33</c:f>
              <c:numCache>
                <c:formatCode>0.00%</c:formatCode>
                <c:ptCount val="31"/>
                <c:pt idx="0">
                  <c:v>7.407407407407407E-2</c:v>
                </c:pt>
                <c:pt idx="1">
                  <c:v>0.16346153846153846</c:v>
                </c:pt>
                <c:pt idx="2">
                  <c:v>0.21697684975034046</c:v>
                </c:pt>
                <c:pt idx="3">
                  <c:v>0.28417336732692683</c:v>
                </c:pt>
                <c:pt idx="4">
                  <c:v>0.37130104149446191</c:v>
                </c:pt>
                <c:pt idx="5">
                  <c:v>0.39638682252922425</c:v>
                </c:pt>
                <c:pt idx="6">
                  <c:v>0.36100328456255598</c:v>
                </c:pt>
                <c:pt idx="7">
                  <c:v>0.32281334535617673</c:v>
                </c:pt>
                <c:pt idx="8">
                  <c:v>0.27703703703703703</c:v>
                </c:pt>
                <c:pt idx="9">
                  <c:v>0.23474178403755869</c:v>
                </c:pt>
                <c:pt idx="10">
                  <c:v>0.21477428180574556</c:v>
                </c:pt>
                <c:pt idx="11">
                  <c:v>0.21456692913385828</c:v>
                </c:pt>
                <c:pt idx="12">
                  <c:v>0.14769975786924938</c:v>
                </c:pt>
                <c:pt idx="13">
                  <c:v>0.14147909967845659</c:v>
                </c:pt>
                <c:pt idx="14">
                  <c:v>0.10915492957746478</c:v>
                </c:pt>
                <c:pt idx="15">
                  <c:v>0.11146496815286625</c:v>
                </c:pt>
                <c:pt idx="16">
                  <c:v>7.5085324232081918E-2</c:v>
                </c:pt>
                <c:pt idx="17">
                  <c:v>0.10077519379844961</c:v>
                </c:pt>
                <c:pt idx="18">
                  <c:v>8.7649402390438252E-2</c:v>
                </c:pt>
                <c:pt idx="19">
                  <c:v>9.49367088607595E-2</c:v>
                </c:pt>
                <c:pt idx="20">
                  <c:v>9.480122324159021E-2</c:v>
                </c:pt>
                <c:pt idx="21">
                  <c:v>8.4468664850136238E-2</c:v>
                </c:pt>
                <c:pt idx="22">
                  <c:v>7.6923076923076927E-2</c:v>
                </c:pt>
                <c:pt idx="23">
                  <c:v>6.6831683168316836E-2</c:v>
                </c:pt>
                <c:pt idx="24">
                  <c:v>6.1728395061728392E-2</c:v>
                </c:pt>
                <c:pt idx="25">
                  <c:v>4.1055718475073312E-2</c:v>
                </c:pt>
                <c:pt idx="26">
                  <c:v>8.0862533692722366E-2</c:v>
                </c:pt>
                <c:pt idx="27">
                  <c:v>9.8039215686274508E-2</c:v>
                </c:pt>
                <c:pt idx="28">
                  <c:v>7.6388888888888895E-2</c:v>
                </c:pt>
                <c:pt idx="29">
                  <c:v>5.7052297939778132E-2</c:v>
                </c:pt>
                <c:pt idx="30">
                  <c:v>3.1539888682745827E-2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4BD-408F-9531-807BB6E18C26}"/>
            </c:ext>
          </c:extLst>
        </c:ser>
        <c:ser>
          <c:idx val="5"/>
          <c:order val="5"/>
          <c:tx>
            <c:strRef>
              <c:f>'KW-40'!$Y$2</c:f>
              <c:strCache>
                <c:ptCount val="1"/>
                <c:pt idx="0">
                  <c:v>Anteil ges.
Verstorben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'KW-40'!$Y$3:$Y$33</c:f>
              <c:numCache>
                <c:formatCode>0.00%</c:formatCode>
                <c:ptCount val="31"/>
                <c:pt idx="0">
                  <c:v>1.3452914798206279E-2</c:v>
                </c:pt>
                <c:pt idx="1">
                  <c:v>1.3219284603421462E-2</c:v>
                </c:pt>
                <c:pt idx="2">
                  <c:v>2.1310744538564422E-2</c:v>
                </c:pt>
                <c:pt idx="3">
                  <c:v>4.259384461624386E-2</c:v>
                </c:pt>
                <c:pt idx="4">
                  <c:v>6.22712653876012E-2</c:v>
                </c:pt>
                <c:pt idx="5">
                  <c:v>6.8659573684791808E-2</c:v>
                </c:pt>
                <c:pt idx="6">
                  <c:v>6.9747317410868814E-2</c:v>
                </c:pt>
                <c:pt idx="7">
                  <c:v>5.7896013584539503E-2</c:v>
                </c:pt>
                <c:pt idx="8">
                  <c:v>5.0343249427917618E-2</c:v>
                </c:pt>
                <c:pt idx="9">
                  <c:v>4.0192926045016078E-2</c:v>
                </c:pt>
                <c:pt idx="10">
                  <c:v>3.3248623464633628E-2</c:v>
                </c:pt>
                <c:pt idx="11">
                  <c:v>3.0177187153931341E-2</c:v>
                </c:pt>
                <c:pt idx="12">
                  <c:v>1.9074421513445905E-2</c:v>
                </c:pt>
                <c:pt idx="13">
                  <c:v>1.8707482993197279E-2</c:v>
                </c:pt>
                <c:pt idx="14">
                  <c:v>1.3253527148353997E-2</c:v>
                </c:pt>
                <c:pt idx="15">
                  <c:v>8.5595500122279278E-3</c:v>
                </c:pt>
                <c:pt idx="16">
                  <c:v>6.8814513606506103E-3</c:v>
                </c:pt>
                <c:pt idx="17">
                  <c:v>9.6546602302265139E-3</c:v>
                </c:pt>
                <c:pt idx="18">
                  <c:v>9.1097308488612833E-3</c:v>
                </c:pt>
                <c:pt idx="19">
                  <c:v>9.9436526350679486E-3</c:v>
                </c:pt>
                <c:pt idx="20">
                  <c:v>7.8900483583609054E-3</c:v>
                </c:pt>
                <c:pt idx="21">
                  <c:v>6.4395513086830079E-3</c:v>
                </c:pt>
                <c:pt idx="22">
                  <c:v>4.8053024026512015E-3</c:v>
                </c:pt>
                <c:pt idx="23">
                  <c:v>3.4069400630914828E-3</c:v>
                </c:pt>
                <c:pt idx="24">
                  <c:v>2.6117843710823235E-3</c:v>
                </c:pt>
                <c:pt idx="25">
                  <c:v>1.5934441156385158E-3</c:v>
                </c:pt>
                <c:pt idx="26">
                  <c:v>3.4956886506641808E-3</c:v>
                </c:pt>
                <c:pt idx="27">
                  <c:v>4.1126876413736376E-3</c:v>
                </c:pt>
                <c:pt idx="28">
                  <c:v>3.6015388393222558E-3</c:v>
                </c:pt>
                <c:pt idx="29">
                  <c:v>2.7820710973724882E-3</c:v>
                </c:pt>
                <c:pt idx="30">
                  <c:v>1.1154123745161079E-3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BD-408F-9531-807BB6E18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793192"/>
        <c:axId val="721791552"/>
      </c:lineChart>
      <c:catAx>
        <c:axId val="72483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12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7248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784"/>
        <c:crosses val="autoZero"/>
        <c:crossBetween val="between"/>
      </c:valAx>
      <c:valAx>
        <c:axId val="721791552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793192"/>
        <c:crosses val="max"/>
        <c:crossBetween val="between"/>
      </c:valAx>
      <c:catAx>
        <c:axId val="721793192"/>
        <c:scaling>
          <c:orientation val="minMax"/>
        </c:scaling>
        <c:delete val="1"/>
        <c:axPos val="b"/>
        <c:majorTickMark val="out"/>
        <c:minorTickMark val="none"/>
        <c:tickLblPos val="nextTo"/>
        <c:crossAx val="721791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ayout>
        <c:manualLayout>
          <c:xMode val="edge"/>
          <c:yMode val="edge"/>
          <c:x val="9.8099794359263956E-2"/>
          <c:y val="0.80080370745620277"/>
          <c:w val="0.80831086912512118"/>
          <c:h val="0.180438354512165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>
      <a:gsLst>
        <a:gs pos="0">
          <a:srgbClr val="002060"/>
        </a:gs>
        <a:gs pos="31000">
          <a:srgbClr val="002060"/>
        </a:gs>
        <a:gs pos="79000">
          <a:srgbClr val="7030A0"/>
        </a:gs>
        <a:gs pos="100000">
          <a:srgbClr val="7030A0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Fälle</a:t>
            </a:r>
            <a:r>
              <a:rPr lang="en-US" b="1" baseline="0">
                <a:solidFill>
                  <a:schemeClr val="bg1"/>
                </a:solidFill>
              </a:rPr>
              <a:t> - Hospitalisation - Verstorben / Woche</a:t>
            </a:r>
            <a:endParaRPr lang="en-US" b="1">
              <a:solidFill>
                <a:schemeClr val="bg1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2446414428237061E-2"/>
          <c:y val="6.3802419971848698E-2"/>
          <c:w val="0.83739862693076761"/>
          <c:h val="0.665801057358145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'KW-39'!$O$2</c:f>
              <c:strCache>
                <c:ptCount val="1"/>
                <c:pt idx="0">
                  <c:v>Fälle
ges.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'KW-39'!$N$3:$N$32</c:f>
              <c:numCache>
                <c:formatCode>General</c:formatCode>
                <c:ptCount val="30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</c:numCache>
            </c:numRef>
          </c:cat>
          <c:val>
            <c:numRef>
              <c:f>'KW-39'!$O$3:$O$32</c:f>
              <c:numCache>
                <c:formatCode>#,##0</c:formatCode>
                <c:ptCount val="30"/>
                <c:pt idx="0">
                  <c:v>892</c:v>
                </c:pt>
                <c:pt idx="1">
                  <c:v>6430</c:v>
                </c:pt>
                <c:pt idx="2">
                  <c:v>22433</c:v>
                </c:pt>
                <c:pt idx="3">
                  <c:v>34017</c:v>
                </c:pt>
                <c:pt idx="4">
                  <c:v>36070</c:v>
                </c:pt>
                <c:pt idx="5">
                  <c:v>27163</c:v>
                </c:pt>
                <c:pt idx="6">
                  <c:v>17334</c:v>
                </c:pt>
                <c:pt idx="7">
                  <c:v>12366</c:v>
                </c:pt>
                <c:pt idx="8">
                  <c:v>7430</c:v>
                </c:pt>
                <c:pt idx="9">
                  <c:v>6220</c:v>
                </c:pt>
                <c:pt idx="10">
                  <c:v>4724</c:v>
                </c:pt>
                <c:pt idx="11">
                  <c:v>3614</c:v>
                </c:pt>
                <c:pt idx="12">
                  <c:v>3198</c:v>
                </c:pt>
                <c:pt idx="13">
                  <c:v>2352</c:v>
                </c:pt>
                <c:pt idx="14">
                  <c:v>2339</c:v>
                </c:pt>
                <c:pt idx="15">
                  <c:v>4089</c:v>
                </c:pt>
                <c:pt idx="16">
                  <c:v>3197</c:v>
                </c:pt>
                <c:pt idx="17">
                  <c:v>2692</c:v>
                </c:pt>
                <c:pt idx="18">
                  <c:v>2414</c:v>
                </c:pt>
                <c:pt idx="19">
                  <c:v>3015</c:v>
                </c:pt>
                <c:pt idx="20">
                  <c:v>3929</c:v>
                </c:pt>
                <c:pt idx="21">
                  <c:v>4815</c:v>
                </c:pt>
                <c:pt idx="22">
                  <c:v>6034</c:v>
                </c:pt>
                <c:pt idx="23">
                  <c:v>7924</c:v>
                </c:pt>
                <c:pt idx="24">
                  <c:v>9568</c:v>
                </c:pt>
                <c:pt idx="25">
                  <c:v>8781</c:v>
                </c:pt>
                <c:pt idx="26">
                  <c:v>8585</c:v>
                </c:pt>
                <c:pt idx="27">
                  <c:v>9714</c:v>
                </c:pt>
                <c:pt idx="28">
                  <c:v>12196</c:v>
                </c:pt>
                <c:pt idx="29">
                  <c:v>12709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C-44BA-B2C6-FF71C600E73A}"/>
            </c:ext>
          </c:extLst>
        </c:ser>
        <c:ser>
          <c:idx val="1"/>
          <c:order val="1"/>
          <c:tx>
            <c:strRef>
              <c:f>'KW-39'!$V$2</c:f>
              <c:strCache>
                <c:ptCount val="1"/>
                <c:pt idx="0">
                  <c:v>Anzahl
hospitalisiert</c:v>
                </c:pt>
              </c:strCache>
            </c:strRef>
          </c:tx>
          <c:spPr>
            <a:solidFill>
              <a:srgbClr val="FFC000"/>
            </a:solidFill>
            <a:ln w="28575" cap="rnd">
              <a:solidFill>
                <a:srgbClr val="FFC000"/>
              </a:solidFill>
              <a:round/>
            </a:ln>
            <a:effectLst/>
          </c:spPr>
          <c:invertIfNegative val="0"/>
          <c:val>
            <c:numRef>
              <c:f>'KW-39'!$V$3:$V$32</c:f>
              <c:numCache>
                <c:formatCode>#,##0</c:formatCode>
                <c:ptCount val="30"/>
                <c:pt idx="0">
                  <c:v>162</c:v>
                </c:pt>
                <c:pt idx="1">
                  <c:v>520</c:v>
                </c:pt>
                <c:pt idx="2">
                  <c:v>2202</c:v>
                </c:pt>
                <c:pt idx="3">
                  <c:v>5099</c:v>
                </c:pt>
                <c:pt idx="4">
                  <c:v>6051</c:v>
                </c:pt>
                <c:pt idx="5">
                  <c:v>4705</c:v>
                </c:pt>
                <c:pt idx="6">
                  <c:v>3348</c:v>
                </c:pt>
                <c:pt idx="7">
                  <c:v>2217</c:v>
                </c:pt>
                <c:pt idx="8">
                  <c:v>1350</c:v>
                </c:pt>
                <c:pt idx="9">
                  <c:v>1065</c:v>
                </c:pt>
                <c:pt idx="10">
                  <c:v>732</c:v>
                </c:pt>
                <c:pt idx="11">
                  <c:v>508</c:v>
                </c:pt>
                <c:pt idx="12">
                  <c:v>413</c:v>
                </c:pt>
                <c:pt idx="13">
                  <c:v>311</c:v>
                </c:pt>
                <c:pt idx="14">
                  <c:v>283</c:v>
                </c:pt>
                <c:pt idx="15">
                  <c:v>314</c:v>
                </c:pt>
                <c:pt idx="16">
                  <c:v>293</c:v>
                </c:pt>
                <c:pt idx="17">
                  <c:v>258</c:v>
                </c:pt>
                <c:pt idx="18">
                  <c:v>251</c:v>
                </c:pt>
                <c:pt idx="19">
                  <c:v>316</c:v>
                </c:pt>
                <c:pt idx="20">
                  <c:v>322</c:v>
                </c:pt>
                <c:pt idx="21">
                  <c:v>367</c:v>
                </c:pt>
                <c:pt idx="22">
                  <c:v>377</c:v>
                </c:pt>
                <c:pt idx="23">
                  <c:v>404</c:v>
                </c:pt>
                <c:pt idx="24">
                  <c:v>402</c:v>
                </c:pt>
                <c:pt idx="25">
                  <c:v>340</c:v>
                </c:pt>
                <c:pt idx="26">
                  <c:v>370</c:v>
                </c:pt>
                <c:pt idx="27">
                  <c:v>398</c:v>
                </c:pt>
                <c:pt idx="28">
                  <c:v>549</c:v>
                </c:pt>
                <c:pt idx="29">
                  <c:v>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BC-44BA-B2C6-FF71C600E73A}"/>
            </c:ext>
          </c:extLst>
        </c:ser>
        <c:ser>
          <c:idx val="2"/>
          <c:order val="2"/>
          <c:tx>
            <c:strRef>
              <c:f>'KW-39'!$X$2</c:f>
              <c:strCache>
                <c:ptCount val="1"/>
                <c:pt idx="0">
                  <c:v>Anzahl
Verstorben</c:v>
                </c:pt>
              </c:strCache>
            </c:strRef>
          </c:tx>
          <c:spPr>
            <a:solidFill>
              <a:schemeClr val="tx1"/>
            </a:solidFill>
            <a:ln w="28575" cap="rnd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'KW-39'!$X$3:$X$32</c:f>
              <c:numCache>
                <c:formatCode>General</c:formatCode>
                <c:ptCount val="30"/>
                <c:pt idx="0">
                  <c:v>12</c:v>
                </c:pt>
                <c:pt idx="1">
                  <c:v>85</c:v>
                </c:pt>
                <c:pt idx="2">
                  <c:v>475</c:v>
                </c:pt>
                <c:pt idx="3">
                  <c:v>1449</c:v>
                </c:pt>
                <c:pt idx="4">
                  <c:v>2247</c:v>
                </c:pt>
                <c:pt idx="5">
                  <c:v>1863</c:v>
                </c:pt>
                <c:pt idx="6">
                  <c:v>1207</c:v>
                </c:pt>
                <c:pt idx="7">
                  <c:v>715</c:v>
                </c:pt>
                <c:pt idx="8">
                  <c:v>374</c:v>
                </c:pt>
                <c:pt idx="9">
                  <c:v>250</c:v>
                </c:pt>
                <c:pt idx="10">
                  <c:v>156</c:v>
                </c:pt>
                <c:pt idx="11">
                  <c:v>109</c:v>
                </c:pt>
                <c:pt idx="12">
                  <c:v>61</c:v>
                </c:pt>
                <c:pt idx="13">
                  <c:v>44</c:v>
                </c:pt>
                <c:pt idx="14">
                  <c:v>31</c:v>
                </c:pt>
                <c:pt idx="15">
                  <c:v>35</c:v>
                </c:pt>
                <c:pt idx="16">
                  <c:v>22</c:v>
                </c:pt>
                <c:pt idx="17">
                  <c:v>26</c:v>
                </c:pt>
                <c:pt idx="18">
                  <c:v>22</c:v>
                </c:pt>
                <c:pt idx="19">
                  <c:v>30</c:v>
                </c:pt>
                <c:pt idx="20">
                  <c:v>31</c:v>
                </c:pt>
                <c:pt idx="21">
                  <c:v>31</c:v>
                </c:pt>
                <c:pt idx="22">
                  <c:v>28</c:v>
                </c:pt>
                <c:pt idx="23">
                  <c:v>27</c:v>
                </c:pt>
                <c:pt idx="24">
                  <c:v>25</c:v>
                </c:pt>
                <c:pt idx="25">
                  <c:v>12</c:v>
                </c:pt>
                <c:pt idx="26">
                  <c:v>27</c:v>
                </c:pt>
                <c:pt idx="27">
                  <c:v>30</c:v>
                </c:pt>
                <c:pt idx="28">
                  <c:v>32</c:v>
                </c:pt>
                <c:pt idx="2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BC-44BA-B2C6-FF71C600E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24837784"/>
        <c:axId val="724837128"/>
        <c:extLst/>
      </c:barChart>
      <c:lineChart>
        <c:grouping val="standard"/>
        <c:varyColors val="0"/>
        <c:ser>
          <c:idx val="3"/>
          <c:order val="3"/>
          <c:tx>
            <c:strRef>
              <c:f>'KW-39'!$W$2</c:f>
              <c:strCache>
                <c:ptCount val="1"/>
                <c:pt idx="0">
                  <c:v>Anteil
hospitalisiert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val>
            <c:numRef>
              <c:f>'KW-39'!$W$3:$W$32</c:f>
              <c:numCache>
                <c:formatCode>0.00%</c:formatCode>
                <c:ptCount val="30"/>
                <c:pt idx="0">
                  <c:v>0.18161434977578475</c:v>
                </c:pt>
                <c:pt idx="1">
                  <c:v>8.0870917573872478E-2</c:v>
                </c:pt>
                <c:pt idx="2">
                  <c:v>9.8158962243123968E-2</c:v>
                </c:pt>
                <c:pt idx="3">
                  <c:v>0.14989564041508657</c:v>
                </c:pt>
                <c:pt idx="4">
                  <c:v>0.16775713889658997</c:v>
                </c:pt>
                <c:pt idx="5">
                  <c:v>0.17321356256672679</c:v>
                </c:pt>
                <c:pt idx="6">
                  <c:v>0.19314641744548286</c:v>
                </c:pt>
                <c:pt idx="7">
                  <c:v>0.17928190198932556</c:v>
                </c:pt>
                <c:pt idx="8">
                  <c:v>0.18169582772543741</c:v>
                </c:pt>
                <c:pt idx="9">
                  <c:v>0.1712218649517685</c:v>
                </c:pt>
                <c:pt idx="10">
                  <c:v>0.15495342929720576</c:v>
                </c:pt>
                <c:pt idx="11">
                  <c:v>0.14056447149972329</c:v>
                </c:pt>
                <c:pt idx="12">
                  <c:v>0.12914321450906815</c:v>
                </c:pt>
                <c:pt idx="13">
                  <c:v>0.13222789115646258</c:v>
                </c:pt>
                <c:pt idx="14">
                  <c:v>0.12099187687045745</c:v>
                </c:pt>
                <c:pt idx="15">
                  <c:v>7.6791391538273412E-2</c:v>
                </c:pt>
                <c:pt idx="16">
                  <c:v>9.1648420394119481E-2</c:v>
                </c:pt>
                <c:pt idx="17">
                  <c:v>9.5839524517087674E-2</c:v>
                </c:pt>
                <c:pt idx="18">
                  <c:v>0.10397680198840099</c:v>
                </c:pt>
                <c:pt idx="19">
                  <c:v>0.10480928689883914</c:v>
                </c:pt>
                <c:pt idx="20">
                  <c:v>8.195469585136167E-2</c:v>
                </c:pt>
                <c:pt idx="21">
                  <c:v>7.6220145379023885E-2</c:v>
                </c:pt>
                <c:pt idx="22">
                  <c:v>6.2479284057010274E-2</c:v>
                </c:pt>
                <c:pt idx="23">
                  <c:v>5.0984351337708227E-2</c:v>
                </c:pt>
                <c:pt idx="24">
                  <c:v>4.201505016722408E-2</c:v>
                </c:pt>
                <c:pt idx="25">
                  <c:v>3.8719963557681356E-2</c:v>
                </c:pt>
                <c:pt idx="26">
                  <c:v>4.3098427489807807E-2</c:v>
                </c:pt>
                <c:pt idx="27">
                  <c:v>4.0971793288037885E-2</c:v>
                </c:pt>
                <c:pt idx="28">
                  <c:v>4.5014758937356514E-2</c:v>
                </c:pt>
                <c:pt idx="29">
                  <c:v>4.0050358014005825E-2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2BC-44BA-B2C6-FF71C600E73A}"/>
            </c:ext>
          </c:extLst>
        </c:ser>
        <c:ser>
          <c:idx val="4"/>
          <c:order val="4"/>
          <c:tx>
            <c:strRef>
              <c:f>'KW-39'!$Z$2</c:f>
              <c:strCache>
                <c:ptCount val="1"/>
                <c:pt idx="0">
                  <c:v>Anteil
hospitalisiert
Verstorben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'KW-39'!$Z$3:$Z$32</c:f>
              <c:numCache>
                <c:formatCode>0.00%</c:formatCode>
                <c:ptCount val="30"/>
                <c:pt idx="0">
                  <c:v>7.407407407407407E-2</c:v>
                </c:pt>
                <c:pt idx="1">
                  <c:v>0.16346153846153846</c:v>
                </c:pt>
                <c:pt idx="2">
                  <c:v>0.21571298819255222</c:v>
                </c:pt>
                <c:pt idx="3">
                  <c:v>0.28417336732692683</c:v>
                </c:pt>
                <c:pt idx="4">
                  <c:v>0.37134357957362418</c:v>
                </c:pt>
                <c:pt idx="5">
                  <c:v>0.39596174282678004</c:v>
                </c:pt>
                <c:pt idx="6">
                  <c:v>0.36051373954599764</c:v>
                </c:pt>
                <c:pt idx="7">
                  <c:v>0.32250789354984211</c:v>
                </c:pt>
                <c:pt idx="8">
                  <c:v>0.27703703703703703</c:v>
                </c:pt>
                <c:pt idx="9">
                  <c:v>0.23474178403755869</c:v>
                </c:pt>
                <c:pt idx="10">
                  <c:v>0.21311475409836064</c:v>
                </c:pt>
                <c:pt idx="11">
                  <c:v>0.21456692913385828</c:v>
                </c:pt>
                <c:pt idx="12">
                  <c:v>0.14769975786924938</c:v>
                </c:pt>
                <c:pt idx="13">
                  <c:v>0.14147909967845659</c:v>
                </c:pt>
                <c:pt idx="14">
                  <c:v>0.10954063604240283</c:v>
                </c:pt>
                <c:pt idx="15">
                  <c:v>0.11146496815286625</c:v>
                </c:pt>
                <c:pt idx="16">
                  <c:v>7.5085324232081918E-2</c:v>
                </c:pt>
                <c:pt idx="17">
                  <c:v>0.10077519379844961</c:v>
                </c:pt>
                <c:pt idx="18">
                  <c:v>8.7649402390438252E-2</c:v>
                </c:pt>
                <c:pt idx="19">
                  <c:v>9.49367088607595E-2</c:v>
                </c:pt>
                <c:pt idx="20">
                  <c:v>9.627329192546584E-2</c:v>
                </c:pt>
                <c:pt idx="21">
                  <c:v>8.4468664850136238E-2</c:v>
                </c:pt>
                <c:pt idx="22">
                  <c:v>7.4270557029177717E-2</c:v>
                </c:pt>
                <c:pt idx="23">
                  <c:v>6.6831683168316836E-2</c:v>
                </c:pt>
                <c:pt idx="24">
                  <c:v>6.2189054726368161E-2</c:v>
                </c:pt>
                <c:pt idx="25">
                  <c:v>3.5294117647058823E-2</c:v>
                </c:pt>
                <c:pt idx="26">
                  <c:v>7.2972972972972977E-2</c:v>
                </c:pt>
                <c:pt idx="27">
                  <c:v>7.5376884422110546E-2</c:v>
                </c:pt>
                <c:pt idx="28">
                  <c:v>5.8287795992714025E-2</c:v>
                </c:pt>
                <c:pt idx="29">
                  <c:v>2.9469548133595286E-2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2BC-44BA-B2C6-FF71C600E73A}"/>
            </c:ext>
          </c:extLst>
        </c:ser>
        <c:ser>
          <c:idx val="5"/>
          <c:order val="5"/>
          <c:tx>
            <c:strRef>
              <c:f>'KW-39'!$Y$2</c:f>
              <c:strCache>
                <c:ptCount val="1"/>
                <c:pt idx="0">
                  <c:v>Anteil ges.
Verstorben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'KW-39'!$Y$3:$Y$32</c:f>
              <c:numCache>
                <c:formatCode>0.00%</c:formatCode>
                <c:ptCount val="30"/>
                <c:pt idx="0">
                  <c:v>1.3452914798206279E-2</c:v>
                </c:pt>
                <c:pt idx="1">
                  <c:v>1.3219284603421462E-2</c:v>
                </c:pt>
                <c:pt idx="2">
                  <c:v>2.117416306334418E-2</c:v>
                </c:pt>
                <c:pt idx="3">
                  <c:v>4.2596348884381338E-2</c:v>
                </c:pt>
                <c:pt idx="4">
                  <c:v>6.2295536456889379E-2</c:v>
                </c:pt>
                <c:pt idx="5">
                  <c:v>6.8585944115156644E-2</c:v>
                </c:pt>
                <c:pt idx="6">
                  <c:v>6.9631937233183339E-2</c:v>
                </c:pt>
                <c:pt idx="7">
                  <c:v>5.7819828562186641E-2</c:v>
                </c:pt>
                <c:pt idx="8">
                  <c:v>5.0336473755047108E-2</c:v>
                </c:pt>
                <c:pt idx="9">
                  <c:v>4.0192926045016078E-2</c:v>
                </c:pt>
                <c:pt idx="10">
                  <c:v>3.3022861981371721E-2</c:v>
                </c:pt>
                <c:pt idx="11">
                  <c:v>3.0160486995019369E-2</c:v>
                </c:pt>
                <c:pt idx="12">
                  <c:v>1.9074421513445905E-2</c:v>
                </c:pt>
                <c:pt idx="13">
                  <c:v>1.8707482993197279E-2</c:v>
                </c:pt>
                <c:pt idx="14">
                  <c:v>1.3253527148353997E-2</c:v>
                </c:pt>
                <c:pt idx="15">
                  <c:v>8.5595500122279278E-3</c:v>
                </c:pt>
                <c:pt idx="16">
                  <c:v>6.8814513606506103E-3</c:v>
                </c:pt>
                <c:pt idx="17">
                  <c:v>9.658246656760773E-3</c:v>
                </c:pt>
                <c:pt idx="18">
                  <c:v>9.1135045567522777E-3</c:v>
                </c:pt>
                <c:pt idx="19">
                  <c:v>9.9502487562189053E-3</c:v>
                </c:pt>
                <c:pt idx="20">
                  <c:v>7.8900483583609054E-3</c:v>
                </c:pt>
                <c:pt idx="21">
                  <c:v>6.4382139148494288E-3</c:v>
                </c:pt>
                <c:pt idx="22">
                  <c:v>4.6403712296983757E-3</c:v>
                </c:pt>
                <c:pt idx="23">
                  <c:v>3.4073700151438669E-3</c:v>
                </c:pt>
                <c:pt idx="24">
                  <c:v>2.612876254180602E-3</c:v>
                </c:pt>
                <c:pt idx="25">
                  <c:v>1.3665869490946361E-3</c:v>
                </c:pt>
                <c:pt idx="26">
                  <c:v>3.1450203843913804E-3</c:v>
                </c:pt>
                <c:pt idx="27">
                  <c:v>3.0883261272390363E-3</c:v>
                </c:pt>
                <c:pt idx="28">
                  <c:v>2.6238110856018366E-3</c:v>
                </c:pt>
                <c:pt idx="29">
                  <c:v>1.1802659532614682E-3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2BC-44BA-B2C6-FF71C600E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793192"/>
        <c:axId val="721791552"/>
      </c:lineChart>
      <c:catAx>
        <c:axId val="72483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12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7248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784"/>
        <c:crosses val="autoZero"/>
        <c:crossBetween val="between"/>
      </c:valAx>
      <c:valAx>
        <c:axId val="721791552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793192"/>
        <c:crosses val="max"/>
        <c:crossBetween val="between"/>
      </c:valAx>
      <c:catAx>
        <c:axId val="721793192"/>
        <c:scaling>
          <c:orientation val="minMax"/>
        </c:scaling>
        <c:delete val="1"/>
        <c:axPos val="b"/>
        <c:majorTickMark val="out"/>
        <c:minorTickMark val="none"/>
        <c:tickLblPos val="nextTo"/>
        <c:crossAx val="721791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ayout>
        <c:manualLayout>
          <c:xMode val="edge"/>
          <c:yMode val="edge"/>
          <c:x val="9.8099794359263956E-2"/>
          <c:y val="0.80080370745620277"/>
          <c:w val="0.80831086912512118"/>
          <c:h val="0.180438354512165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>
      <a:gsLst>
        <a:gs pos="0">
          <a:srgbClr val="002060"/>
        </a:gs>
        <a:gs pos="31000">
          <a:srgbClr val="002060"/>
        </a:gs>
        <a:gs pos="79000">
          <a:srgbClr val="7030A0"/>
        </a:gs>
        <a:gs pos="100000">
          <a:srgbClr val="7030A0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rki.de/DE/Content/InfAZ/N/Neuartiges_Coronavirus/Situationsberichte/Gesamt.html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</xdr:row>
      <xdr:rowOff>9525</xdr:rowOff>
    </xdr:from>
    <xdr:to>
      <xdr:col>9</xdr:col>
      <xdr:colOff>733426</xdr:colOff>
      <xdr:row>32</xdr:row>
      <xdr:rowOff>57150</xdr:rowOff>
    </xdr:to>
    <xdr:sp macro="" textlink="">
      <xdr:nvSpPr>
        <xdr:cNvPr id="2" name="Textfeld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B38882-A34D-44DD-B6F4-C0EFF8378374}"/>
            </a:ext>
          </a:extLst>
        </xdr:cNvPr>
        <xdr:cNvSpPr txBox="1"/>
      </xdr:nvSpPr>
      <xdr:spPr>
        <a:xfrm>
          <a:off x="809626" y="200025"/>
          <a:ext cx="6781800" cy="5953125"/>
        </a:xfrm>
        <a:prstGeom prst="rect">
          <a:avLst/>
        </a:prstGeom>
        <a:gradFill>
          <a:gsLst>
            <a:gs pos="0">
              <a:srgbClr val="002060"/>
            </a:gs>
            <a:gs pos="30000">
              <a:srgbClr val="002060"/>
            </a:gs>
            <a:gs pos="79000">
              <a:srgbClr val="7030A0"/>
            </a:gs>
            <a:gs pos="100000">
              <a:srgbClr val="7030A0"/>
            </a:gs>
          </a:gsLst>
          <a:lin ang="5400000" scaled="1"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3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Fälle - Hospitalisation - Verstorben </a:t>
          </a:r>
        </a:p>
        <a:p>
          <a:pPr algn="ctr"/>
          <a:r>
            <a:rPr lang="de-DE" sz="3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pro</a:t>
          </a:r>
          <a:r>
            <a:rPr lang="de-DE" sz="36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3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Woche</a:t>
          </a:r>
        </a:p>
        <a:p>
          <a:pPr algn="ctr"/>
          <a:endParaRPr lang="de-DE" sz="28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de-DE" sz="28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de-DE" sz="28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Die Grafiken und Tabellen </a:t>
          </a:r>
        </a:p>
        <a:p>
          <a:pPr algn="ctr"/>
          <a:r>
            <a:rPr lang="de-DE" sz="28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dürfen gerne verbreitet </a:t>
          </a:r>
          <a:br>
            <a:rPr lang="de-DE" sz="28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</a:br>
          <a:r>
            <a:rPr lang="de-DE" sz="28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und weiter verwendet werden.</a:t>
          </a:r>
        </a:p>
        <a:p>
          <a:pPr algn="ctr"/>
          <a:endParaRPr lang="de-DE" sz="28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de-DE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Quelle: https://www.rki.de/DE/Content/InfAZ/N/Neuartiges_Coronavirus/Situationsberichte/Gesamt.html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673318</xdr:colOff>
      <xdr:row>1</xdr:row>
      <xdr:rowOff>10767</xdr:rowOff>
    </xdr:from>
    <xdr:to>
      <xdr:col>11</xdr:col>
      <xdr:colOff>459441</xdr:colOff>
      <xdr:row>33</xdr:row>
      <xdr:rowOff>78441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E9EB86B-53C8-43A4-B5AE-AC981D56D6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0.4418</cdr:x>
      <cdr:y>0.23244</cdr:y>
    </cdr:from>
    <cdr:to>
      <cdr:x>0.92063</cdr:x>
      <cdr:y>0.3142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A6BB0BCC-BEAC-419E-9C34-DB5DCE369D11}"/>
            </a:ext>
          </a:extLst>
        </cdr:cNvPr>
        <cdr:cNvSpPr txBox="1"/>
      </cdr:nvSpPr>
      <cdr:spPr>
        <a:xfrm xmlns:a="http://schemas.openxmlformats.org/drawingml/2006/main">
          <a:off x="4044328" y="1575965"/>
          <a:ext cx="4383325" cy="554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>
              <a:solidFill>
                <a:schemeClr val="bg1"/>
              </a:solidFill>
            </a:rPr>
            <a:t>Die Kurve für "Anteil hospitalisiert Verstorben" habe ich aus den den gesamt Verstorbenen und den Hospitalisierten selbst errechnet.</a:t>
          </a:r>
        </a:p>
      </cdr:txBody>
    </cdr:sp>
  </cdr:relSizeAnchor>
  <cdr:relSizeAnchor xmlns:cdr="http://schemas.openxmlformats.org/drawingml/2006/chartDrawing">
    <cdr:from>
      <cdr:x>0.3662</cdr:x>
      <cdr:y>0.14968</cdr:y>
    </cdr:from>
    <cdr:to>
      <cdr:x>0.93429</cdr:x>
      <cdr:y>0.23144</cdr:y>
    </cdr:to>
    <cdr:sp macro="" textlink="">
      <cdr:nvSpPr>
        <cdr:cNvPr id="4" name="Textfeld 3">
          <a:extLst xmlns:a="http://schemas.openxmlformats.org/drawingml/2006/main">
            <a:ext uri="{FF2B5EF4-FFF2-40B4-BE49-F238E27FC236}">
              <a16:creationId xmlns:a16="http://schemas.microsoft.com/office/drawing/2014/main" id="{09CA1F4B-4194-457F-A68C-BB277B0B605D}"/>
            </a:ext>
          </a:extLst>
        </cdr:cNvPr>
        <cdr:cNvSpPr txBox="1"/>
      </cdr:nvSpPr>
      <cdr:spPr>
        <a:xfrm xmlns:a="http://schemas.openxmlformats.org/drawingml/2006/main">
          <a:off x="3070007" y="872738"/>
          <a:ext cx="4762500" cy="4767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>
              <a:solidFill>
                <a:schemeClr val="bg1"/>
              </a:solidFill>
            </a:rPr>
            <a:t>"Anteil hospitalisiert" habe ich  aus "Fälle ges." und "Anzahl hospitalisiert"</a:t>
          </a:r>
          <a:r>
            <a:rPr lang="de-DE" sz="1100" baseline="0">
              <a:solidFill>
                <a:schemeClr val="bg1"/>
              </a:solidFill>
            </a:rPr>
            <a:t> selbst errechnet. Die Zahlen stimmen nicht mit dem RKI überein.</a:t>
          </a:r>
          <a:endParaRPr lang="de-DE" sz="1100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0.52259</cdr:x>
      <cdr:y>0.3184</cdr:y>
    </cdr:from>
    <cdr:to>
      <cdr:x>0.92777</cdr:x>
      <cdr:y>0.40016</cdr:y>
    </cdr:to>
    <cdr:sp macro="" textlink="">
      <cdr:nvSpPr>
        <cdr:cNvPr id="5" name="Textfeld 4">
          <a:extLst xmlns:a="http://schemas.openxmlformats.org/drawingml/2006/main">
            <a:ext uri="{FF2B5EF4-FFF2-40B4-BE49-F238E27FC236}">
              <a16:creationId xmlns:a16="http://schemas.microsoft.com/office/drawing/2014/main" id="{A0F2E063-239E-406C-946E-01A7179FA808}"/>
            </a:ext>
          </a:extLst>
        </cdr:cNvPr>
        <cdr:cNvSpPr txBox="1"/>
      </cdr:nvSpPr>
      <cdr:spPr>
        <a:xfrm xmlns:a="http://schemas.openxmlformats.org/drawingml/2006/main">
          <a:off x="4783959" y="2158733"/>
          <a:ext cx="3709115" cy="554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 b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Die Zahlen aus</a:t>
          </a:r>
          <a:r>
            <a:rPr lang="de-DE" sz="1100" b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den letzten drei Wochen sind noch nicht endgültig.</a:t>
          </a:r>
          <a:endParaRPr lang="de-DE" b="0">
            <a:solidFill>
              <a:schemeClr val="bg1"/>
            </a:solidFill>
            <a:effectLst/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673318</xdr:colOff>
      <xdr:row>1</xdr:row>
      <xdr:rowOff>10767</xdr:rowOff>
    </xdr:from>
    <xdr:to>
      <xdr:col>11</xdr:col>
      <xdr:colOff>459441</xdr:colOff>
      <xdr:row>33</xdr:row>
      <xdr:rowOff>78441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6A696096-33D5-44D8-A6EA-6A45651DF7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0.43935</cdr:x>
      <cdr:y>0.21261</cdr:y>
    </cdr:from>
    <cdr:to>
      <cdr:x>0.91818</cdr:x>
      <cdr:y>0.29437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A6BB0BCC-BEAC-419E-9C34-DB5DCE369D11}"/>
            </a:ext>
          </a:extLst>
        </cdr:cNvPr>
        <cdr:cNvSpPr txBox="1"/>
      </cdr:nvSpPr>
      <cdr:spPr>
        <a:xfrm xmlns:a="http://schemas.openxmlformats.org/drawingml/2006/main">
          <a:off x="4021905" y="1441522"/>
          <a:ext cx="4383325" cy="554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>
              <a:solidFill>
                <a:schemeClr val="bg1"/>
              </a:solidFill>
            </a:rPr>
            <a:t>Die Kurve für "Anteil hospitalisiert Verstorben" habe ich aus den den gesamt Verstorbenen und den Hospitalisierten selbst errechnet.</a:t>
          </a:r>
        </a:p>
      </cdr:txBody>
    </cdr:sp>
  </cdr:relSizeAnchor>
  <cdr:relSizeAnchor xmlns:cdr="http://schemas.openxmlformats.org/drawingml/2006/chartDrawing">
    <cdr:from>
      <cdr:x>0.3662</cdr:x>
      <cdr:y>0.14968</cdr:y>
    </cdr:from>
    <cdr:to>
      <cdr:x>0.93429</cdr:x>
      <cdr:y>0.23144</cdr:y>
    </cdr:to>
    <cdr:sp macro="" textlink="">
      <cdr:nvSpPr>
        <cdr:cNvPr id="4" name="Textfeld 3">
          <a:extLst xmlns:a="http://schemas.openxmlformats.org/drawingml/2006/main">
            <a:ext uri="{FF2B5EF4-FFF2-40B4-BE49-F238E27FC236}">
              <a16:creationId xmlns:a16="http://schemas.microsoft.com/office/drawing/2014/main" id="{09CA1F4B-4194-457F-A68C-BB277B0B605D}"/>
            </a:ext>
          </a:extLst>
        </cdr:cNvPr>
        <cdr:cNvSpPr txBox="1"/>
      </cdr:nvSpPr>
      <cdr:spPr>
        <a:xfrm xmlns:a="http://schemas.openxmlformats.org/drawingml/2006/main">
          <a:off x="3070007" y="872738"/>
          <a:ext cx="4762500" cy="4767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>
              <a:solidFill>
                <a:schemeClr val="bg1"/>
              </a:solidFill>
            </a:rPr>
            <a:t>"Anteil hospitalisiert" habe ich  aus "Fälle ges." und "Anzahl hospitalisiert"</a:t>
          </a:r>
          <a:r>
            <a:rPr lang="de-DE" sz="1100" baseline="0">
              <a:solidFill>
                <a:schemeClr val="bg1"/>
              </a:solidFill>
            </a:rPr>
            <a:t> selbst errechnet. Die Zahlen stimmen nicht mit dem RKI überein.</a:t>
          </a:r>
          <a:endParaRPr lang="de-DE" sz="1100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0.51525</cdr:x>
      <cdr:y>0.2903</cdr:y>
    </cdr:from>
    <cdr:to>
      <cdr:x>0.92043</cdr:x>
      <cdr:y>0.37206</cdr:y>
    </cdr:to>
    <cdr:sp macro="" textlink="">
      <cdr:nvSpPr>
        <cdr:cNvPr id="5" name="Textfeld 4">
          <a:extLst xmlns:a="http://schemas.openxmlformats.org/drawingml/2006/main">
            <a:ext uri="{FF2B5EF4-FFF2-40B4-BE49-F238E27FC236}">
              <a16:creationId xmlns:a16="http://schemas.microsoft.com/office/drawing/2014/main" id="{A0F2E063-239E-406C-946E-01A7179FA808}"/>
            </a:ext>
          </a:extLst>
        </cdr:cNvPr>
        <cdr:cNvSpPr txBox="1"/>
      </cdr:nvSpPr>
      <cdr:spPr>
        <a:xfrm xmlns:a="http://schemas.openxmlformats.org/drawingml/2006/main">
          <a:off x="4716705" y="1968224"/>
          <a:ext cx="3709116" cy="554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 b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Die Zahlen aus</a:t>
          </a:r>
          <a:r>
            <a:rPr lang="de-DE" sz="1100" b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den letzten drei Wochen sind noch nicht endgültig.</a:t>
          </a:r>
          <a:endParaRPr lang="de-DE" b="0">
            <a:solidFill>
              <a:schemeClr val="bg1"/>
            </a:solidFill>
            <a:effectLst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673318</xdr:colOff>
      <xdr:row>1</xdr:row>
      <xdr:rowOff>10767</xdr:rowOff>
    </xdr:from>
    <xdr:to>
      <xdr:col>11</xdr:col>
      <xdr:colOff>459441</xdr:colOff>
      <xdr:row>33</xdr:row>
      <xdr:rowOff>78441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E59DD76-AFFA-4FE7-8A90-D9F9CA7901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0.45159</cdr:x>
      <cdr:y>0.2341</cdr:y>
    </cdr:from>
    <cdr:to>
      <cdr:x>0.93042</cdr:x>
      <cdr:y>0.31586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A6BB0BCC-BEAC-419E-9C34-DB5DCE369D11}"/>
            </a:ext>
          </a:extLst>
        </cdr:cNvPr>
        <cdr:cNvSpPr txBox="1"/>
      </cdr:nvSpPr>
      <cdr:spPr>
        <a:xfrm xmlns:a="http://schemas.openxmlformats.org/drawingml/2006/main">
          <a:off x="4134005" y="1587198"/>
          <a:ext cx="4383289" cy="554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>
              <a:solidFill>
                <a:schemeClr val="bg1"/>
              </a:solidFill>
            </a:rPr>
            <a:t>Die Kurve für "Anteil hospitalisiert Verstorben" habe ich aus den den gesamt Verstorbenen und den Hospitalisierten selbst errechnet.</a:t>
          </a:r>
        </a:p>
      </cdr:txBody>
    </cdr:sp>
  </cdr:relSizeAnchor>
  <cdr:relSizeAnchor xmlns:cdr="http://schemas.openxmlformats.org/drawingml/2006/chartDrawing">
    <cdr:from>
      <cdr:x>0.3662</cdr:x>
      <cdr:y>0.14968</cdr:y>
    </cdr:from>
    <cdr:to>
      <cdr:x>0.93429</cdr:x>
      <cdr:y>0.23144</cdr:y>
    </cdr:to>
    <cdr:sp macro="" textlink="">
      <cdr:nvSpPr>
        <cdr:cNvPr id="4" name="Textfeld 3">
          <a:extLst xmlns:a="http://schemas.openxmlformats.org/drawingml/2006/main">
            <a:ext uri="{FF2B5EF4-FFF2-40B4-BE49-F238E27FC236}">
              <a16:creationId xmlns:a16="http://schemas.microsoft.com/office/drawing/2014/main" id="{09CA1F4B-4194-457F-A68C-BB277B0B605D}"/>
            </a:ext>
          </a:extLst>
        </cdr:cNvPr>
        <cdr:cNvSpPr txBox="1"/>
      </cdr:nvSpPr>
      <cdr:spPr>
        <a:xfrm xmlns:a="http://schemas.openxmlformats.org/drawingml/2006/main">
          <a:off x="3070007" y="872738"/>
          <a:ext cx="4762500" cy="4767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>
              <a:solidFill>
                <a:schemeClr val="bg1"/>
              </a:solidFill>
            </a:rPr>
            <a:t>"Anteil hospitalisiert" habe ich  aus "Fälle ges." und "Anzahl hospitalisiert"</a:t>
          </a:r>
          <a:r>
            <a:rPr lang="de-DE" sz="1100" baseline="0">
              <a:solidFill>
                <a:schemeClr val="bg1"/>
              </a:solidFill>
            </a:rPr>
            <a:t> selbst errechnet. Die Zahlen stimmen nicht mit dem RKI überein.</a:t>
          </a:r>
          <a:endParaRPr lang="de-DE" sz="1100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0.55442</cdr:x>
      <cdr:y>0.32666</cdr:y>
    </cdr:from>
    <cdr:to>
      <cdr:x>0.9596</cdr:x>
      <cdr:y>0.40842</cdr:y>
    </cdr:to>
    <cdr:sp macro="" textlink="">
      <cdr:nvSpPr>
        <cdr:cNvPr id="5" name="Textfeld 4">
          <a:extLst xmlns:a="http://schemas.openxmlformats.org/drawingml/2006/main">
            <a:ext uri="{FF2B5EF4-FFF2-40B4-BE49-F238E27FC236}">
              <a16:creationId xmlns:a16="http://schemas.microsoft.com/office/drawing/2014/main" id="{A0F2E063-239E-406C-946E-01A7179FA808}"/>
            </a:ext>
          </a:extLst>
        </cdr:cNvPr>
        <cdr:cNvSpPr txBox="1"/>
      </cdr:nvSpPr>
      <cdr:spPr>
        <a:xfrm xmlns:a="http://schemas.openxmlformats.org/drawingml/2006/main">
          <a:off x="5075300" y="2214727"/>
          <a:ext cx="3709147" cy="554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 b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Die Zahlen aus</a:t>
          </a:r>
          <a:r>
            <a:rPr lang="de-DE" sz="1100" b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den letzten drei Wochen sind noch nicht endgültig.</a:t>
          </a:r>
          <a:endParaRPr lang="de-DE" b="0">
            <a:solidFill>
              <a:schemeClr val="bg1"/>
            </a:solidFill>
            <a:effectLst/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673318</xdr:colOff>
      <xdr:row>1</xdr:row>
      <xdr:rowOff>10767</xdr:rowOff>
    </xdr:from>
    <xdr:to>
      <xdr:col>11</xdr:col>
      <xdr:colOff>459441</xdr:colOff>
      <xdr:row>33</xdr:row>
      <xdr:rowOff>78441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8E6B4A5-D125-4069-92AB-06D14997CE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0.45159</cdr:x>
      <cdr:y>0.2341</cdr:y>
    </cdr:from>
    <cdr:to>
      <cdr:x>0.93042</cdr:x>
      <cdr:y>0.31586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A6BB0BCC-BEAC-419E-9C34-DB5DCE369D11}"/>
            </a:ext>
          </a:extLst>
        </cdr:cNvPr>
        <cdr:cNvSpPr txBox="1"/>
      </cdr:nvSpPr>
      <cdr:spPr>
        <a:xfrm xmlns:a="http://schemas.openxmlformats.org/drawingml/2006/main">
          <a:off x="4134005" y="1587198"/>
          <a:ext cx="4383289" cy="554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>
              <a:solidFill>
                <a:schemeClr val="bg1"/>
              </a:solidFill>
            </a:rPr>
            <a:t>Die Kurve für "Anteil hospitalisiert Verstorben" habe ich aus den den gesamt Verstorbenen und den Hospitalisierten selbst errechnet.</a:t>
          </a:r>
        </a:p>
      </cdr:txBody>
    </cdr:sp>
  </cdr:relSizeAnchor>
  <cdr:relSizeAnchor xmlns:cdr="http://schemas.openxmlformats.org/drawingml/2006/chartDrawing">
    <cdr:from>
      <cdr:x>0.3662</cdr:x>
      <cdr:y>0.14968</cdr:y>
    </cdr:from>
    <cdr:to>
      <cdr:x>0.93429</cdr:x>
      <cdr:y>0.23144</cdr:y>
    </cdr:to>
    <cdr:sp macro="" textlink="">
      <cdr:nvSpPr>
        <cdr:cNvPr id="4" name="Textfeld 3">
          <a:extLst xmlns:a="http://schemas.openxmlformats.org/drawingml/2006/main">
            <a:ext uri="{FF2B5EF4-FFF2-40B4-BE49-F238E27FC236}">
              <a16:creationId xmlns:a16="http://schemas.microsoft.com/office/drawing/2014/main" id="{09CA1F4B-4194-457F-A68C-BB277B0B605D}"/>
            </a:ext>
          </a:extLst>
        </cdr:cNvPr>
        <cdr:cNvSpPr txBox="1"/>
      </cdr:nvSpPr>
      <cdr:spPr>
        <a:xfrm xmlns:a="http://schemas.openxmlformats.org/drawingml/2006/main">
          <a:off x="3070007" y="872738"/>
          <a:ext cx="4762500" cy="4767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>
              <a:solidFill>
                <a:schemeClr val="bg1"/>
              </a:solidFill>
            </a:rPr>
            <a:t>"Anteil hospitalisiert" habe ich  aus "Fälle ges." und "Anzahl hospitalisiert"</a:t>
          </a:r>
          <a:r>
            <a:rPr lang="de-DE" sz="1100" baseline="0">
              <a:solidFill>
                <a:schemeClr val="bg1"/>
              </a:solidFill>
            </a:rPr>
            <a:t> selbst errechnet. Die Zahlen stimmen nicht mit dem RKI überein.</a:t>
          </a:r>
          <a:endParaRPr lang="de-DE" sz="1100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0.55442</cdr:x>
      <cdr:y>0.32666</cdr:y>
    </cdr:from>
    <cdr:to>
      <cdr:x>0.9596</cdr:x>
      <cdr:y>0.40842</cdr:y>
    </cdr:to>
    <cdr:sp macro="" textlink="">
      <cdr:nvSpPr>
        <cdr:cNvPr id="5" name="Textfeld 4">
          <a:extLst xmlns:a="http://schemas.openxmlformats.org/drawingml/2006/main">
            <a:ext uri="{FF2B5EF4-FFF2-40B4-BE49-F238E27FC236}">
              <a16:creationId xmlns:a16="http://schemas.microsoft.com/office/drawing/2014/main" id="{A0F2E063-239E-406C-946E-01A7179FA808}"/>
            </a:ext>
          </a:extLst>
        </cdr:cNvPr>
        <cdr:cNvSpPr txBox="1"/>
      </cdr:nvSpPr>
      <cdr:spPr>
        <a:xfrm xmlns:a="http://schemas.openxmlformats.org/drawingml/2006/main">
          <a:off x="5075300" y="2214727"/>
          <a:ext cx="3709147" cy="554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 b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Die Zahlen aus</a:t>
          </a:r>
          <a:r>
            <a:rPr lang="de-DE" sz="1100" b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den letzten drei Wochen sind noch nicht endgültig.</a:t>
          </a:r>
          <a:endParaRPr lang="de-DE" b="0">
            <a:solidFill>
              <a:schemeClr val="bg1"/>
            </a:solidFill>
            <a:effectLst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673318</xdr:colOff>
      <xdr:row>1</xdr:row>
      <xdr:rowOff>10767</xdr:rowOff>
    </xdr:from>
    <xdr:to>
      <xdr:col>11</xdr:col>
      <xdr:colOff>459441</xdr:colOff>
      <xdr:row>33</xdr:row>
      <xdr:rowOff>78441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196BCBD-5687-4A4A-98B8-3D1EFD6CF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0.41446</cdr:x>
      <cdr:y>0.2341</cdr:y>
    </cdr:from>
    <cdr:to>
      <cdr:x>0.9243</cdr:x>
      <cdr:y>0.31586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A6BB0BCC-BEAC-419E-9C34-DB5DCE369D11}"/>
            </a:ext>
          </a:extLst>
        </cdr:cNvPr>
        <cdr:cNvSpPr txBox="1"/>
      </cdr:nvSpPr>
      <cdr:spPr>
        <a:xfrm xmlns:a="http://schemas.openxmlformats.org/drawingml/2006/main">
          <a:off x="3474584" y="1364978"/>
          <a:ext cx="4274173" cy="4767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>
              <a:solidFill>
                <a:schemeClr val="bg1"/>
              </a:solidFill>
            </a:rPr>
            <a:t>Die Kurve für "Anteil hospitalisiert Verstorben" habe ich aus den den gesamt Verstorbenen und den Hospitalisierten selbst errechnet.</a:t>
          </a:r>
        </a:p>
      </cdr:txBody>
    </cdr:sp>
  </cdr:relSizeAnchor>
  <cdr:relSizeAnchor xmlns:cdr="http://schemas.openxmlformats.org/drawingml/2006/chartDrawing">
    <cdr:from>
      <cdr:x>0.3662</cdr:x>
      <cdr:y>0.14968</cdr:y>
    </cdr:from>
    <cdr:to>
      <cdr:x>0.93429</cdr:x>
      <cdr:y>0.23144</cdr:y>
    </cdr:to>
    <cdr:sp macro="" textlink="">
      <cdr:nvSpPr>
        <cdr:cNvPr id="4" name="Textfeld 3">
          <a:extLst xmlns:a="http://schemas.openxmlformats.org/drawingml/2006/main">
            <a:ext uri="{FF2B5EF4-FFF2-40B4-BE49-F238E27FC236}">
              <a16:creationId xmlns:a16="http://schemas.microsoft.com/office/drawing/2014/main" id="{09CA1F4B-4194-457F-A68C-BB277B0B605D}"/>
            </a:ext>
          </a:extLst>
        </cdr:cNvPr>
        <cdr:cNvSpPr txBox="1"/>
      </cdr:nvSpPr>
      <cdr:spPr>
        <a:xfrm xmlns:a="http://schemas.openxmlformats.org/drawingml/2006/main">
          <a:off x="3070007" y="872738"/>
          <a:ext cx="4762500" cy="4767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>
              <a:solidFill>
                <a:schemeClr val="bg1"/>
              </a:solidFill>
            </a:rPr>
            <a:t>"Anteil hospitalisiert" habe ich  aus "Fälle ges." und "Anzahl hospitalisiert"</a:t>
          </a:r>
          <a:r>
            <a:rPr lang="de-DE" sz="1100" baseline="0">
              <a:solidFill>
                <a:schemeClr val="bg1"/>
              </a:solidFill>
            </a:rPr>
            <a:t> selbst errechnet. Die Zahlen stimmen nicht mit dem RKI überein.</a:t>
          </a:r>
          <a:endParaRPr lang="de-DE" sz="1100">
            <a:solidFill>
              <a:schemeClr val="bg1"/>
            </a:solidFill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179294</xdr:colOff>
      <xdr:row>1</xdr:row>
      <xdr:rowOff>10766</xdr:rowOff>
    </xdr:from>
    <xdr:to>
      <xdr:col>12</xdr:col>
      <xdr:colOff>739588</xdr:colOff>
      <xdr:row>43</xdr:row>
      <xdr:rowOff>134470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69E51448-F465-4887-A804-2E34F08675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282793</xdr:colOff>
      <xdr:row>0</xdr:row>
      <xdr:rowOff>182217</xdr:rowOff>
    </xdr:from>
    <xdr:to>
      <xdr:col>11</xdr:col>
      <xdr:colOff>65078</xdr:colOff>
      <xdr:row>28</xdr:row>
      <xdr:rowOff>59751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4F4D88D-5303-4F90-9FD1-FF2DB8423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0.52374</cdr:x>
      <cdr:y>0.14478</cdr:y>
    </cdr:from>
    <cdr:to>
      <cdr:x>0.92564</cdr:x>
      <cdr:y>0.22654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431707CE-D0B3-43B8-82BC-5F7CC4E9E756}"/>
            </a:ext>
          </a:extLst>
        </cdr:cNvPr>
        <cdr:cNvSpPr txBox="1"/>
      </cdr:nvSpPr>
      <cdr:spPr>
        <a:xfrm xmlns:a="http://schemas.openxmlformats.org/drawingml/2006/main">
          <a:off x="4275975" y="820482"/>
          <a:ext cx="3281181" cy="4633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>
              <a:solidFill>
                <a:schemeClr val="bg1"/>
              </a:solidFill>
            </a:rPr>
            <a:t>Die Daten der Verstorbenen aus</a:t>
          </a:r>
          <a:r>
            <a:rPr lang="de-DE" sz="1100" baseline="0">
              <a:solidFill>
                <a:schemeClr val="bg1"/>
              </a:solidFill>
            </a:rPr>
            <a:t> den letzten drei Wochen sind noch nicht endgültig</a:t>
          </a:r>
          <a:endParaRPr lang="de-DE" sz="1100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0.42696</cdr:x>
      <cdr:y>0.23247</cdr:y>
    </cdr:from>
    <cdr:to>
      <cdr:x>0.9368</cdr:x>
      <cdr:y>0.31423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A6BB0BCC-BEAC-419E-9C34-DB5DCE369D11}"/>
            </a:ext>
          </a:extLst>
        </cdr:cNvPr>
        <cdr:cNvSpPr txBox="1"/>
      </cdr:nvSpPr>
      <cdr:spPr>
        <a:xfrm xmlns:a="http://schemas.openxmlformats.org/drawingml/2006/main">
          <a:off x="3485795" y="1317437"/>
          <a:ext cx="4162503" cy="463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>
              <a:solidFill>
                <a:schemeClr val="bg1"/>
              </a:solidFill>
            </a:rPr>
            <a:t>Die Kurve für "Anteil hospitalisiert Verstorben" habe ich aus den den gesamt Verstorbenen und den Hospitalisierten selbst errechnet.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282793</xdr:colOff>
      <xdr:row>0</xdr:row>
      <xdr:rowOff>182217</xdr:rowOff>
    </xdr:from>
    <xdr:to>
      <xdr:col>11</xdr:col>
      <xdr:colOff>65078</xdr:colOff>
      <xdr:row>28</xdr:row>
      <xdr:rowOff>59751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384E2DC-79F3-434E-9177-6CC853E859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0.52374</cdr:x>
      <cdr:y>0.14478</cdr:y>
    </cdr:from>
    <cdr:to>
      <cdr:x>0.92564</cdr:x>
      <cdr:y>0.22654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431707CE-D0B3-43B8-82BC-5F7CC4E9E756}"/>
            </a:ext>
          </a:extLst>
        </cdr:cNvPr>
        <cdr:cNvSpPr txBox="1"/>
      </cdr:nvSpPr>
      <cdr:spPr>
        <a:xfrm xmlns:a="http://schemas.openxmlformats.org/drawingml/2006/main">
          <a:off x="4275975" y="820482"/>
          <a:ext cx="3281181" cy="4633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>
              <a:solidFill>
                <a:schemeClr val="bg1"/>
              </a:solidFill>
            </a:rPr>
            <a:t>Die Daten der Verstorbenen aus</a:t>
          </a:r>
          <a:r>
            <a:rPr lang="de-DE" sz="1100" baseline="0">
              <a:solidFill>
                <a:schemeClr val="bg1"/>
              </a:solidFill>
            </a:rPr>
            <a:t> den letzten drei Wochen sind noch nicht endgültig</a:t>
          </a:r>
          <a:endParaRPr lang="de-DE" sz="1100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0.42696</cdr:x>
      <cdr:y>0.23247</cdr:y>
    </cdr:from>
    <cdr:to>
      <cdr:x>0.9368</cdr:x>
      <cdr:y>0.31423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A6BB0BCC-BEAC-419E-9C34-DB5DCE369D11}"/>
            </a:ext>
          </a:extLst>
        </cdr:cNvPr>
        <cdr:cNvSpPr txBox="1"/>
      </cdr:nvSpPr>
      <cdr:spPr>
        <a:xfrm xmlns:a="http://schemas.openxmlformats.org/drawingml/2006/main">
          <a:off x="3485795" y="1317437"/>
          <a:ext cx="4162503" cy="463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>
              <a:solidFill>
                <a:schemeClr val="bg1"/>
              </a:solidFill>
            </a:rPr>
            <a:t>Die Kurve für "Anteil hospitalisiert Verstorben" habe ich aus den den gesamt Verstorbenen und den Hospitalisierten selbst errechnet.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299357</xdr:colOff>
      <xdr:row>1</xdr:row>
      <xdr:rowOff>0</xdr:rowOff>
    </xdr:from>
    <xdr:to>
      <xdr:col>11</xdr:col>
      <xdr:colOff>81642</xdr:colOff>
      <xdr:row>28</xdr:row>
      <xdr:rowOff>68034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2979483-89DC-4382-AEEB-97EE1025B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0.52374</cdr:x>
      <cdr:y>0.14478</cdr:y>
    </cdr:from>
    <cdr:to>
      <cdr:x>0.92564</cdr:x>
      <cdr:y>0.22654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431707CE-D0B3-43B8-82BC-5F7CC4E9E756}"/>
            </a:ext>
          </a:extLst>
        </cdr:cNvPr>
        <cdr:cNvSpPr txBox="1"/>
      </cdr:nvSpPr>
      <cdr:spPr>
        <a:xfrm xmlns:a="http://schemas.openxmlformats.org/drawingml/2006/main">
          <a:off x="4275975" y="820482"/>
          <a:ext cx="3281181" cy="4633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>
              <a:solidFill>
                <a:schemeClr val="bg1"/>
              </a:solidFill>
            </a:rPr>
            <a:t>Die Daten der Verstorbenen aus</a:t>
          </a:r>
          <a:r>
            <a:rPr lang="de-DE" sz="1100" baseline="0">
              <a:solidFill>
                <a:schemeClr val="bg1"/>
              </a:solidFill>
            </a:rPr>
            <a:t> den letzten drei Wochen sind noch nicht endgültig</a:t>
          </a:r>
          <a:endParaRPr lang="de-DE" sz="1100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0.42696</cdr:x>
      <cdr:y>0.23247</cdr:y>
    </cdr:from>
    <cdr:to>
      <cdr:x>0.9368</cdr:x>
      <cdr:y>0.31423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A6BB0BCC-BEAC-419E-9C34-DB5DCE369D11}"/>
            </a:ext>
          </a:extLst>
        </cdr:cNvPr>
        <cdr:cNvSpPr txBox="1"/>
      </cdr:nvSpPr>
      <cdr:spPr>
        <a:xfrm xmlns:a="http://schemas.openxmlformats.org/drawingml/2006/main">
          <a:off x="3485795" y="1317437"/>
          <a:ext cx="4162503" cy="463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>
              <a:solidFill>
                <a:schemeClr val="bg1"/>
              </a:solidFill>
            </a:rPr>
            <a:t>Die Kurve für "Anteil hospitalisiert Verstorben" habe ich aus den den gesamt Verstorbenen und den Hospitalisierten selbst errechnet.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0.36958</cdr:x>
      <cdr:y>0.15806</cdr:y>
    </cdr:from>
    <cdr:to>
      <cdr:x>0.84841</cdr:x>
      <cdr:y>0.23982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A6BB0BCC-BEAC-419E-9C34-DB5DCE369D11}"/>
            </a:ext>
          </a:extLst>
        </cdr:cNvPr>
        <cdr:cNvSpPr txBox="1"/>
      </cdr:nvSpPr>
      <cdr:spPr>
        <a:xfrm xmlns:a="http://schemas.openxmlformats.org/drawingml/2006/main">
          <a:off x="3383187" y="1071680"/>
          <a:ext cx="4383325" cy="554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>
              <a:solidFill>
                <a:schemeClr val="bg1"/>
              </a:solidFill>
            </a:rPr>
            <a:t>Die Kurve für "Anteil hospitalisiert Verstorben" habe ich aus den den gesamt Verstorbenen und den Hospitalisierten selbst errechnet.</a:t>
          </a:r>
        </a:p>
      </cdr:txBody>
    </cdr:sp>
  </cdr:relSizeAnchor>
  <cdr:relSizeAnchor xmlns:cdr="http://schemas.openxmlformats.org/drawingml/2006/chartDrawing">
    <cdr:from>
      <cdr:x>0.37232</cdr:x>
      <cdr:y>0.07695</cdr:y>
    </cdr:from>
    <cdr:to>
      <cdr:x>0.94041</cdr:x>
      <cdr:y>0.15871</cdr:y>
    </cdr:to>
    <cdr:sp macro="" textlink="">
      <cdr:nvSpPr>
        <cdr:cNvPr id="4" name="Textfeld 3">
          <a:extLst xmlns:a="http://schemas.openxmlformats.org/drawingml/2006/main">
            <a:ext uri="{FF2B5EF4-FFF2-40B4-BE49-F238E27FC236}">
              <a16:creationId xmlns:a16="http://schemas.microsoft.com/office/drawing/2014/main" id="{09CA1F4B-4194-457F-A68C-BB277B0B605D}"/>
            </a:ext>
          </a:extLst>
        </cdr:cNvPr>
        <cdr:cNvSpPr txBox="1"/>
      </cdr:nvSpPr>
      <cdr:spPr>
        <a:xfrm xmlns:a="http://schemas.openxmlformats.org/drawingml/2006/main">
          <a:off x="3408307" y="521743"/>
          <a:ext cx="5200433" cy="554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>
              <a:solidFill>
                <a:schemeClr val="bg1"/>
              </a:solidFill>
            </a:rPr>
            <a:t>"Anteil hospitalisiert" habe ich  aus "Fälle ges." und "Anzahl hospitalisiert"</a:t>
          </a:r>
          <a:r>
            <a:rPr lang="de-DE" sz="1100" baseline="0">
              <a:solidFill>
                <a:schemeClr val="bg1"/>
              </a:solidFill>
            </a:rPr>
            <a:t> selbst errechnet. Die Zahlen stimmen nicht mit dem RKI überein.</a:t>
          </a:r>
          <a:endParaRPr lang="de-DE" sz="1100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0.37325</cdr:x>
      <cdr:y>0.24402</cdr:y>
    </cdr:from>
    <cdr:to>
      <cdr:x>0.77843</cdr:x>
      <cdr:y>0.32578</cdr:y>
    </cdr:to>
    <cdr:sp macro="" textlink="">
      <cdr:nvSpPr>
        <cdr:cNvPr id="5" name="Textfeld 4">
          <a:extLst xmlns:a="http://schemas.openxmlformats.org/drawingml/2006/main">
            <a:ext uri="{FF2B5EF4-FFF2-40B4-BE49-F238E27FC236}">
              <a16:creationId xmlns:a16="http://schemas.microsoft.com/office/drawing/2014/main" id="{A0F2E063-239E-406C-946E-01A7179FA808}"/>
            </a:ext>
          </a:extLst>
        </cdr:cNvPr>
        <cdr:cNvSpPr txBox="1"/>
      </cdr:nvSpPr>
      <cdr:spPr>
        <a:xfrm xmlns:a="http://schemas.openxmlformats.org/drawingml/2006/main">
          <a:off x="3416842" y="1654473"/>
          <a:ext cx="3709116" cy="554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 b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Die Zahlen aus</a:t>
          </a:r>
          <a:r>
            <a:rPr lang="de-DE" sz="1100" b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den letzten drei Wochen sind noch nicht endgültig.</a:t>
          </a:r>
          <a:endParaRPr lang="de-DE" b="0">
            <a:solidFill>
              <a:schemeClr val="bg1"/>
            </a:solidFill>
            <a:effectLst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673318</xdr:colOff>
      <xdr:row>1</xdr:row>
      <xdr:rowOff>10767</xdr:rowOff>
    </xdr:from>
    <xdr:to>
      <xdr:col>11</xdr:col>
      <xdr:colOff>459441</xdr:colOff>
      <xdr:row>33</xdr:row>
      <xdr:rowOff>78441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7256589-1D02-4FC4-8A26-9F2BD694B2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0.3708</cdr:x>
      <cdr:y>0.17294</cdr:y>
    </cdr:from>
    <cdr:to>
      <cdr:x>0.84963</cdr:x>
      <cdr:y>0.2547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A6BB0BCC-BEAC-419E-9C34-DB5DCE369D11}"/>
            </a:ext>
          </a:extLst>
        </cdr:cNvPr>
        <cdr:cNvSpPr txBox="1"/>
      </cdr:nvSpPr>
      <cdr:spPr>
        <a:xfrm xmlns:a="http://schemas.openxmlformats.org/drawingml/2006/main">
          <a:off x="3394393" y="1172510"/>
          <a:ext cx="4383325" cy="554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>
              <a:solidFill>
                <a:schemeClr val="bg1"/>
              </a:solidFill>
            </a:rPr>
            <a:t>Die Kurve für "Anteil hospitalisiert Verstorben" habe ich aus den den gesamt Verstorbenen und den Hospitalisierten selbst errechnet.</a:t>
          </a:r>
        </a:p>
      </cdr:txBody>
    </cdr:sp>
  </cdr:relSizeAnchor>
  <cdr:relSizeAnchor xmlns:cdr="http://schemas.openxmlformats.org/drawingml/2006/chartDrawing">
    <cdr:from>
      <cdr:x>0.37232</cdr:x>
      <cdr:y>0.07695</cdr:y>
    </cdr:from>
    <cdr:to>
      <cdr:x>0.94041</cdr:x>
      <cdr:y>0.15871</cdr:y>
    </cdr:to>
    <cdr:sp macro="" textlink="">
      <cdr:nvSpPr>
        <cdr:cNvPr id="4" name="Textfeld 3">
          <a:extLst xmlns:a="http://schemas.openxmlformats.org/drawingml/2006/main">
            <a:ext uri="{FF2B5EF4-FFF2-40B4-BE49-F238E27FC236}">
              <a16:creationId xmlns:a16="http://schemas.microsoft.com/office/drawing/2014/main" id="{09CA1F4B-4194-457F-A68C-BB277B0B605D}"/>
            </a:ext>
          </a:extLst>
        </cdr:cNvPr>
        <cdr:cNvSpPr txBox="1"/>
      </cdr:nvSpPr>
      <cdr:spPr>
        <a:xfrm xmlns:a="http://schemas.openxmlformats.org/drawingml/2006/main">
          <a:off x="3408307" y="521743"/>
          <a:ext cx="5200433" cy="554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>
              <a:solidFill>
                <a:schemeClr val="bg1"/>
              </a:solidFill>
            </a:rPr>
            <a:t>"Anteil hospitalisiert" habe ich  aus "Fälle ges." und "Anzahl hospitalisiert"</a:t>
          </a:r>
          <a:r>
            <a:rPr lang="de-DE" sz="1100" baseline="0">
              <a:solidFill>
                <a:schemeClr val="bg1"/>
              </a:solidFill>
            </a:rPr>
            <a:t> selbst errechnet. Die Zahlen stimmen nicht mit dem RKI überein.</a:t>
          </a:r>
          <a:endParaRPr lang="de-DE" sz="1100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0.36958</cdr:x>
      <cdr:y>0.27212</cdr:y>
    </cdr:from>
    <cdr:to>
      <cdr:x>0.77476</cdr:x>
      <cdr:y>0.35388</cdr:y>
    </cdr:to>
    <cdr:sp macro="" textlink="">
      <cdr:nvSpPr>
        <cdr:cNvPr id="5" name="Textfeld 4">
          <a:extLst xmlns:a="http://schemas.openxmlformats.org/drawingml/2006/main">
            <a:ext uri="{FF2B5EF4-FFF2-40B4-BE49-F238E27FC236}">
              <a16:creationId xmlns:a16="http://schemas.microsoft.com/office/drawing/2014/main" id="{A0F2E063-239E-406C-946E-01A7179FA808}"/>
            </a:ext>
          </a:extLst>
        </cdr:cNvPr>
        <cdr:cNvSpPr txBox="1"/>
      </cdr:nvSpPr>
      <cdr:spPr>
        <a:xfrm xmlns:a="http://schemas.openxmlformats.org/drawingml/2006/main">
          <a:off x="3383219" y="1844972"/>
          <a:ext cx="3709116" cy="554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 b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Die Zahlen aus</a:t>
          </a:r>
          <a:r>
            <a:rPr lang="de-DE" sz="1100" b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den letzten drei Wochen sind noch nicht endgültig.</a:t>
          </a:r>
          <a:endParaRPr lang="de-DE" b="0">
            <a:solidFill>
              <a:schemeClr val="bg1"/>
            </a:solidFill>
            <a:effectLst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673318</xdr:colOff>
      <xdr:row>1</xdr:row>
      <xdr:rowOff>10767</xdr:rowOff>
    </xdr:from>
    <xdr:to>
      <xdr:col>11</xdr:col>
      <xdr:colOff>459441</xdr:colOff>
      <xdr:row>33</xdr:row>
      <xdr:rowOff>78441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AA0C1D60-8870-46F7-B521-8C85940E3D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0.3708</cdr:x>
      <cdr:y>0.17294</cdr:y>
    </cdr:from>
    <cdr:to>
      <cdr:x>0.84963</cdr:x>
      <cdr:y>0.2547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A6BB0BCC-BEAC-419E-9C34-DB5DCE369D11}"/>
            </a:ext>
          </a:extLst>
        </cdr:cNvPr>
        <cdr:cNvSpPr txBox="1"/>
      </cdr:nvSpPr>
      <cdr:spPr>
        <a:xfrm xmlns:a="http://schemas.openxmlformats.org/drawingml/2006/main">
          <a:off x="3394393" y="1172510"/>
          <a:ext cx="4383325" cy="554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>
              <a:solidFill>
                <a:schemeClr val="bg1"/>
              </a:solidFill>
            </a:rPr>
            <a:t>Die Kurve für "Anteil hospitalisiert Verstorben" habe ich aus den den gesamt Verstorbenen und den Hospitalisierten selbst errechnet.</a:t>
          </a:r>
        </a:p>
      </cdr:txBody>
    </cdr:sp>
  </cdr:relSizeAnchor>
  <cdr:relSizeAnchor xmlns:cdr="http://schemas.openxmlformats.org/drawingml/2006/chartDrawing">
    <cdr:from>
      <cdr:x>0.37232</cdr:x>
      <cdr:y>0.07695</cdr:y>
    </cdr:from>
    <cdr:to>
      <cdr:x>0.94041</cdr:x>
      <cdr:y>0.15871</cdr:y>
    </cdr:to>
    <cdr:sp macro="" textlink="">
      <cdr:nvSpPr>
        <cdr:cNvPr id="4" name="Textfeld 3">
          <a:extLst xmlns:a="http://schemas.openxmlformats.org/drawingml/2006/main">
            <a:ext uri="{FF2B5EF4-FFF2-40B4-BE49-F238E27FC236}">
              <a16:creationId xmlns:a16="http://schemas.microsoft.com/office/drawing/2014/main" id="{09CA1F4B-4194-457F-A68C-BB277B0B605D}"/>
            </a:ext>
          </a:extLst>
        </cdr:cNvPr>
        <cdr:cNvSpPr txBox="1"/>
      </cdr:nvSpPr>
      <cdr:spPr>
        <a:xfrm xmlns:a="http://schemas.openxmlformats.org/drawingml/2006/main">
          <a:off x="3408307" y="521743"/>
          <a:ext cx="5200433" cy="554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>
              <a:solidFill>
                <a:schemeClr val="bg1"/>
              </a:solidFill>
            </a:rPr>
            <a:t>"Anteil hospitalisiert" habe ich  aus "Fälle ges." und "Anzahl hospitalisiert"</a:t>
          </a:r>
          <a:r>
            <a:rPr lang="de-DE" sz="1100" baseline="0">
              <a:solidFill>
                <a:schemeClr val="bg1"/>
              </a:solidFill>
            </a:rPr>
            <a:t> selbst errechnet. Die Zahlen stimmen nicht mit dem RKI überein.</a:t>
          </a:r>
          <a:endParaRPr lang="de-DE" sz="1100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0.36958</cdr:x>
      <cdr:y>0.27212</cdr:y>
    </cdr:from>
    <cdr:to>
      <cdr:x>0.77476</cdr:x>
      <cdr:y>0.35388</cdr:y>
    </cdr:to>
    <cdr:sp macro="" textlink="">
      <cdr:nvSpPr>
        <cdr:cNvPr id="5" name="Textfeld 4">
          <a:extLst xmlns:a="http://schemas.openxmlformats.org/drawingml/2006/main">
            <a:ext uri="{FF2B5EF4-FFF2-40B4-BE49-F238E27FC236}">
              <a16:creationId xmlns:a16="http://schemas.microsoft.com/office/drawing/2014/main" id="{A0F2E063-239E-406C-946E-01A7179FA808}"/>
            </a:ext>
          </a:extLst>
        </cdr:cNvPr>
        <cdr:cNvSpPr txBox="1"/>
      </cdr:nvSpPr>
      <cdr:spPr>
        <a:xfrm xmlns:a="http://schemas.openxmlformats.org/drawingml/2006/main">
          <a:off x="3383219" y="1844972"/>
          <a:ext cx="3709116" cy="554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 b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Die Zahlen aus</a:t>
          </a:r>
          <a:r>
            <a:rPr lang="de-DE" sz="1100" b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den letzten drei Wochen sind noch nicht endgültig.</a:t>
          </a:r>
          <a:endParaRPr lang="de-DE" b="0">
            <a:solidFill>
              <a:schemeClr val="bg1"/>
            </a:solidFill>
            <a:effectLst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673318</xdr:colOff>
      <xdr:row>1</xdr:row>
      <xdr:rowOff>10767</xdr:rowOff>
    </xdr:from>
    <xdr:to>
      <xdr:col>11</xdr:col>
      <xdr:colOff>459441</xdr:colOff>
      <xdr:row>33</xdr:row>
      <xdr:rowOff>78441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68BD5709-7911-494F-A8DB-6739DF4CF5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0.3708</cdr:x>
      <cdr:y>0.19277</cdr:y>
    </cdr:from>
    <cdr:to>
      <cdr:x>0.84963</cdr:x>
      <cdr:y>0.27453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A6BB0BCC-BEAC-419E-9C34-DB5DCE369D11}"/>
            </a:ext>
          </a:extLst>
        </cdr:cNvPr>
        <cdr:cNvSpPr txBox="1"/>
      </cdr:nvSpPr>
      <cdr:spPr>
        <a:xfrm xmlns:a="http://schemas.openxmlformats.org/drawingml/2006/main">
          <a:off x="3394402" y="1307002"/>
          <a:ext cx="4383325" cy="554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>
              <a:solidFill>
                <a:schemeClr val="bg1"/>
              </a:solidFill>
            </a:rPr>
            <a:t>Die Kurve für "Anteil hospitalisiert Verstorben" habe ich aus den den gesamt Verstorbenen und den Hospitalisierten selbst errechnet.</a:t>
          </a:r>
        </a:p>
      </cdr:txBody>
    </cdr:sp>
  </cdr:relSizeAnchor>
  <cdr:relSizeAnchor xmlns:cdr="http://schemas.openxmlformats.org/drawingml/2006/chartDrawing">
    <cdr:from>
      <cdr:x>0.37232</cdr:x>
      <cdr:y>0.08687</cdr:y>
    </cdr:from>
    <cdr:to>
      <cdr:x>0.94041</cdr:x>
      <cdr:y>0.16863</cdr:y>
    </cdr:to>
    <cdr:sp macro="" textlink="">
      <cdr:nvSpPr>
        <cdr:cNvPr id="4" name="Textfeld 3">
          <a:extLst xmlns:a="http://schemas.openxmlformats.org/drawingml/2006/main">
            <a:ext uri="{FF2B5EF4-FFF2-40B4-BE49-F238E27FC236}">
              <a16:creationId xmlns:a16="http://schemas.microsoft.com/office/drawing/2014/main" id="{09CA1F4B-4194-457F-A68C-BB277B0B605D}"/>
            </a:ext>
          </a:extLst>
        </cdr:cNvPr>
        <cdr:cNvSpPr txBox="1"/>
      </cdr:nvSpPr>
      <cdr:spPr>
        <a:xfrm xmlns:a="http://schemas.openxmlformats.org/drawingml/2006/main">
          <a:off x="3408313" y="589007"/>
          <a:ext cx="5200433" cy="554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>
              <a:solidFill>
                <a:schemeClr val="bg1"/>
              </a:solidFill>
            </a:rPr>
            <a:t>"Anteil hospitalisiert" habe ich  aus "Fälle ges." und "Anzahl hospitalisiert"</a:t>
          </a:r>
          <a:r>
            <a:rPr lang="de-DE" sz="1100" baseline="0">
              <a:solidFill>
                <a:schemeClr val="bg1"/>
              </a:solidFill>
            </a:rPr>
            <a:t> selbst errechnet. Die Zahlen stimmen nicht mit dem RKI überein.</a:t>
          </a:r>
          <a:endParaRPr lang="de-DE" sz="1100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0.3757</cdr:x>
      <cdr:y>0.30187</cdr:y>
    </cdr:from>
    <cdr:to>
      <cdr:x>0.78088</cdr:x>
      <cdr:y>0.38363</cdr:y>
    </cdr:to>
    <cdr:sp macro="" textlink="">
      <cdr:nvSpPr>
        <cdr:cNvPr id="5" name="Textfeld 4">
          <a:extLst xmlns:a="http://schemas.openxmlformats.org/drawingml/2006/main">
            <a:ext uri="{FF2B5EF4-FFF2-40B4-BE49-F238E27FC236}">
              <a16:creationId xmlns:a16="http://schemas.microsoft.com/office/drawing/2014/main" id="{A0F2E063-239E-406C-946E-01A7179FA808}"/>
            </a:ext>
          </a:extLst>
        </cdr:cNvPr>
        <cdr:cNvSpPr txBox="1"/>
      </cdr:nvSpPr>
      <cdr:spPr>
        <a:xfrm xmlns:a="http://schemas.openxmlformats.org/drawingml/2006/main">
          <a:off x="3439209" y="2046692"/>
          <a:ext cx="3709115" cy="554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 b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Die Zahlen aus</a:t>
          </a:r>
          <a:r>
            <a:rPr lang="de-DE" sz="1100" b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den letzten drei Wochen sind noch nicht endgültig.</a:t>
          </a:r>
          <a:endParaRPr lang="de-DE" b="0">
            <a:solidFill>
              <a:schemeClr val="bg1"/>
            </a:solidFill>
            <a:effectLst/>
          </a:endParaRP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70219DCE-F6B8-4C18-B892-33492FE478C2}" name="Tabelle142526789101112131416" displayName="Tabelle142526789101112131416" ref="P2:AC43" totalsRowShown="0" headerRowDxfId="15" dataDxfId="14">
  <autoFilter ref="P2:AC43" xr:uid="{3CAFDE92-E2E3-4AB4-8D89-52C0AEBEEAA1}"/>
  <tableColumns count="14">
    <tableColumn id="1" xr3:uid="{AA9A60C3-053A-43FD-BD6B-AA6B581181F8}" name="KW" dataDxfId="13"/>
    <tableColumn id="2" xr3:uid="{AA528EDA-B0BD-4831-88EB-F3878D3690D0}" name="Fälle_x000a_ges." dataDxfId="12"/>
    <tableColumn id="3" xr3:uid="{57140890-8B1E-4209-881A-857F7FE1392E}" name="mittl-_x000a_Alter" dataDxfId="11"/>
    <tableColumn id="7" xr3:uid="{E5F2E265-90F4-49AC-BA9C-F57EF6ACF99C}" name="Männer" dataDxfId="10" dataCellStyle="Prozent"/>
    <tableColumn id="4" xr3:uid="{0F58F640-286F-4A2D-A3EF-D3735B0E611B}" name="Frauen" dataDxfId="9"/>
    <tableColumn id="14" xr3:uid="{A4FE39B8-252B-4A1E-97AB-66021EB59685}" name="Anzahl mit klinischen Infor-_x000a_mationen" dataDxfId="8"/>
    <tableColumn id="12" xr3:uid="{534CEADF-3432-4699-99A9-72FFB9CA08FE}" name="Anteil keine, bzw. keine für COVID-19 bedeutsamen Symptome" dataDxfId="7"/>
    <tableColumn id="5" xr3:uid="{441DD444-EDBE-43FE-BFDF-934E00478A1F}" name="Anz. mit_x000a_Angab. zur_x000a_Hospitalisie-_x000a_rung" dataDxfId="6"/>
    <tableColumn id="6" xr3:uid="{3DA38D0F-504D-4D4C-8BB9-EEC21864D9F3}" name="Anzahl_x000a_hospitalisiert" dataDxfId="5"/>
    <tableColumn id="8" xr3:uid="{86D4FFA9-5345-44EA-9F80-31A6E1C0728C}" name="Anteil_x000a_hospitalisiert" dataDxfId="4" dataCellStyle="Prozent"/>
    <tableColumn id="9" xr3:uid="{A4F83910-70F7-4BF9-A2EC-74341AF52F25}" name="Anzahl_x000a_Verstorben" dataDxfId="3"/>
    <tableColumn id="10" xr3:uid="{008C0882-5FC8-414B-AE20-A1EAA014F215}" name="Anteil ges._x000a_Verstorben" dataDxfId="2"/>
    <tableColumn id="13" xr3:uid="{852287BA-6C96-4707-B727-9C4352AF559A}" name="Anteil_x000a_hospitalisiert_x000a_Verstorben" dataDxfId="1" dataCellStyle="Prozent"/>
    <tableColumn id="11" xr3:uid="{636A3635-23EF-4125-B115-6624F7CDE9B8}" name="Zahlen_x000a_unvoll-_x000a_ständig" dataDxfId="0" dataCellStyle="Prozent"/>
  </tableColumns>
  <tableStyleInfo name="TableStyleLight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DC9B26D-C2FE-4FEC-A8BA-4A52DE4A8A9F}" name="Tabelle142526" displayName="Tabelle142526" ref="N2:Y31" totalsRowShown="0" headerRowDxfId="82" dataDxfId="81">
  <autoFilter ref="N2:Y31" xr:uid="{3CAFDE92-E2E3-4AB4-8D89-52C0AEBEEAA1}"/>
  <tableColumns count="12">
    <tableColumn id="1" xr3:uid="{7E749FE5-D966-4EF4-AE82-878F11A28C71}" name="KW" dataDxfId="80"/>
    <tableColumn id="2" xr3:uid="{3BD2F0B9-BF33-4BA8-9A2F-FBE18EEAAB38}" name="Fälle_x000a_ges." dataDxfId="79"/>
    <tableColumn id="3" xr3:uid="{A8880C20-74B4-4598-BBE5-A33656113E4B}" name="mittl-_x000a_Alter" dataDxfId="78"/>
    <tableColumn id="7" xr3:uid="{2DFA0904-0BA8-424D-98BF-6011B95F5ABE}" name="Männer" dataDxfId="77" dataCellStyle="Prozent"/>
    <tableColumn id="4" xr3:uid="{5E505366-0A7F-4770-AB69-2A68BD5DF6D3}" name="Frauen" dataDxfId="76"/>
    <tableColumn id="5" xr3:uid="{BCFDEB69-D39C-4223-95C2-AF7AAE003086}" name="Anz. mit_x000a_Angab. zur_x000a_Hospitalisierung" dataDxfId="75"/>
    <tableColumn id="6" xr3:uid="{B6712329-3EEE-4FB6-BA4C-0A7D72E7C37C}" name="Anzahl_x000a_hospitalisiert" dataDxfId="74"/>
    <tableColumn id="8" xr3:uid="{0F5AD443-C920-41D5-8A9C-26EB6F5C4874}" name="Anteil_x000a_hospitalisiert" dataDxfId="73" dataCellStyle="Prozent"/>
    <tableColumn id="9" xr3:uid="{7C568099-E2E1-48E1-87F5-1170F58971E9}" name="Anzahl_x000a_Verstorben" dataDxfId="72"/>
    <tableColumn id="10" xr3:uid="{4C4D8B36-F8D9-4B91-9F22-FBB46C336FD7}" name="Anteil ges._x000a_Verstorben" dataDxfId="71"/>
    <tableColumn id="13" xr3:uid="{9D0FDACD-5C3A-4221-B5D2-B2D5DD29CDCA}" name="Anteil_x000a_hospitalisiert_x000a_Verstorben" dataDxfId="70" dataCellStyle="Prozent"/>
    <tableColumn id="11" xr3:uid="{0C013FBA-3551-4BF7-AD5A-173D0C8440A9}" name="Zahlen_x000a_unvoll-_x000a_ständig" dataDxfId="69" dataCellStyle="Prozent"/>
  </tableColumns>
  <tableStyleInfo name="TableStyleLight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3F21B9-5010-457B-8C28-FAF1716944A5}" name="Tabelle14252" displayName="Tabelle14252" ref="N2:Y30" totalsRowShown="0" headerRowDxfId="68" dataDxfId="67">
  <autoFilter ref="N2:Y30" xr:uid="{3CAFDE92-E2E3-4AB4-8D89-52C0AEBEEAA1}"/>
  <tableColumns count="12">
    <tableColumn id="1" xr3:uid="{5A3230FB-8B2F-47E9-9F74-A963FE1FE0F4}" name="KW" dataDxfId="66"/>
    <tableColumn id="2" xr3:uid="{30EEA5E7-6EC1-4D51-8137-261841CE1520}" name="Fälle_x000a_ges." dataDxfId="65"/>
    <tableColumn id="3" xr3:uid="{02D9E0C1-8D32-461B-B49C-6EB42B3EA254}" name="mittl-_x000a_Alter" dataDxfId="64"/>
    <tableColumn id="7" xr3:uid="{823996C9-78D0-46EB-89D5-52DE34E52684}" name="Männer" dataDxfId="63" dataCellStyle="Prozent"/>
    <tableColumn id="4" xr3:uid="{F484BF76-255F-4950-B96F-E412669579EA}" name="Frauen" dataDxfId="62"/>
    <tableColumn id="5" xr3:uid="{E7C8C362-491F-4AA2-AAC7-1540FEFCB40D}" name="Anz. mit_x000a_Angab. zur_x000a_Hospitalisierung" dataDxfId="61"/>
    <tableColumn id="6" xr3:uid="{003301CE-4C7D-45C8-BCC1-AD7BE4EA2799}" name="Anzahl_x000a_hospitalisiert" dataDxfId="60"/>
    <tableColumn id="8" xr3:uid="{AB172BCA-37B7-4835-9660-42F28A133B1F}" name="Anteil_x000a_hospitalisiert" dataDxfId="59" dataCellStyle="Prozent"/>
    <tableColumn id="9" xr3:uid="{84B645BB-B82C-4303-9B4E-0AEB376B2853}" name="Anzahl_x000a_Verstorben" dataDxfId="58"/>
    <tableColumn id="10" xr3:uid="{B0EB24F7-19C0-40FB-AC7D-11D0517B6A49}" name="Anteil ges._x000a_Verstorben" dataDxfId="57"/>
    <tableColumn id="13" xr3:uid="{4213FBD0-8759-4C13-B8F2-B6950B0C7862}" name="Anteil_x000a_hospitalisiert_x000a_Verstorben" dataDxfId="56" dataCellStyle="Prozent"/>
    <tableColumn id="11" xr3:uid="{3AC197A1-73CE-473A-BF84-90EE4F6243D9}" name="Zahlen_x000a_unvoll-_x000a_ständig" dataDxfId="55" dataCellStyle="Prozent"/>
  </tableColumns>
  <tableStyleInfo name="TableStyleLight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BE19E1B-0313-4141-8740-2F1A1F8DAA29}" name="Tabelle1425" displayName="Tabelle1425" ref="N2:Y28" totalsRowShown="0" headerRowDxfId="54" dataDxfId="53">
  <autoFilter ref="N2:Y28" xr:uid="{3CAFDE92-E2E3-4AB4-8D89-52C0AEBEEAA1}"/>
  <tableColumns count="12">
    <tableColumn id="1" xr3:uid="{49472350-0156-4B59-8720-A27B5154FC0A}" name="KW" dataDxfId="52"/>
    <tableColumn id="2" xr3:uid="{FA019AD3-74C0-463D-BEA2-C9AA5D310F74}" name="Fälle_x000a_ges." dataDxfId="51"/>
    <tableColumn id="3" xr3:uid="{D0F482BF-BB83-4631-8163-260F4DF9B5BE}" name="mittl-_x000a_Alter" dataDxfId="50"/>
    <tableColumn id="7" xr3:uid="{24273B45-1B5B-4B6A-86AB-AE26A3B5751A}" name="Männer" dataDxfId="49" dataCellStyle="Prozent"/>
    <tableColumn id="4" xr3:uid="{BFAC999F-D0D5-42E0-8912-FE17ABBB0F82}" name="Frauen" dataDxfId="48"/>
    <tableColumn id="5" xr3:uid="{D352CCCB-075C-4A6F-BA48-F592AFE86A34}" name="Anz. mit_x000a_Angab. zur_x000a_Hospitalisierung" dataDxfId="47"/>
    <tableColumn id="6" xr3:uid="{697E9D2C-183D-4FF7-BA73-1617D75A304A}" name="Anzahl_x000a_hospitalisiert" dataDxfId="46"/>
    <tableColumn id="8" xr3:uid="{0C10671C-B4FC-468F-8AD7-17519790C93B}" name="Anteil_x000a_hospitalisiert" dataDxfId="45">
      <calculatedColumnFormula>Tabelle1425[[#This Row],[Anzahl
hospitalisiert]]/Tabelle1425[[#This Row],[Fälle
ges.]]</calculatedColumnFormula>
    </tableColumn>
    <tableColumn id="9" xr3:uid="{822D4899-F81F-4FD1-B043-F1FF9A6BB9F9}" name="Anzahl_x000a_Verstorben" dataDxfId="44"/>
    <tableColumn id="10" xr3:uid="{B6C1DDE2-BD49-45A4-BF0E-00A5B9138640}" name="Anteil ges._x000a_Verstorben" dataDxfId="43">
      <calculatedColumnFormula>Tabelle1425[[#This Row],[Anzahl
Verstorben]]/Tabelle1425[[#This Row],[Fälle
ges.]]</calculatedColumnFormula>
    </tableColumn>
    <tableColumn id="13" xr3:uid="{48F1A7CB-C127-4EAE-8B82-CB228AF2D3C2}" name="Anteil_x000a_hospitalisiert_x000a_Verstorben" dataDxfId="42" dataCellStyle="Prozent">
      <calculatedColumnFormula>Tabelle1425[[#This Row],[Anzahl
Verstorben]]/Tabelle1425[[#This Row],[Anzahl
hospitalisiert]]</calculatedColumnFormula>
    </tableColumn>
    <tableColumn id="11" xr3:uid="{ABE5035A-355C-4D34-B410-FF7FE0D0A2BA}" name="Zahlen_x000a_unvoll-_x000a_ständig" dataDxfId="41" dataCellStyle="Prozent"/>
  </tableColumns>
  <tableStyleInfo name="TableStyleLight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EAA9D66-9216-4419-B1DF-9DFF8D36752E}" name="Tabelle3" displayName="Tabelle3" ref="A1:N42" totalsRowShown="0" headerRowDxfId="32" dataDxfId="31" tableBorderDxfId="30" dataCellStyle="Prozent">
  <autoFilter ref="A1:N42" xr:uid="{FA93E10E-C909-4978-A321-5107056E0B74}"/>
  <tableColumns count="14">
    <tableColumn id="1" xr3:uid="{E3E224E5-C16A-486D-BA17-1C585E41F20F}" name="KW" dataDxfId="29">
      <calculatedColumnFormula>Tabelle2[[#This Row],[KW]]</calculatedColumnFormula>
    </tableColumn>
    <tableColumn id="2" xr3:uid="{46500CC2-C8FA-4988-9847-9D2F9B7B5F53}" name="Fälle_x000a_ges." dataDxfId="28">
      <calculatedColumnFormula>Tabelle2[[#This Row],[Fälle
ges.]]</calculatedColumnFormula>
    </tableColumn>
    <tableColumn id="3" xr3:uid="{34B22CB7-1824-4A4A-B9D3-A54521E8E549}" name="mittl-_x000a_Alter" dataDxfId="27">
      <calculatedColumnFormula>Tabelle2[[#This Row],[mittl-
Alter]]</calculatedColumnFormula>
    </tableColumn>
    <tableColumn id="4" xr3:uid="{527B5C3B-BD13-4138-8F65-EE9199DC4370}" name="Männer" dataDxfId="26" dataCellStyle="Prozent">
      <calculatedColumnFormula>Tabelle2[[#This Row],[Männer]]</calculatedColumnFormula>
    </tableColumn>
    <tableColumn id="5" xr3:uid="{183A3402-1C23-469E-80B5-C6427751C484}" name="Frauen" dataDxfId="25" dataCellStyle="Prozent">
      <calculatedColumnFormula>Tabelle2[[#This Row],[Frauen]]</calculatedColumnFormula>
    </tableColumn>
    <tableColumn id="14" xr3:uid="{EF055151-70B2-4C8B-A5CD-3B3A989C3265}" name="Anzahl mit klinischen Informationen" dataDxfId="24" dataCellStyle="Prozent">
      <calculatedColumnFormula>Tabelle2[[#This Row],[Anzahl mit Angaben zu Symptomen]]</calculatedColumnFormula>
    </tableColumn>
    <tableColumn id="13" xr3:uid="{B122A61D-E080-4841-B4E2-E21B90FE49F0}" name="Anteil keine, bzw. keine für COVID-19 bedeutsamen Symptome" dataDxfId="23" dataCellStyle="Prozent">
      <calculatedColumnFormula>Tabelle2[[#This Row],[Anteil keine, bzw. keine für COVID-19 bedeutsamen Symptome]]</calculatedColumnFormula>
    </tableColumn>
    <tableColumn id="6" xr3:uid="{3EB6CF4D-2727-4054-B415-77ACB11D7329}" name="Anz. mit_x000a_Angab. zur_x000a_Hospitalisierung" dataDxfId="22">
      <calculatedColumnFormula>Tabelle2[[#This Row],[Anz. mit
Angab. zur
Hospitalisierung]]</calculatedColumnFormula>
    </tableColumn>
    <tableColumn id="7" xr3:uid="{3FA58B3B-3C55-4E10-9E45-09CED60D9DA3}" name="Anzahl_x000a_hospitalisiert" dataDxfId="21">
      <calculatedColumnFormula>Tabelle2[[#This Row],[Anzahl
hospitalisiert]]</calculatedColumnFormula>
    </tableColumn>
    <tableColumn id="8" xr3:uid="{8DAEDD9B-CC14-448F-BA53-82F09206AF45}" name="Anteil_x000a_hospitalisiert" dataDxfId="20">
      <calculatedColumnFormula>Tabelle3[[#This Row],[Anzahl
hospitalisiert]]/Tabelle3[[#This Row],[Fälle
ges.]]</calculatedColumnFormula>
    </tableColumn>
    <tableColumn id="9" xr3:uid="{2C48CF91-5732-431C-94B6-711C25889E11}" name="Anzahl_x000a_Verstorben" dataDxfId="19" dataCellStyle="Prozent">
      <calculatedColumnFormula>Tabelle2[[#This Row],[Anzahl
Verstorben]]</calculatedColumnFormula>
    </tableColumn>
    <tableColumn id="10" xr3:uid="{60B57938-2A4E-443E-BDA7-6203010B7224}" name="Anteil ges._x000a_Verstorben" dataDxfId="18" dataCellStyle="Prozent">
      <calculatedColumnFormula>Tabelle3[[#This Row],[Anzahl
Verstorben]]/Tabelle3[[#This Row],[Fälle
ges.]]</calculatedColumnFormula>
    </tableColumn>
    <tableColumn id="11" xr3:uid="{CC380762-DA24-44AC-9EEA-65D6183B6C47}" name="Anteil_x000a_hospitalisiert_x000a_Verstorben" dataDxfId="17" dataCellStyle="Prozent">
      <calculatedColumnFormula>Tabelle3[[#This Row],[Anzahl
Verstorben]]/Tabelle3[[#This Row],[Anzahl
hospitalisiert]]</calculatedColumnFormula>
    </tableColumn>
    <tableColumn id="12" xr3:uid="{5AFFAFEC-65E9-4684-B8DA-05AB417D3F80}" name="Zahlen_x000a_unvoll-_x000a_ständig" dataDxfId="16" dataCellStyle="Prozent">
      <calculatedColumnFormula>IF(Tabelle2[[#This Row],[Zahlen
unvoll-
ständig]]="","",Tabelle2[[#This Row],[Zahlen
unvoll-
ständig]])</calculatedColumnFormula>
    </tableColumn>
  </tableColumns>
  <tableStyleInfo name="TableStyleLight8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9274B0B-386D-4D3C-BA2F-C8FDCB3189DA}" name="Tabelle2" displayName="Tabelle2" ref="A1:M42" totalsRowShown="0" headerRowDxfId="40" tableBorderDxfId="39">
  <autoFilter ref="A1:M42" xr:uid="{A9F55570-BC94-457E-A38A-D4975BFC9171}"/>
  <tableColumns count="13">
    <tableColumn id="1" xr3:uid="{CFABE068-29AE-40D3-A6E9-3744C8230CAA}" name="KW"/>
    <tableColumn id="2" xr3:uid="{A3275CE2-8D8A-4C3B-8677-CD0125CEBA6D}" name="Fälle_x000a_ges."/>
    <tableColumn id="3" xr3:uid="{E4B41C85-91C7-4219-917F-1D0B3F450E57}" name="mittl-_x000a_Alter"/>
    <tableColumn id="4" xr3:uid="{7A3D3E91-515C-411E-9755-90CC42AA1A0A}" name="Männer" dataDxfId="38"/>
    <tableColumn id="5" xr3:uid="{42D148D1-A631-48EE-8445-AF3B82FC026A}" name="Frauen" dataDxfId="37"/>
    <tableColumn id="14" xr3:uid="{2BB2F731-E7ED-47AE-A030-14F12CC58651}" name="Anzahl mit Angaben zu Symptomen" dataDxfId="36"/>
    <tableColumn id="13" xr3:uid="{2757E49D-DBBB-482F-9FAA-DF5EF907FC87}" name="Anteil keine, bzw. keine für COVID-19 bedeutsamen Symptome" dataDxfId="35"/>
    <tableColumn id="6" xr3:uid="{31E1723B-EA1C-4920-A2AC-B0FD0CCB559B}" name="Anz. mit_x000a_Angab. zur_x000a_Hospitalisierung"/>
    <tableColumn id="7" xr3:uid="{F4D26969-F016-4D8D-AB95-B3117087091F}" name="Anzahl_x000a_hospitalisiert"/>
    <tableColumn id="8" xr3:uid="{7A1CBFE9-20F0-4147-BC7D-5739E813B036}" name="Anteil_x000a_hospitalisiert" dataDxfId="34"/>
    <tableColumn id="9" xr3:uid="{DC373DBC-AA77-4F93-B96A-6B365EE46B42}" name="Anzahl_x000a_Verstorben"/>
    <tableColumn id="10" xr3:uid="{7ED5CFAD-482C-4AB9-8CA8-311D2C8C1CC7}" name="Anteil ges._x000a_Verstorben" dataDxfId="33"/>
    <tableColumn id="11" xr3:uid="{60E355C9-3A0C-41C9-98BC-811D918ABDDF}" name="Zahlen_x000a_unvoll-_x000a_ständig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E9B7C41-6E27-46EE-85E4-46286B6BF5F3}" name="Tabelle1425267891011121314" displayName="Tabelle1425267891011121314" ref="N2:AA40" totalsRowShown="0" headerRowDxfId="210" dataDxfId="209">
  <autoFilter ref="N2:AA40" xr:uid="{3CAFDE92-E2E3-4AB4-8D89-52C0AEBEEAA1}"/>
  <tableColumns count="14">
    <tableColumn id="1" xr3:uid="{A8499FDA-9F8E-48A6-9375-7C20EED291E7}" name="KW" dataDxfId="208"/>
    <tableColumn id="2" xr3:uid="{485681B3-7D81-4BDD-A2E1-33554249B17E}" name="Fälle_x000a_ges." dataDxfId="207"/>
    <tableColumn id="3" xr3:uid="{9FE9A20D-F158-433C-93B7-72F8C25F3539}" name="mittl-_x000a_Alter" dataDxfId="206"/>
    <tableColumn id="7" xr3:uid="{81C3F14A-338D-43FF-A4C3-DA3E59C417E7}" name="Männer" dataDxfId="205" dataCellStyle="Prozent"/>
    <tableColumn id="4" xr3:uid="{023A4DAC-4719-4938-9D8B-C42B1F61CF38}" name="Frauen" dataDxfId="204"/>
    <tableColumn id="14" xr3:uid="{DE00B206-CA58-482E-9B30-620BDA06BF18}" name="Anzahl mit klinischen Infor-_x000a_mationen" dataDxfId="203"/>
    <tableColumn id="12" xr3:uid="{B3A7992C-5D64-4F52-A5BD-64CD626343D5}" name="Anteil keine, bzw. keine für COVID-19 bedeutsamen Symptome" dataDxfId="202"/>
    <tableColumn id="5" xr3:uid="{9FD74915-B5A9-4320-B7DA-3A67056F89AA}" name="Anz. mit_x000a_Angab. zur_x000a_Hospitalisie-_x000a_rung" dataDxfId="201"/>
    <tableColumn id="6" xr3:uid="{A3D8B108-E48F-4828-9BF3-903E2C9BD0C5}" name="Anzahl_x000a_hospitalisiert" dataDxfId="200"/>
    <tableColumn id="8" xr3:uid="{030D0911-4CCA-485D-B0F8-67829EBB5752}" name="Anteil_x000a_hospitalisiert" dataDxfId="199" dataCellStyle="Prozent"/>
    <tableColumn id="9" xr3:uid="{47AB6004-B3C4-45D5-A8C5-552BDF9DDE47}" name="Anzahl_x000a_Verstorben" dataDxfId="198"/>
    <tableColumn id="10" xr3:uid="{2CE6A4CA-BB23-479B-BF0E-D3E503FD1211}" name="Anteil ges._x000a_Verstorben" dataDxfId="197"/>
    <tableColumn id="13" xr3:uid="{7D45B131-2121-43F9-8548-EA3309902ABB}" name="Anteil_x000a_hospitalisiert_x000a_Verstorben" dataDxfId="196" dataCellStyle="Prozent"/>
    <tableColumn id="11" xr3:uid="{7F162B23-5FD1-4A0C-85C2-3E755E5EB5C4}" name="Zahlen_x000a_unvoll-_x000a_ständig" dataDxfId="195" dataCellStyle="Prozent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5D65012-9AF1-46A4-970B-891155BA7E08}" name="Tabelle14252678910111213" displayName="Tabelle14252678910111213" ref="N2:AA38" totalsRowShown="0" headerRowDxfId="194" dataDxfId="193">
  <autoFilter ref="N2:AA38" xr:uid="{3CAFDE92-E2E3-4AB4-8D89-52C0AEBEEAA1}"/>
  <tableColumns count="14">
    <tableColumn id="1" xr3:uid="{E3BE7C10-7CBA-4457-9F0C-6F7C69083EB5}" name="KW" dataDxfId="192"/>
    <tableColumn id="2" xr3:uid="{5D8EEBFE-8BAD-4AD5-9A69-A7EB7656FBB4}" name="Fälle_x000a_ges." dataDxfId="191"/>
    <tableColumn id="3" xr3:uid="{760713E6-F15B-44E0-85D3-19F1067B82FF}" name="mittl-_x000a_Alter" dataDxfId="190"/>
    <tableColumn id="7" xr3:uid="{54801360-84B6-4F98-9092-423752CAE98F}" name="Männer" dataDxfId="189" dataCellStyle="Prozent"/>
    <tableColumn id="4" xr3:uid="{BB95E377-3E08-465D-8D67-B52373577761}" name="Frauen" dataDxfId="188"/>
    <tableColumn id="14" xr3:uid="{E4213B4F-DECD-46C4-B6AB-906E2F797FFB}" name="Anzahl mit klinischen Infor-_x000a_mationen" dataDxfId="187"/>
    <tableColumn id="12" xr3:uid="{D62F404E-93A0-4548-978D-943CCF1DF687}" name="Anteil keine, bzw. keine für COVID-19 bedeutsamen Symptome" dataDxfId="186"/>
    <tableColumn id="5" xr3:uid="{322293A1-7B20-4FFC-8F9D-6889AD240DBC}" name="Anz. mit_x000a_Angab. zur_x000a_Hospitalisie-_x000a_rung" dataDxfId="185"/>
    <tableColumn id="6" xr3:uid="{1E033066-C03A-4DC9-94C0-ADDA9049E7CB}" name="Anzahl_x000a_hospitalisiert" dataDxfId="184"/>
    <tableColumn id="8" xr3:uid="{C1C7D9AF-F1DA-4B2B-869B-DB12EEC9C7E2}" name="Anteil_x000a_hospitalisiert" dataDxfId="183" dataCellStyle="Prozent"/>
    <tableColumn id="9" xr3:uid="{12CE79DA-1F29-4CE2-8194-7933AF3230C5}" name="Anzahl_x000a_Verstorben" dataDxfId="182"/>
    <tableColumn id="10" xr3:uid="{0F25BAB5-43CA-45C0-93A7-694FFD825328}" name="Anteil ges._x000a_Verstorben" dataDxfId="181"/>
    <tableColumn id="13" xr3:uid="{E0474914-9C5D-4CA3-BC75-AE2A93576F34}" name="Anteil_x000a_hospitalisiert_x000a_Verstorben" dataDxfId="180" dataCellStyle="Prozent"/>
    <tableColumn id="11" xr3:uid="{7B99D030-A6B2-4569-A0E5-A19356539F2C}" name="Zahlen_x000a_unvoll-_x000a_ständig" dataDxfId="179" dataCellStyle="Prozent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CE0ADFF-5C9D-4665-852A-A185094AC194}" name="Tabelle142526789101112" displayName="Tabelle142526789101112" ref="N2:AA37" totalsRowShown="0" headerRowDxfId="178" dataDxfId="177">
  <autoFilter ref="N2:AA37" xr:uid="{3CAFDE92-E2E3-4AB4-8D89-52C0AEBEEAA1}"/>
  <tableColumns count="14">
    <tableColumn id="1" xr3:uid="{22058738-23A1-4E20-BE11-5C050973CFAA}" name="KW" dataDxfId="176"/>
    <tableColumn id="2" xr3:uid="{77073600-48F7-427E-8134-93E969CD5DDB}" name="Fälle_x000a_ges." dataDxfId="175"/>
    <tableColumn id="3" xr3:uid="{09870B16-DE31-49E7-B1C7-BE55DF215FA1}" name="mittl-_x000a_Alter" dataDxfId="174"/>
    <tableColumn id="7" xr3:uid="{58A31B03-BC4C-4270-B3FF-8C124C8E7D69}" name="Männer" dataDxfId="173" dataCellStyle="Prozent"/>
    <tableColumn id="4" xr3:uid="{A8212F88-9470-4830-9E7D-54019C4ECEA6}" name="Frauen" dataDxfId="172"/>
    <tableColumn id="14" xr3:uid="{F78A8AEA-100B-40EE-919F-E366CE706294}" name="Anzahl mit klinischen Infor-_x000a_mationen" dataDxfId="171"/>
    <tableColumn id="12" xr3:uid="{BF19AA71-B7CD-4747-87C5-DBF9B4B26B0F}" name="Anteil keine, bzw. keine für COVID-19 bedeutsamen Symptome" dataDxfId="170"/>
    <tableColumn id="5" xr3:uid="{E27BFD8E-ED7D-43F9-9533-8670976DDB89}" name="Anz. mit_x000a_Angab. zur_x000a_Hospitalisie-_x000a_rung" dataDxfId="169"/>
    <tableColumn id="6" xr3:uid="{856B1239-BE9A-43A4-98B2-1B03196F425E}" name="Anzahl_x000a_hospitalisiert" dataDxfId="168"/>
    <tableColumn id="8" xr3:uid="{5EEE9EA3-D319-4CF5-AD06-B67DACC9AFEF}" name="Anteil_x000a_hospitalisiert" dataDxfId="167" dataCellStyle="Prozent"/>
    <tableColumn id="9" xr3:uid="{8ACC1926-A1AF-41C4-AE7B-BA7008686A81}" name="Anzahl_x000a_Verstorben" dataDxfId="166"/>
    <tableColumn id="10" xr3:uid="{D65E2CD2-6571-4625-936B-FFC6942C26D4}" name="Anteil ges._x000a_Verstorben" dataDxfId="165"/>
    <tableColumn id="13" xr3:uid="{6EDCA883-AD73-4559-82F9-D1C2D1CCEB5F}" name="Anteil_x000a_hospitalisiert_x000a_Verstorben" dataDxfId="164" dataCellStyle="Prozent"/>
    <tableColumn id="11" xr3:uid="{F3FE82DE-432C-46A5-B404-883656073AE6}" name="Zahlen_x000a_unvoll-_x000a_ständig" dataDxfId="163" dataCellStyle="Prozent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9EB92F7-870C-49D6-9897-7494F26387B2}" name="Tabelle1425267891011" displayName="Tabelle1425267891011" ref="N2:AA36" totalsRowShown="0" headerRowDxfId="162" dataDxfId="161">
  <autoFilter ref="N2:AA36" xr:uid="{3CAFDE92-E2E3-4AB4-8D89-52C0AEBEEAA1}"/>
  <tableColumns count="14">
    <tableColumn id="1" xr3:uid="{5F4B65FE-F065-4EEE-9BAC-0E565FE23AC2}" name="KW" dataDxfId="160"/>
    <tableColumn id="2" xr3:uid="{DF4BBFF0-B182-493B-9308-7A1DBA83E65E}" name="Fälle_x000a_ges." dataDxfId="159"/>
    <tableColumn id="3" xr3:uid="{C7BEE5FA-7B3F-4FF8-96CE-04249E687C57}" name="mittl-_x000a_Alter" dataDxfId="158"/>
    <tableColumn id="7" xr3:uid="{5B3E6F1B-32B8-4300-9245-3FDE206AE369}" name="Männer" dataDxfId="157" dataCellStyle="Prozent"/>
    <tableColumn id="4" xr3:uid="{4963A1D1-2664-4C20-88CB-6BA82C7FD5DC}" name="Frauen" dataDxfId="156"/>
    <tableColumn id="14" xr3:uid="{83E421E0-F26F-4924-BA96-EDC06569D00C}" name="Anzahl mit klinischen Infor-_x000a_mationen" dataDxfId="155"/>
    <tableColumn id="12" xr3:uid="{ED15D79E-355B-46A8-8FDB-F7706F6B1FA7}" name="Anteil keine, bzw. keine für COVID-19 bedeutsamen Symptome" dataDxfId="154"/>
    <tableColumn id="5" xr3:uid="{D8A83849-F892-4CDC-BBBA-29C8A1207553}" name="Anz. mit_x000a_Angab. zur_x000a_Hospitalisie-_x000a_rung" dataDxfId="153"/>
    <tableColumn id="6" xr3:uid="{8F3FD075-1606-49B3-BBFB-616B1126BDB7}" name="Anzahl_x000a_hospitalisiert" dataDxfId="152"/>
    <tableColumn id="8" xr3:uid="{BD8F6712-0DD7-479C-9BF9-7C5AF4645A95}" name="Anteil_x000a_hospitalisiert" dataDxfId="151" dataCellStyle="Prozent"/>
    <tableColumn id="9" xr3:uid="{D4FEB529-81F6-44F6-ACB2-AC7AF61A9C9B}" name="Anzahl_x000a_Verstorben" dataDxfId="150"/>
    <tableColumn id="10" xr3:uid="{B7C1C065-7851-4BE2-8D7D-E9223A227AD0}" name="Anteil ges._x000a_Verstorben" dataDxfId="149"/>
    <tableColumn id="13" xr3:uid="{F683DDD7-9B6D-44AB-A683-977FAD9CB7A2}" name="Anteil_x000a_hospitalisiert_x000a_Verstorben" dataDxfId="148" dataCellStyle="Prozent"/>
    <tableColumn id="11" xr3:uid="{9718B3AE-FC2E-4357-95D6-0F765D5E7629}" name="Zahlen_x000a_unvoll-_x000a_ständig" dataDxfId="147" dataCellStyle="Prozent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B3B7044-BB63-4FD3-AD23-4F6243F99079}" name="Tabelle14252678910" displayName="Tabelle14252678910" ref="N2:AA35" totalsRowShown="0" headerRowDxfId="146" dataDxfId="145">
  <autoFilter ref="N2:AA35" xr:uid="{3CAFDE92-E2E3-4AB4-8D89-52C0AEBEEAA1}"/>
  <tableColumns count="14">
    <tableColumn id="1" xr3:uid="{C5FB8001-FB79-48EA-B98C-15D9F9AAD35A}" name="KW" dataDxfId="144"/>
    <tableColumn id="2" xr3:uid="{C2D9BCB7-9DBE-4508-979B-C0D9EE69761F}" name="Fälle_x000a_ges." dataDxfId="143"/>
    <tableColumn id="3" xr3:uid="{3D38321E-CD46-49AC-8EDA-B5CCDB0F3BBA}" name="mittl-_x000a_Alter" dataDxfId="142"/>
    <tableColumn id="7" xr3:uid="{3C93C9AE-7A6A-4FDF-92CF-4F729B10B714}" name="Männer" dataDxfId="141" dataCellStyle="Prozent"/>
    <tableColumn id="4" xr3:uid="{026DADFE-CB6C-4E97-AFF0-B2F013E77010}" name="Frauen" dataDxfId="140"/>
    <tableColumn id="14" xr3:uid="{7F5C0543-10A2-445D-AAE7-480E33B916A2}" name="Anzahl mit klinischen Infor-_x000a_mationen" dataDxfId="139"/>
    <tableColumn id="12" xr3:uid="{7097D6BC-6D24-4169-A70E-B438B9E1E3D9}" name="Anteil keine, bzw. keine für COVID-19 bedeutsamen Symptome" dataDxfId="138"/>
    <tableColumn id="5" xr3:uid="{DE4A123D-CAAA-4B18-8088-57AA30E661E6}" name="Anz. mit_x000a_Angab. zur_x000a_Hospitalisie-_x000a_rung" dataDxfId="137"/>
    <tableColumn id="6" xr3:uid="{30B350DA-95BE-43D2-9E52-4A54E8D8F92B}" name="Anzahl_x000a_hospitalisiert" dataDxfId="136"/>
    <tableColumn id="8" xr3:uid="{A1E5239F-2A9F-4DD4-B2E1-6BA78AE7FE4B}" name="Anteil_x000a_hospitalisiert" dataDxfId="135" dataCellStyle="Prozent"/>
    <tableColumn id="9" xr3:uid="{5F595E36-48B6-4531-B3AB-8BBB03E21D95}" name="Anzahl_x000a_Verstorben" dataDxfId="134"/>
    <tableColumn id="10" xr3:uid="{ECF17486-543D-44F0-BD15-CF0AF27C0E28}" name="Anteil ges._x000a_Verstorben" dataDxfId="133"/>
    <tableColumn id="13" xr3:uid="{0E6D83AD-5888-442C-A06E-165F5B2C13CB}" name="Anteil_x000a_hospitalisiert_x000a_Verstorben" dataDxfId="132" dataCellStyle="Prozent"/>
    <tableColumn id="11" xr3:uid="{B4C3C72C-B63A-4B72-92EA-2ED9B0A7EA6A}" name="Zahlen_x000a_unvoll-_x000a_ständig" dataDxfId="131" dataCellStyle="Prozent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81CF79D-4288-4582-B821-BA799C18D948}" name="Tabelle142526789" displayName="Tabelle142526789" ref="N2:AA34" totalsRowShown="0" headerRowDxfId="130" dataDxfId="129">
  <autoFilter ref="N2:AA34" xr:uid="{3CAFDE92-E2E3-4AB4-8D89-52C0AEBEEAA1}"/>
  <tableColumns count="14">
    <tableColumn id="1" xr3:uid="{56564D35-7293-4BC1-9A17-4837B39A7AC0}" name="KW" dataDxfId="128"/>
    <tableColumn id="2" xr3:uid="{957FF078-8D94-477A-B5F7-8AF718A5AD22}" name="Fälle_x000a_ges." dataDxfId="127"/>
    <tableColumn id="3" xr3:uid="{1534C6B2-BD47-43AA-BD19-2BE9BC58EDB7}" name="mittl-_x000a_Alter" dataDxfId="126"/>
    <tableColumn id="7" xr3:uid="{A58A8FD8-722E-422D-A16A-F9740C237D8D}" name="Männer" dataDxfId="125" dataCellStyle="Prozent"/>
    <tableColumn id="4" xr3:uid="{A7297FDD-D1C4-4AB5-9C39-61714DBC7429}" name="Frauen" dataDxfId="124"/>
    <tableColumn id="14" xr3:uid="{92A38D87-FACF-499F-97C2-107DE37FDC94}" name="Anzahl mit klinischen Infor-_x000a_mationen" dataDxfId="123"/>
    <tableColumn id="12" xr3:uid="{6ED5B0E6-3A5F-4DA7-BECC-4551B467B52A}" name="Anteil keine, bzw. keine für COVID-19 bedeutsamen Symptome" dataDxfId="122"/>
    <tableColumn id="5" xr3:uid="{74B65386-E541-43DE-9F20-51ABF9B20F7F}" name="Anz. mit_x000a_Angab. zur_x000a_Hospitalisie-_x000a_rung" dataDxfId="121"/>
    <tableColumn id="6" xr3:uid="{4D5CE5CF-6203-420F-A334-907924363E9A}" name="Anzahl_x000a_hospitalisiert" dataDxfId="120"/>
    <tableColumn id="8" xr3:uid="{A8D8A05A-5E29-43E9-8712-034E2C2203D3}" name="Anteil_x000a_hospitalisiert" dataDxfId="119" dataCellStyle="Prozent"/>
    <tableColumn id="9" xr3:uid="{CAF0856E-1F6C-4076-A5CB-CDBD2467E8CB}" name="Anzahl_x000a_Verstorben" dataDxfId="118"/>
    <tableColumn id="10" xr3:uid="{D48F9304-66C3-48FA-A595-B6D18EF28A5B}" name="Anteil ges._x000a_Verstorben" dataDxfId="117"/>
    <tableColumn id="13" xr3:uid="{1EBD5E95-D003-4877-990C-6182C8E3039D}" name="Anteil_x000a_hospitalisiert_x000a_Verstorben" dataDxfId="116" dataCellStyle="Prozent"/>
    <tableColumn id="11" xr3:uid="{759067AC-7CD1-4992-B1FE-584F04A9F5AC}" name="Zahlen_x000a_unvoll-_x000a_ständig" dataDxfId="115" dataCellStyle="Prozent"/>
  </tableColumns>
  <tableStyleInfo name="TableStyleLight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204248B-2886-4DDB-83AE-25E833D9073F}" name="Tabelle14252678" displayName="Tabelle14252678" ref="N2:AA33" totalsRowShown="0" headerRowDxfId="114" dataDxfId="113">
  <autoFilter ref="N2:AA33" xr:uid="{3CAFDE92-E2E3-4AB4-8D89-52C0AEBEEAA1}"/>
  <tableColumns count="14">
    <tableColumn id="1" xr3:uid="{02D8CED4-E259-4537-BFB0-C6495B1CD043}" name="KW" dataDxfId="112"/>
    <tableColumn id="2" xr3:uid="{18744913-2203-45F5-9A92-625A50183066}" name="Fälle_x000a_ges." dataDxfId="111"/>
    <tableColumn id="3" xr3:uid="{CC838109-B1E6-4290-A5C3-8FE379700DFF}" name="mittl-_x000a_Alter" dataDxfId="110"/>
    <tableColumn id="7" xr3:uid="{ECBF8E85-7135-482E-AF43-5F50A5C683F8}" name="Männer" dataDxfId="109" dataCellStyle="Prozent"/>
    <tableColumn id="4" xr3:uid="{2A12915B-EEAD-4C07-AB68-B2259E6CA3AA}" name="Frauen" dataDxfId="108"/>
    <tableColumn id="14" xr3:uid="{A02AA84A-28C0-4656-93A2-76A425D5E255}" name="Anzahl mit klinischen Infor-_x000a_mationen" dataDxfId="107"/>
    <tableColumn id="12" xr3:uid="{5B618A8A-5A56-417C-A432-2E7065DEF73B}" name="Anteil keine, bzw. keine für COVID-19 bedeutsamen Symptome" dataDxfId="106"/>
    <tableColumn id="5" xr3:uid="{9DCC954F-DAD1-4954-9EA8-96BFA750CD26}" name="Anz. mit_x000a_Angab. zur_x000a_Hospitalisie-_x000a_rung" dataDxfId="105"/>
    <tableColumn id="6" xr3:uid="{501A36CF-8638-4CB8-8F4C-2F497468DE8A}" name="Anzahl_x000a_hospitalisiert" dataDxfId="104"/>
    <tableColumn id="8" xr3:uid="{B1E5266F-C112-45AC-BBEE-3C4168EE1F25}" name="Anteil_x000a_hospitalisiert" dataDxfId="103" dataCellStyle="Prozent"/>
    <tableColumn id="9" xr3:uid="{E372C958-AB5F-4991-B53A-3E7151AEEDCE}" name="Anzahl_x000a_Verstorben" dataDxfId="102"/>
    <tableColumn id="10" xr3:uid="{5103F9C7-79B2-4236-BFAD-9486B16FF680}" name="Anteil ges._x000a_Verstorben" dataDxfId="101"/>
    <tableColumn id="13" xr3:uid="{3F019C96-5438-4210-BC36-55D1C34B8DB5}" name="Anteil_x000a_hospitalisiert_x000a_Verstorben" dataDxfId="100" dataCellStyle="Prozent"/>
    <tableColumn id="11" xr3:uid="{4AEB375B-9193-4213-962C-8A41139FB40A}" name="Zahlen_x000a_unvoll-_x000a_ständig" dataDxfId="99" dataCellStyle="Prozent"/>
  </tableColumns>
  <tableStyleInfo name="TableStyleLight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6C5F9C4-0D5F-4728-92B7-DE7A6E51A284}" name="Tabelle1425267" displayName="Tabelle1425267" ref="N2:AA32" totalsRowShown="0" headerRowDxfId="98" dataDxfId="97">
  <autoFilter ref="N2:AA32" xr:uid="{3CAFDE92-E2E3-4AB4-8D89-52C0AEBEEAA1}"/>
  <tableColumns count="14">
    <tableColumn id="1" xr3:uid="{F91F1DA1-1525-4C5B-B7A3-44BFE54D018B}" name="KW" dataDxfId="96"/>
    <tableColumn id="2" xr3:uid="{662AB3EE-B7B2-4ED3-A26D-B3DEBCE83ED4}" name="Fälle_x000a_ges." dataDxfId="95"/>
    <tableColumn id="3" xr3:uid="{5E731D2D-8054-414B-9322-DF4C7C9D13F7}" name="mittl-_x000a_Alter" dataDxfId="94"/>
    <tableColumn id="7" xr3:uid="{EA11F5CD-DCE2-4A66-AFEF-0CFDF00128FF}" name="Männer" dataDxfId="93" dataCellStyle="Prozent"/>
    <tableColumn id="4" xr3:uid="{A74684F0-ED31-4137-80E5-9F996E96FB59}" name="Frauen" dataDxfId="92"/>
    <tableColumn id="14" xr3:uid="{E7698748-A102-455B-BE25-0C384E424FD2}" name="Anzahl mit klinischen Infor-_x000a_mationen" dataDxfId="91"/>
    <tableColumn id="12" xr3:uid="{F3194614-F2F2-4F38-8167-4AE78EAD8F90}" name="Anteil keine, bzw. keine für COVID-19 bedeutsamen Symptome" dataDxfId="90"/>
    <tableColumn id="5" xr3:uid="{299A5761-6EF4-491C-B20A-E1271BC69292}" name="Anz. mit_x000a_Angab. zur_x000a_Hospitalisie-_x000a_rung" dataDxfId="89"/>
    <tableColumn id="6" xr3:uid="{9BBC023E-F349-4D2C-8AC8-0D23A0243840}" name="Anzahl_x000a_hospitalisiert" dataDxfId="88"/>
    <tableColumn id="8" xr3:uid="{00C15F5E-C614-4B00-A0ED-F878D2CE3EFA}" name="Anteil_x000a_hospitalisiert" dataDxfId="87" dataCellStyle="Prozent"/>
    <tableColumn id="9" xr3:uid="{87762735-C743-4A6B-B5CD-41ADB4F4FB3B}" name="Anzahl_x000a_Verstorben" dataDxfId="86"/>
    <tableColumn id="10" xr3:uid="{20FC529E-B09E-4452-B38B-3C902BA57E81}" name="Anteil ges._x000a_Verstorben" dataDxfId="85"/>
    <tableColumn id="13" xr3:uid="{1EE041A6-D373-46D5-99EE-2BFF34296F2A}" name="Anteil_x000a_hospitalisiert_x000a_Verstorben" dataDxfId="84" dataCellStyle="Prozent"/>
    <tableColumn id="11" xr3:uid="{F562CE9D-733C-40C5-8D5A-CFCD7BACB158}" name="Zahlen_x000a_unvoll-_x000a_ständig" dataDxfId="83" dataCellStyle="Prozent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C92BF-0580-438E-8359-E0DA14C5AB34}">
  <dimension ref="A1"/>
  <sheetViews>
    <sheetView showGridLines="0" workbookViewId="0">
      <selection activeCell="L27" sqref="L27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landscape" horizontalDpi="4294967293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DBF40-0C37-4646-AC1C-A899E368512D}">
  <dimension ref="B1:AA35"/>
  <sheetViews>
    <sheetView showGridLines="0" zoomScale="85" zoomScaleNormal="85" workbookViewId="0">
      <selection activeCell="AD11" sqref="AD11"/>
    </sheetView>
  </sheetViews>
  <sheetFormatPr baseColWidth="10" defaultRowHeight="15" x14ac:dyDescent="0.25"/>
  <cols>
    <col min="1" max="1" width="22.85546875" customWidth="1"/>
    <col min="11" max="11" width="14.7109375" customWidth="1"/>
    <col min="12" max="12" width="13.5703125" customWidth="1"/>
    <col min="13" max="13" width="8.5703125" customWidth="1"/>
    <col min="14" max="14" width="9.85546875" customWidth="1"/>
    <col min="16" max="16" width="6.5703125" customWidth="1"/>
    <col min="17" max="17" width="9.28515625" customWidth="1"/>
    <col min="18" max="18" width="7.85546875" customWidth="1"/>
    <col min="19" max="19" width="9.5703125" customWidth="1"/>
    <col min="20" max="20" width="12.140625" customWidth="1"/>
    <col min="21" max="21" width="13.28515625" customWidth="1"/>
    <col min="22" max="22" width="11.28515625" customWidth="1"/>
    <col min="23" max="23" width="12.85546875" customWidth="1"/>
    <col min="24" max="24" width="12" customWidth="1"/>
    <col min="25" max="25" width="12.42578125" customWidth="1"/>
    <col min="26" max="26" width="11.140625" customWidth="1"/>
    <col min="27" max="27" width="15.7109375" hidden="1" customWidth="1"/>
    <col min="28" max="28" width="11.140625" customWidth="1"/>
    <col min="29" max="29" width="9.42578125" customWidth="1"/>
  </cols>
  <sheetData>
    <row r="1" spans="2:27" ht="30" customHeight="1" x14ac:dyDescent="0.25">
      <c r="B1" s="6" t="str">
        <f>N1</f>
        <v>Stand:</v>
      </c>
      <c r="C1" s="5">
        <f>O1</f>
        <v>44103</v>
      </c>
      <c r="E1" t="str">
        <f>U1</f>
        <v>KW 1-10 wurden zusammengefasst</v>
      </c>
      <c r="N1" s="6" t="s">
        <v>1</v>
      </c>
      <c r="O1" s="18">
        <v>44103</v>
      </c>
      <c r="P1" s="1"/>
      <c r="Q1" s="2"/>
      <c r="U1" s="6" t="s">
        <v>12</v>
      </c>
    </row>
    <row r="2" spans="2:27" ht="63.75" x14ac:dyDescent="0.25">
      <c r="N2" s="15" t="s">
        <v>0</v>
      </c>
      <c r="O2" s="16" t="s">
        <v>2</v>
      </c>
      <c r="P2" s="16" t="s">
        <v>9</v>
      </c>
      <c r="Q2" s="15" t="s">
        <v>3</v>
      </c>
      <c r="R2" s="17" t="s">
        <v>4</v>
      </c>
      <c r="S2" s="17" t="s">
        <v>17</v>
      </c>
      <c r="T2" s="17" t="s">
        <v>16</v>
      </c>
      <c r="U2" s="16" t="s">
        <v>18</v>
      </c>
      <c r="V2" s="16" t="s">
        <v>6</v>
      </c>
      <c r="W2" s="16" t="s">
        <v>8</v>
      </c>
      <c r="X2" s="16" t="s">
        <v>7</v>
      </c>
      <c r="Y2" s="16" t="s">
        <v>14</v>
      </c>
      <c r="Z2" s="16" t="s">
        <v>13</v>
      </c>
      <c r="AA2" s="16" t="s">
        <v>10</v>
      </c>
    </row>
    <row r="3" spans="2:27" x14ac:dyDescent="0.25">
      <c r="N3" s="3">
        <v>10</v>
      </c>
      <c r="O3" s="4">
        <v>892</v>
      </c>
      <c r="P3" s="4">
        <v>42</v>
      </c>
      <c r="Q3" s="11">
        <v>0.53</v>
      </c>
      <c r="R3" s="7">
        <v>0.47</v>
      </c>
      <c r="S3" s="37">
        <v>831</v>
      </c>
      <c r="T3" s="41">
        <v>7.5999999999999998E-2</v>
      </c>
      <c r="U3" s="3">
        <v>800</v>
      </c>
      <c r="V3" s="4">
        <v>162</v>
      </c>
      <c r="W3" s="13">
        <v>0.18161434977578475</v>
      </c>
      <c r="X3" s="9">
        <v>12</v>
      </c>
      <c r="Y3" s="14">
        <v>1.3452914798206279E-2</v>
      </c>
      <c r="Z3" s="10">
        <v>7.407407407407407E-2</v>
      </c>
      <c r="AA3" s="9" t="s">
        <v>19</v>
      </c>
    </row>
    <row r="4" spans="2:27" x14ac:dyDescent="0.25">
      <c r="N4" s="3">
        <v>11</v>
      </c>
      <c r="O4" s="4">
        <v>6430</v>
      </c>
      <c r="P4" s="4">
        <v>44</v>
      </c>
      <c r="Q4" s="11">
        <v>0.56000000000000005</v>
      </c>
      <c r="R4" s="7">
        <v>0.44</v>
      </c>
      <c r="S4" s="37">
        <v>5772</v>
      </c>
      <c r="T4" s="41">
        <v>5.1999999999999998E-2</v>
      </c>
      <c r="U4" s="3">
        <v>5611</v>
      </c>
      <c r="V4" s="4">
        <v>520</v>
      </c>
      <c r="W4" s="13">
        <v>8.0870917573872478E-2</v>
      </c>
      <c r="X4" s="9">
        <v>85</v>
      </c>
      <c r="Y4" s="14">
        <v>1.3219284603421462E-2</v>
      </c>
      <c r="Z4" s="10">
        <v>0.16346153846153846</v>
      </c>
      <c r="AA4" s="9" t="s">
        <v>19</v>
      </c>
    </row>
    <row r="5" spans="2:27" x14ac:dyDescent="0.25">
      <c r="N5" s="3">
        <v>12</v>
      </c>
      <c r="O5" s="4">
        <v>22433</v>
      </c>
      <c r="P5" s="4">
        <v>45</v>
      </c>
      <c r="Q5" s="11">
        <v>0.55000000000000004</v>
      </c>
      <c r="R5" s="7">
        <v>0.45</v>
      </c>
      <c r="S5" s="37">
        <v>20189</v>
      </c>
      <c r="T5" s="41">
        <v>3.7999999999999999E-2</v>
      </c>
      <c r="U5" s="3">
        <v>19335</v>
      </c>
      <c r="V5" s="4">
        <v>2202</v>
      </c>
      <c r="W5" s="13">
        <v>9.8158962243123968E-2</v>
      </c>
      <c r="X5" s="9">
        <v>475</v>
      </c>
      <c r="Y5" s="14">
        <v>2.117416306334418E-2</v>
      </c>
      <c r="Z5" s="10">
        <v>0.21571298819255222</v>
      </c>
      <c r="AA5" s="9" t="s">
        <v>19</v>
      </c>
    </row>
    <row r="6" spans="2:27" x14ac:dyDescent="0.25">
      <c r="N6" s="3">
        <v>13</v>
      </c>
      <c r="O6" s="4">
        <v>34017</v>
      </c>
      <c r="P6" s="4">
        <v>48</v>
      </c>
      <c r="Q6" s="11">
        <v>0.49</v>
      </c>
      <c r="R6" s="7">
        <v>0.51</v>
      </c>
      <c r="S6" s="37">
        <v>30823</v>
      </c>
      <c r="T6" s="41">
        <v>3.2000000000000001E-2</v>
      </c>
      <c r="U6" s="3">
        <v>29429</v>
      </c>
      <c r="V6" s="4">
        <v>5099</v>
      </c>
      <c r="W6" s="13">
        <v>0.14989564041508657</v>
      </c>
      <c r="X6" s="9">
        <v>1449</v>
      </c>
      <c r="Y6" s="14">
        <v>4.2596348884381338E-2</v>
      </c>
      <c r="Z6" s="10">
        <v>0.28417336732692683</v>
      </c>
      <c r="AA6" s="9" t="s">
        <v>19</v>
      </c>
    </row>
    <row r="7" spans="2:27" x14ac:dyDescent="0.25">
      <c r="N7" s="3">
        <v>14</v>
      </c>
      <c r="O7" s="4">
        <v>36070</v>
      </c>
      <c r="P7" s="4">
        <v>51</v>
      </c>
      <c r="Q7" s="11">
        <v>0.45</v>
      </c>
      <c r="R7" s="7">
        <v>0.55000000000000004</v>
      </c>
      <c r="S7" s="37">
        <v>31948</v>
      </c>
      <c r="T7" s="41">
        <v>5.2999999999999999E-2</v>
      </c>
      <c r="U7" s="3">
        <v>31460</v>
      </c>
      <c r="V7" s="4">
        <v>6051</v>
      </c>
      <c r="W7" s="13">
        <v>0.16775713889658997</v>
      </c>
      <c r="X7" s="9">
        <v>2247</v>
      </c>
      <c r="Y7" s="14">
        <v>6.2295536456889379E-2</v>
      </c>
      <c r="Z7" s="10">
        <v>0.37134357957362418</v>
      </c>
      <c r="AA7" s="9" t="s">
        <v>19</v>
      </c>
    </row>
    <row r="8" spans="2:27" x14ac:dyDescent="0.25">
      <c r="N8" s="3">
        <v>15</v>
      </c>
      <c r="O8" s="4">
        <v>27163</v>
      </c>
      <c r="P8" s="4">
        <v>52</v>
      </c>
      <c r="Q8" s="11">
        <v>0.44</v>
      </c>
      <c r="R8" s="7">
        <v>0.56000000000000005</v>
      </c>
      <c r="S8" s="37">
        <v>23546</v>
      </c>
      <c r="T8" s="41">
        <v>8.3000000000000004E-2</v>
      </c>
      <c r="U8" s="3">
        <v>24020</v>
      </c>
      <c r="V8" s="4">
        <v>4705</v>
      </c>
      <c r="W8" s="13">
        <v>0.17321356256672679</v>
      </c>
      <c r="X8" s="9">
        <v>1863</v>
      </c>
      <c r="Y8" s="14">
        <v>6.8585944115156644E-2</v>
      </c>
      <c r="Z8" s="10">
        <v>0.39596174282678004</v>
      </c>
      <c r="AA8" s="9" t="s">
        <v>19</v>
      </c>
    </row>
    <row r="9" spans="2:27" x14ac:dyDescent="0.25">
      <c r="N9" s="3">
        <v>16</v>
      </c>
      <c r="O9" s="4">
        <v>17334</v>
      </c>
      <c r="P9" s="4">
        <v>51</v>
      </c>
      <c r="Q9" s="11">
        <v>0.45</v>
      </c>
      <c r="R9" s="7">
        <v>0.55000000000000004</v>
      </c>
      <c r="S9" s="37">
        <v>14838</v>
      </c>
      <c r="T9" s="41">
        <v>0.113</v>
      </c>
      <c r="U9" s="3">
        <v>15466</v>
      </c>
      <c r="V9" s="4">
        <v>3348</v>
      </c>
      <c r="W9" s="13">
        <v>0.19314641744548286</v>
      </c>
      <c r="X9" s="9">
        <v>1207</v>
      </c>
      <c r="Y9" s="14">
        <v>6.9631937233183339E-2</v>
      </c>
      <c r="Z9" s="10">
        <v>0.36051373954599764</v>
      </c>
      <c r="AA9" s="9" t="s">
        <v>19</v>
      </c>
    </row>
    <row r="10" spans="2:27" x14ac:dyDescent="0.25">
      <c r="N10" s="3">
        <v>17</v>
      </c>
      <c r="O10" s="4">
        <v>12366</v>
      </c>
      <c r="P10" s="4">
        <v>50</v>
      </c>
      <c r="Q10" s="11">
        <v>0.45</v>
      </c>
      <c r="R10" s="7">
        <v>0.55000000000000004</v>
      </c>
      <c r="S10" s="37">
        <v>10253</v>
      </c>
      <c r="T10" s="41">
        <v>0.14000000000000001</v>
      </c>
      <c r="U10" s="3">
        <v>10921</v>
      </c>
      <c r="V10" s="4">
        <v>2217</v>
      </c>
      <c r="W10" s="13">
        <v>0.17928190198932556</v>
      </c>
      <c r="X10" s="9">
        <v>715</v>
      </c>
      <c r="Y10" s="14">
        <v>5.7819828562186641E-2</v>
      </c>
      <c r="Z10" s="10">
        <v>0.32250789354984211</v>
      </c>
      <c r="AA10" s="9" t="s">
        <v>19</v>
      </c>
    </row>
    <row r="11" spans="2:27" x14ac:dyDescent="0.25">
      <c r="N11" s="3">
        <v>18</v>
      </c>
      <c r="O11" s="4">
        <v>7430</v>
      </c>
      <c r="P11" s="4">
        <v>48</v>
      </c>
      <c r="Q11" s="11">
        <v>0.48</v>
      </c>
      <c r="R11" s="7">
        <v>0.52</v>
      </c>
      <c r="S11" s="37">
        <v>6232</v>
      </c>
      <c r="T11" s="41">
        <v>0.17699999999999999</v>
      </c>
      <c r="U11" s="3">
        <v>6579</v>
      </c>
      <c r="V11" s="4">
        <v>1350</v>
      </c>
      <c r="W11" s="13">
        <v>0.18169582772543741</v>
      </c>
      <c r="X11" s="9">
        <v>374</v>
      </c>
      <c r="Y11" s="14">
        <v>5.0336473755047108E-2</v>
      </c>
      <c r="Z11" s="10">
        <v>0.27703703703703703</v>
      </c>
      <c r="AA11" s="9" t="s">
        <v>19</v>
      </c>
    </row>
    <row r="12" spans="2:27" x14ac:dyDescent="0.25">
      <c r="N12" s="3">
        <v>19</v>
      </c>
      <c r="O12" s="4">
        <v>6220</v>
      </c>
      <c r="P12" s="4">
        <v>47</v>
      </c>
      <c r="Q12" s="11">
        <v>0.48</v>
      </c>
      <c r="R12" s="7">
        <v>0.52</v>
      </c>
      <c r="S12" s="37">
        <v>5211</v>
      </c>
      <c r="T12" s="41">
        <v>0.19800000000000001</v>
      </c>
      <c r="U12" s="3">
        <v>5594</v>
      </c>
      <c r="V12" s="4">
        <v>1065</v>
      </c>
      <c r="W12" s="13">
        <v>0.1712218649517685</v>
      </c>
      <c r="X12" s="9">
        <v>250</v>
      </c>
      <c r="Y12" s="14">
        <v>4.0192926045016078E-2</v>
      </c>
      <c r="Z12" s="10">
        <v>0.23474178403755869</v>
      </c>
      <c r="AA12" s="9" t="s">
        <v>19</v>
      </c>
    </row>
    <row r="13" spans="2:27" x14ac:dyDescent="0.25">
      <c r="N13" s="3">
        <v>20</v>
      </c>
      <c r="O13" s="4">
        <v>4724</v>
      </c>
      <c r="P13" s="4">
        <v>45</v>
      </c>
      <c r="Q13" s="11">
        <v>0.49</v>
      </c>
      <c r="R13" s="7">
        <v>0.51</v>
      </c>
      <c r="S13" s="37">
        <v>3921</v>
      </c>
      <c r="T13" s="41">
        <v>0.23400000000000001</v>
      </c>
      <c r="U13" s="3">
        <v>4197</v>
      </c>
      <c r="V13" s="4">
        <v>732</v>
      </c>
      <c r="W13" s="13">
        <v>0.15495342929720576</v>
      </c>
      <c r="X13" s="9">
        <v>156</v>
      </c>
      <c r="Y13" s="14">
        <v>3.3022861981371721E-2</v>
      </c>
      <c r="Z13" s="10">
        <v>0.21311475409836064</v>
      </c>
      <c r="AA13" s="9" t="s">
        <v>19</v>
      </c>
    </row>
    <row r="14" spans="2:27" x14ac:dyDescent="0.25">
      <c r="N14" s="3">
        <v>21</v>
      </c>
      <c r="O14" s="4">
        <v>3614</v>
      </c>
      <c r="P14" s="4">
        <v>43</v>
      </c>
      <c r="Q14" s="11">
        <v>0.5</v>
      </c>
      <c r="R14" s="7">
        <v>0.5</v>
      </c>
      <c r="S14" s="37">
        <v>2811</v>
      </c>
      <c r="T14" s="41">
        <v>0.26400000000000001</v>
      </c>
      <c r="U14" s="3">
        <v>3106</v>
      </c>
      <c r="V14" s="4">
        <v>508</v>
      </c>
      <c r="W14" s="13">
        <v>0.14056447149972329</v>
      </c>
      <c r="X14" s="9">
        <v>109</v>
      </c>
      <c r="Y14" s="14">
        <v>3.0160486995019369E-2</v>
      </c>
      <c r="Z14" s="10">
        <v>0.21456692913385828</v>
      </c>
      <c r="AA14" s="9" t="s">
        <v>19</v>
      </c>
    </row>
    <row r="15" spans="2:27" x14ac:dyDescent="0.25">
      <c r="N15" s="3">
        <v>22</v>
      </c>
      <c r="O15" s="4">
        <v>3198</v>
      </c>
      <c r="P15" s="4">
        <v>42</v>
      </c>
      <c r="Q15" s="11">
        <v>0.51</v>
      </c>
      <c r="R15" s="7">
        <v>0.49</v>
      </c>
      <c r="S15" s="37">
        <v>2529</v>
      </c>
      <c r="T15" s="41">
        <v>0.23400000000000001</v>
      </c>
      <c r="U15" s="3">
        <v>2755</v>
      </c>
      <c r="V15" s="4">
        <v>413</v>
      </c>
      <c r="W15" s="13">
        <v>0.12914321450906815</v>
      </c>
      <c r="X15" s="9">
        <v>61</v>
      </c>
      <c r="Y15" s="14">
        <v>1.9074421513445905E-2</v>
      </c>
      <c r="Z15" s="10">
        <v>0.14769975786924938</v>
      </c>
      <c r="AA15" s="9" t="s">
        <v>19</v>
      </c>
    </row>
    <row r="16" spans="2:27" x14ac:dyDescent="0.25">
      <c r="N16" s="3">
        <v>23</v>
      </c>
      <c r="O16" s="4">
        <v>2352</v>
      </c>
      <c r="P16" s="4">
        <v>39</v>
      </c>
      <c r="Q16" s="11">
        <v>0.51</v>
      </c>
      <c r="R16" s="7">
        <v>0.49</v>
      </c>
      <c r="S16" s="37">
        <v>1829</v>
      </c>
      <c r="T16" s="41">
        <v>0.23200000000000001</v>
      </c>
      <c r="U16" s="3">
        <v>2071</v>
      </c>
      <c r="V16" s="4">
        <v>311</v>
      </c>
      <c r="W16" s="13">
        <v>0.13222789115646258</v>
      </c>
      <c r="X16" s="9">
        <v>44</v>
      </c>
      <c r="Y16" s="14">
        <v>1.8707482993197279E-2</v>
      </c>
      <c r="Z16" s="10">
        <v>0.14147909967845659</v>
      </c>
      <c r="AA16" s="9" t="s">
        <v>19</v>
      </c>
    </row>
    <row r="17" spans="14:27" x14ac:dyDescent="0.25">
      <c r="N17" s="3">
        <v>24</v>
      </c>
      <c r="O17" s="4">
        <v>2339</v>
      </c>
      <c r="P17" s="4">
        <v>37</v>
      </c>
      <c r="Q17" s="11">
        <v>0.54</v>
      </c>
      <c r="R17" s="7">
        <v>0.46</v>
      </c>
      <c r="S17" s="37">
        <v>1727</v>
      </c>
      <c r="T17" s="41">
        <v>0.24399999999999999</v>
      </c>
      <c r="U17" s="3">
        <v>2071</v>
      </c>
      <c r="V17" s="4">
        <v>283</v>
      </c>
      <c r="W17" s="13">
        <v>0.12099187687045745</v>
      </c>
      <c r="X17" s="9">
        <v>31</v>
      </c>
      <c r="Y17" s="14">
        <v>1.3253527148353997E-2</v>
      </c>
      <c r="Z17" s="10">
        <v>0.10954063604240283</v>
      </c>
      <c r="AA17" s="9" t="s">
        <v>19</v>
      </c>
    </row>
    <row r="18" spans="14:27" x14ac:dyDescent="0.25">
      <c r="N18" s="3">
        <v>25</v>
      </c>
      <c r="O18" s="4">
        <v>4089</v>
      </c>
      <c r="P18" s="4">
        <v>36</v>
      </c>
      <c r="Q18" s="11">
        <v>0.59</v>
      </c>
      <c r="R18" s="7">
        <v>0.41</v>
      </c>
      <c r="S18" s="37">
        <v>2927</v>
      </c>
      <c r="T18" s="41">
        <v>0.252</v>
      </c>
      <c r="U18" s="3">
        <v>3730</v>
      </c>
      <c r="V18" s="4">
        <v>314</v>
      </c>
      <c r="W18" s="13">
        <v>7.6791391538273412E-2</v>
      </c>
      <c r="X18" s="9">
        <v>35</v>
      </c>
      <c r="Y18" s="14">
        <v>8.5595500122279278E-3</v>
      </c>
      <c r="Z18" s="10">
        <v>0.11146496815286625</v>
      </c>
      <c r="AA18" s="9" t="s">
        <v>19</v>
      </c>
    </row>
    <row r="19" spans="14:27" x14ac:dyDescent="0.25">
      <c r="N19" s="3">
        <v>26</v>
      </c>
      <c r="O19" s="4">
        <v>3197</v>
      </c>
      <c r="P19" s="4">
        <v>37</v>
      </c>
      <c r="Q19" s="11">
        <v>0.55000000000000004</v>
      </c>
      <c r="R19" s="7">
        <v>0.45</v>
      </c>
      <c r="S19" s="37">
        <v>2303</v>
      </c>
      <c r="T19" s="41">
        <v>0.23300000000000001</v>
      </c>
      <c r="U19" s="3">
        <v>2833</v>
      </c>
      <c r="V19" s="4">
        <v>293</v>
      </c>
      <c r="W19" s="13">
        <v>9.1648420394119481E-2</v>
      </c>
      <c r="X19" s="9">
        <v>22</v>
      </c>
      <c r="Y19" s="14">
        <v>6.8814513606506103E-3</v>
      </c>
      <c r="Z19" s="10">
        <v>7.5085324232081918E-2</v>
      </c>
      <c r="AA19" s="9" t="s">
        <v>19</v>
      </c>
    </row>
    <row r="20" spans="14:27" x14ac:dyDescent="0.25">
      <c r="N20" s="3">
        <v>27</v>
      </c>
      <c r="O20" s="4">
        <v>2692</v>
      </c>
      <c r="P20" s="4">
        <v>36</v>
      </c>
      <c r="Q20" s="11">
        <v>0.52</v>
      </c>
      <c r="R20" s="7">
        <v>0.48</v>
      </c>
      <c r="S20" s="37">
        <v>2058</v>
      </c>
      <c r="T20" s="41">
        <v>0.27</v>
      </c>
      <c r="U20" s="3">
        <v>2462</v>
      </c>
      <c r="V20" s="4">
        <v>258</v>
      </c>
      <c r="W20" s="13">
        <v>9.5839524517087674E-2</v>
      </c>
      <c r="X20" s="9">
        <v>26</v>
      </c>
      <c r="Y20" s="14">
        <v>9.658246656760773E-3</v>
      </c>
      <c r="Z20" s="10">
        <v>0.10077519379844961</v>
      </c>
      <c r="AA20" s="9" t="s">
        <v>19</v>
      </c>
    </row>
    <row r="21" spans="14:27" x14ac:dyDescent="0.25">
      <c r="N21" s="3">
        <v>28</v>
      </c>
      <c r="O21" s="4">
        <v>2414</v>
      </c>
      <c r="P21" s="4">
        <v>36</v>
      </c>
      <c r="Q21" s="11">
        <v>0.56000000000000005</v>
      </c>
      <c r="R21" s="7">
        <v>0.44</v>
      </c>
      <c r="S21" s="37">
        <v>1901</v>
      </c>
      <c r="T21" s="41">
        <v>0.24399999999999999</v>
      </c>
      <c r="U21" s="3">
        <v>2182</v>
      </c>
      <c r="V21" s="4">
        <v>251</v>
      </c>
      <c r="W21" s="13">
        <v>0.10397680198840099</v>
      </c>
      <c r="X21" s="9">
        <v>22</v>
      </c>
      <c r="Y21" s="14">
        <v>9.1135045567522777E-3</v>
      </c>
      <c r="Z21" s="10">
        <v>8.7649402390438252E-2</v>
      </c>
      <c r="AA21" s="9" t="s">
        <v>19</v>
      </c>
    </row>
    <row r="22" spans="14:27" x14ac:dyDescent="0.25">
      <c r="N22" s="3">
        <v>29</v>
      </c>
      <c r="O22" s="4">
        <v>3015</v>
      </c>
      <c r="P22" s="4">
        <v>36</v>
      </c>
      <c r="Q22" s="11">
        <v>0.52</v>
      </c>
      <c r="R22" s="7">
        <v>0.48</v>
      </c>
      <c r="S22" s="37">
        <v>2347</v>
      </c>
      <c r="T22" s="41">
        <v>0.22800000000000001</v>
      </c>
      <c r="U22" s="3">
        <v>2625</v>
      </c>
      <c r="V22" s="4">
        <v>316</v>
      </c>
      <c r="W22" s="13">
        <v>0.10480928689883914</v>
      </c>
      <c r="X22" s="9">
        <v>30</v>
      </c>
      <c r="Y22" s="14">
        <v>9.9502487562189053E-3</v>
      </c>
      <c r="Z22" s="10">
        <v>9.49367088607595E-2</v>
      </c>
      <c r="AA22" s="9" t="s">
        <v>19</v>
      </c>
    </row>
    <row r="23" spans="14:27" x14ac:dyDescent="0.25">
      <c r="N23" s="3">
        <v>30</v>
      </c>
      <c r="O23" s="4">
        <v>3929</v>
      </c>
      <c r="P23" s="4">
        <v>36</v>
      </c>
      <c r="Q23" s="11">
        <v>0.52</v>
      </c>
      <c r="R23" s="7">
        <v>0.48</v>
      </c>
      <c r="S23" s="37">
        <v>3089</v>
      </c>
      <c r="T23" s="41">
        <v>0.27100000000000002</v>
      </c>
      <c r="U23" s="3">
        <v>3384</v>
      </c>
      <c r="V23" s="4">
        <v>322</v>
      </c>
      <c r="W23" s="13">
        <v>8.195469585136167E-2</v>
      </c>
      <c r="X23" s="9">
        <v>31</v>
      </c>
      <c r="Y23" s="14">
        <v>7.8900483583609054E-3</v>
      </c>
      <c r="Z23" s="10">
        <v>9.627329192546584E-2</v>
      </c>
      <c r="AA23" s="9" t="s">
        <v>19</v>
      </c>
    </row>
    <row r="24" spans="14:27" x14ac:dyDescent="0.25">
      <c r="N24" s="3">
        <v>31</v>
      </c>
      <c r="O24" s="4">
        <v>4815</v>
      </c>
      <c r="P24" s="4">
        <v>36</v>
      </c>
      <c r="Q24" s="11">
        <v>0.5</v>
      </c>
      <c r="R24" s="7">
        <v>0.5</v>
      </c>
      <c r="S24" s="37">
        <v>3581</v>
      </c>
      <c r="T24" s="41">
        <v>0.245</v>
      </c>
      <c r="U24" s="3">
        <v>4053</v>
      </c>
      <c r="V24" s="4">
        <v>367</v>
      </c>
      <c r="W24" s="13">
        <v>7.6220145379023885E-2</v>
      </c>
      <c r="X24" s="9">
        <v>31</v>
      </c>
      <c r="Y24" s="14">
        <v>6.4382139148494288E-3</v>
      </c>
      <c r="Z24" s="10">
        <v>8.4468664850136238E-2</v>
      </c>
      <c r="AA24" s="9" t="s">
        <v>19</v>
      </c>
    </row>
    <row r="25" spans="14:27" x14ac:dyDescent="0.25">
      <c r="N25" s="3">
        <v>32</v>
      </c>
      <c r="O25" s="4">
        <v>6034</v>
      </c>
      <c r="P25" s="4">
        <v>34</v>
      </c>
      <c r="Q25" s="11">
        <v>0.54</v>
      </c>
      <c r="R25" s="7">
        <v>0.46</v>
      </c>
      <c r="S25" s="37">
        <v>4379</v>
      </c>
      <c r="T25" s="41">
        <v>0.30399999999999999</v>
      </c>
      <c r="U25" s="3">
        <v>5131</v>
      </c>
      <c r="V25" s="4">
        <v>377</v>
      </c>
      <c r="W25" s="13">
        <v>6.2479284057010274E-2</v>
      </c>
      <c r="X25" s="9">
        <v>28</v>
      </c>
      <c r="Y25" s="14">
        <v>4.6403712296983757E-3</v>
      </c>
      <c r="Z25" s="10">
        <v>7.4270557029177717E-2</v>
      </c>
      <c r="AA25" s="9" t="s">
        <v>19</v>
      </c>
    </row>
    <row r="26" spans="14:27" x14ac:dyDescent="0.25">
      <c r="N26" s="3">
        <v>33</v>
      </c>
      <c r="O26" s="4">
        <v>7924</v>
      </c>
      <c r="P26" s="4">
        <v>32</v>
      </c>
      <c r="Q26" s="11">
        <v>0.53</v>
      </c>
      <c r="R26" s="7">
        <v>0.47</v>
      </c>
      <c r="S26" s="37">
        <v>5578</v>
      </c>
      <c r="T26" s="41">
        <v>0.33400000000000002</v>
      </c>
      <c r="U26" s="3">
        <v>6744</v>
      </c>
      <c r="V26" s="4">
        <v>404</v>
      </c>
      <c r="W26" s="13">
        <v>5.0984351337708227E-2</v>
      </c>
      <c r="X26" s="9">
        <v>27</v>
      </c>
      <c r="Y26" s="14">
        <v>3.4073700151438669E-3</v>
      </c>
      <c r="Z26" s="10">
        <v>6.6831683168316836E-2</v>
      </c>
      <c r="AA26" s="9" t="s">
        <v>19</v>
      </c>
    </row>
    <row r="27" spans="14:27" x14ac:dyDescent="0.25">
      <c r="N27" s="3">
        <v>34</v>
      </c>
      <c r="O27" s="4">
        <v>9568</v>
      </c>
      <c r="P27" s="4">
        <v>32</v>
      </c>
      <c r="Q27" s="11">
        <v>0.55000000000000004</v>
      </c>
      <c r="R27" s="8">
        <v>0.45</v>
      </c>
      <c r="S27" s="38">
        <v>6924</v>
      </c>
      <c r="T27" s="42">
        <v>0.34899999999999998</v>
      </c>
      <c r="U27" s="3">
        <v>8011</v>
      </c>
      <c r="V27" s="4">
        <v>402</v>
      </c>
      <c r="W27" s="13">
        <v>4.201505016722408E-2</v>
      </c>
      <c r="X27" s="9">
        <v>25</v>
      </c>
      <c r="Y27" s="14">
        <v>2.612876254180602E-3</v>
      </c>
      <c r="Z27" s="10">
        <v>6.2189054726368161E-2</v>
      </c>
      <c r="AA27" s="9" t="s">
        <v>19</v>
      </c>
    </row>
    <row r="28" spans="14:27" x14ac:dyDescent="0.25">
      <c r="N28" s="3">
        <v>35</v>
      </c>
      <c r="O28" s="4">
        <v>8781</v>
      </c>
      <c r="P28" s="4">
        <v>32</v>
      </c>
      <c r="Q28" s="11">
        <v>0.53</v>
      </c>
      <c r="R28" s="8">
        <v>0.47</v>
      </c>
      <c r="S28" s="38">
        <v>6523</v>
      </c>
      <c r="T28" s="42">
        <v>0.311</v>
      </c>
      <c r="U28" s="3">
        <v>7067</v>
      </c>
      <c r="V28" s="4">
        <v>340</v>
      </c>
      <c r="W28" s="13">
        <v>3.8719963557681356E-2</v>
      </c>
      <c r="X28" s="9">
        <v>12</v>
      </c>
      <c r="Y28" s="14">
        <v>1.3665869490946361E-3</v>
      </c>
      <c r="Z28" s="10">
        <v>3.5294117647058823E-2</v>
      </c>
      <c r="AA28" s="9" t="s">
        <v>19</v>
      </c>
    </row>
    <row r="29" spans="14:27" x14ac:dyDescent="0.25">
      <c r="N29" s="3">
        <v>36</v>
      </c>
      <c r="O29" s="4">
        <v>8585</v>
      </c>
      <c r="P29" s="4">
        <v>33</v>
      </c>
      <c r="Q29" s="11">
        <v>0.54</v>
      </c>
      <c r="R29" s="33">
        <v>0.46</v>
      </c>
      <c r="S29" s="39">
        <v>6192</v>
      </c>
      <c r="T29" s="43">
        <v>0.27200000000000002</v>
      </c>
      <c r="U29" s="3">
        <v>6748</v>
      </c>
      <c r="V29" s="4">
        <v>370</v>
      </c>
      <c r="W29" s="21">
        <v>4.3098427489807807E-2</v>
      </c>
      <c r="X29" s="9">
        <v>27</v>
      </c>
      <c r="Y29" s="14">
        <v>3.1450203843913804E-3</v>
      </c>
      <c r="Z29" s="10">
        <v>7.2972972972972977E-2</v>
      </c>
      <c r="AA29" s="34" t="s">
        <v>19</v>
      </c>
    </row>
    <row r="30" spans="14:27" x14ac:dyDescent="0.25">
      <c r="N30" s="3">
        <v>37</v>
      </c>
      <c r="O30" s="4">
        <v>9714</v>
      </c>
      <c r="P30" s="4">
        <v>35</v>
      </c>
      <c r="Q30" s="11">
        <v>0.52</v>
      </c>
      <c r="R30" s="33">
        <v>0.48</v>
      </c>
      <c r="S30" s="39">
        <v>6862</v>
      </c>
      <c r="T30" s="43">
        <v>0.20300000000000001</v>
      </c>
      <c r="U30" s="3">
        <v>7451</v>
      </c>
      <c r="V30" s="4">
        <v>398</v>
      </c>
      <c r="W30" s="21">
        <v>4.0971793288037885E-2</v>
      </c>
      <c r="X30" s="9">
        <v>30</v>
      </c>
      <c r="Y30" s="14">
        <v>3.0883261272390363E-3</v>
      </c>
      <c r="Z30" s="10">
        <v>7.5376884422110546E-2</v>
      </c>
      <c r="AA30" s="34" t="s">
        <v>19</v>
      </c>
    </row>
    <row r="31" spans="14:27" x14ac:dyDescent="0.25">
      <c r="N31" s="3">
        <v>38</v>
      </c>
      <c r="O31" s="4">
        <v>12196</v>
      </c>
      <c r="P31" s="4">
        <v>36</v>
      </c>
      <c r="Q31" s="11">
        <v>0.51</v>
      </c>
      <c r="R31" s="33">
        <v>0.49</v>
      </c>
      <c r="S31" s="39">
        <v>8548</v>
      </c>
      <c r="T31" s="43">
        <v>0.187</v>
      </c>
      <c r="U31" s="3">
        <v>9167</v>
      </c>
      <c r="V31" s="4">
        <v>549</v>
      </c>
      <c r="W31" s="21">
        <v>4.5014758937356514E-2</v>
      </c>
      <c r="X31" s="9">
        <v>32</v>
      </c>
      <c r="Y31" s="14">
        <v>2.6238110856018366E-3</v>
      </c>
      <c r="Z31" s="10">
        <v>5.8287795992714025E-2</v>
      </c>
      <c r="AA31" s="34" t="s">
        <v>19</v>
      </c>
    </row>
    <row r="32" spans="14:27" x14ac:dyDescent="0.25">
      <c r="N32" s="3">
        <v>39</v>
      </c>
      <c r="O32" s="4">
        <v>12709</v>
      </c>
      <c r="P32" s="4">
        <v>37</v>
      </c>
      <c r="Q32" s="11">
        <v>0.52</v>
      </c>
      <c r="R32" s="33">
        <v>0.48</v>
      </c>
      <c r="S32" s="39">
        <v>7175</v>
      </c>
      <c r="T32" s="43">
        <v>0.187</v>
      </c>
      <c r="U32" s="3">
        <v>8817</v>
      </c>
      <c r="V32" s="4">
        <v>509</v>
      </c>
      <c r="W32" s="21">
        <v>4.0050358014005825E-2</v>
      </c>
      <c r="X32" s="9">
        <v>15</v>
      </c>
      <c r="Y32" s="14">
        <v>1.1802659532614682E-3</v>
      </c>
      <c r="Z32" s="10">
        <v>2.9469548133595286E-2</v>
      </c>
      <c r="AA32" s="34" t="s">
        <v>19</v>
      </c>
    </row>
    <row r="35" spans="26:26" x14ac:dyDescent="0.25">
      <c r="Z35" s="12"/>
    </row>
  </sheetData>
  <pageMargins left="0.11811023622047245" right="0.11811023622047245" top="0.39370078740157483" bottom="0.39370078740157483" header="0.31496062992125984" footer="0.31496062992125984"/>
  <pageSetup paperSize="9" scale="92" fitToWidth="0" orientation="landscape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BFC9E-1794-420C-AA85-D00B58E2A867}">
  <dimension ref="B1:Y35"/>
  <sheetViews>
    <sheetView showGridLines="0" zoomScaleNormal="100" workbookViewId="0">
      <selection activeCell="E33" sqref="E33"/>
    </sheetView>
  </sheetViews>
  <sheetFormatPr baseColWidth="10" defaultRowHeight="15" x14ac:dyDescent="0.25"/>
  <cols>
    <col min="11" max="11" width="14.7109375" customWidth="1"/>
    <col min="12" max="12" width="5" customWidth="1"/>
    <col min="13" max="13" width="5.140625" customWidth="1"/>
    <col min="14" max="14" width="9.85546875" customWidth="1"/>
    <col min="16" max="16" width="6.5703125" customWidth="1"/>
    <col min="17" max="17" width="9.28515625" customWidth="1"/>
    <col min="18" max="18" width="7.85546875" customWidth="1"/>
    <col min="19" max="19" width="13.28515625" customWidth="1"/>
    <col min="20" max="20" width="11.28515625" customWidth="1"/>
    <col min="21" max="21" width="12.85546875" customWidth="1"/>
    <col min="22" max="22" width="12" customWidth="1"/>
    <col min="23" max="23" width="12.42578125" customWidth="1"/>
    <col min="24" max="24" width="11.140625" customWidth="1"/>
    <col min="25" max="25" width="7.7109375" customWidth="1"/>
    <col min="26" max="26" width="11.140625" customWidth="1"/>
    <col min="27" max="27" width="9.42578125" customWidth="1"/>
  </cols>
  <sheetData>
    <row r="1" spans="2:25" x14ac:dyDescent="0.25">
      <c r="B1" s="6" t="str">
        <f>N1</f>
        <v>Stand:</v>
      </c>
      <c r="C1" s="5">
        <f>O1</f>
        <v>44096</v>
      </c>
      <c r="E1" t="str">
        <f>S1</f>
        <v>KW 1-10 wurden zusammengefasst</v>
      </c>
      <c r="N1" s="6" t="s">
        <v>1</v>
      </c>
      <c r="O1" s="18">
        <v>44096</v>
      </c>
      <c r="P1" s="1"/>
      <c r="Q1" s="2"/>
      <c r="S1" s="6" t="s">
        <v>12</v>
      </c>
    </row>
    <row r="2" spans="2:25" ht="51" x14ac:dyDescent="0.25">
      <c r="N2" s="15" t="s">
        <v>0</v>
      </c>
      <c r="O2" s="16" t="s">
        <v>2</v>
      </c>
      <c r="P2" s="16" t="s">
        <v>9</v>
      </c>
      <c r="Q2" s="15" t="s">
        <v>3</v>
      </c>
      <c r="R2" s="17" t="s">
        <v>4</v>
      </c>
      <c r="S2" s="16" t="s">
        <v>5</v>
      </c>
      <c r="T2" s="16" t="s">
        <v>6</v>
      </c>
      <c r="U2" s="16" t="s">
        <v>8</v>
      </c>
      <c r="V2" s="16" t="s">
        <v>7</v>
      </c>
      <c r="W2" s="16" t="s">
        <v>14</v>
      </c>
      <c r="X2" s="16" t="s">
        <v>13</v>
      </c>
      <c r="Y2" s="16" t="s">
        <v>10</v>
      </c>
    </row>
    <row r="3" spans="2:25" x14ac:dyDescent="0.25">
      <c r="N3" s="3">
        <v>10</v>
      </c>
      <c r="O3" s="4">
        <v>892</v>
      </c>
      <c r="P3" s="4">
        <v>42</v>
      </c>
      <c r="Q3" s="11">
        <v>0.53</v>
      </c>
      <c r="R3" s="7">
        <v>0.47</v>
      </c>
      <c r="S3" s="3">
        <v>800</v>
      </c>
      <c r="T3" s="4">
        <v>162</v>
      </c>
      <c r="U3" s="13">
        <v>0.18161434977578475</v>
      </c>
      <c r="V3" s="9">
        <v>12</v>
      </c>
      <c r="W3" s="14">
        <v>1.3452914798206279E-2</v>
      </c>
      <c r="X3" s="10">
        <v>7.407407407407407E-2</v>
      </c>
      <c r="Y3" s="9"/>
    </row>
    <row r="4" spans="2:25" x14ac:dyDescent="0.25">
      <c r="N4" s="3">
        <v>11</v>
      </c>
      <c r="O4" s="4">
        <v>6429</v>
      </c>
      <c r="P4" s="4">
        <v>45</v>
      </c>
      <c r="Q4" s="11">
        <v>0.56000000000000005</v>
      </c>
      <c r="R4" s="7">
        <v>0.44</v>
      </c>
      <c r="S4" s="3">
        <v>5612</v>
      </c>
      <c r="T4" s="4">
        <v>521</v>
      </c>
      <c r="U4" s="13">
        <v>8.1039041841655002E-2</v>
      </c>
      <c r="V4" s="9">
        <v>85</v>
      </c>
      <c r="W4" s="14">
        <v>1.3221340799502256E-2</v>
      </c>
      <c r="X4" s="10">
        <v>0.16314779270633398</v>
      </c>
      <c r="Y4" s="9"/>
    </row>
    <row r="5" spans="2:25" x14ac:dyDescent="0.25">
      <c r="N5" s="3">
        <v>12</v>
      </c>
      <c r="O5" s="4">
        <v>22434</v>
      </c>
      <c r="P5" s="4">
        <v>45</v>
      </c>
      <c r="Q5" s="11">
        <v>0.55000000000000004</v>
      </c>
      <c r="R5" s="7">
        <v>0.45</v>
      </c>
      <c r="S5" s="3">
        <v>19332</v>
      </c>
      <c r="T5" s="4">
        <v>2202</v>
      </c>
      <c r="U5" s="13">
        <v>9.815458678791121E-2</v>
      </c>
      <c r="V5" s="9">
        <v>475</v>
      </c>
      <c r="W5" s="14">
        <v>2.1173219220825532E-2</v>
      </c>
      <c r="X5" s="10">
        <v>0.21571298819255222</v>
      </c>
      <c r="Y5" s="9"/>
    </row>
    <row r="6" spans="2:25" x14ac:dyDescent="0.25">
      <c r="N6" s="3">
        <v>13</v>
      </c>
      <c r="O6" s="4">
        <v>34021</v>
      </c>
      <c r="P6" s="4">
        <v>48</v>
      </c>
      <c r="Q6" s="11">
        <v>0.49</v>
      </c>
      <c r="R6" s="7">
        <v>0.51</v>
      </c>
      <c r="S6" s="3">
        <v>29428</v>
      </c>
      <c r="T6" s="4">
        <v>5099</v>
      </c>
      <c r="U6" s="13">
        <v>0.14987801651920873</v>
      </c>
      <c r="V6" s="9">
        <v>1448</v>
      </c>
      <c r="W6" s="14">
        <v>4.256194703271509E-2</v>
      </c>
      <c r="X6" s="10">
        <v>0.28397725044126298</v>
      </c>
      <c r="Y6" s="9"/>
    </row>
    <row r="7" spans="2:25" x14ac:dyDescent="0.25">
      <c r="N7" s="3">
        <v>14</v>
      </c>
      <c r="O7" s="4">
        <v>36071</v>
      </c>
      <c r="P7" s="4">
        <v>51</v>
      </c>
      <c r="Q7" s="11">
        <v>0.45</v>
      </c>
      <c r="R7" s="7">
        <v>0.55000000000000004</v>
      </c>
      <c r="S7" s="3">
        <v>31455</v>
      </c>
      <c r="T7" s="4">
        <v>6051</v>
      </c>
      <c r="U7" s="13">
        <v>0.16775248814837404</v>
      </c>
      <c r="V7" s="9">
        <v>2246</v>
      </c>
      <c r="W7" s="14">
        <v>6.2266086329738568E-2</v>
      </c>
      <c r="X7" s="10">
        <v>0.371178317633449</v>
      </c>
      <c r="Y7" s="9"/>
    </row>
    <row r="8" spans="2:25" x14ac:dyDescent="0.25">
      <c r="N8" s="3">
        <v>15</v>
      </c>
      <c r="O8" s="4">
        <v>27165</v>
      </c>
      <c r="P8" s="4">
        <v>52</v>
      </c>
      <c r="Q8" s="11">
        <v>0.44</v>
      </c>
      <c r="R8" s="7">
        <v>0.56000000000000005</v>
      </c>
      <c r="S8" s="3">
        <v>24015</v>
      </c>
      <c r="T8" s="4">
        <v>4704</v>
      </c>
      <c r="U8" s="13">
        <v>0.17316399779127553</v>
      </c>
      <c r="V8" s="9">
        <v>1863</v>
      </c>
      <c r="W8" s="14">
        <v>6.8580894533406961E-2</v>
      </c>
      <c r="X8" s="10">
        <v>0.39604591836734693</v>
      </c>
      <c r="Y8" s="9"/>
    </row>
    <row r="9" spans="2:25" x14ac:dyDescent="0.25">
      <c r="N9" s="3">
        <v>16</v>
      </c>
      <c r="O9" s="4">
        <v>17336</v>
      </c>
      <c r="P9" s="4">
        <v>51</v>
      </c>
      <c r="Q9" s="11">
        <v>0.45</v>
      </c>
      <c r="R9" s="7">
        <v>0.55000000000000004</v>
      </c>
      <c r="S9" s="3">
        <v>15462</v>
      </c>
      <c r="T9" s="4">
        <v>3347</v>
      </c>
      <c r="U9" s="13">
        <v>0.19306645131518227</v>
      </c>
      <c r="V9" s="9">
        <v>1207</v>
      </c>
      <c r="W9" s="14">
        <v>6.9623904014766966E-2</v>
      </c>
      <c r="X9" s="10">
        <v>0.36062145204660889</v>
      </c>
      <c r="Y9" s="9"/>
    </row>
    <row r="10" spans="2:25" x14ac:dyDescent="0.25">
      <c r="N10" s="3">
        <v>17</v>
      </c>
      <c r="O10" s="4">
        <v>12366</v>
      </c>
      <c r="P10" s="4">
        <v>50</v>
      </c>
      <c r="Q10" s="11">
        <v>0.45</v>
      </c>
      <c r="R10" s="7">
        <v>0.55000000000000004</v>
      </c>
      <c r="S10" s="3">
        <v>10919</v>
      </c>
      <c r="T10" s="4">
        <v>2217</v>
      </c>
      <c r="U10" s="13">
        <v>0.17928190198932556</v>
      </c>
      <c r="V10" s="9">
        <v>713</v>
      </c>
      <c r="W10" s="14">
        <v>5.7658094775998703E-2</v>
      </c>
      <c r="X10" s="10">
        <v>0.32160577356788456</v>
      </c>
      <c r="Y10" s="9"/>
    </row>
    <row r="11" spans="2:25" x14ac:dyDescent="0.25">
      <c r="N11" s="3">
        <v>18</v>
      </c>
      <c r="O11" s="4">
        <v>7430</v>
      </c>
      <c r="P11" s="4">
        <v>48</v>
      </c>
      <c r="Q11" s="11">
        <v>0.48</v>
      </c>
      <c r="R11" s="7">
        <v>0.52</v>
      </c>
      <c r="S11" s="3">
        <v>6571</v>
      </c>
      <c r="T11" s="4">
        <v>1350</v>
      </c>
      <c r="U11" s="13">
        <v>0.18169582772543741</v>
      </c>
      <c r="V11" s="9">
        <v>374</v>
      </c>
      <c r="W11" s="14">
        <v>5.0336473755047108E-2</v>
      </c>
      <c r="X11" s="10">
        <v>0.27703703703703703</v>
      </c>
      <c r="Y11" s="9"/>
    </row>
    <row r="12" spans="2:25" x14ac:dyDescent="0.25">
      <c r="N12" s="3">
        <v>19</v>
      </c>
      <c r="O12" s="4">
        <v>6222</v>
      </c>
      <c r="P12" s="4">
        <v>47</v>
      </c>
      <c r="Q12" s="11">
        <v>0.48</v>
      </c>
      <c r="R12" s="7">
        <v>0.52</v>
      </c>
      <c r="S12" s="3">
        <v>5592</v>
      </c>
      <c r="T12" s="4">
        <v>1065</v>
      </c>
      <c r="U12" s="13">
        <v>0.17116682738669239</v>
      </c>
      <c r="V12" s="9">
        <v>250</v>
      </c>
      <c r="W12" s="14">
        <v>4.0180006428801027E-2</v>
      </c>
      <c r="X12" s="10">
        <v>0.23474178403755869</v>
      </c>
      <c r="Y12" s="9"/>
    </row>
    <row r="13" spans="2:25" x14ac:dyDescent="0.25">
      <c r="N13" s="3">
        <v>20</v>
      </c>
      <c r="O13" s="4">
        <v>4724</v>
      </c>
      <c r="P13" s="4">
        <v>45</v>
      </c>
      <c r="Q13" s="11">
        <v>0.49</v>
      </c>
      <c r="R13" s="7">
        <v>0.51</v>
      </c>
      <c r="S13" s="3">
        <v>4197</v>
      </c>
      <c r="T13" s="4">
        <v>732</v>
      </c>
      <c r="U13" s="13">
        <v>0.15495342929720576</v>
      </c>
      <c r="V13" s="9">
        <v>156</v>
      </c>
      <c r="W13" s="14">
        <v>3.3022861981371721E-2</v>
      </c>
      <c r="X13" s="10">
        <v>0.21311475409836064</v>
      </c>
      <c r="Y13" s="9"/>
    </row>
    <row r="14" spans="2:25" x14ac:dyDescent="0.25">
      <c r="N14" s="3">
        <v>21</v>
      </c>
      <c r="O14" s="4">
        <v>3612</v>
      </c>
      <c r="P14" s="4">
        <v>43</v>
      </c>
      <c r="Q14" s="11">
        <v>0.5</v>
      </c>
      <c r="R14" s="7">
        <v>0.5</v>
      </c>
      <c r="S14" s="3">
        <v>3103</v>
      </c>
      <c r="T14" s="4">
        <v>508</v>
      </c>
      <c r="U14" s="13">
        <v>0.1406423034330011</v>
      </c>
      <c r="V14" s="9">
        <v>107</v>
      </c>
      <c r="W14" s="14">
        <v>2.9623477297895901E-2</v>
      </c>
      <c r="X14" s="10">
        <v>0.21062992125984251</v>
      </c>
      <c r="Y14" s="9"/>
    </row>
    <row r="15" spans="2:25" x14ac:dyDescent="0.25">
      <c r="N15" s="3">
        <v>22</v>
      </c>
      <c r="O15" s="4">
        <v>3197</v>
      </c>
      <c r="P15" s="4">
        <v>42</v>
      </c>
      <c r="Q15" s="11">
        <v>0.51</v>
      </c>
      <c r="R15" s="7">
        <v>0.49</v>
      </c>
      <c r="S15" s="3">
        <v>2754</v>
      </c>
      <c r="T15" s="4">
        <v>413</v>
      </c>
      <c r="U15" s="13">
        <v>0.12918360963403192</v>
      </c>
      <c r="V15" s="9">
        <v>60</v>
      </c>
      <c r="W15" s="14">
        <v>1.876759461995621E-2</v>
      </c>
      <c r="X15" s="10">
        <v>0.14527845036319612</v>
      </c>
      <c r="Y15" s="9"/>
    </row>
    <row r="16" spans="2:25" x14ac:dyDescent="0.25">
      <c r="N16" s="3">
        <v>23</v>
      </c>
      <c r="O16" s="4">
        <v>2352</v>
      </c>
      <c r="P16" s="4">
        <v>39</v>
      </c>
      <c r="Q16" s="11">
        <v>0.51</v>
      </c>
      <c r="R16" s="7">
        <v>0.49</v>
      </c>
      <c r="S16" s="3">
        <v>2071</v>
      </c>
      <c r="T16" s="4">
        <v>311</v>
      </c>
      <c r="U16" s="13">
        <v>0.13222789115646258</v>
      </c>
      <c r="V16" s="9">
        <v>43</v>
      </c>
      <c r="W16" s="14">
        <v>1.8282312925170068E-2</v>
      </c>
      <c r="X16" s="10">
        <v>0.13826366559485531</v>
      </c>
      <c r="Y16" s="9"/>
    </row>
    <row r="17" spans="14:25" x14ac:dyDescent="0.25">
      <c r="N17" s="3">
        <v>24</v>
      </c>
      <c r="O17" s="4">
        <v>2339</v>
      </c>
      <c r="P17" s="4">
        <v>37</v>
      </c>
      <c r="Q17" s="11">
        <v>0.54</v>
      </c>
      <c r="R17" s="7">
        <v>0.46</v>
      </c>
      <c r="S17" s="3">
        <v>2071</v>
      </c>
      <c r="T17" s="4">
        <v>282</v>
      </c>
      <c r="U17" s="13">
        <v>0.12056434373663959</v>
      </c>
      <c r="V17" s="9">
        <v>31</v>
      </c>
      <c r="W17" s="14">
        <v>1.3253527148353997E-2</v>
      </c>
      <c r="X17" s="10">
        <v>0.1099290780141844</v>
      </c>
      <c r="Y17" s="9"/>
    </row>
    <row r="18" spans="14:25" x14ac:dyDescent="0.25">
      <c r="N18" s="3">
        <v>25</v>
      </c>
      <c r="O18" s="4">
        <v>4089</v>
      </c>
      <c r="P18" s="4">
        <v>36</v>
      </c>
      <c r="Q18" s="11">
        <v>0.59</v>
      </c>
      <c r="R18" s="7">
        <v>0.41</v>
      </c>
      <c r="S18" s="3">
        <v>3729</v>
      </c>
      <c r="T18" s="4">
        <v>314</v>
      </c>
      <c r="U18" s="13">
        <v>7.6791391538273412E-2</v>
      </c>
      <c r="V18" s="9">
        <v>34</v>
      </c>
      <c r="W18" s="14">
        <v>8.314991440449988E-3</v>
      </c>
      <c r="X18" s="10">
        <v>0.10828025477707007</v>
      </c>
      <c r="Y18" s="9"/>
    </row>
    <row r="19" spans="14:25" x14ac:dyDescent="0.25">
      <c r="N19" s="3">
        <v>26</v>
      </c>
      <c r="O19" s="4">
        <v>3196</v>
      </c>
      <c r="P19" s="4">
        <v>37</v>
      </c>
      <c r="Q19" s="11">
        <v>0.55000000000000004</v>
      </c>
      <c r="R19" s="7">
        <v>0.45</v>
      </c>
      <c r="S19" s="3">
        <v>2832</v>
      </c>
      <c r="T19" s="4">
        <v>293</v>
      </c>
      <c r="U19" s="13">
        <v>9.1677096370463076E-2</v>
      </c>
      <c r="V19" s="9">
        <v>22</v>
      </c>
      <c r="W19" s="14">
        <v>6.8836045056320403E-3</v>
      </c>
      <c r="X19" s="10">
        <v>7.5085324232081918E-2</v>
      </c>
      <c r="Y19" s="9"/>
    </row>
    <row r="20" spans="14:25" x14ac:dyDescent="0.25">
      <c r="N20" s="3">
        <v>27</v>
      </c>
      <c r="O20" s="4">
        <v>2692</v>
      </c>
      <c r="P20" s="4">
        <v>36</v>
      </c>
      <c r="Q20" s="11">
        <v>0.52</v>
      </c>
      <c r="R20" s="7">
        <v>0.48</v>
      </c>
      <c r="S20" s="3">
        <v>2462</v>
      </c>
      <c r="T20" s="4">
        <v>257</v>
      </c>
      <c r="U20" s="13">
        <v>9.5468053491827631E-2</v>
      </c>
      <c r="V20" s="9">
        <v>25</v>
      </c>
      <c r="W20" s="14">
        <v>9.2867756315007429E-3</v>
      </c>
      <c r="X20" s="10">
        <v>9.727626459143969E-2</v>
      </c>
      <c r="Y20" s="9"/>
    </row>
    <row r="21" spans="14:25" x14ac:dyDescent="0.25">
      <c r="N21" s="3">
        <v>28</v>
      </c>
      <c r="O21" s="4">
        <v>2414</v>
      </c>
      <c r="P21" s="4">
        <v>36</v>
      </c>
      <c r="Q21" s="11">
        <v>0.56000000000000005</v>
      </c>
      <c r="R21" s="7">
        <v>0.44</v>
      </c>
      <c r="S21" s="3">
        <v>2182</v>
      </c>
      <c r="T21" s="4">
        <v>251</v>
      </c>
      <c r="U21" s="13">
        <v>0.10397680198840099</v>
      </c>
      <c r="V21" s="9">
        <v>22</v>
      </c>
      <c r="W21" s="14">
        <v>9.1135045567522777E-3</v>
      </c>
      <c r="X21" s="10">
        <v>8.7649402390438252E-2</v>
      </c>
      <c r="Y21" s="9"/>
    </row>
    <row r="22" spans="14:25" x14ac:dyDescent="0.25">
      <c r="N22" s="3">
        <v>29</v>
      </c>
      <c r="O22" s="4">
        <v>3013</v>
      </c>
      <c r="P22" s="4">
        <v>36</v>
      </c>
      <c r="Q22" s="11">
        <v>0.52</v>
      </c>
      <c r="R22" s="7">
        <v>0.48</v>
      </c>
      <c r="S22" s="3">
        <v>2624</v>
      </c>
      <c r="T22" s="4">
        <v>316</v>
      </c>
      <c r="U22" s="13">
        <v>0.10487885828078328</v>
      </c>
      <c r="V22" s="9">
        <v>30</v>
      </c>
      <c r="W22" s="14">
        <v>9.9568536342515765E-3</v>
      </c>
      <c r="X22" s="10">
        <v>9.49367088607595E-2</v>
      </c>
      <c r="Y22" s="9"/>
    </row>
    <row r="23" spans="14:25" x14ac:dyDescent="0.25">
      <c r="N23" s="3">
        <v>30</v>
      </c>
      <c r="O23" s="4">
        <v>3926</v>
      </c>
      <c r="P23" s="4">
        <v>36</v>
      </c>
      <c r="Q23" s="11">
        <v>0.52</v>
      </c>
      <c r="R23" s="7">
        <v>0.48</v>
      </c>
      <c r="S23" s="3">
        <v>3365</v>
      </c>
      <c r="T23" s="4">
        <v>319</v>
      </c>
      <c r="U23" s="13">
        <v>8.1253183902190523E-2</v>
      </c>
      <c r="V23" s="9">
        <v>31</v>
      </c>
      <c r="W23" s="14">
        <v>7.896077432501274E-3</v>
      </c>
      <c r="X23" s="10">
        <v>9.7178683385579931E-2</v>
      </c>
      <c r="Y23" s="9"/>
    </row>
    <row r="24" spans="14:25" x14ac:dyDescent="0.25">
      <c r="N24" s="3">
        <v>31</v>
      </c>
      <c r="O24" s="4">
        <v>4813</v>
      </c>
      <c r="P24" s="4">
        <v>36</v>
      </c>
      <c r="Q24" s="11">
        <v>0.5</v>
      </c>
      <c r="R24" s="7">
        <v>0.5</v>
      </c>
      <c r="S24" s="3">
        <v>4048</v>
      </c>
      <c r="T24" s="4">
        <v>366</v>
      </c>
      <c r="U24" s="13">
        <v>7.6044047371701645E-2</v>
      </c>
      <c r="V24" s="9">
        <v>30</v>
      </c>
      <c r="W24" s="14">
        <v>6.2331186370247248E-3</v>
      </c>
      <c r="X24" s="10">
        <v>8.1967213114754092E-2</v>
      </c>
      <c r="Y24" s="9"/>
    </row>
    <row r="25" spans="14:25" x14ac:dyDescent="0.25">
      <c r="N25" s="3">
        <v>32</v>
      </c>
      <c r="O25" s="4">
        <v>6033</v>
      </c>
      <c r="P25" s="4">
        <v>34</v>
      </c>
      <c r="Q25" s="11">
        <v>0.54</v>
      </c>
      <c r="R25" s="7">
        <v>0.46</v>
      </c>
      <c r="S25" s="3">
        <v>5120</v>
      </c>
      <c r="T25" s="4">
        <v>377</v>
      </c>
      <c r="U25" s="13">
        <v>6.2489640311619424E-2</v>
      </c>
      <c r="V25" s="9">
        <v>26</v>
      </c>
      <c r="W25" s="14">
        <v>4.3096303663185814E-3</v>
      </c>
      <c r="X25" s="10">
        <v>6.8965517241379309E-2</v>
      </c>
      <c r="Y25" s="9"/>
    </row>
    <row r="26" spans="14:25" x14ac:dyDescent="0.25">
      <c r="N26" s="3">
        <v>33</v>
      </c>
      <c r="O26" s="4">
        <v>7920</v>
      </c>
      <c r="P26" s="4">
        <v>32</v>
      </c>
      <c r="Q26" s="11">
        <v>0.53</v>
      </c>
      <c r="R26" s="7">
        <v>0.47</v>
      </c>
      <c r="S26" s="3">
        <v>6735</v>
      </c>
      <c r="T26" s="4">
        <v>404</v>
      </c>
      <c r="U26" s="13">
        <v>5.1010101010101012E-2</v>
      </c>
      <c r="V26" s="9">
        <v>27</v>
      </c>
      <c r="W26" s="14">
        <v>3.4090909090909089E-3</v>
      </c>
      <c r="X26" s="10">
        <v>6.6831683168316836E-2</v>
      </c>
      <c r="Y26" s="9"/>
    </row>
    <row r="27" spans="14:25" x14ac:dyDescent="0.25">
      <c r="N27" s="3">
        <v>34</v>
      </c>
      <c r="O27" s="4">
        <v>9556</v>
      </c>
      <c r="P27" s="4">
        <v>32</v>
      </c>
      <c r="Q27" s="11">
        <v>0.55000000000000004</v>
      </c>
      <c r="R27" s="8">
        <v>0.45</v>
      </c>
      <c r="S27" s="3">
        <v>7994</v>
      </c>
      <c r="T27" s="4">
        <v>400</v>
      </c>
      <c r="U27" s="13">
        <v>4.1858518208455424E-2</v>
      </c>
      <c r="V27" s="9">
        <v>24</v>
      </c>
      <c r="W27" s="14">
        <v>2.5115110925073253E-3</v>
      </c>
      <c r="X27" s="10">
        <v>0.06</v>
      </c>
      <c r="Y27" s="9"/>
    </row>
    <row r="28" spans="14:25" x14ac:dyDescent="0.25">
      <c r="N28" s="3">
        <v>35</v>
      </c>
      <c r="O28" s="4">
        <v>8779</v>
      </c>
      <c r="P28" s="4">
        <v>32</v>
      </c>
      <c r="Q28" s="11">
        <v>0.53</v>
      </c>
      <c r="R28" s="8">
        <v>0.47</v>
      </c>
      <c r="S28" s="3">
        <v>7050</v>
      </c>
      <c r="T28" s="4">
        <v>337</v>
      </c>
      <c r="U28" s="13">
        <v>3.838706002961613E-2</v>
      </c>
      <c r="V28" s="9">
        <v>11</v>
      </c>
      <c r="W28" s="14">
        <v>1.25299008998747E-3</v>
      </c>
      <c r="X28" s="10">
        <v>3.2640949554896145E-2</v>
      </c>
      <c r="Y28" s="9"/>
    </row>
    <row r="29" spans="14:25" x14ac:dyDescent="0.25">
      <c r="N29" s="3">
        <v>36</v>
      </c>
      <c r="O29" s="4">
        <v>8580</v>
      </c>
      <c r="P29" s="4">
        <v>33</v>
      </c>
      <c r="Q29" s="11">
        <v>0.54</v>
      </c>
      <c r="R29" s="33">
        <v>0.46</v>
      </c>
      <c r="S29" s="3">
        <v>6720</v>
      </c>
      <c r="T29" s="4">
        <v>364</v>
      </c>
      <c r="U29" s="21">
        <v>4.2424242424242427E-2</v>
      </c>
      <c r="V29" s="9">
        <v>21</v>
      </c>
      <c r="W29" s="14">
        <v>2.4475524475524478E-3</v>
      </c>
      <c r="X29" s="10">
        <v>5.7692307692307696E-2</v>
      </c>
      <c r="Y29" s="34" t="s">
        <v>11</v>
      </c>
    </row>
    <row r="30" spans="14:25" x14ac:dyDescent="0.25">
      <c r="N30" s="3">
        <v>37</v>
      </c>
      <c r="O30" s="4">
        <v>9701</v>
      </c>
      <c r="P30" s="4">
        <v>35</v>
      </c>
      <c r="Q30" s="11">
        <v>0.52</v>
      </c>
      <c r="R30" s="33">
        <v>0.48</v>
      </c>
      <c r="S30" s="3">
        <v>7303</v>
      </c>
      <c r="T30" s="4">
        <v>372</v>
      </c>
      <c r="U30" s="21">
        <v>3.8346562210081432E-2</v>
      </c>
      <c r="V30" s="9">
        <v>15</v>
      </c>
      <c r="W30" s="14">
        <v>1.5462323471807031E-3</v>
      </c>
      <c r="X30" s="10">
        <v>4.0322580645161289E-2</v>
      </c>
      <c r="Y30" s="34" t="s">
        <v>11</v>
      </c>
    </row>
    <row r="31" spans="14:25" x14ac:dyDescent="0.25">
      <c r="N31" s="3">
        <v>38</v>
      </c>
      <c r="O31" s="4">
        <v>11822</v>
      </c>
      <c r="P31" s="4">
        <v>36</v>
      </c>
      <c r="Q31" s="11">
        <v>0.51</v>
      </c>
      <c r="R31" s="33">
        <v>0.49</v>
      </c>
      <c r="S31" s="3">
        <v>8124</v>
      </c>
      <c r="T31" s="4">
        <v>437</v>
      </c>
      <c r="U31" s="21">
        <v>3.6964980544747082E-2</v>
      </c>
      <c r="V31" s="9">
        <v>8</v>
      </c>
      <c r="W31" s="14">
        <v>6.767044493317544E-4</v>
      </c>
      <c r="X31" s="10">
        <v>1.8306636155606407E-2</v>
      </c>
      <c r="Y31" s="34" t="s">
        <v>11</v>
      </c>
    </row>
    <row r="35" spans="24:24" x14ac:dyDescent="0.25">
      <c r="X35" s="12"/>
    </row>
  </sheetData>
  <pageMargins left="0.7" right="0.7" top="0.78740157499999996" bottom="0.78740157499999996" header="0.3" footer="0.3"/>
  <pageSetup paperSize="9" scale="95" fitToWidth="0" orientation="landscape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9E2C6-35D5-4ECF-84DF-194BF3D1E11D}">
  <dimension ref="B1:Y35"/>
  <sheetViews>
    <sheetView showGridLines="0" zoomScaleNormal="100" workbookViewId="0">
      <selection activeCell="I30" sqref="I30"/>
    </sheetView>
  </sheetViews>
  <sheetFormatPr baseColWidth="10" defaultRowHeight="15" x14ac:dyDescent="0.25"/>
  <cols>
    <col min="11" max="11" width="14.7109375" customWidth="1"/>
    <col min="12" max="12" width="5" customWidth="1"/>
    <col min="13" max="13" width="5.140625" customWidth="1"/>
    <col min="14" max="14" width="9.85546875" customWidth="1"/>
    <col min="16" max="16" width="6.5703125" customWidth="1"/>
    <col min="17" max="17" width="9.28515625" customWidth="1"/>
    <col min="18" max="18" width="7.85546875" customWidth="1"/>
    <col min="19" max="19" width="13.28515625" customWidth="1"/>
    <col min="20" max="20" width="11.28515625" customWidth="1"/>
    <col min="21" max="21" width="12.85546875" customWidth="1"/>
    <col min="22" max="22" width="12" customWidth="1"/>
    <col min="23" max="23" width="12.42578125" customWidth="1"/>
    <col min="24" max="24" width="11.140625" customWidth="1"/>
    <col min="25" max="25" width="7.7109375" customWidth="1"/>
    <col min="26" max="26" width="11.140625" customWidth="1"/>
    <col min="27" max="27" width="9.42578125" customWidth="1"/>
  </cols>
  <sheetData>
    <row r="1" spans="2:25" x14ac:dyDescent="0.25">
      <c r="B1" s="6" t="str">
        <f>N1</f>
        <v>Stand:</v>
      </c>
      <c r="C1" s="5">
        <f>O1</f>
        <v>44089</v>
      </c>
      <c r="E1" t="str">
        <f>S1</f>
        <v>KW 1-10 wurden zusammengefasst</v>
      </c>
      <c r="N1" s="6" t="s">
        <v>1</v>
      </c>
      <c r="O1" s="18">
        <v>44089</v>
      </c>
      <c r="P1" s="1"/>
      <c r="Q1" s="2"/>
      <c r="S1" s="6" t="s">
        <v>12</v>
      </c>
    </row>
    <row r="2" spans="2:25" ht="51" x14ac:dyDescent="0.25">
      <c r="N2" s="15" t="s">
        <v>0</v>
      </c>
      <c r="O2" s="16" t="s">
        <v>2</v>
      </c>
      <c r="P2" s="16" t="s">
        <v>9</v>
      </c>
      <c r="Q2" s="15" t="s">
        <v>3</v>
      </c>
      <c r="R2" s="17" t="s">
        <v>4</v>
      </c>
      <c r="S2" s="16" t="s">
        <v>5</v>
      </c>
      <c r="T2" s="16" t="s">
        <v>6</v>
      </c>
      <c r="U2" s="16" t="s">
        <v>8</v>
      </c>
      <c r="V2" s="16" t="s">
        <v>7</v>
      </c>
      <c r="W2" s="16" t="s">
        <v>14</v>
      </c>
      <c r="X2" s="16" t="s">
        <v>13</v>
      </c>
      <c r="Y2" s="16" t="s">
        <v>10</v>
      </c>
    </row>
    <row r="3" spans="2:25" x14ac:dyDescent="0.25">
      <c r="N3" s="3">
        <v>10</v>
      </c>
      <c r="O3" s="4">
        <v>892</v>
      </c>
      <c r="P3" s="4">
        <v>42</v>
      </c>
      <c r="Q3" s="11">
        <v>0.53</v>
      </c>
      <c r="R3" s="7">
        <v>0.47</v>
      </c>
      <c r="S3" s="3">
        <v>800</v>
      </c>
      <c r="T3" s="4">
        <v>162</v>
      </c>
      <c r="U3" s="13">
        <v>0.18161434977578475</v>
      </c>
      <c r="V3" s="9">
        <v>12</v>
      </c>
      <c r="W3" s="14">
        <v>1.3452914798206279E-2</v>
      </c>
      <c r="X3" s="10">
        <v>7.407407407407407E-2</v>
      </c>
      <c r="Y3" s="9"/>
    </row>
    <row r="4" spans="2:25" x14ac:dyDescent="0.25">
      <c r="N4" s="3">
        <v>11</v>
      </c>
      <c r="O4" s="4">
        <v>6428</v>
      </c>
      <c r="P4" s="4">
        <v>45</v>
      </c>
      <c r="Q4" s="11">
        <v>0.56000000000000005</v>
      </c>
      <c r="R4" s="7">
        <v>0.44</v>
      </c>
      <c r="S4" s="3">
        <v>5613</v>
      </c>
      <c r="T4" s="4">
        <v>521</v>
      </c>
      <c r="U4" s="13">
        <v>8.1051649035469825E-2</v>
      </c>
      <c r="V4" s="9">
        <v>85</v>
      </c>
      <c r="W4" s="14">
        <v>1.3223397635345364E-2</v>
      </c>
      <c r="X4" s="10">
        <v>0.16314779270633398</v>
      </c>
      <c r="Y4" s="9"/>
    </row>
    <row r="5" spans="2:25" x14ac:dyDescent="0.25">
      <c r="N5" s="3">
        <v>12</v>
      </c>
      <c r="O5" s="4">
        <v>22438</v>
      </c>
      <c r="P5" s="4">
        <v>45</v>
      </c>
      <c r="Q5" s="11">
        <v>0.55000000000000004</v>
      </c>
      <c r="R5" s="7">
        <v>0.45</v>
      </c>
      <c r="S5" s="3">
        <v>19333</v>
      </c>
      <c r="T5" s="4">
        <v>2201</v>
      </c>
      <c r="U5" s="13">
        <v>9.8092521615117209E-2</v>
      </c>
      <c r="V5" s="9">
        <v>475</v>
      </c>
      <c r="W5" s="14">
        <v>2.1169444692040289E-2</v>
      </c>
      <c r="X5" s="10">
        <v>0.21581099500227169</v>
      </c>
      <c r="Y5" s="9"/>
    </row>
    <row r="6" spans="2:25" x14ac:dyDescent="0.25">
      <c r="N6" s="3">
        <v>13</v>
      </c>
      <c r="O6" s="4">
        <v>34027</v>
      </c>
      <c r="P6" s="4">
        <v>48</v>
      </c>
      <c r="Q6" s="11">
        <v>0.49</v>
      </c>
      <c r="R6" s="7">
        <v>0.51</v>
      </c>
      <c r="S6" s="3">
        <v>29437</v>
      </c>
      <c r="T6" s="4">
        <v>5099</v>
      </c>
      <c r="U6" s="13">
        <v>0.14985158844447058</v>
      </c>
      <c r="V6" s="9">
        <v>1448</v>
      </c>
      <c r="W6" s="14">
        <v>4.2554442060716492E-2</v>
      </c>
      <c r="X6" s="10">
        <v>0.28397725044126298</v>
      </c>
      <c r="Y6" s="9"/>
    </row>
    <row r="7" spans="2:25" x14ac:dyDescent="0.25">
      <c r="N7" s="3">
        <v>14</v>
      </c>
      <c r="O7" s="4">
        <v>36090</v>
      </c>
      <c r="P7" s="4">
        <v>51</v>
      </c>
      <c r="Q7" s="11">
        <v>0.45</v>
      </c>
      <c r="R7" s="7">
        <v>0.55000000000000004</v>
      </c>
      <c r="S7" s="3">
        <v>31474</v>
      </c>
      <c r="T7" s="4">
        <v>6052</v>
      </c>
      <c r="U7" s="13">
        <v>0.16769188140759214</v>
      </c>
      <c r="V7" s="9">
        <v>2246</v>
      </c>
      <c r="W7" s="14">
        <v>6.2233305624826825E-2</v>
      </c>
      <c r="X7" s="10">
        <v>0.37111698612029081</v>
      </c>
      <c r="Y7" s="9"/>
    </row>
    <row r="8" spans="2:25" x14ac:dyDescent="0.25">
      <c r="N8" s="3">
        <v>15</v>
      </c>
      <c r="O8" s="4">
        <v>27176</v>
      </c>
      <c r="P8" s="4">
        <v>52</v>
      </c>
      <c r="Q8" s="11">
        <v>0.44</v>
      </c>
      <c r="R8" s="7">
        <v>0.56000000000000005</v>
      </c>
      <c r="S8" s="3">
        <v>24024</v>
      </c>
      <c r="T8" s="4">
        <v>4702</v>
      </c>
      <c r="U8" s="13">
        <v>0.17302031204003532</v>
      </c>
      <c r="V8" s="9">
        <v>1862</v>
      </c>
      <c r="W8" s="14">
        <v>6.8516337945245809E-2</v>
      </c>
      <c r="X8" s="10">
        <v>0.39600170140365804</v>
      </c>
      <c r="Y8" s="9"/>
    </row>
    <row r="9" spans="2:25" x14ac:dyDescent="0.25">
      <c r="N9" s="3">
        <v>16</v>
      </c>
      <c r="O9" s="4">
        <v>17338</v>
      </c>
      <c r="P9" s="4">
        <v>51</v>
      </c>
      <c r="Q9" s="11">
        <v>0.45</v>
      </c>
      <c r="R9" s="7">
        <v>0.55000000000000004</v>
      </c>
      <c r="S9" s="3">
        <v>15465</v>
      </c>
      <c r="T9" s="4">
        <v>3347</v>
      </c>
      <c r="U9" s="13">
        <v>0.19304418041296573</v>
      </c>
      <c r="V9" s="9">
        <v>1207</v>
      </c>
      <c r="W9" s="14">
        <v>6.9615872649671243E-2</v>
      </c>
      <c r="X9" s="10">
        <v>0.36062145204660889</v>
      </c>
      <c r="Y9" s="9"/>
    </row>
    <row r="10" spans="2:25" x14ac:dyDescent="0.25">
      <c r="N10" s="3">
        <v>17</v>
      </c>
      <c r="O10" s="4">
        <v>12366</v>
      </c>
      <c r="P10" s="4">
        <v>50</v>
      </c>
      <c r="Q10" s="11">
        <v>0.45</v>
      </c>
      <c r="R10" s="7">
        <v>0.55000000000000004</v>
      </c>
      <c r="S10" s="3">
        <v>10913</v>
      </c>
      <c r="T10" s="4">
        <v>2214</v>
      </c>
      <c r="U10" s="13">
        <v>0.17903930131004367</v>
      </c>
      <c r="V10" s="9">
        <v>713</v>
      </c>
      <c r="W10" s="14">
        <v>5.7658094775998703E-2</v>
      </c>
      <c r="X10" s="10">
        <v>0.32204155374887083</v>
      </c>
      <c r="Y10" s="9"/>
    </row>
    <row r="11" spans="2:25" x14ac:dyDescent="0.25">
      <c r="N11" s="3">
        <v>18</v>
      </c>
      <c r="O11" s="4">
        <v>7442</v>
      </c>
      <c r="P11" s="4">
        <v>48</v>
      </c>
      <c r="Q11" s="11">
        <v>0.48</v>
      </c>
      <c r="R11" s="7">
        <v>0.52</v>
      </c>
      <c r="S11" s="3">
        <v>6580</v>
      </c>
      <c r="T11" s="4">
        <v>1350</v>
      </c>
      <c r="U11" s="13">
        <v>0.18140284869658693</v>
      </c>
      <c r="V11" s="9">
        <v>374</v>
      </c>
      <c r="W11" s="14">
        <v>5.0255307712980382E-2</v>
      </c>
      <c r="X11" s="10">
        <v>0.27703703703703703</v>
      </c>
      <c r="Y11" s="9"/>
    </row>
    <row r="12" spans="2:25" x14ac:dyDescent="0.25">
      <c r="N12" s="3">
        <v>19</v>
      </c>
      <c r="O12" s="4">
        <v>6222</v>
      </c>
      <c r="P12" s="4">
        <v>47</v>
      </c>
      <c r="Q12" s="11">
        <v>0.48</v>
      </c>
      <c r="R12" s="7">
        <v>0.52</v>
      </c>
      <c r="S12" s="3">
        <v>5589</v>
      </c>
      <c r="T12" s="4">
        <v>1063</v>
      </c>
      <c r="U12" s="13">
        <v>0.17084538733526197</v>
      </c>
      <c r="V12" s="9">
        <v>250</v>
      </c>
      <c r="W12" s="14">
        <v>4.0180006428801027E-2</v>
      </c>
      <c r="X12" s="10">
        <v>0.23518344308560676</v>
      </c>
      <c r="Y12" s="9"/>
    </row>
    <row r="13" spans="2:25" x14ac:dyDescent="0.25">
      <c r="N13" s="3">
        <v>20</v>
      </c>
      <c r="O13" s="4">
        <v>4722</v>
      </c>
      <c r="P13" s="4">
        <v>45</v>
      </c>
      <c r="Q13" s="11">
        <v>0.49</v>
      </c>
      <c r="R13" s="7">
        <v>0.51</v>
      </c>
      <c r="S13" s="3">
        <v>4192</v>
      </c>
      <c r="T13" s="4">
        <v>730</v>
      </c>
      <c r="U13" s="13">
        <v>0.15459551037695893</v>
      </c>
      <c r="V13" s="9">
        <v>156</v>
      </c>
      <c r="W13" s="14">
        <v>3.303684879288437E-2</v>
      </c>
      <c r="X13" s="10">
        <v>0.21369863013698631</v>
      </c>
      <c r="Y13" s="9"/>
    </row>
    <row r="14" spans="2:25" x14ac:dyDescent="0.25">
      <c r="N14" s="3">
        <v>21</v>
      </c>
      <c r="O14" s="4">
        <v>3612</v>
      </c>
      <c r="P14" s="4">
        <v>43</v>
      </c>
      <c r="Q14" s="11">
        <v>0.5</v>
      </c>
      <c r="R14" s="7">
        <v>0.5</v>
      </c>
      <c r="S14" s="3">
        <v>3098</v>
      </c>
      <c r="T14" s="4">
        <v>508</v>
      </c>
      <c r="U14" s="13">
        <v>0.1406423034330011</v>
      </c>
      <c r="V14" s="9">
        <v>107</v>
      </c>
      <c r="W14" s="14">
        <v>2.9623477297895901E-2</v>
      </c>
      <c r="X14" s="10">
        <v>0.21062992125984251</v>
      </c>
      <c r="Y14" s="9"/>
    </row>
    <row r="15" spans="2:25" x14ac:dyDescent="0.25">
      <c r="N15" s="3">
        <v>22</v>
      </c>
      <c r="O15" s="4">
        <v>3196</v>
      </c>
      <c r="P15" s="4">
        <v>42</v>
      </c>
      <c r="Q15" s="11">
        <v>0.51</v>
      </c>
      <c r="R15" s="7">
        <v>0.49</v>
      </c>
      <c r="S15" s="3">
        <v>2751</v>
      </c>
      <c r="T15" s="4">
        <v>413</v>
      </c>
      <c r="U15" s="13">
        <v>0.12922403003754693</v>
      </c>
      <c r="V15" s="9">
        <v>60</v>
      </c>
      <c r="W15" s="14">
        <v>1.8773466833541929E-2</v>
      </c>
      <c r="X15" s="10">
        <v>0.14527845036319612</v>
      </c>
      <c r="Y15" s="9"/>
    </row>
    <row r="16" spans="2:25" x14ac:dyDescent="0.25">
      <c r="N16" s="3">
        <v>23</v>
      </c>
      <c r="O16" s="4">
        <v>2350</v>
      </c>
      <c r="P16" s="4">
        <v>39</v>
      </c>
      <c r="Q16" s="11">
        <v>0.51</v>
      </c>
      <c r="R16" s="7">
        <v>0.49</v>
      </c>
      <c r="S16" s="3">
        <v>2068</v>
      </c>
      <c r="T16" s="4">
        <v>311</v>
      </c>
      <c r="U16" s="13">
        <v>0.13234042553191488</v>
      </c>
      <c r="V16" s="9">
        <v>43</v>
      </c>
      <c r="W16" s="14">
        <v>1.8297872340425531E-2</v>
      </c>
      <c r="X16" s="10">
        <v>0.13826366559485531</v>
      </c>
      <c r="Y16" s="9"/>
    </row>
    <row r="17" spans="14:25" x14ac:dyDescent="0.25">
      <c r="N17" s="3">
        <v>24</v>
      </c>
      <c r="O17" s="4">
        <v>2338</v>
      </c>
      <c r="P17" s="4">
        <v>37</v>
      </c>
      <c r="Q17" s="11">
        <v>0.54</v>
      </c>
      <c r="R17" s="7">
        <v>0.46</v>
      </c>
      <c r="S17" s="3">
        <v>2071</v>
      </c>
      <c r="T17" s="4">
        <v>282</v>
      </c>
      <c r="U17" s="13">
        <v>0.12061591103507271</v>
      </c>
      <c r="V17" s="9">
        <v>31</v>
      </c>
      <c r="W17" s="14">
        <v>1.3259195893926433E-2</v>
      </c>
      <c r="X17" s="10">
        <v>0.1099290780141844</v>
      </c>
      <c r="Y17" s="9"/>
    </row>
    <row r="18" spans="14:25" x14ac:dyDescent="0.25">
      <c r="N18" s="3">
        <v>25</v>
      </c>
      <c r="O18" s="4">
        <v>4086</v>
      </c>
      <c r="P18" s="4">
        <v>36</v>
      </c>
      <c r="Q18" s="11">
        <v>0.59</v>
      </c>
      <c r="R18" s="7">
        <v>0.41</v>
      </c>
      <c r="S18" s="3">
        <v>3728</v>
      </c>
      <c r="T18" s="4">
        <v>313</v>
      </c>
      <c r="U18" s="13">
        <v>7.6603034752814492E-2</v>
      </c>
      <c r="V18" s="9">
        <v>34</v>
      </c>
      <c r="W18" s="14">
        <v>8.321096426823299E-3</v>
      </c>
      <c r="X18" s="10">
        <v>0.10862619808306709</v>
      </c>
      <c r="Y18" s="9"/>
    </row>
    <row r="19" spans="14:25" x14ac:dyDescent="0.25">
      <c r="N19" s="3">
        <v>26</v>
      </c>
      <c r="O19" s="4">
        <v>3195</v>
      </c>
      <c r="P19" s="4">
        <v>37</v>
      </c>
      <c r="Q19" s="11">
        <v>0.55000000000000004</v>
      </c>
      <c r="R19" s="7">
        <v>0.45</v>
      </c>
      <c r="S19" s="3">
        <v>2831</v>
      </c>
      <c r="T19" s="4">
        <v>292</v>
      </c>
      <c r="U19" s="13">
        <v>9.1392801251956188E-2</v>
      </c>
      <c r="V19" s="9">
        <v>23</v>
      </c>
      <c r="W19" s="14">
        <v>7.1987480438184667E-3</v>
      </c>
      <c r="X19" s="10">
        <v>7.8767123287671229E-2</v>
      </c>
      <c r="Y19" s="9"/>
    </row>
    <row r="20" spans="14:25" x14ac:dyDescent="0.25">
      <c r="N20" s="3">
        <v>27</v>
      </c>
      <c r="O20" s="4">
        <v>2692</v>
      </c>
      <c r="P20" s="4">
        <v>36</v>
      </c>
      <c r="Q20" s="11">
        <v>0.52</v>
      </c>
      <c r="R20" s="7">
        <v>0.48</v>
      </c>
      <c r="S20" s="3">
        <v>2461</v>
      </c>
      <c r="T20" s="4">
        <v>257</v>
      </c>
      <c r="U20" s="13">
        <v>9.5468053491827631E-2</v>
      </c>
      <c r="V20" s="9">
        <v>25</v>
      </c>
      <c r="W20" s="14">
        <v>9.2867756315007429E-3</v>
      </c>
      <c r="X20" s="10">
        <v>9.727626459143969E-2</v>
      </c>
      <c r="Y20" s="9"/>
    </row>
    <row r="21" spans="14:25" x14ac:dyDescent="0.25">
      <c r="N21" s="3">
        <v>28</v>
      </c>
      <c r="O21" s="4">
        <v>2414</v>
      </c>
      <c r="P21" s="4">
        <v>36</v>
      </c>
      <c r="Q21" s="11">
        <v>0.56000000000000005</v>
      </c>
      <c r="R21" s="7">
        <v>0.44</v>
      </c>
      <c r="S21" s="3">
        <v>2182</v>
      </c>
      <c r="T21" s="4">
        <v>251</v>
      </c>
      <c r="U21" s="13">
        <v>0.10397680198840099</v>
      </c>
      <c r="V21" s="9">
        <v>22</v>
      </c>
      <c r="W21" s="14">
        <v>9.1135045567522777E-3</v>
      </c>
      <c r="X21" s="10">
        <v>8.7649402390438252E-2</v>
      </c>
      <c r="Y21" s="9"/>
    </row>
    <row r="22" spans="14:25" x14ac:dyDescent="0.25">
      <c r="N22" s="3">
        <v>29</v>
      </c>
      <c r="O22" s="4">
        <v>3012</v>
      </c>
      <c r="P22" s="4">
        <v>36</v>
      </c>
      <c r="Q22" s="11">
        <v>0.52</v>
      </c>
      <c r="R22" s="7">
        <v>0.48</v>
      </c>
      <c r="S22" s="3">
        <v>2600</v>
      </c>
      <c r="T22" s="4">
        <v>315</v>
      </c>
      <c r="U22" s="13">
        <v>0.10458167330677291</v>
      </c>
      <c r="V22" s="9">
        <v>30</v>
      </c>
      <c r="W22" s="14">
        <v>9.9601593625498006E-3</v>
      </c>
      <c r="X22" s="10">
        <v>9.5238095238095233E-2</v>
      </c>
      <c r="Y22" s="9"/>
    </row>
    <row r="23" spans="14:25" x14ac:dyDescent="0.25">
      <c r="N23" s="3">
        <v>30</v>
      </c>
      <c r="O23" s="4">
        <v>3925</v>
      </c>
      <c r="P23" s="4">
        <v>36</v>
      </c>
      <c r="Q23" s="11">
        <v>0.52</v>
      </c>
      <c r="R23" s="7">
        <v>0.48</v>
      </c>
      <c r="S23" s="3">
        <v>3362</v>
      </c>
      <c r="T23" s="4">
        <v>318</v>
      </c>
      <c r="U23" s="13">
        <v>8.101910828025477E-2</v>
      </c>
      <c r="V23" s="9">
        <v>31</v>
      </c>
      <c r="W23" s="14">
        <v>7.8980891719745219E-3</v>
      </c>
      <c r="X23" s="10">
        <v>9.7484276729559755E-2</v>
      </c>
      <c r="Y23" s="9"/>
    </row>
    <row r="24" spans="14:25" x14ac:dyDescent="0.25">
      <c r="N24" s="3">
        <v>31</v>
      </c>
      <c r="O24" s="4">
        <v>4812</v>
      </c>
      <c r="P24" s="4">
        <v>36</v>
      </c>
      <c r="Q24" s="11">
        <v>0.5</v>
      </c>
      <c r="R24" s="7">
        <v>0.5</v>
      </c>
      <c r="S24" s="3">
        <v>3990</v>
      </c>
      <c r="T24" s="4">
        <v>366</v>
      </c>
      <c r="U24" s="13">
        <v>7.6059850374064833E-2</v>
      </c>
      <c r="V24" s="9">
        <v>30</v>
      </c>
      <c r="W24" s="14">
        <v>6.2344139650872821E-3</v>
      </c>
      <c r="X24" s="10">
        <v>8.1967213114754092E-2</v>
      </c>
      <c r="Y24" s="9"/>
    </row>
    <row r="25" spans="14:25" x14ac:dyDescent="0.25">
      <c r="N25" s="3">
        <v>32</v>
      </c>
      <c r="O25" s="4">
        <v>6033</v>
      </c>
      <c r="P25" s="4">
        <v>34</v>
      </c>
      <c r="Q25" s="11">
        <v>0.54</v>
      </c>
      <c r="R25" s="7">
        <v>0.46</v>
      </c>
      <c r="S25" s="3">
        <v>5099</v>
      </c>
      <c r="T25" s="4">
        <v>376</v>
      </c>
      <c r="U25" s="13">
        <v>6.2323885297530253E-2</v>
      </c>
      <c r="V25" s="9">
        <v>23</v>
      </c>
      <c r="W25" s="14">
        <v>3.8123653240510523E-3</v>
      </c>
      <c r="X25" s="10">
        <v>6.1170212765957445E-2</v>
      </c>
      <c r="Y25" s="9"/>
    </row>
    <row r="26" spans="14:25" x14ac:dyDescent="0.25">
      <c r="N26" s="3">
        <v>33</v>
      </c>
      <c r="O26" s="4">
        <v>7914</v>
      </c>
      <c r="P26" s="4">
        <v>32</v>
      </c>
      <c r="Q26" s="11">
        <v>0.53</v>
      </c>
      <c r="R26" s="7">
        <v>0.47</v>
      </c>
      <c r="S26" s="3">
        <v>6717</v>
      </c>
      <c r="T26" s="4">
        <v>402</v>
      </c>
      <c r="U26" s="13">
        <v>5.0796057619408641E-2</v>
      </c>
      <c r="V26" s="9">
        <v>27</v>
      </c>
      <c r="W26" s="14">
        <v>3.4116755117513269E-3</v>
      </c>
      <c r="X26" s="10">
        <v>6.7164179104477612E-2</v>
      </c>
      <c r="Y26" s="9"/>
    </row>
    <row r="27" spans="14:25" x14ac:dyDescent="0.25">
      <c r="N27" s="3">
        <v>34</v>
      </c>
      <c r="O27" s="4">
        <v>9546</v>
      </c>
      <c r="P27" s="4">
        <v>32</v>
      </c>
      <c r="Q27" s="11">
        <v>0.55000000000000004</v>
      </c>
      <c r="R27" s="8">
        <v>0.45</v>
      </c>
      <c r="S27" s="3">
        <v>7966</v>
      </c>
      <c r="T27" s="4">
        <v>396</v>
      </c>
      <c r="U27" s="13">
        <v>4.1483343808925204E-2</v>
      </c>
      <c r="V27" s="9">
        <v>21</v>
      </c>
      <c r="W27" s="14">
        <v>2.1998742928975488E-3</v>
      </c>
      <c r="X27" s="10">
        <v>5.3030303030303032E-2</v>
      </c>
      <c r="Y27" s="9"/>
    </row>
    <row r="28" spans="14:25" x14ac:dyDescent="0.25">
      <c r="N28" s="3">
        <v>35</v>
      </c>
      <c r="O28" s="4">
        <v>8770</v>
      </c>
      <c r="P28" s="4">
        <v>32</v>
      </c>
      <c r="Q28" s="11">
        <v>0.53</v>
      </c>
      <c r="R28" s="8">
        <v>0.47</v>
      </c>
      <c r="S28" s="3">
        <v>7003</v>
      </c>
      <c r="T28" s="4">
        <v>328</v>
      </c>
      <c r="U28" s="13">
        <v>3.7400228050171035E-2</v>
      </c>
      <c r="V28" s="9">
        <v>9</v>
      </c>
      <c r="W28" s="14">
        <v>1.0262257696693272E-3</v>
      </c>
      <c r="X28" s="10">
        <v>2.7439024390243903E-2</v>
      </c>
      <c r="Y28" s="9" t="s">
        <v>11</v>
      </c>
    </row>
    <row r="29" spans="14:25" x14ac:dyDescent="0.25">
      <c r="N29" s="3">
        <v>36</v>
      </c>
      <c r="O29" s="4">
        <v>8556</v>
      </c>
      <c r="P29" s="4">
        <v>33</v>
      </c>
      <c r="Q29" s="11">
        <v>0.54</v>
      </c>
      <c r="R29" s="33">
        <v>0.46</v>
      </c>
      <c r="S29" s="3">
        <v>6621</v>
      </c>
      <c r="T29" s="4">
        <v>350</v>
      </c>
      <c r="U29" s="21">
        <v>4.0906965871902755E-2</v>
      </c>
      <c r="V29" s="9">
        <v>11</v>
      </c>
      <c r="W29" s="14">
        <v>1.2856474988312296E-3</v>
      </c>
      <c r="X29" s="10">
        <v>3.1428571428571431E-2</v>
      </c>
      <c r="Y29" s="34" t="s">
        <v>11</v>
      </c>
    </row>
    <row r="30" spans="14:25" x14ac:dyDescent="0.25">
      <c r="N30" s="3">
        <v>37</v>
      </c>
      <c r="O30" s="4">
        <v>9352</v>
      </c>
      <c r="P30" s="4">
        <v>35</v>
      </c>
      <c r="Q30" s="11">
        <v>0.52</v>
      </c>
      <c r="R30" s="33">
        <v>0.48</v>
      </c>
      <c r="S30" s="3">
        <v>6534</v>
      </c>
      <c r="T30" s="4">
        <v>312</v>
      </c>
      <c r="U30" s="21">
        <v>3.3361847733105215E-2</v>
      </c>
      <c r="V30" s="9">
        <v>7</v>
      </c>
      <c r="W30" s="14">
        <v>7.4850299401197609E-4</v>
      </c>
      <c r="X30" s="10">
        <v>2.2435897435897436E-2</v>
      </c>
      <c r="Y30" s="34" t="s">
        <v>11</v>
      </c>
    </row>
    <row r="35" spans="24:24" x14ac:dyDescent="0.25">
      <c r="X35" s="12"/>
    </row>
  </sheetData>
  <pageMargins left="0.7" right="0.7" top="0.78740157499999996" bottom="0.78740157499999996" header="0.3" footer="0.3"/>
  <pageSetup paperSize="9" scale="95" fitToWidth="0" orientation="landscape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C4673-A673-4AAF-AD0A-5017D7568A36}">
  <dimension ref="B1:Y35"/>
  <sheetViews>
    <sheetView showGridLines="0" topLeftCell="A2" zoomScale="115" zoomScaleNormal="115" workbookViewId="0">
      <selection activeCell="A27" sqref="A27"/>
    </sheetView>
  </sheetViews>
  <sheetFormatPr baseColWidth="10" defaultRowHeight="15" x14ac:dyDescent="0.25"/>
  <cols>
    <col min="12" max="12" width="5" customWidth="1"/>
    <col min="13" max="13" width="4" customWidth="1"/>
    <col min="14" max="14" width="9.85546875" customWidth="1"/>
    <col min="16" max="16" width="6.5703125" customWidth="1"/>
    <col min="17" max="17" width="9.28515625" customWidth="1"/>
    <col min="18" max="18" width="7.85546875" customWidth="1"/>
    <col min="19" max="19" width="13.28515625" customWidth="1"/>
    <col min="20" max="20" width="11.28515625" customWidth="1"/>
    <col min="21" max="21" width="12.85546875" customWidth="1"/>
    <col min="22" max="22" width="12" customWidth="1"/>
    <col min="23" max="23" width="12.42578125" customWidth="1"/>
    <col min="24" max="24" width="11.140625" customWidth="1"/>
    <col min="25" max="25" width="7.7109375" customWidth="1"/>
    <col min="26" max="26" width="11.140625" customWidth="1"/>
    <col min="27" max="27" width="9.42578125" customWidth="1"/>
  </cols>
  <sheetData>
    <row r="1" spans="2:25" x14ac:dyDescent="0.25">
      <c r="N1" s="6" t="s">
        <v>1</v>
      </c>
      <c r="O1" s="18">
        <v>44082</v>
      </c>
      <c r="P1" s="1"/>
      <c r="Q1" s="2"/>
      <c r="S1" s="6" t="s">
        <v>12</v>
      </c>
    </row>
    <row r="2" spans="2:25" ht="51" x14ac:dyDescent="0.25">
      <c r="B2" s="6" t="str">
        <f>N1</f>
        <v>Stand:</v>
      </c>
      <c r="C2" s="5">
        <f>O1</f>
        <v>44082</v>
      </c>
      <c r="N2" s="15" t="s">
        <v>0</v>
      </c>
      <c r="O2" s="16" t="s">
        <v>2</v>
      </c>
      <c r="P2" s="16" t="s">
        <v>9</v>
      </c>
      <c r="Q2" s="15" t="s">
        <v>3</v>
      </c>
      <c r="R2" s="17" t="s">
        <v>4</v>
      </c>
      <c r="S2" s="16" t="s">
        <v>5</v>
      </c>
      <c r="T2" s="16" t="s">
        <v>6</v>
      </c>
      <c r="U2" s="16" t="s">
        <v>8</v>
      </c>
      <c r="V2" s="16" t="s">
        <v>7</v>
      </c>
      <c r="W2" s="16" t="s">
        <v>14</v>
      </c>
      <c r="X2" s="16" t="s">
        <v>13</v>
      </c>
      <c r="Y2" s="16" t="s">
        <v>10</v>
      </c>
    </row>
    <row r="3" spans="2:25" x14ac:dyDescent="0.25">
      <c r="N3" s="3">
        <v>10</v>
      </c>
      <c r="O3" s="4">
        <v>892</v>
      </c>
      <c r="P3" s="4">
        <v>43</v>
      </c>
      <c r="Q3" s="11">
        <v>0.53</v>
      </c>
      <c r="R3" s="7">
        <v>0.47</v>
      </c>
      <c r="S3" s="3">
        <v>800</v>
      </c>
      <c r="T3" s="4">
        <v>162</v>
      </c>
      <c r="U3" s="13">
        <f>Tabelle1425[[#This Row],[Anzahl
hospitalisiert]]/Tabelle1425[[#This Row],[Fälle
ges.]]</f>
        <v>0.18161434977578475</v>
      </c>
      <c r="V3" s="9">
        <v>12</v>
      </c>
      <c r="W3" s="14">
        <f>Tabelle1425[[#This Row],[Anzahl
Verstorben]]/Tabelle1425[[#This Row],[Fälle
ges.]]</f>
        <v>1.3452914798206279E-2</v>
      </c>
      <c r="X3" s="10">
        <f>Tabelle1425[[#This Row],[Anzahl
Verstorben]]/Tabelle1425[[#This Row],[Anzahl
hospitalisiert]]</f>
        <v>7.407407407407407E-2</v>
      </c>
      <c r="Y3" s="9"/>
    </row>
    <row r="4" spans="2:25" x14ac:dyDescent="0.25">
      <c r="N4" s="3">
        <v>11</v>
      </c>
      <c r="O4" s="4">
        <v>6429</v>
      </c>
      <c r="P4" s="4">
        <v>45</v>
      </c>
      <c r="Q4" s="11">
        <v>0.56000000000000005</v>
      </c>
      <c r="R4" s="7">
        <v>0.44</v>
      </c>
      <c r="S4" s="3">
        <v>5613</v>
      </c>
      <c r="T4" s="4">
        <v>521</v>
      </c>
      <c r="U4" s="13">
        <f>Tabelle1425[[#This Row],[Anzahl
hospitalisiert]]/Tabelle1425[[#This Row],[Fälle
ges.]]</f>
        <v>8.1039041841655002E-2</v>
      </c>
      <c r="V4" s="9">
        <v>85</v>
      </c>
      <c r="W4" s="14">
        <f>Tabelle1425[[#This Row],[Anzahl
Verstorben]]/Tabelle1425[[#This Row],[Fälle
ges.]]</f>
        <v>1.3221340799502256E-2</v>
      </c>
      <c r="X4" s="10">
        <f>Tabelle1425[[#This Row],[Anzahl
Verstorben]]/Tabelle1425[[#This Row],[Anzahl
hospitalisiert]]</f>
        <v>0.16314779270633398</v>
      </c>
      <c r="Y4" s="9"/>
    </row>
    <row r="5" spans="2:25" x14ac:dyDescent="0.25">
      <c r="N5" s="3">
        <v>12</v>
      </c>
      <c r="O5" s="4">
        <v>22440</v>
      </c>
      <c r="P5" s="4">
        <v>46</v>
      </c>
      <c r="Q5" s="11">
        <v>0.55000000000000004</v>
      </c>
      <c r="R5" s="7">
        <v>0.45</v>
      </c>
      <c r="S5" s="3">
        <v>19334</v>
      </c>
      <c r="T5" s="4">
        <v>2196</v>
      </c>
      <c r="U5" s="13">
        <f>Tabelle1425[[#This Row],[Anzahl
hospitalisiert]]/Tabelle1425[[#This Row],[Fälle
ges.]]</f>
        <v>9.7860962566844914E-2</v>
      </c>
      <c r="V5" s="9">
        <v>474</v>
      </c>
      <c r="W5" s="14">
        <f>Tabelle1425[[#This Row],[Anzahl
Verstorben]]/Tabelle1425[[#This Row],[Fälle
ges.]]</f>
        <v>2.1122994652406416E-2</v>
      </c>
      <c r="X5" s="10">
        <f>Tabelle1425[[#This Row],[Anzahl
Verstorben]]/Tabelle1425[[#This Row],[Anzahl
hospitalisiert]]</f>
        <v>0.21584699453551912</v>
      </c>
      <c r="Y5" s="9"/>
    </row>
    <row r="6" spans="2:25" x14ac:dyDescent="0.25">
      <c r="N6" s="3">
        <v>13</v>
      </c>
      <c r="O6" s="4">
        <v>34029</v>
      </c>
      <c r="P6" s="4">
        <v>48</v>
      </c>
      <c r="Q6" s="11">
        <v>0.49</v>
      </c>
      <c r="R6" s="7">
        <v>0.5</v>
      </c>
      <c r="S6" s="3">
        <v>29423</v>
      </c>
      <c r="T6" s="4">
        <v>5074</v>
      </c>
      <c r="U6" s="13">
        <f>Tabelle1425[[#This Row],[Anzahl
hospitalisiert]]/Tabelle1425[[#This Row],[Fälle
ges.]]</f>
        <v>0.14910811366775398</v>
      </c>
      <c r="V6" s="9">
        <v>1448</v>
      </c>
      <c r="W6" s="14">
        <f>Tabelle1425[[#This Row],[Anzahl
Verstorben]]/Tabelle1425[[#This Row],[Fälle
ges.]]</f>
        <v>4.2551940991507241E-2</v>
      </c>
      <c r="X6" s="10">
        <f>Tabelle1425[[#This Row],[Anzahl
Verstorben]]/Tabelle1425[[#This Row],[Anzahl
hospitalisiert]]</f>
        <v>0.28537642885297598</v>
      </c>
      <c r="Y6" s="9"/>
    </row>
    <row r="7" spans="2:25" x14ac:dyDescent="0.25">
      <c r="N7" s="3">
        <v>14</v>
      </c>
      <c r="O7" s="4">
        <v>36103</v>
      </c>
      <c r="P7" s="4">
        <v>51</v>
      </c>
      <c r="Q7" s="11">
        <v>0.45</v>
      </c>
      <c r="R7" s="7">
        <v>0.55000000000000004</v>
      </c>
      <c r="S7" s="3">
        <v>31481</v>
      </c>
      <c r="T7" s="4">
        <v>6041</v>
      </c>
      <c r="U7" s="13">
        <f>Tabelle1425[[#This Row],[Anzahl
hospitalisiert]]/Tabelle1425[[#This Row],[Fälle
ges.]]</f>
        <v>0.16732681494612636</v>
      </c>
      <c r="V7" s="9">
        <v>2244</v>
      </c>
      <c r="W7" s="14">
        <f>Tabelle1425[[#This Row],[Anzahl
Verstorben]]/Tabelle1425[[#This Row],[Fälle
ges.]]</f>
        <v>6.2155499542974266E-2</v>
      </c>
      <c r="X7" s="10">
        <f>Tabelle1425[[#This Row],[Anzahl
Verstorben]]/Tabelle1425[[#This Row],[Anzahl
hospitalisiert]]</f>
        <v>0.37146167853004469</v>
      </c>
      <c r="Y7" s="9"/>
    </row>
    <row r="8" spans="2:25" x14ac:dyDescent="0.25">
      <c r="N8" s="3">
        <v>15</v>
      </c>
      <c r="O8" s="4">
        <v>27176</v>
      </c>
      <c r="P8" s="4">
        <v>52</v>
      </c>
      <c r="Q8" s="11">
        <v>0.43</v>
      </c>
      <c r="R8" s="7">
        <v>0.56000000000000005</v>
      </c>
      <c r="S8" s="3">
        <v>24023</v>
      </c>
      <c r="T8" s="4">
        <v>4684</v>
      </c>
      <c r="U8" s="13">
        <f>Tabelle1425[[#This Row],[Anzahl
hospitalisiert]]/Tabelle1425[[#This Row],[Fälle
ges.]]</f>
        <v>0.17235796290844863</v>
      </c>
      <c r="V8" s="9">
        <v>1861</v>
      </c>
      <c r="W8" s="14">
        <f>Tabelle1425[[#This Row],[Anzahl
Verstorben]]/Tabelle1425[[#This Row],[Fälle
ges.]]</f>
        <v>6.8479540771268763E-2</v>
      </c>
      <c r="X8" s="10">
        <f>Tabelle1425[[#This Row],[Anzahl
Verstorben]]/Tabelle1425[[#This Row],[Anzahl
hospitalisiert]]</f>
        <v>0.39730999146029033</v>
      </c>
      <c r="Y8" s="9"/>
    </row>
    <row r="9" spans="2:25" x14ac:dyDescent="0.25">
      <c r="N9" s="3">
        <v>16</v>
      </c>
      <c r="O9" s="4">
        <v>17338</v>
      </c>
      <c r="P9" s="4">
        <v>52</v>
      </c>
      <c r="Q9" s="11">
        <v>0.45</v>
      </c>
      <c r="R9" s="7">
        <v>0.55000000000000004</v>
      </c>
      <c r="S9" s="3">
        <v>15452</v>
      </c>
      <c r="T9" s="4">
        <v>3339</v>
      </c>
      <c r="U9" s="13">
        <f>Tabelle1425[[#This Row],[Anzahl
hospitalisiert]]/Tabelle1425[[#This Row],[Fälle
ges.]]</f>
        <v>0.19258276617833661</v>
      </c>
      <c r="V9" s="9">
        <v>1208</v>
      </c>
      <c r="W9" s="14">
        <f>Tabelle1425[[#This Row],[Anzahl
Verstorben]]/Tabelle1425[[#This Row],[Fälle
ges.]]</f>
        <v>6.9673549428999879E-2</v>
      </c>
      <c r="X9" s="10">
        <f>Tabelle1425[[#This Row],[Anzahl
Verstorben]]/Tabelle1425[[#This Row],[Anzahl
hospitalisiert]]</f>
        <v>0.36178496555855044</v>
      </c>
      <c r="Y9" s="9"/>
    </row>
    <row r="10" spans="2:25" x14ac:dyDescent="0.25">
      <c r="N10" s="3">
        <v>17</v>
      </c>
      <c r="O10" s="4">
        <v>12367</v>
      </c>
      <c r="P10" s="4">
        <v>51</v>
      </c>
      <c r="Q10" s="11">
        <v>0.45</v>
      </c>
      <c r="R10" s="7">
        <v>0.55000000000000004</v>
      </c>
      <c r="S10" s="3">
        <v>10905</v>
      </c>
      <c r="T10" s="4">
        <v>2210</v>
      </c>
      <c r="U10" s="13">
        <f>Tabelle1425[[#This Row],[Anzahl
hospitalisiert]]/Tabelle1425[[#This Row],[Fälle
ges.]]</f>
        <v>0.17870138271205627</v>
      </c>
      <c r="V10" s="9">
        <v>713</v>
      </c>
      <c r="W10" s="14">
        <f>Tabelle1425[[#This Row],[Anzahl
Verstorben]]/Tabelle1425[[#This Row],[Fälle
ges.]]</f>
        <v>5.7653432522034448E-2</v>
      </c>
      <c r="X10" s="10">
        <f>Tabelle1425[[#This Row],[Anzahl
Verstorben]]/Tabelle1425[[#This Row],[Anzahl
hospitalisiert]]</f>
        <v>0.32262443438914029</v>
      </c>
      <c r="Y10" s="9"/>
    </row>
    <row r="11" spans="2:25" x14ac:dyDescent="0.25">
      <c r="N11" s="3">
        <v>18</v>
      </c>
      <c r="O11" s="4">
        <v>7442</v>
      </c>
      <c r="P11" s="4">
        <v>49</v>
      </c>
      <c r="Q11" s="11">
        <v>0.48</v>
      </c>
      <c r="R11" s="7">
        <v>0.52</v>
      </c>
      <c r="S11" s="3">
        <v>6574</v>
      </c>
      <c r="T11" s="4">
        <v>1347</v>
      </c>
      <c r="U11" s="13">
        <f>Tabelle1425[[#This Row],[Anzahl
hospitalisiert]]/Tabelle1425[[#This Row],[Fälle
ges.]]</f>
        <v>0.18099973125503896</v>
      </c>
      <c r="V11" s="9">
        <v>374</v>
      </c>
      <c r="W11" s="14">
        <f>Tabelle1425[[#This Row],[Anzahl
Verstorben]]/Tabelle1425[[#This Row],[Fälle
ges.]]</f>
        <v>5.0255307712980382E-2</v>
      </c>
      <c r="X11" s="10">
        <f>Tabelle1425[[#This Row],[Anzahl
Verstorben]]/Tabelle1425[[#This Row],[Anzahl
hospitalisiert]]</f>
        <v>0.27765404602821087</v>
      </c>
      <c r="Y11" s="9"/>
    </row>
    <row r="12" spans="2:25" x14ac:dyDescent="0.25">
      <c r="N12" s="3">
        <v>19</v>
      </c>
      <c r="O12" s="4">
        <v>6223</v>
      </c>
      <c r="P12" s="4">
        <v>47</v>
      </c>
      <c r="Q12" s="11">
        <v>0.48</v>
      </c>
      <c r="R12" s="7">
        <v>0.52</v>
      </c>
      <c r="S12" s="3">
        <v>5587</v>
      </c>
      <c r="T12" s="4">
        <v>1059</v>
      </c>
      <c r="U12" s="13">
        <f>Tabelle1425[[#This Row],[Anzahl
hospitalisiert]]/Tabelle1425[[#This Row],[Fälle
ges.]]</f>
        <v>0.17017515667684396</v>
      </c>
      <c r="V12" s="9">
        <v>249</v>
      </c>
      <c r="W12" s="14">
        <f>Tabelle1425[[#This Row],[Anzahl
Verstorben]]/Tabelle1425[[#This Row],[Fälle
ges.]]</f>
        <v>4.0012855535915152E-2</v>
      </c>
      <c r="X12" s="10">
        <f>Tabelle1425[[#This Row],[Anzahl
Verstorben]]/Tabelle1425[[#This Row],[Anzahl
hospitalisiert]]</f>
        <v>0.23512747875354106</v>
      </c>
      <c r="Y12" s="9"/>
    </row>
    <row r="13" spans="2:25" x14ac:dyDescent="0.25">
      <c r="N13" s="3">
        <v>20</v>
      </c>
      <c r="O13" s="4">
        <v>4721</v>
      </c>
      <c r="P13" s="4">
        <v>46</v>
      </c>
      <c r="Q13" s="11">
        <v>0.49</v>
      </c>
      <c r="R13" s="7">
        <v>0.51</v>
      </c>
      <c r="S13" s="3">
        <v>4186</v>
      </c>
      <c r="T13" s="4">
        <v>726</v>
      </c>
      <c r="U13" s="13">
        <f>Tabelle1425[[#This Row],[Anzahl
hospitalisiert]]/Tabelle1425[[#This Row],[Fälle
ges.]]</f>
        <v>0.1537809786062275</v>
      </c>
      <c r="V13" s="9">
        <v>154</v>
      </c>
      <c r="W13" s="14">
        <f>Tabelle1425[[#This Row],[Anzahl
Verstorben]]/Tabelle1425[[#This Row],[Fälle
ges.]]</f>
        <v>3.2620207583139167E-2</v>
      </c>
      <c r="X13" s="10">
        <f>Tabelle1425[[#This Row],[Anzahl
Verstorben]]/Tabelle1425[[#This Row],[Anzahl
hospitalisiert]]</f>
        <v>0.21212121212121213</v>
      </c>
      <c r="Y13" s="9"/>
    </row>
    <row r="14" spans="2:25" x14ac:dyDescent="0.25">
      <c r="N14" s="3">
        <v>21</v>
      </c>
      <c r="O14" s="4">
        <v>3611</v>
      </c>
      <c r="P14" s="4">
        <v>44</v>
      </c>
      <c r="Q14" s="11">
        <v>0.5</v>
      </c>
      <c r="R14" s="7">
        <v>0.5</v>
      </c>
      <c r="S14" s="3">
        <v>3083</v>
      </c>
      <c r="T14" s="4">
        <v>505</v>
      </c>
      <c r="U14" s="13">
        <f>Tabelle1425[[#This Row],[Anzahl
hospitalisiert]]/Tabelle1425[[#This Row],[Fälle
ges.]]</f>
        <v>0.13985045693713652</v>
      </c>
      <c r="V14" s="9">
        <v>106</v>
      </c>
      <c r="W14" s="14">
        <f>Tabelle1425[[#This Row],[Anzahl
Verstorben]]/Tabelle1425[[#This Row],[Fälle
ges.]]</f>
        <v>2.9354749376903903E-2</v>
      </c>
      <c r="X14" s="10">
        <f>Tabelle1425[[#This Row],[Anzahl
Verstorben]]/Tabelle1425[[#This Row],[Anzahl
hospitalisiert]]</f>
        <v>0.20990099009900989</v>
      </c>
      <c r="Y14" s="9"/>
    </row>
    <row r="15" spans="2:25" x14ac:dyDescent="0.25">
      <c r="N15" s="3">
        <v>22</v>
      </c>
      <c r="O15" s="4">
        <v>3196</v>
      </c>
      <c r="P15" s="4">
        <v>42</v>
      </c>
      <c r="Q15" s="11">
        <v>0.51</v>
      </c>
      <c r="R15" s="7">
        <v>0.48</v>
      </c>
      <c r="S15" s="3">
        <v>2734</v>
      </c>
      <c r="T15" s="4">
        <v>410</v>
      </c>
      <c r="U15" s="13">
        <f>Tabelle1425[[#This Row],[Anzahl
hospitalisiert]]/Tabelle1425[[#This Row],[Fälle
ges.]]</f>
        <v>0.12828535669586985</v>
      </c>
      <c r="V15" s="9">
        <v>60</v>
      </c>
      <c r="W15" s="14">
        <f>Tabelle1425[[#This Row],[Anzahl
Verstorben]]/Tabelle1425[[#This Row],[Fälle
ges.]]</f>
        <v>1.8773466833541929E-2</v>
      </c>
      <c r="X15" s="10">
        <f>Tabelle1425[[#This Row],[Anzahl
Verstorben]]/Tabelle1425[[#This Row],[Anzahl
hospitalisiert]]</f>
        <v>0.14634146341463414</v>
      </c>
      <c r="Y15" s="9"/>
    </row>
    <row r="16" spans="2:25" x14ac:dyDescent="0.25">
      <c r="N16" s="3">
        <v>23</v>
      </c>
      <c r="O16" s="4">
        <v>2348</v>
      </c>
      <c r="P16" s="4">
        <v>39</v>
      </c>
      <c r="Q16" s="11">
        <v>0.51</v>
      </c>
      <c r="R16" s="7">
        <v>0.49</v>
      </c>
      <c r="S16" s="3">
        <v>2047</v>
      </c>
      <c r="T16" s="4">
        <v>305</v>
      </c>
      <c r="U16" s="13">
        <f>Tabelle1425[[#This Row],[Anzahl
hospitalisiert]]/Tabelle1425[[#This Row],[Fälle
ges.]]</f>
        <v>0.12989778534923338</v>
      </c>
      <c r="V16" s="9">
        <v>43</v>
      </c>
      <c r="W16" s="14">
        <f>Tabelle1425[[#This Row],[Anzahl
Verstorben]]/Tabelle1425[[#This Row],[Fälle
ges.]]</f>
        <v>1.8313458262350937E-2</v>
      </c>
      <c r="X16" s="10">
        <f>Tabelle1425[[#This Row],[Anzahl
Verstorben]]/Tabelle1425[[#This Row],[Anzahl
hospitalisiert]]</f>
        <v>0.14098360655737704</v>
      </c>
      <c r="Y16" s="9"/>
    </row>
    <row r="17" spans="14:25" x14ac:dyDescent="0.25">
      <c r="N17" s="3">
        <v>24</v>
      </c>
      <c r="O17" s="4">
        <v>2338</v>
      </c>
      <c r="P17" s="4">
        <v>38</v>
      </c>
      <c r="Q17" s="11">
        <v>0.53</v>
      </c>
      <c r="R17" s="7">
        <v>0.46</v>
      </c>
      <c r="S17" s="3">
        <v>2055</v>
      </c>
      <c r="T17" s="4">
        <v>278</v>
      </c>
      <c r="U17" s="13">
        <f>Tabelle1425[[#This Row],[Anzahl
hospitalisiert]]/Tabelle1425[[#This Row],[Fälle
ges.]]</f>
        <v>0.11890504704875962</v>
      </c>
      <c r="V17" s="9">
        <v>31</v>
      </c>
      <c r="W17" s="14">
        <f>Tabelle1425[[#This Row],[Anzahl
Verstorben]]/Tabelle1425[[#This Row],[Fälle
ges.]]</f>
        <v>1.3259195893926433E-2</v>
      </c>
      <c r="X17" s="10">
        <f>Tabelle1425[[#This Row],[Anzahl
Verstorben]]/Tabelle1425[[#This Row],[Anzahl
hospitalisiert]]</f>
        <v>0.11151079136690648</v>
      </c>
      <c r="Y17" s="9"/>
    </row>
    <row r="18" spans="14:25" x14ac:dyDescent="0.25">
      <c r="N18" s="3">
        <v>25</v>
      </c>
      <c r="O18" s="4">
        <v>4085</v>
      </c>
      <c r="P18" s="4">
        <v>37</v>
      </c>
      <c r="Q18" s="11">
        <v>0.57999999999999996</v>
      </c>
      <c r="R18" s="7">
        <v>0.41</v>
      </c>
      <c r="S18" s="3">
        <v>3695</v>
      </c>
      <c r="T18" s="4">
        <v>306</v>
      </c>
      <c r="U18" s="13">
        <f>Tabelle1425[[#This Row],[Anzahl
hospitalisiert]]/Tabelle1425[[#This Row],[Fälle
ges.]]</f>
        <v>7.4908200734394123E-2</v>
      </c>
      <c r="V18" s="9">
        <v>33</v>
      </c>
      <c r="W18" s="14">
        <f>Tabelle1425[[#This Row],[Anzahl
Verstorben]]/Tabelle1425[[#This Row],[Fälle
ges.]]</f>
        <v>8.0783353733170134E-3</v>
      </c>
      <c r="X18" s="10">
        <f>Tabelle1425[[#This Row],[Anzahl
Verstorben]]/Tabelle1425[[#This Row],[Anzahl
hospitalisiert]]</f>
        <v>0.10784313725490197</v>
      </c>
      <c r="Y18" s="9"/>
    </row>
    <row r="19" spans="14:25" x14ac:dyDescent="0.25">
      <c r="N19" s="3">
        <v>26</v>
      </c>
      <c r="O19" s="4">
        <v>3194</v>
      </c>
      <c r="P19" s="4">
        <v>37</v>
      </c>
      <c r="Q19" s="11">
        <v>0.55000000000000004</v>
      </c>
      <c r="R19" s="7">
        <v>0.44</v>
      </c>
      <c r="S19" s="3">
        <v>2815</v>
      </c>
      <c r="T19" s="4">
        <v>291</v>
      </c>
      <c r="U19" s="13">
        <f>Tabelle1425[[#This Row],[Anzahl
hospitalisiert]]/Tabelle1425[[#This Row],[Fälle
ges.]]</f>
        <v>9.1108328115216033E-2</v>
      </c>
      <c r="V19" s="9">
        <v>23</v>
      </c>
      <c r="W19" s="14">
        <f>Tabelle1425[[#This Row],[Anzahl
Verstorben]]/Tabelle1425[[#This Row],[Fälle
ges.]]</f>
        <v>7.2010018785222292E-3</v>
      </c>
      <c r="X19" s="10">
        <f>Tabelle1425[[#This Row],[Anzahl
Verstorben]]/Tabelle1425[[#This Row],[Anzahl
hospitalisiert]]</f>
        <v>7.903780068728522E-2</v>
      </c>
      <c r="Y19" s="9"/>
    </row>
    <row r="20" spans="14:25" x14ac:dyDescent="0.25">
      <c r="N20" s="3">
        <v>27</v>
      </c>
      <c r="O20" s="4">
        <v>2691</v>
      </c>
      <c r="P20" s="4">
        <v>37</v>
      </c>
      <c r="Q20" s="11">
        <v>0.52</v>
      </c>
      <c r="R20" s="7">
        <v>0.48</v>
      </c>
      <c r="S20" s="3">
        <v>2446</v>
      </c>
      <c r="T20" s="4">
        <v>255</v>
      </c>
      <c r="U20" s="13">
        <f>Tabelle1425[[#This Row],[Anzahl
hospitalisiert]]/Tabelle1425[[#This Row],[Fälle
ges.]]</f>
        <v>9.4760312151616496E-2</v>
      </c>
      <c r="V20" s="9">
        <v>23</v>
      </c>
      <c r="W20" s="14">
        <f>Tabelle1425[[#This Row],[Anzahl
Verstorben]]/Tabelle1425[[#This Row],[Fälle
ges.]]</f>
        <v>8.5470085470085479E-3</v>
      </c>
      <c r="X20" s="10">
        <f>Tabelle1425[[#This Row],[Anzahl
Verstorben]]/Tabelle1425[[#This Row],[Anzahl
hospitalisiert]]</f>
        <v>9.0196078431372548E-2</v>
      </c>
      <c r="Y20" s="9"/>
    </row>
    <row r="21" spans="14:25" x14ac:dyDescent="0.25">
      <c r="N21" s="3">
        <v>28</v>
      </c>
      <c r="O21" s="4">
        <v>2413</v>
      </c>
      <c r="P21" s="4">
        <v>36</v>
      </c>
      <c r="Q21" s="11">
        <v>0.56000000000000005</v>
      </c>
      <c r="R21" s="7">
        <v>0.44</v>
      </c>
      <c r="S21" s="3">
        <v>2144</v>
      </c>
      <c r="T21" s="4">
        <v>244</v>
      </c>
      <c r="U21" s="13">
        <f>Tabelle1425[[#This Row],[Anzahl
hospitalisiert]]/Tabelle1425[[#This Row],[Fälle
ges.]]</f>
        <v>0.10111893907998343</v>
      </c>
      <c r="V21" s="9">
        <v>22</v>
      </c>
      <c r="W21" s="14">
        <f>Tabelle1425[[#This Row],[Anzahl
Verstorben]]/Tabelle1425[[#This Row],[Fälle
ges.]]</f>
        <v>9.117281392457521E-3</v>
      </c>
      <c r="X21" s="10">
        <f>Tabelle1425[[#This Row],[Anzahl
Verstorben]]/Tabelle1425[[#This Row],[Anzahl
hospitalisiert]]</f>
        <v>9.0163934426229511E-2</v>
      </c>
      <c r="Y21" s="9"/>
    </row>
    <row r="22" spans="14:25" x14ac:dyDescent="0.25">
      <c r="N22" s="3">
        <v>29</v>
      </c>
      <c r="O22" s="4">
        <v>3013</v>
      </c>
      <c r="P22" s="4">
        <v>36</v>
      </c>
      <c r="Q22" s="11">
        <v>0.52</v>
      </c>
      <c r="R22" s="7">
        <v>0.47</v>
      </c>
      <c r="S22" s="3">
        <v>2587</v>
      </c>
      <c r="T22" s="4">
        <v>314</v>
      </c>
      <c r="U22" s="13">
        <f>Tabelle1425[[#This Row],[Anzahl
hospitalisiert]]/Tabelle1425[[#This Row],[Fälle
ges.]]</f>
        <v>0.10421506803849984</v>
      </c>
      <c r="V22" s="9">
        <v>28</v>
      </c>
      <c r="W22" s="14">
        <f>Tabelle1425[[#This Row],[Anzahl
Verstorben]]/Tabelle1425[[#This Row],[Fälle
ges.]]</f>
        <v>9.2930633919681375E-3</v>
      </c>
      <c r="X22" s="10">
        <f>Tabelle1425[[#This Row],[Anzahl
Verstorben]]/Tabelle1425[[#This Row],[Anzahl
hospitalisiert]]</f>
        <v>8.9171974522292988E-2</v>
      </c>
      <c r="Y22" s="9"/>
    </row>
    <row r="23" spans="14:25" x14ac:dyDescent="0.25">
      <c r="N23" s="3">
        <v>30</v>
      </c>
      <c r="O23" s="4">
        <v>3923</v>
      </c>
      <c r="P23" s="4">
        <v>36</v>
      </c>
      <c r="Q23" s="11">
        <v>0.52</v>
      </c>
      <c r="R23" s="7">
        <v>0.47</v>
      </c>
      <c r="S23" s="3">
        <v>3336</v>
      </c>
      <c r="T23" s="4">
        <v>316</v>
      </c>
      <c r="U23" s="13">
        <f>Tabelle1425[[#This Row],[Anzahl
hospitalisiert]]/Tabelle1425[[#This Row],[Fälle
ges.]]</f>
        <v>8.0550599031353559E-2</v>
      </c>
      <c r="V23" s="9">
        <v>30</v>
      </c>
      <c r="W23" s="14">
        <f>Tabelle1425[[#This Row],[Anzahl
Verstorben]]/Tabelle1425[[#This Row],[Fälle
ges.]]</f>
        <v>7.6472087687993878E-3</v>
      </c>
      <c r="X23" s="10">
        <f>Tabelle1425[[#This Row],[Anzahl
Verstorben]]/Tabelle1425[[#This Row],[Anzahl
hospitalisiert]]</f>
        <v>9.49367088607595E-2</v>
      </c>
      <c r="Y23" s="9"/>
    </row>
    <row r="24" spans="14:25" x14ac:dyDescent="0.25">
      <c r="N24" s="3">
        <v>31</v>
      </c>
      <c r="O24" s="4">
        <v>4810</v>
      </c>
      <c r="P24" s="4">
        <v>36</v>
      </c>
      <c r="Q24" s="11">
        <v>0.5</v>
      </c>
      <c r="R24" s="7">
        <v>0.49</v>
      </c>
      <c r="S24" s="3">
        <v>3960</v>
      </c>
      <c r="T24" s="4">
        <v>362</v>
      </c>
      <c r="U24" s="13">
        <f>Tabelle1425[[#This Row],[Anzahl
hospitalisiert]]/Tabelle1425[[#This Row],[Fälle
ges.]]</f>
        <v>7.5259875259875264E-2</v>
      </c>
      <c r="V24" s="9">
        <v>27</v>
      </c>
      <c r="W24" s="14">
        <f>Tabelle1425[[#This Row],[Anzahl
Verstorben]]/Tabelle1425[[#This Row],[Fälle
ges.]]</f>
        <v>5.6133056133056136E-3</v>
      </c>
      <c r="X24" s="10">
        <f>Tabelle1425[[#This Row],[Anzahl
Verstorben]]/Tabelle1425[[#This Row],[Anzahl
hospitalisiert]]</f>
        <v>7.4585635359116026E-2</v>
      </c>
      <c r="Y24" s="9"/>
    </row>
    <row r="25" spans="14:25" x14ac:dyDescent="0.25">
      <c r="N25" s="3">
        <v>32</v>
      </c>
      <c r="O25" s="4">
        <v>6033</v>
      </c>
      <c r="P25" s="4">
        <v>34</v>
      </c>
      <c r="Q25" s="11">
        <v>0.54</v>
      </c>
      <c r="R25" s="7">
        <v>0.46</v>
      </c>
      <c r="S25" s="3">
        <v>5015</v>
      </c>
      <c r="T25" s="4">
        <v>374</v>
      </c>
      <c r="U25" s="13">
        <f>Tabelle1425[[#This Row],[Anzahl
hospitalisiert]]/Tabelle1425[[#This Row],[Fälle
ges.]]</f>
        <v>6.1992375269351897E-2</v>
      </c>
      <c r="V25" s="9">
        <v>20</v>
      </c>
      <c r="W25" s="14">
        <f>Tabelle1425[[#This Row],[Anzahl
Verstorben]]/Tabelle1425[[#This Row],[Fälle
ges.]]</f>
        <v>3.3151002817835241E-3</v>
      </c>
      <c r="X25" s="10">
        <f>Tabelle1425[[#This Row],[Anzahl
Verstorben]]/Tabelle1425[[#This Row],[Anzahl
hospitalisiert]]</f>
        <v>5.3475935828877004E-2</v>
      </c>
      <c r="Y25" s="9"/>
    </row>
    <row r="26" spans="14:25" x14ac:dyDescent="0.25">
      <c r="N26" s="3">
        <v>33</v>
      </c>
      <c r="O26" s="4">
        <v>7910</v>
      </c>
      <c r="P26" s="4">
        <v>32</v>
      </c>
      <c r="Q26" s="11">
        <v>0.53</v>
      </c>
      <c r="R26" s="7">
        <v>0.46</v>
      </c>
      <c r="S26" s="3">
        <v>6561</v>
      </c>
      <c r="T26" s="4">
        <v>389</v>
      </c>
      <c r="U26" s="13">
        <f>Tabelle1425[[#This Row],[Anzahl
hospitalisiert]]/Tabelle1425[[#This Row],[Fälle
ges.]]</f>
        <v>4.9178255372945637E-2</v>
      </c>
      <c r="V26" s="9">
        <v>18</v>
      </c>
      <c r="W26" s="14">
        <f>Tabelle1425[[#This Row],[Anzahl
Verstorben]]/Tabelle1425[[#This Row],[Fälle
ges.]]</f>
        <v>2.2756005056890011E-3</v>
      </c>
      <c r="X26" s="10">
        <f>Tabelle1425[[#This Row],[Anzahl
Verstorben]]/Tabelle1425[[#This Row],[Anzahl
hospitalisiert]]</f>
        <v>4.6272493573264781E-2</v>
      </c>
      <c r="Y26" s="9" t="s">
        <v>11</v>
      </c>
    </row>
    <row r="27" spans="14:25" x14ac:dyDescent="0.25">
      <c r="N27" s="3">
        <v>34</v>
      </c>
      <c r="O27" s="4">
        <v>9545</v>
      </c>
      <c r="P27" s="4">
        <v>32</v>
      </c>
      <c r="Q27" s="11">
        <v>0.54</v>
      </c>
      <c r="R27" s="8">
        <v>0.45</v>
      </c>
      <c r="S27" s="3">
        <v>7726</v>
      </c>
      <c r="T27" s="4">
        <v>381</v>
      </c>
      <c r="U27" s="13">
        <f>Tabelle1425[[#This Row],[Anzahl
hospitalisiert]]/Tabelle1425[[#This Row],[Fälle
ges.]]</f>
        <v>3.9916186485070719E-2</v>
      </c>
      <c r="V27" s="9">
        <v>10</v>
      </c>
      <c r="W27" s="14">
        <f>Tabelle1425[[#This Row],[Anzahl
Verstorben]]/Tabelle1425[[#This Row],[Fälle
ges.]]</f>
        <v>1.0476689366160294E-3</v>
      </c>
      <c r="X27" s="10">
        <f>Tabelle1425[[#This Row],[Anzahl
Verstorben]]/Tabelle1425[[#This Row],[Anzahl
hospitalisiert]]</f>
        <v>2.6246719160104987E-2</v>
      </c>
      <c r="Y27" s="9" t="s">
        <v>11</v>
      </c>
    </row>
    <row r="28" spans="14:25" x14ac:dyDescent="0.25">
      <c r="N28" s="3">
        <v>35</v>
      </c>
      <c r="O28" s="4">
        <v>8543</v>
      </c>
      <c r="P28" s="4">
        <v>33</v>
      </c>
      <c r="Q28" s="11">
        <v>0.53</v>
      </c>
      <c r="R28" s="8">
        <v>0.46</v>
      </c>
      <c r="S28" s="3">
        <v>6215</v>
      </c>
      <c r="T28" s="4">
        <v>275</v>
      </c>
      <c r="U28" s="13">
        <f>Tabelle1425[[#This Row],[Anzahl
hospitalisiert]]/Tabelle1425[[#This Row],[Fälle
ges.]]</f>
        <v>3.2190097155565964E-2</v>
      </c>
      <c r="V28" s="9">
        <v>6</v>
      </c>
      <c r="W28" s="14">
        <f>Tabelle1425[[#This Row],[Anzahl
Verstorben]]/Tabelle1425[[#This Row],[Fälle
ges.]]</f>
        <v>7.0232939248507549E-4</v>
      </c>
      <c r="X28" s="10">
        <f>Tabelle1425[[#This Row],[Anzahl
Verstorben]]/Tabelle1425[[#This Row],[Anzahl
hospitalisiert]]</f>
        <v>2.181818181818182E-2</v>
      </c>
      <c r="Y28" s="9" t="s">
        <v>11</v>
      </c>
    </row>
    <row r="35" spans="24:24" x14ac:dyDescent="0.25">
      <c r="X35" s="12"/>
    </row>
  </sheetData>
  <pageMargins left="0.7" right="0.7" top="0.78740157499999996" bottom="0.78740157499999996" header="0.3" footer="0.3"/>
  <pageSetup paperSize="9" fitToWidth="0" orientation="landscape" horizontalDpi="4294967293" verticalDpi="4294967293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3DE1A-A5F5-48BB-8668-60D5F1A16BAA}">
  <dimension ref="A1:N42"/>
  <sheetViews>
    <sheetView topLeftCell="A28" workbookViewId="0">
      <selection activeCell="N42" sqref="A2:N42"/>
    </sheetView>
  </sheetViews>
  <sheetFormatPr baseColWidth="10" defaultRowHeight="15" x14ac:dyDescent="0.25"/>
  <sheetData>
    <row r="1" spans="1:14" ht="63.75" x14ac:dyDescent="0.25">
      <c r="A1" s="31" t="s">
        <v>0</v>
      </c>
      <c r="B1" s="30" t="s">
        <v>2</v>
      </c>
      <c r="C1" s="30" t="s">
        <v>9</v>
      </c>
      <c r="D1" s="31" t="s">
        <v>3</v>
      </c>
      <c r="E1" s="30" t="s">
        <v>4</v>
      </c>
      <c r="F1" s="30" t="s">
        <v>15</v>
      </c>
      <c r="G1" s="30" t="s">
        <v>16</v>
      </c>
      <c r="H1" s="30" t="s">
        <v>5</v>
      </c>
      <c r="I1" s="30" t="s">
        <v>6</v>
      </c>
      <c r="J1" s="30" t="s">
        <v>8</v>
      </c>
      <c r="K1" s="30" t="s">
        <v>7</v>
      </c>
      <c r="L1" s="30" t="s">
        <v>14</v>
      </c>
      <c r="M1" s="30" t="s">
        <v>13</v>
      </c>
      <c r="N1" s="30" t="s">
        <v>10</v>
      </c>
    </row>
    <row r="2" spans="1:14" x14ac:dyDescent="0.25">
      <c r="A2" s="24">
        <f>Tabelle2[[#This Row],[KW]]</f>
        <v>10</v>
      </c>
      <c r="B2" s="22">
        <f>Tabelle2[[#This Row],[Fälle
ges.]]</f>
        <v>893</v>
      </c>
      <c r="C2" s="22">
        <f>Tabelle2[[#This Row],[mittl-
Alter]]</f>
        <v>42</v>
      </c>
      <c r="D2" s="23">
        <f>Tabelle2[[#This Row],[Männer]]</f>
        <v>0.53527435610302354</v>
      </c>
      <c r="E2" s="23">
        <f>Tabelle2[[#This Row],[Frauen]]</f>
        <v>0.46472564389697646</v>
      </c>
      <c r="F2" s="26">
        <f>Tabelle2[[#This Row],[Anzahl mit Angaben zu Symptomen]]</f>
        <v>832</v>
      </c>
      <c r="G2" s="40">
        <f>Tabelle2[[#This Row],[Anteil keine, bzw. keine für COVID-19 bedeutsamen Symptome]]</f>
        <v>7.6923076923076927E-2</v>
      </c>
      <c r="H2" s="24">
        <f>Tabelle2[[#This Row],[Anz. mit
Angab. zur
Hospitalisierung]]</f>
        <v>800</v>
      </c>
      <c r="I2" s="22">
        <f>Tabelle2[[#This Row],[Anzahl
hospitalisiert]]</f>
        <v>162</v>
      </c>
      <c r="J2" s="25">
        <f>Tabelle3[[#This Row],[Anzahl
hospitalisiert]]/Tabelle3[[#This Row],[Fälle
ges.]]</f>
        <v>0.18141097424412095</v>
      </c>
      <c r="K2" s="26">
        <f>Tabelle2[[#This Row],[Anzahl
Verstorben]]</f>
        <v>12</v>
      </c>
      <c r="L2" s="27">
        <f>Tabelle3[[#This Row],[Anzahl
Verstorben]]/Tabelle3[[#This Row],[Fälle
ges.]]</f>
        <v>1.3437849944008958E-2</v>
      </c>
      <c r="M2" s="28">
        <f>Tabelle3[[#This Row],[Anzahl
Verstorben]]/Tabelle3[[#This Row],[Anzahl
hospitalisiert]]</f>
        <v>7.407407407407407E-2</v>
      </c>
      <c r="N2" s="26" t="str">
        <f>IF(Tabelle2[[#This Row],[Zahlen
unvoll-
ständig]]="","",Tabelle2[[#This Row],[Zahlen
unvoll-
ständig]])</f>
        <v/>
      </c>
    </row>
    <row r="3" spans="1:14" x14ac:dyDescent="0.25">
      <c r="A3" s="24">
        <f>Tabelle2[[#This Row],[KW]]</f>
        <v>11</v>
      </c>
      <c r="B3" s="22">
        <f>Tabelle2[[#This Row],[Fälle
ges.]]</f>
        <v>6435</v>
      </c>
      <c r="C3" s="22">
        <f>Tabelle2[[#This Row],[mittl-
Alter]]</f>
        <v>45</v>
      </c>
      <c r="D3" s="23">
        <f>Tabelle2[[#This Row],[Männer]]</f>
        <v>0.5631898025804446</v>
      </c>
      <c r="E3" s="23">
        <f>Tabelle2[[#This Row],[Frauen]]</f>
        <v>0.4368101974195554</v>
      </c>
      <c r="F3" s="26">
        <f>Tabelle2[[#This Row],[Anzahl mit Angaben zu Symptomen]]</f>
        <v>5777</v>
      </c>
      <c r="G3" s="40">
        <f>Tabelle2[[#This Row],[Anteil keine, bzw. keine für COVID-19 bedeutsamen Symptome]]</f>
        <v>5.2795568634239225E-2</v>
      </c>
      <c r="H3" s="24">
        <f>Tabelle2[[#This Row],[Anz. mit
Angab. zur
Hospitalisierung]]</f>
        <v>5612</v>
      </c>
      <c r="I3" s="22">
        <f>Tabelle2[[#This Row],[Anzahl
hospitalisiert]]</f>
        <v>519</v>
      </c>
      <c r="J3" s="25">
        <f>Tabelle3[[#This Row],[Anzahl
hospitalisiert]]/Tabelle3[[#This Row],[Fälle
ges.]]</f>
        <v>8.065268065268065E-2</v>
      </c>
      <c r="K3" s="26">
        <f>Tabelle2[[#This Row],[Anzahl
Verstorben]]</f>
        <v>85</v>
      </c>
      <c r="L3" s="27">
        <f>Tabelle3[[#This Row],[Anzahl
Verstorben]]/Tabelle3[[#This Row],[Fälle
ges.]]</f>
        <v>1.320901320901321E-2</v>
      </c>
      <c r="M3" s="28">
        <f>Tabelle3[[#This Row],[Anzahl
Verstorben]]/Tabelle3[[#This Row],[Anzahl
hospitalisiert]]</f>
        <v>0.16377649325626203</v>
      </c>
      <c r="N3" s="26" t="str">
        <f>IF(Tabelle2[[#This Row],[Zahlen
unvoll-
ständig]]="","",Tabelle2[[#This Row],[Zahlen
unvoll-
ständig]])</f>
        <v/>
      </c>
    </row>
    <row r="4" spans="1:14" x14ac:dyDescent="0.25">
      <c r="A4" s="24">
        <f>Tabelle2[[#This Row],[KW]]</f>
        <v>12</v>
      </c>
      <c r="B4" s="22">
        <f>Tabelle2[[#This Row],[Fälle
ges.]]</f>
        <v>22430</v>
      </c>
      <c r="C4" s="22">
        <f>Tabelle2[[#This Row],[mittl-
Alter]]</f>
        <v>45</v>
      </c>
      <c r="D4" s="23">
        <f>Tabelle2[[#This Row],[Männer]]</f>
        <v>0.54980595084087969</v>
      </c>
      <c r="E4" s="23">
        <f>Tabelle2[[#This Row],[Frauen]]</f>
        <v>0.45019404915912031</v>
      </c>
      <c r="F4" s="26">
        <f>Tabelle2[[#This Row],[Anzahl mit Angaben zu Symptomen]]</f>
        <v>20207</v>
      </c>
      <c r="G4" s="40">
        <f>Tabelle2[[#This Row],[Anteil keine, bzw. keine für COVID-19 bedeutsamen Symptome]]</f>
        <v>3.8501509377938337E-2</v>
      </c>
      <c r="H4" s="24">
        <f>Tabelle2[[#This Row],[Anz. mit
Angab. zur
Hospitalisierung]]</f>
        <v>19342</v>
      </c>
      <c r="I4" s="22">
        <f>Tabelle2[[#This Row],[Anzahl
hospitalisiert]]</f>
        <v>2204</v>
      </c>
      <c r="J4" s="25">
        <f>Tabelle3[[#This Row],[Anzahl
hospitalisiert]]/Tabelle3[[#This Row],[Fälle
ges.]]</f>
        <v>9.826125724476148E-2</v>
      </c>
      <c r="K4" s="26">
        <f>Tabelle2[[#This Row],[Anzahl
Verstorben]]</f>
        <v>478</v>
      </c>
      <c r="L4" s="27">
        <f>Tabelle3[[#This Row],[Anzahl
Verstorben]]/Tabelle3[[#This Row],[Fälle
ges.]]</f>
        <v>2.1310744538564422E-2</v>
      </c>
      <c r="M4" s="28">
        <f>Tabelle3[[#This Row],[Anzahl
Verstorben]]/Tabelle3[[#This Row],[Anzahl
hospitalisiert]]</f>
        <v>0.21687840290381125</v>
      </c>
      <c r="N4" s="26" t="str">
        <f>IF(Tabelle2[[#This Row],[Zahlen
unvoll-
ständig]]="","",Tabelle2[[#This Row],[Zahlen
unvoll-
ständig]])</f>
        <v/>
      </c>
    </row>
    <row r="5" spans="1:14" x14ac:dyDescent="0.25">
      <c r="A5" s="24">
        <f>Tabelle2[[#This Row],[KW]]</f>
        <v>13</v>
      </c>
      <c r="B5" s="22">
        <f>Tabelle2[[#This Row],[Fälle
ges.]]</f>
        <v>34025</v>
      </c>
      <c r="C5" s="22">
        <f>Tabelle2[[#This Row],[mittl-
Alter]]</f>
        <v>48</v>
      </c>
      <c r="D5" s="23">
        <f>Tabelle2[[#This Row],[Männer]]</f>
        <v>0.49492632136239301</v>
      </c>
      <c r="E5" s="23">
        <f>Tabelle2[[#This Row],[Frauen]]</f>
        <v>0.50507367863760699</v>
      </c>
      <c r="F5" s="26">
        <f>Tabelle2[[#This Row],[Anzahl mit Angaben zu Symptomen]]</f>
        <v>30850</v>
      </c>
      <c r="G5" s="40">
        <f>Tabelle2[[#This Row],[Anteil keine, bzw. keine für COVID-19 bedeutsamen Symptome]]</f>
        <v>3.2350081037277149E-2</v>
      </c>
      <c r="H5" s="24">
        <f>Tabelle2[[#This Row],[Anz. mit
Angab. zur
Hospitalisierung]]</f>
        <v>29454</v>
      </c>
      <c r="I5" s="22">
        <f>Tabelle2[[#This Row],[Anzahl
hospitalisiert]]</f>
        <v>5108</v>
      </c>
      <c r="J5" s="25">
        <f>Tabelle3[[#This Row],[Anzahl
hospitalisiert]]/Tabelle3[[#This Row],[Fälle
ges.]]</f>
        <v>0.15012490815576782</v>
      </c>
      <c r="K5" s="26">
        <f>Tabelle2[[#This Row],[Anzahl
Verstorben]]</f>
        <v>1453</v>
      </c>
      <c r="L5" s="27">
        <f>Tabelle3[[#This Row],[Anzahl
Verstorben]]/Tabelle3[[#This Row],[Fälle
ges.]]</f>
        <v>4.2703894195444528E-2</v>
      </c>
      <c r="M5" s="28">
        <f>Tabelle3[[#This Row],[Anzahl
Verstorben]]/Tabelle3[[#This Row],[Anzahl
hospitalisiert]]</f>
        <v>0.28445575567736886</v>
      </c>
      <c r="N5" s="26" t="str">
        <f>IF(Tabelle2[[#This Row],[Zahlen
unvoll-
ständig]]="","",Tabelle2[[#This Row],[Zahlen
unvoll-
ständig]])</f>
        <v/>
      </c>
    </row>
    <row r="6" spans="1:14" x14ac:dyDescent="0.25">
      <c r="A6" s="24">
        <f>Tabelle2[[#This Row],[KW]]</f>
        <v>14</v>
      </c>
      <c r="B6" s="22">
        <f>Tabelle2[[#This Row],[Fälle
ges.]]</f>
        <v>36094</v>
      </c>
      <c r="C6" s="22">
        <f>Tabelle2[[#This Row],[mittl-
Alter]]</f>
        <v>51</v>
      </c>
      <c r="D6" s="23">
        <f>Tabelle2[[#This Row],[Männer]]</f>
        <v>0.45065187239944521</v>
      </c>
      <c r="E6" s="23">
        <f>Tabelle2[[#This Row],[Frauen]]</f>
        <v>0.54934812760055474</v>
      </c>
      <c r="F6" s="26">
        <f>Tabelle2[[#This Row],[Anzahl mit Angaben zu Symptomen]]</f>
        <v>31986</v>
      </c>
      <c r="G6" s="40">
        <f>Tabelle2[[#This Row],[Anteil keine, bzw. keine für COVID-19 bedeutsamen Symptome]]</f>
        <v>5.3148252360407676E-2</v>
      </c>
      <c r="H6" s="24">
        <f>Tabelle2[[#This Row],[Anz. mit
Angab. zur
Hospitalisierung]]</f>
        <v>31487</v>
      </c>
      <c r="I6" s="22">
        <f>Tabelle2[[#This Row],[Anzahl
hospitalisiert]]</f>
        <v>6065</v>
      </c>
      <c r="J6" s="25">
        <f>Tabelle3[[#This Row],[Anzahl
hospitalisiert]]/Tabelle3[[#This Row],[Fälle
ges.]]</f>
        <v>0.16803346816645426</v>
      </c>
      <c r="K6" s="26">
        <f>Tabelle2[[#This Row],[Anzahl
Verstorben]]</f>
        <v>2250</v>
      </c>
      <c r="L6" s="27">
        <f>Tabelle3[[#This Row],[Anzahl
Verstorben]]/Tabelle3[[#This Row],[Fälle
ges.]]</f>
        <v>6.2337230564636782E-2</v>
      </c>
      <c r="M6" s="28">
        <f>Tabelle3[[#This Row],[Anzahl
Verstorben]]/Tabelle3[[#This Row],[Anzahl
hospitalisiert]]</f>
        <v>0.37098103874690846</v>
      </c>
      <c r="N6" s="26" t="str">
        <f>IF(Tabelle2[[#This Row],[Zahlen
unvoll-
ständig]]="","",Tabelle2[[#This Row],[Zahlen
unvoll-
ständig]])</f>
        <v/>
      </c>
    </row>
    <row r="7" spans="1:14" x14ac:dyDescent="0.25">
      <c r="A7" s="24">
        <f>Tabelle2[[#This Row],[KW]]</f>
        <v>15</v>
      </c>
      <c r="B7" s="22">
        <f>Tabelle2[[#This Row],[Fälle
ges.]]</f>
        <v>27183</v>
      </c>
      <c r="C7" s="22">
        <f>Tabelle2[[#This Row],[mittl-
Alter]]</f>
        <v>52</v>
      </c>
      <c r="D7" s="23">
        <f>Tabelle2[[#This Row],[Männer]]</f>
        <v>0.43519439837847795</v>
      </c>
      <c r="E7" s="23">
        <f>Tabelle2[[#This Row],[Frauen]]</f>
        <v>0.56480560162152205</v>
      </c>
      <c r="F7" s="26">
        <f>Tabelle2[[#This Row],[Anzahl mit Angaben zu Symptomen]]</f>
        <v>23571</v>
      </c>
      <c r="G7" s="40">
        <f>Tabelle2[[#This Row],[Anteil keine, bzw. keine für COVID-19 bedeutsamen Symptome]]</f>
        <v>8.3195452038521911E-2</v>
      </c>
      <c r="H7" s="24">
        <f>Tabelle2[[#This Row],[Anz. mit
Angab. zur
Hospitalisierung]]</f>
        <v>24046</v>
      </c>
      <c r="I7" s="22">
        <f>Tabelle2[[#This Row],[Anzahl
hospitalisiert]]</f>
        <v>4711</v>
      </c>
      <c r="J7" s="25">
        <f>Tabelle3[[#This Row],[Anzahl
hospitalisiert]]/Tabelle3[[#This Row],[Fälle
ges.]]</f>
        <v>0.17330684619063386</v>
      </c>
      <c r="K7" s="26">
        <f>Tabelle2[[#This Row],[Anzahl
Verstorben]]</f>
        <v>1869</v>
      </c>
      <c r="L7" s="27">
        <f>Tabelle3[[#This Row],[Anzahl
Verstorben]]/Tabelle3[[#This Row],[Fälle
ges.]]</f>
        <v>6.8756207924070195E-2</v>
      </c>
      <c r="M7" s="28">
        <f>Tabelle3[[#This Row],[Anzahl
Verstorben]]/Tabelle3[[#This Row],[Anzahl
hospitalisiert]]</f>
        <v>0.39673105497771172</v>
      </c>
      <c r="N7" s="26" t="str">
        <f>IF(Tabelle2[[#This Row],[Zahlen
unvoll-
ständig]]="","",Tabelle2[[#This Row],[Zahlen
unvoll-
ständig]])</f>
        <v/>
      </c>
    </row>
    <row r="8" spans="1:14" x14ac:dyDescent="0.25">
      <c r="A8" s="24">
        <f>Tabelle2[[#This Row],[KW]]</f>
        <v>16</v>
      </c>
      <c r="B8" s="22">
        <f>Tabelle2[[#This Row],[Fälle
ges.]]</f>
        <v>17354</v>
      </c>
      <c r="C8" s="22">
        <f>Tabelle2[[#This Row],[mittl-
Alter]]</f>
        <v>51</v>
      </c>
      <c r="D8" s="23">
        <f>Tabelle2[[#This Row],[Männer]]</f>
        <v>0.4474063816282961</v>
      </c>
      <c r="E8" s="23">
        <f>Tabelle2[[#This Row],[Frauen]]</f>
        <v>0.55259361837170384</v>
      </c>
      <c r="F8" s="26">
        <f>Tabelle2[[#This Row],[Anzahl mit Angaben zu Symptomen]]</f>
        <v>14859</v>
      </c>
      <c r="G8" s="40">
        <f>Tabelle2[[#This Row],[Anteil keine, bzw. keine für COVID-19 bedeutsamen Symptome]]</f>
        <v>0.11292819166834915</v>
      </c>
      <c r="H8" s="24">
        <f>Tabelle2[[#This Row],[Anz. mit
Angab. zur
Hospitalisierung]]</f>
        <v>15504</v>
      </c>
      <c r="I8" s="22">
        <f>Tabelle2[[#This Row],[Anzahl
hospitalisiert]]</f>
        <v>3356</v>
      </c>
      <c r="J8" s="25">
        <f>Tabelle3[[#This Row],[Anzahl
hospitalisiert]]/Tabelle3[[#This Row],[Fälle
ges.]]</f>
        <v>0.19338481041834735</v>
      </c>
      <c r="K8" s="26">
        <f>Tabelle2[[#This Row],[Anzahl
Verstorben]]</f>
        <v>1212</v>
      </c>
      <c r="L8" s="27">
        <f>Tabelle3[[#This Row],[Anzahl
Verstorben]]/Tabelle3[[#This Row],[Fälle
ges.]]</f>
        <v>6.9839806384695169E-2</v>
      </c>
      <c r="M8" s="28">
        <f>Tabelle3[[#This Row],[Anzahl
Verstorben]]/Tabelle3[[#This Row],[Anzahl
hospitalisiert]]</f>
        <v>0.36114421930870083</v>
      </c>
      <c r="N8" s="26" t="str">
        <f>IF(Tabelle2[[#This Row],[Zahlen
unvoll-
ständig]]="","",Tabelle2[[#This Row],[Zahlen
unvoll-
ständig]])</f>
        <v/>
      </c>
    </row>
    <row r="9" spans="1:14" x14ac:dyDescent="0.25">
      <c r="A9" s="24">
        <f>Tabelle2[[#This Row],[KW]]</f>
        <v>17</v>
      </c>
      <c r="B9" s="22">
        <f>Tabelle2[[#This Row],[Fälle
ges.]]</f>
        <v>12384</v>
      </c>
      <c r="C9" s="22">
        <f>Tabelle2[[#This Row],[mittl-
Alter]]</f>
        <v>50</v>
      </c>
      <c r="D9" s="23">
        <f>Tabelle2[[#This Row],[Männer]]</f>
        <v>0.44976541012781102</v>
      </c>
      <c r="E9" s="23">
        <f>Tabelle2[[#This Row],[Frauen]]</f>
        <v>0.55023458987218898</v>
      </c>
      <c r="F9" s="26">
        <f>Tabelle2[[#This Row],[Anzahl mit Angaben zu Symptomen]]</f>
        <v>10283</v>
      </c>
      <c r="G9" s="40">
        <f>Tabelle2[[#This Row],[Anteil keine, bzw. keine für COVID-19 bedeutsamen Symptome]]</f>
        <v>0.13955071477195372</v>
      </c>
      <c r="H9" s="24">
        <f>Tabelle2[[#This Row],[Anz. mit
Angab. zur
Hospitalisierung]]</f>
        <v>10951</v>
      </c>
      <c r="I9" s="22">
        <f>Tabelle2[[#This Row],[Anzahl
hospitalisiert]]</f>
        <v>2224</v>
      </c>
      <c r="J9" s="25">
        <f>Tabelle3[[#This Row],[Anzahl
hospitalisiert]]/Tabelle3[[#This Row],[Fälle
ges.]]</f>
        <v>0.17958656330749354</v>
      </c>
      <c r="K9" s="26">
        <f>Tabelle2[[#This Row],[Anzahl
Verstorben]]</f>
        <v>717</v>
      </c>
      <c r="L9" s="27">
        <f>Tabelle3[[#This Row],[Anzahl
Verstorben]]/Tabelle3[[#This Row],[Fälle
ges.]]</f>
        <v>5.7897286821705425E-2</v>
      </c>
      <c r="M9" s="28">
        <f>Tabelle3[[#This Row],[Anzahl
Verstorben]]/Tabelle3[[#This Row],[Anzahl
hospitalisiert]]</f>
        <v>0.32239208633093525</v>
      </c>
      <c r="N9" s="26" t="str">
        <f>IF(Tabelle2[[#This Row],[Zahlen
unvoll-
ständig]]="","",Tabelle2[[#This Row],[Zahlen
unvoll-
ständig]])</f>
        <v/>
      </c>
    </row>
    <row r="10" spans="1:14" x14ac:dyDescent="0.25">
      <c r="A10" s="24">
        <f>Tabelle2[[#This Row],[KW]]</f>
        <v>18</v>
      </c>
      <c r="B10" s="22">
        <f>Tabelle2[[#This Row],[Fälle
ges.]]</f>
        <v>7442</v>
      </c>
      <c r="C10" s="22">
        <f>Tabelle2[[#This Row],[mittl-
Alter]]</f>
        <v>48</v>
      </c>
      <c r="D10" s="23">
        <f>Tabelle2[[#This Row],[Männer]]</f>
        <v>0.47828425440365741</v>
      </c>
      <c r="E10" s="23">
        <f>Tabelle2[[#This Row],[Frauen]]</f>
        <v>0.52171574559634259</v>
      </c>
      <c r="F10" s="26">
        <f>Tabelle2[[#This Row],[Anzahl mit Angaben zu Symptomen]]</f>
        <v>6239</v>
      </c>
      <c r="G10" s="40">
        <f>Tabelle2[[#This Row],[Anteil keine, bzw. keine für COVID-19 bedeutsamen Symptome]]</f>
        <v>0.17711171662125341</v>
      </c>
      <c r="H10" s="24">
        <f>Tabelle2[[#This Row],[Anz. mit
Angab. zur
Hospitalisierung]]</f>
        <v>6593</v>
      </c>
      <c r="I10" s="22">
        <f>Tabelle2[[#This Row],[Anzahl
hospitalisiert]]</f>
        <v>1358</v>
      </c>
      <c r="J10" s="25">
        <f>Tabelle3[[#This Row],[Anzahl
hospitalisiert]]/Tabelle3[[#This Row],[Fälle
ges.]]</f>
        <v>0.18247782854071487</v>
      </c>
      <c r="K10" s="26">
        <f>Tabelle2[[#This Row],[Anzahl
Verstorben]]</f>
        <v>378</v>
      </c>
      <c r="L10" s="27">
        <f>Tabelle3[[#This Row],[Anzahl
Verstorben]]/Tabelle3[[#This Row],[Fälle
ges.]]</f>
        <v>5.0792797635044344E-2</v>
      </c>
      <c r="M10" s="28">
        <f>Tabelle3[[#This Row],[Anzahl
Verstorben]]/Tabelle3[[#This Row],[Anzahl
hospitalisiert]]</f>
        <v>0.27835051546391754</v>
      </c>
      <c r="N10" s="26" t="str">
        <f>IF(Tabelle2[[#This Row],[Zahlen
unvoll-
ständig]]="","",Tabelle2[[#This Row],[Zahlen
unvoll-
ständig]])</f>
        <v/>
      </c>
    </row>
    <row r="11" spans="1:14" x14ac:dyDescent="0.25">
      <c r="A11" s="24">
        <f>Tabelle2[[#This Row],[KW]]</f>
        <v>19</v>
      </c>
      <c r="B11" s="22">
        <f>Tabelle2[[#This Row],[Fälle
ges.]]</f>
        <v>6227</v>
      </c>
      <c r="C11" s="22">
        <f>Tabelle2[[#This Row],[mittl-
Alter]]</f>
        <v>47</v>
      </c>
      <c r="D11" s="23">
        <f>Tabelle2[[#This Row],[Männer]]</f>
        <v>0.47990999678559948</v>
      </c>
      <c r="E11" s="23">
        <f>Tabelle2[[#This Row],[Frauen]]</f>
        <v>0.52009000321440046</v>
      </c>
      <c r="F11" s="26">
        <f>Tabelle2[[#This Row],[Anzahl mit Angaben zu Symptomen]]</f>
        <v>5230</v>
      </c>
      <c r="G11" s="40">
        <f>Tabelle2[[#This Row],[Anteil keine, bzw. keine für COVID-19 bedeutsamen Symptome]]</f>
        <v>0.19694072657743786</v>
      </c>
      <c r="H11" s="24">
        <f>Tabelle2[[#This Row],[Anz. mit
Angab. zur
Hospitalisierung]]</f>
        <v>5610</v>
      </c>
      <c r="I11" s="22">
        <f>Tabelle2[[#This Row],[Anzahl
hospitalisiert]]</f>
        <v>1069</v>
      </c>
      <c r="J11" s="25">
        <f>Tabelle3[[#This Row],[Anzahl
hospitalisiert]]/Tabelle3[[#This Row],[Fälle
ges.]]</f>
        <v>0.17167175204753493</v>
      </c>
      <c r="K11" s="26">
        <f>Tabelle2[[#This Row],[Anzahl
Verstorben]]</f>
        <v>252</v>
      </c>
      <c r="L11" s="27">
        <f>Tabelle3[[#This Row],[Anzahl
Verstorben]]/Tabelle3[[#This Row],[Fälle
ges.]]</f>
        <v>4.0468925646378676E-2</v>
      </c>
      <c r="M11" s="28">
        <f>Tabelle3[[#This Row],[Anzahl
Verstorben]]/Tabelle3[[#This Row],[Anzahl
hospitalisiert]]</f>
        <v>0.23573433115060805</v>
      </c>
      <c r="N11" s="26" t="str">
        <f>IF(Tabelle2[[#This Row],[Zahlen
unvoll-
ständig]]="","",Tabelle2[[#This Row],[Zahlen
unvoll-
ständig]])</f>
        <v/>
      </c>
    </row>
    <row r="12" spans="1:14" x14ac:dyDescent="0.25">
      <c r="A12" s="24">
        <f>Tabelle2[[#This Row],[KW]]</f>
        <v>20</v>
      </c>
      <c r="B12" s="22">
        <f>Tabelle2[[#This Row],[Fälle
ges.]]</f>
        <v>4734</v>
      </c>
      <c r="C12" s="22">
        <f>Tabelle2[[#This Row],[mittl-
Alter]]</f>
        <v>45</v>
      </c>
      <c r="D12" s="23">
        <f>Tabelle2[[#This Row],[Männer]]</f>
        <v>0.49428934010152287</v>
      </c>
      <c r="E12" s="23">
        <f>Tabelle2[[#This Row],[Frauen]]</f>
        <v>0.50571065989847719</v>
      </c>
      <c r="F12" s="26">
        <f>Tabelle2[[#This Row],[Anzahl mit Angaben zu Symptomen]]</f>
        <v>3933</v>
      </c>
      <c r="G12" s="40">
        <f>Tabelle2[[#This Row],[Anteil keine, bzw. keine für COVID-19 bedeutsamen Symptome]]</f>
        <v>0.23290109331299264</v>
      </c>
      <c r="H12" s="24">
        <f>Tabelle2[[#This Row],[Anz. mit
Angab. zur
Hospitalisierung]]</f>
        <v>4205</v>
      </c>
      <c r="I12" s="22">
        <f>Tabelle2[[#This Row],[Anzahl
hospitalisiert]]</f>
        <v>733</v>
      </c>
      <c r="J12" s="25">
        <f>Tabelle3[[#This Row],[Anzahl
hospitalisiert]]/Tabelle3[[#This Row],[Fälle
ges.]]</f>
        <v>0.15483734685255598</v>
      </c>
      <c r="K12" s="26">
        <f>Tabelle2[[#This Row],[Anzahl
Verstorben]]</f>
        <v>159</v>
      </c>
      <c r="L12" s="27">
        <f>Tabelle3[[#This Row],[Anzahl
Verstorben]]/Tabelle3[[#This Row],[Fälle
ges.]]</f>
        <v>3.3586818757921418E-2</v>
      </c>
      <c r="M12" s="28">
        <f>Tabelle3[[#This Row],[Anzahl
Verstorben]]/Tabelle3[[#This Row],[Anzahl
hospitalisiert]]</f>
        <v>0.21691678035470668</v>
      </c>
      <c r="N12" s="26" t="str">
        <f>IF(Tabelle2[[#This Row],[Zahlen
unvoll-
ständig]]="","",Tabelle2[[#This Row],[Zahlen
unvoll-
ständig]])</f>
        <v/>
      </c>
    </row>
    <row r="13" spans="1:14" x14ac:dyDescent="0.25">
      <c r="A13" s="24">
        <f>Tabelle2[[#This Row],[KW]]</f>
        <v>21</v>
      </c>
      <c r="B13" s="22">
        <f>Tabelle2[[#This Row],[Fälle
ges.]]</f>
        <v>3618</v>
      </c>
      <c r="C13" s="22">
        <f>Tabelle2[[#This Row],[mittl-
Alter]]</f>
        <v>43</v>
      </c>
      <c r="D13" s="23">
        <f>Tabelle2[[#This Row],[Männer]]</f>
        <v>0.50235914515681379</v>
      </c>
      <c r="E13" s="23">
        <f>Tabelle2[[#This Row],[Frauen]]</f>
        <v>0.49764085484318621</v>
      </c>
      <c r="F13" s="26">
        <f>Tabelle2[[#This Row],[Anzahl mit Angaben zu Symptomen]]</f>
        <v>2820</v>
      </c>
      <c r="G13" s="40">
        <f>Tabelle2[[#This Row],[Anteil keine, bzw. keine für COVID-19 bedeutsamen Symptome]]</f>
        <v>0.26312056737588652</v>
      </c>
      <c r="H13" s="24">
        <f>Tabelle2[[#This Row],[Anz. mit
Angab. zur
Hospitalisierung]]</f>
        <v>3111</v>
      </c>
      <c r="I13" s="22">
        <f>Tabelle2[[#This Row],[Anzahl
hospitalisiert]]</f>
        <v>508</v>
      </c>
      <c r="J13" s="25">
        <f>Tabelle3[[#This Row],[Anzahl
hospitalisiert]]/Tabelle3[[#This Row],[Fälle
ges.]]</f>
        <v>0.14040906578220011</v>
      </c>
      <c r="K13" s="26">
        <f>Tabelle2[[#This Row],[Anzahl
Verstorben]]</f>
        <v>109</v>
      </c>
      <c r="L13" s="27">
        <f>Tabelle3[[#This Row],[Anzahl
Verstorben]]/Tabelle3[[#This Row],[Fälle
ges.]]</f>
        <v>3.0127142067440577E-2</v>
      </c>
      <c r="M13" s="28">
        <f>Tabelle3[[#This Row],[Anzahl
Verstorben]]/Tabelle3[[#This Row],[Anzahl
hospitalisiert]]</f>
        <v>0.21456692913385828</v>
      </c>
      <c r="N13" s="26" t="str">
        <f>IF(Tabelle2[[#This Row],[Zahlen
unvoll-
ständig]]="","",Tabelle2[[#This Row],[Zahlen
unvoll-
ständig]])</f>
        <v/>
      </c>
    </row>
    <row r="14" spans="1:14" x14ac:dyDescent="0.25">
      <c r="A14" s="24">
        <f>Tabelle2[[#This Row],[KW]]</f>
        <v>22</v>
      </c>
      <c r="B14" s="22">
        <f>Tabelle2[[#This Row],[Fälle
ges.]]</f>
        <v>3209</v>
      </c>
      <c r="C14" s="22">
        <f>Tabelle2[[#This Row],[mittl-
Alter]]</f>
        <v>42</v>
      </c>
      <c r="D14" s="23">
        <f>Tabelle2[[#This Row],[Männer]]</f>
        <v>0.51454488583046609</v>
      </c>
      <c r="E14" s="23">
        <f>Tabelle2[[#This Row],[Frauen]]</f>
        <v>0.48545511416953396</v>
      </c>
      <c r="F14" s="26">
        <f>Tabelle2[[#This Row],[Anzahl mit Angaben zu Symptomen]]</f>
        <v>2540</v>
      </c>
      <c r="G14" s="40">
        <f>Tabelle2[[#This Row],[Anteil keine, bzw. keine für COVID-19 bedeutsamen Symptome]]</f>
        <v>0.23385826771653542</v>
      </c>
      <c r="H14" s="24">
        <f>Tabelle2[[#This Row],[Anz. mit
Angab. zur
Hospitalisierung]]</f>
        <v>2765</v>
      </c>
      <c r="I14" s="22">
        <f>Tabelle2[[#This Row],[Anzahl
hospitalisiert]]</f>
        <v>416</v>
      </c>
      <c r="J14" s="25">
        <f>Tabelle3[[#This Row],[Anzahl
hospitalisiert]]/Tabelle3[[#This Row],[Fälle
ges.]]</f>
        <v>0.12963540043627297</v>
      </c>
      <c r="K14" s="26">
        <f>Tabelle2[[#This Row],[Anzahl
Verstorben]]</f>
        <v>66</v>
      </c>
      <c r="L14" s="27">
        <f>Tabelle3[[#This Row],[Anzahl
Verstorben]]/Tabelle3[[#This Row],[Fälle
ges.]]</f>
        <v>2.0567154876908696E-2</v>
      </c>
      <c r="M14" s="28">
        <f>Tabelle3[[#This Row],[Anzahl
Verstorben]]/Tabelle3[[#This Row],[Anzahl
hospitalisiert]]</f>
        <v>0.15865384615384615</v>
      </c>
      <c r="N14" s="26" t="str">
        <f>IF(Tabelle2[[#This Row],[Zahlen
unvoll-
ständig]]="","",Tabelle2[[#This Row],[Zahlen
unvoll-
ständig]])</f>
        <v/>
      </c>
    </row>
    <row r="15" spans="1:14" x14ac:dyDescent="0.25">
      <c r="A15" s="24">
        <f>Tabelle2[[#This Row],[KW]]</f>
        <v>23</v>
      </c>
      <c r="B15" s="22">
        <f>Tabelle2[[#This Row],[Fälle
ges.]]</f>
        <v>2359</v>
      </c>
      <c r="C15" s="22">
        <f>Tabelle2[[#This Row],[mittl-
Alter]]</f>
        <v>39</v>
      </c>
      <c r="D15" s="23">
        <f>Tabelle2[[#This Row],[Männer]]</f>
        <v>0.50679694137638065</v>
      </c>
      <c r="E15" s="23">
        <f>Tabelle2[[#This Row],[Frauen]]</f>
        <v>0.49320305862361935</v>
      </c>
      <c r="F15" s="26">
        <f>Tabelle2[[#This Row],[Anzahl mit Angaben zu Symptomen]]</f>
        <v>1838</v>
      </c>
      <c r="G15" s="40">
        <f>Tabelle2[[#This Row],[Anteil keine, bzw. keine für COVID-19 bedeutsamen Symptome]]</f>
        <v>0.23177366702937977</v>
      </c>
      <c r="H15" s="24">
        <f>Tabelle2[[#This Row],[Anz. mit
Angab. zur
Hospitalisierung]]</f>
        <v>2081</v>
      </c>
      <c r="I15" s="22">
        <f>Tabelle2[[#This Row],[Anzahl
hospitalisiert]]</f>
        <v>310</v>
      </c>
      <c r="J15" s="25">
        <f>Tabelle3[[#This Row],[Anzahl
hospitalisiert]]/Tabelle3[[#This Row],[Fälle
ges.]]</f>
        <v>0.13141161509114033</v>
      </c>
      <c r="K15" s="26">
        <f>Tabelle2[[#This Row],[Anzahl
Verstorben]]</f>
        <v>45</v>
      </c>
      <c r="L15" s="27">
        <f>Tabelle3[[#This Row],[Anzahl
Verstorben]]/Tabelle3[[#This Row],[Fälle
ges.]]</f>
        <v>1.9075879610004239E-2</v>
      </c>
      <c r="M15" s="28">
        <f>Tabelle3[[#This Row],[Anzahl
Verstorben]]/Tabelle3[[#This Row],[Anzahl
hospitalisiert]]</f>
        <v>0.14516129032258066</v>
      </c>
      <c r="N15" s="26" t="str">
        <f>IF(Tabelle2[[#This Row],[Zahlen
unvoll-
ständig]]="","",Tabelle2[[#This Row],[Zahlen
unvoll-
ständig]])</f>
        <v/>
      </c>
    </row>
    <row r="16" spans="1:14" x14ac:dyDescent="0.25">
      <c r="A16" s="24">
        <f>Tabelle2[[#This Row],[KW]]</f>
        <v>24</v>
      </c>
      <c r="B16" s="22">
        <f>Tabelle2[[#This Row],[Fälle
ges.]]</f>
        <v>2344</v>
      </c>
      <c r="C16" s="22">
        <f>Tabelle2[[#This Row],[mittl-
Alter]]</f>
        <v>37</v>
      </c>
      <c r="D16" s="23">
        <f>Tabelle2[[#This Row],[Männer]]</f>
        <v>0.53621945992284614</v>
      </c>
      <c r="E16" s="23">
        <f>Tabelle2[[#This Row],[Frauen]]</f>
        <v>0.46378054007715386</v>
      </c>
      <c r="F16" s="26">
        <f>Tabelle2[[#This Row],[Anzahl mit Angaben zu Symptomen]]</f>
        <v>1735</v>
      </c>
      <c r="G16" s="40">
        <f>Tabelle2[[#This Row],[Anteil keine, bzw. keine für COVID-19 bedeutsamen Symptome]]</f>
        <v>0.24495677233429394</v>
      </c>
      <c r="H16" s="24">
        <f>Tabelle2[[#This Row],[Anz. mit
Angab. zur
Hospitalisierung]]</f>
        <v>2083</v>
      </c>
      <c r="I16" s="22">
        <f>Tabelle2[[#This Row],[Anzahl
hospitalisiert]]</f>
        <v>283</v>
      </c>
      <c r="J16" s="25">
        <f>Tabelle3[[#This Row],[Anzahl
hospitalisiert]]/Tabelle3[[#This Row],[Fälle
ges.]]</f>
        <v>0.12073378839590444</v>
      </c>
      <c r="K16" s="26">
        <f>Tabelle2[[#This Row],[Anzahl
Verstorben]]</f>
        <v>32</v>
      </c>
      <c r="L16" s="27">
        <f>Tabelle3[[#This Row],[Anzahl
Verstorben]]/Tabelle3[[#This Row],[Fälle
ges.]]</f>
        <v>1.3651877133105802E-2</v>
      </c>
      <c r="M16" s="28">
        <f>Tabelle3[[#This Row],[Anzahl
Verstorben]]/Tabelle3[[#This Row],[Anzahl
hospitalisiert]]</f>
        <v>0.11307420494699646</v>
      </c>
      <c r="N16" s="26" t="str">
        <f>IF(Tabelle2[[#This Row],[Zahlen
unvoll-
ständig]]="","",Tabelle2[[#This Row],[Zahlen
unvoll-
ständig]])</f>
        <v/>
      </c>
    </row>
    <row r="17" spans="1:14" x14ac:dyDescent="0.25">
      <c r="A17" s="24">
        <f>Tabelle2[[#This Row],[KW]]</f>
        <v>25</v>
      </c>
      <c r="B17" s="22">
        <f>Tabelle2[[#This Row],[Fälle
ges.]]</f>
        <v>4093</v>
      </c>
      <c r="C17" s="22">
        <f>Tabelle2[[#This Row],[mittl-
Alter]]</f>
        <v>36</v>
      </c>
      <c r="D17" s="23">
        <f>Tabelle2[[#This Row],[Männer]]</f>
        <v>0.58702570379436969</v>
      </c>
      <c r="E17" s="23">
        <f>Tabelle2[[#This Row],[Frauen]]</f>
        <v>0.41297429620563036</v>
      </c>
      <c r="F17" s="26">
        <f>Tabelle2[[#This Row],[Anzahl mit Angaben zu Symptomen]]</f>
        <v>2934</v>
      </c>
      <c r="G17" s="40">
        <f>Tabelle2[[#This Row],[Anteil keine, bzw. keine für COVID-19 bedeutsamen Symptome]]</f>
        <v>0.2505112474437628</v>
      </c>
      <c r="H17" s="24">
        <f>Tabelle2[[#This Row],[Anz. mit
Angab. zur
Hospitalisierung]]</f>
        <v>3738</v>
      </c>
      <c r="I17" s="22">
        <f>Tabelle2[[#This Row],[Anzahl
hospitalisiert]]</f>
        <v>317</v>
      </c>
      <c r="J17" s="25">
        <f>Tabelle3[[#This Row],[Anzahl
hospitalisiert]]/Tabelle3[[#This Row],[Fälle
ges.]]</f>
        <v>7.7449303689225507E-2</v>
      </c>
      <c r="K17" s="26">
        <f>Tabelle2[[#This Row],[Anzahl
Verstorben]]</f>
        <v>38</v>
      </c>
      <c r="L17" s="27">
        <f>Tabelle3[[#This Row],[Anzahl
Verstorben]]/Tabelle3[[#This Row],[Fälle
ges.]]</f>
        <v>9.2841436599071583E-3</v>
      </c>
      <c r="M17" s="28">
        <f>Tabelle3[[#This Row],[Anzahl
Verstorben]]/Tabelle3[[#This Row],[Anzahl
hospitalisiert]]</f>
        <v>0.11987381703470032</v>
      </c>
      <c r="N17" s="26" t="str">
        <f>IF(Tabelle2[[#This Row],[Zahlen
unvoll-
ständig]]="","",Tabelle2[[#This Row],[Zahlen
unvoll-
ständig]])</f>
        <v/>
      </c>
    </row>
    <row r="18" spans="1:14" x14ac:dyDescent="0.25">
      <c r="A18" s="24">
        <f>Tabelle2[[#This Row],[KW]]</f>
        <v>26</v>
      </c>
      <c r="B18" s="22">
        <f>Tabelle2[[#This Row],[Fälle
ges.]]</f>
        <v>3203</v>
      </c>
      <c r="C18" s="22">
        <f>Tabelle2[[#This Row],[mittl-
Alter]]</f>
        <v>37</v>
      </c>
      <c r="D18" s="23">
        <f>Tabelle2[[#This Row],[Männer]]</f>
        <v>0.55173491716161305</v>
      </c>
      <c r="E18" s="23">
        <f>Tabelle2[[#This Row],[Frauen]]</f>
        <v>0.44826508283838701</v>
      </c>
      <c r="F18" s="26">
        <f>Tabelle2[[#This Row],[Anzahl mit Angaben zu Symptomen]]</f>
        <v>2316</v>
      </c>
      <c r="G18" s="40">
        <f>Tabelle2[[#This Row],[Anteil keine, bzw. keine für COVID-19 bedeutsamen Symptome]]</f>
        <v>0.23316062176165803</v>
      </c>
      <c r="H18" s="24">
        <f>Tabelle2[[#This Row],[Anz. mit
Angab. zur
Hospitalisierung]]</f>
        <v>2849</v>
      </c>
      <c r="I18" s="22">
        <f>Tabelle2[[#This Row],[Anzahl
hospitalisiert]]</f>
        <v>290</v>
      </c>
      <c r="J18" s="25">
        <f>Tabelle3[[#This Row],[Anzahl
hospitalisiert]]/Tabelle3[[#This Row],[Fälle
ges.]]</f>
        <v>9.0540118638776146E-2</v>
      </c>
      <c r="K18" s="26">
        <f>Tabelle2[[#This Row],[Anzahl
Verstorben]]</f>
        <v>23</v>
      </c>
      <c r="L18" s="27">
        <f>Tabelle3[[#This Row],[Anzahl
Verstorben]]/Tabelle3[[#This Row],[Fälle
ges.]]</f>
        <v>7.1807680299719014E-3</v>
      </c>
      <c r="M18" s="28">
        <f>Tabelle3[[#This Row],[Anzahl
Verstorben]]/Tabelle3[[#This Row],[Anzahl
hospitalisiert]]</f>
        <v>7.9310344827586213E-2</v>
      </c>
      <c r="N18" s="26" t="str">
        <f>IF(Tabelle2[[#This Row],[Zahlen
unvoll-
ständig]]="","",Tabelle2[[#This Row],[Zahlen
unvoll-
ständig]])</f>
        <v/>
      </c>
    </row>
    <row r="19" spans="1:14" x14ac:dyDescent="0.25">
      <c r="A19" s="24">
        <f>Tabelle2[[#This Row],[KW]]</f>
        <v>27</v>
      </c>
      <c r="B19" s="22">
        <f>Tabelle2[[#This Row],[Fälle
ges.]]</f>
        <v>2693</v>
      </c>
      <c r="C19" s="22">
        <f>Tabelle2[[#This Row],[mittl-
Alter]]</f>
        <v>36</v>
      </c>
      <c r="D19" s="23">
        <f>Tabelle2[[#This Row],[Männer]]</f>
        <v>0.52191679049034179</v>
      </c>
      <c r="E19" s="23">
        <f>Tabelle2[[#This Row],[Frauen]]</f>
        <v>0.47808320950965827</v>
      </c>
      <c r="F19" s="26">
        <f>Tabelle2[[#This Row],[Anzahl mit Angaben zu Symptomen]]</f>
        <v>2062</v>
      </c>
      <c r="G19" s="40">
        <f>Tabelle2[[#This Row],[Anteil keine, bzw. keine für COVID-19 bedeutsamen Symptome]]</f>
        <v>0.26818622696411254</v>
      </c>
      <c r="H19" s="24">
        <f>Tabelle2[[#This Row],[Anz. mit
Angab. zur
Hospitalisierung]]</f>
        <v>2466</v>
      </c>
      <c r="I19" s="22">
        <f>Tabelle2[[#This Row],[Anzahl
hospitalisiert]]</f>
        <v>257</v>
      </c>
      <c r="J19" s="25">
        <f>Tabelle3[[#This Row],[Anzahl
hospitalisiert]]/Tabelle3[[#This Row],[Fälle
ges.]]</f>
        <v>9.54326030449313E-2</v>
      </c>
      <c r="K19" s="26">
        <f>Tabelle2[[#This Row],[Anzahl
Verstorben]]</f>
        <v>26</v>
      </c>
      <c r="L19" s="27">
        <f>Tabelle3[[#This Row],[Anzahl
Verstorben]]/Tabelle3[[#This Row],[Fälle
ges.]]</f>
        <v>9.6546602302265139E-3</v>
      </c>
      <c r="M19" s="28">
        <f>Tabelle3[[#This Row],[Anzahl
Verstorben]]/Tabelle3[[#This Row],[Anzahl
hospitalisiert]]</f>
        <v>0.10116731517509728</v>
      </c>
      <c r="N19" s="26" t="str">
        <f>IF(Tabelle2[[#This Row],[Zahlen
unvoll-
ständig]]="","",Tabelle2[[#This Row],[Zahlen
unvoll-
ständig]])</f>
        <v/>
      </c>
    </row>
    <row r="20" spans="1:14" x14ac:dyDescent="0.25">
      <c r="A20" s="24">
        <f>Tabelle2[[#This Row],[KW]]</f>
        <v>28</v>
      </c>
      <c r="B20" s="22">
        <f>Tabelle2[[#This Row],[Fälle
ges.]]</f>
        <v>2423</v>
      </c>
      <c r="C20" s="22">
        <f>Tabelle2[[#This Row],[mittl-
Alter]]</f>
        <v>36</v>
      </c>
      <c r="D20" s="23">
        <f>Tabelle2[[#This Row],[Männer]]</f>
        <v>0.55978485726106741</v>
      </c>
      <c r="E20" s="23">
        <f>Tabelle2[[#This Row],[Frauen]]</f>
        <v>0.44021514273893259</v>
      </c>
      <c r="F20" s="26">
        <f>Tabelle2[[#This Row],[Anzahl mit Angaben zu Symptomen]]</f>
        <v>1922</v>
      </c>
      <c r="G20" s="40">
        <f>Tabelle2[[#This Row],[Anteil keine, bzw. keine für COVID-19 bedeutsamen Symptome]]</f>
        <v>0.23985431841831426</v>
      </c>
      <c r="H20" s="24">
        <f>Tabelle2[[#This Row],[Anz. mit
Angab. zur
Hospitalisierung]]</f>
        <v>2189</v>
      </c>
      <c r="I20" s="22">
        <f>Tabelle2[[#This Row],[Anzahl
hospitalisiert]]</f>
        <v>251</v>
      </c>
      <c r="J20" s="25">
        <f>Tabelle3[[#This Row],[Anzahl
hospitalisiert]]/Tabelle3[[#This Row],[Fälle
ges.]]</f>
        <v>0.10359059017746595</v>
      </c>
      <c r="K20" s="26">
        <f>Tabelle2[[#This Row],[Anzahl
Verstorben]]</f>
        <v>25</v>
      </c>
      <c r="L20" s="27">
        <f>Tabelle3[[#This Row],[Anzahl
Verstorben]]/Tabelle3[[#This Row],[Fälle
ges.]]</f>
        <v>1.0317787866281469E-2</v>
      </c>
      <c r="M20" s="28">
        <f>Tabelle3[[#This Row],[Anzahl
Verstorben]]/Tabelle3[[#This Row],[Anzahl
hospitalisiert]]</f>
        <v>9.9601593625498003E-2</v>
      </c>
      <c r="N20" s="26" t="str">
        <f>IF(Tabelle2[[#This Row],[Zahlen
unvoll-
ständig]]="","",Tabelle2[[#This Row],[Zahlen
unvoll-
ständig]])</f>
        <v/>
      </c>
    </row>
    <row r="21" spans="1:14" x14ac:dyDescent="0.25">
      <c r="A21" s="24">
        <f>Tabelle2[[#This Row],[KW]]</f>
        <v>29</v>
      </c>
      <c r="B21" s="22">
        <f>Tabelle2[[#This Row],[Fälle
ges.]]</f>
        <v>3025</v>
      </c>
      <c r="C21" s="22">
        <f>Tabelle2[[#This Row],[mittl-
Alter]]</f>
        <v>36</v>
      </c>
      <c r="D21" s="23">
        <f>Tabelle2[[#This Row],[Männer]]</f>
        <v>0.52453580901856767</v>
      </c>
      <c r="E21" s="23">
        <f>Tabelle2[[#This Row],[Frauen]]</f>
        <v>0.47546419098143233</v>
      </c>
      <c r="F21" s="26">
        <f>Tabelle2[[#This Row],[Anzahl mit Angaben zu Symptomen]]</f>
        <v>2358</v>
      </c>
      <c r="G21" s="40">
        <f>Tabelle2[[#This Row],[Anteil keine, bzw. keine für COVID-19 bedeutsamen Symptome]]</f>
        <v>0.2285835453774385</v>
      </c>
      <c r="H21" s="24">
        <f>Tabelle2[[#This Row],[Anz. mit
Angab. zur
Hospitalisierung]]</f>
        <v>2636</v>
      </c>
      <c r="I21" s="22">
        <f>Tabelle2[[#This Row],[Anzahl
hospitalisiert]]</f>
        <v>317</v>
      </c>
      <c r="J21" s="25">
        <f>Tabelle3[[#This Row],[Anzahl
hospitalisiert]]/Tabelle3[[#This Row],[Fälle
ges.]]</f>
        <v>0.10479338842975207</v>
      </c>
      <c r="K21" s="26">
        <f>Tabelle2[[#This Row],[Anzahl
Verstorben]]</f>
        <v>31</v>
      </c>
      <c r="L21" s="27">
        <f>Tabelle3[[#This Row],[Anzahl
Verstorben]]/Tabelle3[[#This Row],[Fälle
ges.]]</f>
        <v>1.0247933884297521E-2</v>
      </c>
      <c r="M21" s="28">
        <f>Tabelle3[[#This Row],[Anzahl
Verstorben]]/Tabelle3[[#This Row],[Anzahl
hospitalisiert]]</f>
        <v>9.7791798107255523E-2</v>
      </c>
      <c r="N21" s="26" t="str">
        <f>IF(Tabelle2[[#This Row],[Zahlen
unvoll-
ständig]]="","",Tabelle2[[#This Row],[Zahlen
unvoll-
ständig]])</f>
        <v/>
      </c>
    </row>
    <row r="22" spans="1:14" x14ac:dyDescent="0.25">
      <c r="A22" s="24">
        <f>Tabelle2[[#This Row],[KW]]</f>
        <v>30</v>
      </c>
      <c r="B22" s="22">
        <f>Tabelle2[[#This Row],[Fälle
ges.]]</f>
        <v>3934</v>
      </c>
      <c r="C22" s="22">
        <f>Tabelle2[[#This Row],[mittl-
Alter]]</f>
        <v>36</v>
      </c>
      <c r="D22" s="23">
        <f>Tabelle2[[#This Row],[Männer]]</f>
        <v>0.52382165605095543</v>
      </c>
      <c r="E22" s="23">
        <f>Tabelle2[[#This Row],[Frauen]]</f>
        <v>0.47617834394904457</v>
      </c>
      <c r="F22" s="26">
        <f>Tabelle2[[#This Row],[Anzahl mit Angaben zu Symptomen]]</f>
        <v>3173</v>
      </c>
      <c r="G22" s="40">
        <f>Tabelle2[[#This Row],[Anteil keine, bzw. keine für COVID-19 bedeutsamen Symptome]]</f>
        <v>0.27009139615505828</v>
      </c>
      <c r="H22" s="24">
        <f>Tabelle2[[#This Row],[Anz. mit
Angab. zur
Hospitalisierung]]</f>
        <v>3453</v>
      </c>
      <c r="I22" s="22">
        <f>Tabelle2[[#This Row],[Anzahl
hospitalisiert]]</f>
        <v>332</v>
      </c>
      <c r="J22" s="25">
        <f>Tabelle3[[#This Row],[Anzahl
hospitalisiert]]/Tabelle3[[#This Row],[Fälle
ges.]]</f>
        <v>8.4392475851550589E-2</v>
      </c>
      <c r="K22" s="26">
        <f>Tabelle2[[#This Row],[Anzahl
Verstorben]]</f>
        <v>32</v>
      </c>
      <c r="L22" s="27">
        <f>Tabelle3[[#This Row],[Anzahl
Verstorben]]/Tabelle3[[#This Row],[Fälle
ges.]]</f>
        <v>8.1342145399084902E-3</v>
      </c>
      <c r="M22" s="28">
        <f>Tabelle3[[#This Row],[Anzahl
Verstorben]]/Tabelle3[[#This Row],[Anzahl
hospitalisiert]]</f>
        <v>9.6385542168674704E-2</v>
      </c>
      <c r="N22" s="26" t="str">
        <f>IF(Tabelle2[[#This Row],[Zahlen
unvoll-
ständig]]="","",Tabelle2[[#This Row],[Zahlen
unvoll-
ständig]])</f>
        <v/>
      </c>
    </row>
    <row r="23" spans="1:14" x14ac:dyDescent="0.25">
      <c r="A23" s="24">
        <f>Tabelle2[[#This Row],[KW]]</f>
        <v>31</v>
      </c>
      <c r="B23" s="22">
        <f>Tabelle2[[#This Row],[Fälle
ges.]]</f>
        <v>4820</v>
      </c>
      <c r="C23" s="22">
        <f>Tabelle2[[#This Row],[mittl-
Alter]]</f>
        <v>36</v>
      </c>
      <c r="D23" s="23">
        <f>Tabelle2[[#This Row],[Männer]]</f>
        <v>0.50332917186849768</v>
      </c>
      <c r="E23" s="23">
        <f>Tabelle2[[#This Row],[Frauen]]</f>
        <v>0.49667082813150226</v>
      </c>
      <c r="F23" s="26">
        <f>Tabelle2[[#This Row],[Anzahl mit Angaben zu Symptomen]]</f>
        <v>3686</v>
      </c>
      <c r="G23" s="40">
        <f>Tabelle2[[#This Row],[Anteil keine, bzw. keine für COVID-19 bedeutsamen Symptome]]</f>
        <v>0.2444384156266956</v>
      </c>
      <c r="H23" s="24">
        <f>Tabelle2[[#This Row],[Anz. mit
Angab. zur
Hospitalisierung]]</f>
        <v>4126</v>
      </c>
      <c r="I23" s="22">
        <f>Tabelle2[[#This Row],[Anzahl
hospitalisiert]]</f>
        <v>383</v>
      </c>
      <c r="J23" s="25">
        <f>Tabelle3[[#This Row],[Anzahl
hospitalisiert]]/Tabelle3[[#This Row],[Fälle
ges.]]</f>
        <v>7.9460580912863066E-2</v>
      </c>
      <c r="K23" s="26">
        <f>Tabelle2[[#This Row],[Anzahl
Verstorben]]</f>
        <v>32</v>
      </c>
      <c r="L23" s="27">
        <f>Tabelle3[[#This Row],[Anzahl
Verstorben]]/Tabelle3[[#This Row],[Fälle
ges.]]</f>
        <v>6.6390041493775932E-3</v>
      </c>
      <c r="M23" s="28">
        <f>Tabelle3[[#This Row],[Anzahl
Verstorben]]/Tabelle3[[#This Row],[Anzahl
hospitalisiert]]</f>
        <v>8.3550913838120106E-2</v>
      </c>
      <c r="N23" s="26" t="str">
        <f>IF(Tabelle2[[#This Row],[Zahlen
unvoll-
ständig]]="","",Tabelle2[[#This Row],[Zahlen
unvoll-
ständig]])</f>
        <v/>
      </c>
    </row>
    <row r="24" spans="1:14" x14ac:dyDescent="0.25">
      <c r="A24" s="24">
        <f>Tabelle2[[#This Row],[KW]]</f>
        <v>32</v>
      </c>
      <c r="B24" s="22">
        <f>Tabelle2[[#This Row],[Fälle
ges.]]</f>
        <v>6051</v>
      </c>
      <c r="C24" s="22">
        <f>Tabelle2[[#This Row],[mittl-
Alter]]</f>
        <v>34</v>
      </c>
      <c r="D24" s="23">
        <f>Tabelle2[[#This Row],[Männer]]</f>
        <v>0.53709837694600859</v>
      </c>
      <c r="E24" s="23">
        <f>Tabelle2[[#This Row],[Frauen]]</f>
        <v>0.46290162305399141</v>
      </c>
      <c r="F24" s="26">
        <f>Tabelle2[[#This Row],[Anzahl mit Angaben zu Symptomen]]</f>
        <v>4515</v>
      </c>
      <c r="G24" s="40">
        <f>Tabelle2[[#This Row],[Anteil keine, bzw. keine für COVID-19 bedeutsamen Symptome]]</f>
        <v>0.30033222591362124</v>
      </c>
      <c r="H24" s="24">
        <f>Tabelle2[[#This Row],[Anz. mit
Angab. zur
Hospitalisierung]]</f>
        <v>5245</v>
      </c>
      <c r="I24" s="22">
        <f>Tabelle2[[#This Row],[Anzahl
hospitalisiert]]</f>
        <v>396</v>
      </c>
      <c r="J24" s="25">
        <f>Tabelle3[[#This Row],[Anzahl
hospitalisiert]]/Tabelle3[[#This Row],[Fälle
ges.]]</f>
        <v>6.5443728309370355E-2</v>
      </c>
      <c r="K24" s="26">
        <f>Tabelle2[[#This Row],[Anzahl
Verstorben]]</f>
        <v>30</v>
      </c>
      <c r="L24" s="27">
        <f>Tabelle3[[#This Row],[Anzahl
Verstorben]]/Tabelle3[[#This Row],[Fälle
ges.]]</f>
        <v>4.95785820525533E-3</v>
      </c>
      <c r="M24" s="28">
        <f>Tabelle3[[#This Row],[Anzahl
Verstorben]]/Tabelle3[[#This Row],[Anzahl
hospitalisiert]]</f>
        <v>7.575757575757576E-2</v>
      </c>
      <c r="N24" s="26" t="str">
        <f>IF(Tabelle2[[#This Row],[Zahlen
unvoll-
ständig]]="","",Tabelle2[[#This Row],[Zahlen
unvoll-
ständig]])</f>
        <v/>
      </c>
    </row>
    <row r="25" spans="1:14" x14ac:dyDescent="0.25">
      <c r="A25" s="24">
        <f>Tabelle2[[#This Row],[KW]]</f>
        <v>33</v>
      </c>
      <c r="B25" s="22">
        <f>Tabelle2[[#This Row],[Fälle
ges.]]</f>
        <v>7952</v>
      </c>
      <c r="C25" s="22">
        <f>Tabelle2[[#This Row],[mittl-
Alter]]</f>
        <v>32</v>
      </c>
      <c r="D25" s="23">
        <f>Tabelle2[[#This Row],[Männer]]</f>
        <v>0.5330646177100391</v>
      </c>
      <c r="E25" s="23">
        <f>Tabelle2[[#This Row],[Frauen]]</f>
        <v>0.46693538228996095</v>
      </c>
      <c r="F25" s="26">
        <f>Tabelle2[[#This Row],[Anzahl mit Angaben zu Symptomen]]</f>
        <v>5807</v>
      </c>
      <c r="G25" s="40">
        <f>Tabelle2[[#This Row],[Anteil keine, bzw. keine für COVID-19 bedeutsamen Symptome]]</f>
        <v>0.33545720681935592</v>
      </c>
      <c r="H25" s="24">
        <f>Tabelle2[[#This Row],[Anz. mit
Angab. zur
Hospitalisierung]]</f>
        <v>6932</v>
      </c>
      <c r="I25" s="22">
        <f>Tabelle2[[#This Row],[Anzahl
hospitalisiert]]</f>
        <v>423</v>
      </c>
      <c r="J25" s="25">
        <f>Tabelle3[[#This Row],[Anzahl
hospitalisiert]]/Tabelle3[[#This Row],[Fälle
ges.]]</f>
        <v>5.3194164989939639E-2</v>
      </c>
      <c r="K25" s="26">
        <f>Tabelle2[[#This Row],[Anzahl
Verstorben]]</f>
        <v>30</v>
      </c>
      <c r="L25" s="27">
        <f>Tabelle3[[#This Row],[Anzahl
Verstorben]]/Tabelle3[[#This Row],[Fälle
ges.]]</f>
        <v>3.772635814889336E-3</v>
      </c>
      <c r="M25" s="28">
        <f>Tabelle3[[#This Row],[Anzahl
Verstorben]]/Tabelle3[[#This Row],[Anzahl
hospitalisiert]]</f>
        <v>7.0921985815602842E-2</v>
      </c>
      <c r="N25" s="26" t="str">
        <f>IF(Tabelle2[[#This Row],[Zahlen
unvoll-
ständig]]="","",Tabelle2[[#This Row],[Zahlen
unvoll-
ständig]])</f>
        <v/>
      </c>
    </row>
    <row r="26" spans="1:14" x14ac:dyDescent="0.25">
      <c r="A26" s="24">
        <f>Tabelle2[[#This Row],[KW]]</f>
        <v>34</v>
      </c>
      <c r="B26" s="22">
        <f>Tabelle2[[#This Row],[Fälle
ges.]]</f>
        <v>9592</v>
      </c>
      <c r="C26" s="22">
        <f>Tabelle2[[#This Row],[mittl-
Alter]]</f>
        <v>32</v>
      </c>
      <c r="D26" s="23">
        <f>Tabelle2[[#This Row],[Männer]]</f>
        <v>0.54768649669499525</v>
      </c>
      <c r="E26" s="23">
        <f>Tabelle2[[#This Row],[Frauen]]</f>
        <v>0.45231350330500469</v>
      </c>
      <c r="F26" s="26">
        <f>Tabelle2[[#This Row],[Anzahl mit Angaben zu Symptomen]]</f>
        <v>7126</v>
      </c>
      <c r="G26" s="40">
        <f>Tabelle2[[#This Row],[Anteil keine, bzw. keine für COVID-19 bedeutsamen Symptome]]</f>
        <v>0.34802133033960148</v>
      </c>
      <c r="H26" s="24">
        <f>Tabelle2[[#This Row],[Anz. mit
Angab. zur
Hospitalisierung]]</f>
        <v>8175</v>
      </c>
      <c r="I26" s="22">
        <f>Tabelle2[[#This Row],[Anzahl
hospitalisiert]]</f>
        <v>420</v>
      </c>
      <c r="J26" s="25">
        <f>Tabelle3[[#This Row],[Anzahl
hospitalisiert]]/Tabelle3[[#This Row],[Fälle
ges.]]</f>
        <v>4.3786488740617184E-2</v>
      </c>
      <c r="K26" s="26">
        <f>Tabelle2[[#This Row],[Anzahl
Verstorben]]</f>
        <v>29</v>
      </c>
      <c r="L26" s="27">
        <f>Tabelle3[[#This Row],[Anzahl
Verstorben]]/Tabelle3[[#This Row],[Fälle
ges.]]</f>
        <v>3.023352793994996E-3</v>
      </c>
      <c r="M26" s="28">
        <f>Tabelle3[[#This Row],[Anzahl
Verstorben]]/Tabelle3[[#This Row],[Anzahl
hospitalisiert]]</f>
        <v>6.9047619047619052E-2</v>
      </c>
      <c r="N26" s="26" t="str">
        <f>IF(Tabelle2[[#This Row],[Zahlen
unvoll-
ständig]]="","",Tabelle2[[#This Row],[Zahlen
unvoll-
ständig]])</f>
        <v/>
      </c>
    </row>
    <row r="27" spans="1:14" x14ac:dyDescent="0.25">
      <c r="A27" s="24">
        <f>Tabelle2[[#This Row],[KW]]</f>
        <v>35</v>
      </c>
      <c r="B27" s="22">
        <f>Tabelle2[[#This Row],[Fälle
ges.]]</f>
        <v>8813</v>
      </c>
      <c r="C27" s="22">
        <f>Tabelle2[[#This Row],[mittl-
Alter]]</f>
        <v>32</v>
      </c>
      <c r="D27" s="23">
        <f>Tabelle2[[#This Row],[Männer]]</f>
        <v>0.53033938978402473</v>
      </c>
      <c r="E27" s="23">
        <f>Tabelle2[[#This Row],[Frauen]]</f>
        <v>0.46966061021597533</v>
      </c>
      <c r="F27" s="26">
        <f>Tabelle2[[#This Row],[Anzahl mit Angaben zu Symptomen]]</f>
        <v>6811</v>
      </c>
      <c r="G27" s="40">
        <f>Tabelle2[[#This Row],[Anteil keine, bzw. keine für COVID-19 bedeutsamen Symptome]]</f>
        <v>0.30861841139333429</v>
      </c>
      <c r="H27" s="24">
        <f>Tabelle2[[#This Row],[Anz. mit
Angab. zur
Hospitalisierung]]</f>
        <v>7303</v>
      </c>
      <c r="I27" s="22">
        <f>Tabelle2[[#This Row],[Anzahl
hospitalisiert]]</f>
        <v>361</v>
      </c>
      <c r="J27" s="25">
        <f>Tabelle3[[#This Row],[Anzahl
hospitalisiert]]/Tabelle3[[#This Row],[Fälle
ges.]]</f>
        <v>4.0962214909792349E-2</v>
      </c>
      <c r="K27" s="26">
        <f>Tabelle2[[#This Row],[Anzahl
Verstorben]]</f>
        <v>19</v>
      </c>
      <c r="L27" s="27">
        <f>Tabelle3[[#This Row],[Anzahl
Verstorben]]/Tabelle3[[#This Row],[Fälle
ges.]]</f>
        <v>2.155906047883808E-3</v>
      </c>
      <c r="M27" s="28">
        <f>Tabelle3[[#This Row],[Anzahl
Verstorben]]/Tabelle3[[#This Row],[Anzahl
hospitalisiert]]</f>
        <v>5.2631578947368418E-2</v>
      </c>
      <c r="N27" s="26" t="str">
        <f>IF(Tabelle2[[#This Row],[Zahlen
unvoll-
ständig]]="","",Tabelle2[[#This Row],[Zahlen
unvoll-
ständig]])</f>
        <v/>
      </c>
    </row>
    <row r="28" spans="1:14" x14ac:dyDescent="0.25">
      <c r="A28" s="24">
        <f>Tabelle2[[#This Row],[KW]]</f>
        <v>36</v>
      </c>
      <c r="B28" s="22">
        <f>Tabelle2[[#This Row],[Fälle
ges.]]</f>
        <v>8610</v>
      </c>
      <c r="C28" s="22">
        <f>Tabelle2[[#This Row],[mittl-
Alter]]</f>
        <v>33</v>
      </c>
      <c r="D28" s="23">
        <f>Tabelle2[[#This Row],[Männer]]</f>
        <v>0.5366651097617936</v>
      </c>
      <c r="E28" s="23">
        <f>Tabelle2[[#This Row],[Frauen]]</f>
        <v>0.46333489023820645</v>
      </c>
      <c r="F28" s="26">
        <f>Tabelle2[[#This Row],[Anzahl mit Angaben zu Symptomen]]</f>
        <v>6564</v>
      </c>
      <c r="G28" s="40">
        <f>Tabelle2[[#This Row],[Anteil keine, bzw. keine für COVID-19 bedeutsamen Symptome]]</f>
        <v>0.27010968921389394</v>
      </c>
      <c r="H28" s="24">
        <f>Tabelle2[[#This Row],[Anz. mit
Angab. zur
Hospitalisierung]]</f>
        <v>6966</v>
      </c>
      <c r="I28" s="22">
        <f>Tabelle2[[#This Row],[Anzahl
hospitalisiert]]</f>
        <v>391</v>
      </c>
      <c r="J28" s="25">
        <f>Tabelle3[[#This Row],[Anzahl
hospitalisiert]]/Tabelle3[[#This Row],[Fälle
ges.]]</f>
        <v>4.5412311265969806E-2</v>
      </c>
      <c r="K28" s="26">
        <f>Tabelle2[[#This Row],[Anzahl
Verstorben]]</f>
        <v>35</v>
      </c>
      <c r="L28" s="27">
        <f>Tabelle3[[#This Row],[Anzahl
Verstorben]]/Tabelle3[[#This Row],[Fälle
ges.]]</f>
        <v>4.0650406504065045E-3</v>
      </c>
      <c r="M28" s="28">
        <f>Tabelle3[[#This Row],[Anzahl
Verstorben]]/Tabelle3[[#This Row],[Anzahl
hospitalisiert]]</f>
        <v>8.9514066496163683E-2</v>
      </c>
      <c r="N28" s="26" t="str">
        <f>IF(Tabelle2[[#This Row],[Zahlen
unvoll-
ständig]]="","",Tabelle2[[#This Row],[Zahlen
unvoll-
ständig]])</f>
        <v/>
      </c>
    </row>
    <row r="29" spans="1:14" x14ac:dyDescent="0.25">
      <c r="A29" s="24">
        <f>Tabelle2[[#This Row],[KW]]</f>
        <v>37</v>
      </c>
      <c r="B29" s="22">
        <f>Tabelle2[[#This Row],[Fälle
ges.]]</f>
        <v>9766</v>
      </c>
      <c r="C29" s="22">
        <f>Tabelle2[[#This Row],[mittl-
Alter]]</f>
        <v>35</v>
      </c>
      <c r="D29" s="23">
        <f>Tabelle2[[#This Row],[Männer]]</f>
        <v>0.51894953656024712</v>
      </c>
      <c r="E29" s="23">
        <f>Tabelle2[[#This Row],[Frauen]]</f>
        <v>0.48105046343975283</v>
      </c>
      <c r="F29" s="26">
        <f>Tabelle2[[#This Row],[Anzahl mit Angaben zu Symptomen]]</f>
        <v>7483</v>
      </c>
      <c r="G29" s="40">
        <f>Tabelle2[[#This Row],[Anteil keine, bzw. keine für COVID-19 bedeutsamen Symptome]]</f>
        <v>0.20526526794066552</v>
      </c>
      <c r="H29" s="24">
        <f>Tabelle2[[#This Row],[Anz. mit
Angab. zur
Hospitalisierung]]</f>
        <v>7875</v>
      </c>
      <c r="I29" s="22">
        <f>Tabelle2[[#This Row],[Anzahl
hospitalisiert]]</f>
        <v>459</v>
      </c>
      <c r="J29" s="25">
        <f>Tabelle3[[#This Row],[Anzahl
hospitalisiert]]/Tabelle3[[#This Row],[Fälle
ges.]]</f>
        <v>4.6999795207864015E-2</v>
      </c>
      <c r="K29" s="26">
        <f>Tabelle2[[#This Row],[Anzahl
Verstorben]]</f>
        <v>60</v>
      </c>
      <c r="L29" s="27">
        <f>Tabelle3[[#This Row],[Anzahl
Verstorben]]/Tabelle3[[#This Row],[Fälle
ges.]]</f>
        <v>6.1437640794593492E-3</v>
      </c>
      <c r="M29" s="28">
        <f>Tabelle3[[#This Row],[Anzahl
Verstorben]]/Tabelle3[[#This Row],[Anzahl
hospitalisiert]]</f>
        <v>0.13071895424836602</v>
      </c>
      <c r="N29" s="26" t="str">
        <f>IF(Tabelle2[[#This Row],[Zahlen
unvoll-
ständig]]="","",Tabelle2[[#This Row],[Zahlen
unvoll-
ständig]])</f>
        <v/>
      </c>
    </row>
    <row r="30" spans="1:14" x14ac:dyDescent="0.25">
      <c r="A30" s="24">
        <f>Tabelle2[[#This Row],[KW]]</f>
        <v>38</v>
      </c>
      <c r="B30" s="22">
        <f>Tabelle2[[#This Row],[Fälle
ges.]]</f>
        <v>12268</v>
      </c>
      <c r="C30" s="22">
        <f>Tabelle2[[#This Row],[mittl-
Alter]]</f>
        <v>36</v>
      </c>
      <c r="D30" s="23">
        <f>Tabelle2[[#This Row],[Männer]]</f>
        <v>0.5118832978200295</v>
      </c>
      <c r="E30" s="23">
        <f>Tabelle2[[#This Row],[Frauen]]</f>
        <v>0.4881167021799705</v>
      </c>
      <c r="F30" s="26">
        <f>Tabelle2[[#This Row],[Anzahl mit Angaben zu Symptomen]]</f>
        <v>9530</v>
      </c>
      <c r="G30" s="40">
        <f>Tabelle2[[#This Row],[Anteil keine, bzw. keine für COVID-19 bedeutsamen Symptome]]</f>
        <v>0.18646379853095488</v>
      </c>
      <c r="H30" s="24">
        <f>Tabelle2[[#This Row],[Anz. mit
Angab. zur
Hospitalisierung]]</f>
        <v>9860</v>
      </c>
      <c r="I30" s="22">
        <f>Tabelle2[[#This Row],[Anzahl
hospitalisiert]]</f>
        <v>651</v>
      </c>
      <c r="J30" s="25">
        <f>Tabelle3[[#This Row],[Anzahl
hospitalisiert]]/Tabelle3[[#This Row],[Fälle
ges.]]</f>
        <v>5.3064884251711769E-2</v>
      </c>
      <c r="K30" s="26">
        <f>Tabelle2[[#This Row],[Anzahl
Verstorben]]</f>
        <v>76</v>
      </c>
      <c r="L30" s="27">
        <f>Tabelle3[[#This Row],[Anzahl
Verstorben]]/Tabelle3[[#This Row],[Fälle
ges.]]</f>
        <v>6.1949788066514508E-3</v>
      </c>
      <c r="M30" s="28">
        <f>Tabelle3[[#This Row],[Anzahl
Verstorben]]/Tabelle3[[#This Row],[Anzahl
hospitalisiert]]</f>
        <v>0.11674347158218126</v>
      </c>
      <c r="N30" s="26" t="str">
        <f>IF(Tabelle2[[#This Row],[Zahlen
unvoll-
ständig]]="","",Tabelle2[[#This Row],[Zahlen
unvoll-
ständig]])</f>
        <v/>
      </c>
    </row>
    <row r="31" spans="1:14" x14ac:dyDescent="0.25">
      <c r="A31" s="24">
        <f>Tabelle2[[#This Row],[KW]]</f>
        <v>39</v>
      </c>
      <c r="B31" s="22">
        <f>Tabelle2[[#This Row],[Fälle
ges.]]</f>
        <v>13053</v>
      </c>
      <c r="C31" s="22">
        <f>Tabelle2[[#This Row],[mittl-
Alter]]</f>
        <v>37</v>
      </c>
      <c r="D31" s="23">
        <f>Tabelle2[[#This Row],[Männer]]</f>
        <v>0.51598243857351922</v>
      </c>
      <c r="E31" s="23">
        <f>Tabelle2[[#This Row],[Frauen]]</f>
        <v>0.48401756142648078</v>
      </c>
      <c r="F31" s="26">
        <f>Tabelle2[[#This Row],[Anzahl mit Angaben zu Symptomen]]</f>
        <v>10126</v>
      </c>
      <c r="G31" s="40">
        <f>Tabelle2[[#This Row],[Anteil keine, bzw. keine für COVID-19 bedeutsamen Symptome]]</f>
        <v>0.18408058463361643</v>
      </c>
      <c r="H31" s="24">
        <f>Tabelle2[[#This Row],[Anz. mit
Angab. zur
Hospitalisierung]]</f>
        <v>10643</v>
      </c>
      <c r="I31" s="22">
        <f>Tabelle2[[#This Row],[Anzahl
hospitalisiert]]</f>
        <v>747</v>
      </c>
      <c r="J31" s="25">
        <f>Tabelle3[[#This Row],[Anzahl
hospitalisiert]]/Tabelle3[[#This Row],[Fälle
ges.]]</f>
        <v>5.7228223396920248E-2</v>
      </c>
      <c r="K31" s="26">
        <f>Tabelle2[[#This Row],[Anzahl
Verstorben]]</f>
        <v>105</v>
      </c>
      <c r="L31" s="27">
        <f>Tabelle3[[#This Row],[Anzahl
Verstorben]]/Tabelle3[[#This Row],[Fälle
ges.]]</f>
        <v>8.0441277867156977E-3</v>
      </c>
      <c r="M31" s="28">
        <f>Tabelle3[[#This Row],[Anzahl
Verstorben]]/Tabelle3[[#This Row],[Anzahl
hospitalisiert]]</f>
        <v>0.14056224899598393</v>
      </c>
      <c r="N31" s="26" t="str">
        <f>IF(Tabelle2[[#This Row],[Zahlen
unvoll-
ständig]]="","",Tabelle2[[#This Row],[Zahlen
unvoll-
ständig]])</f>
        <v/>
      </c>
    </row>
    <row r="32" spans="1:14" x14ac:dyDescent="0.25">
      <c r="A32" s="24">
        <f>Tabelle2[[#This Row],[KW]]</f>
        <v>40</v>
      </c>
      <c r="B32" s="22">
        <f>Tabelle2[[#This Row],[Fälle
ges.]]</f>
        <v>15906</v>
      </c>
      <c r="C32" s="22">
        <f>Tabelle2[[#This Row],[mittl-
Alter]]</f>
        <v>38</v>
      </c>
      <c r="D32" s="23">
        <f>Tabelle2[[#This Row],[Männer]]</f>
        <v>0.51978042778724209</v>
      </c>
      <c r="E32" s="23">
        <f>Tabelle2[[#This Row],[Frauen]]</f>
        <v>0.48021957221275791</v>
      </c>
      <c r="F32" s="26">
        <f>Tabelle2[[#This Row],[Anzahl mit Angaben zu Symptomen]]</f>
        <v>12082</v>
      </c>
      <c r="G32" s="40">
        <f>Tabelle2[[#This Row],[Anteil keine, bzw. keine für COVID-19 bedeutsamen Symptome]]</f>
        <v>0.17455719251779506</v>
      </c>
      <c r="H32" s="24">
        <f>Tabelle2[[#This Row],[Anz. mit
Angab. zur
Hospitalisierung]]</f>
        <v>13136</v>
      </c>
      <c r="I32" s="22">
        <f>Tabelle2[[#This Row],[Anzahl
hospitalisiert]]</f>
        <v>846</v>
      </c>
      <c r="J32" s="25">
        <f>Tabelle3[[#This Row],[Anzahl
hospitalisiert]]/Tabelle3[[#This Row],[Fälle
ges.]]</f>
        <v>5.3187476423990944E-2</v>
      </c>
      <c r="K32" s="26">
        <f>Tabelle2[[#This Row],[Anzahl
Verstorben]]</f>
        <v>115</v>
      </c>
      <c r="L32" s="27">
        <f>Tabelle3[[#This Row],[Anzahl
Verstorben]]/Tabelle3[[#This Row],[Fälle
ges.]]</f>
        <v>7.2299761096441591E-3</v>
      </c>
      <c r="M32" s="28">
        <f>Tabelle3[[#This Row],[Anzahl
Verstorben]]/Tabelle3[[#This Row],[Anzahl
hospitalisiert]]</f>
        <v>0.13593380614657211</v>
      </c>
      <c r="N32" s="26" t="str">
        <f>IF(Tabelle2[[#This Row],[Zahlen
unvoll-
ständig]]="","",Tabelle2[[#This Row],[Zahlen
unvoll-
ständig]])</f>
        <v/>
      </c>
    </row>
    <row r="33" spans="1:14" x14ac:dyDescent="0.25">
      <c r="A33" s="24">
        <f>Tabelle2[[#This Row],[KW]]</f>
        <v>41</v>
      </c>
      <c r="B33" s="22">
        <f>Tabelle2[[#This Row],[Fälle
ges.]]</f>
        <v>26143</v>
      </c>
      <c r="C33" s="22">
        <f>Tabelle2[[#This Row],[mittl-
Alter]]</f>
        <v>39</v>
      </c>
      <c r="D33" s="23">
        <f>Tabelle2[[#This Row],[Männer]]</f>
        <v>0.51039704808394515</v>
      </c>
      <c r="E33" s="23">
        <f>Tabelle2[[#This Row],[Frauen]]</f>
        <v>0.48960295191605491</v>
      </c>
      <c r="F33" s="26">
        <f>Tabelle2[[#This Row],[Anzahl mit Angaben zu Symptomen]]</f>
        <v>18602</v>
      </c>
      <c r="G33" s="40">
        <f>Tabelle2[[#This Row],[Anteil keine, bzw. keine für COVID-19 bedeutsamen Symptome]]</f>
        <v>0.1658961401999785</v>
      </c>
      <c r="H33" s="24">
        <f>Tabelle2[[#This Row],[Anz. mit
Angab. zur
Hospitalisierung]]</f>
        <v>20447</v>
      </c>
      <c r="I33" s="22">
        <f>Tabelle2[[#This Row],[Anzahl
hospitalisiert]]</f>
        <v>1456</v>
      </c>
      <c r="J33" s="25">
        <f>Tabelle3[[#This Row],[Anzahl
hospitalisiert]]/Tabelle3[[#This Row],[Fälle
ges.]]</f>
        <v>5.5693684733963203E-2</v>
      </c>
      <c r="K33" s="26">
        <f>Tabelle2[[#This Row],[Anzahl
Verstorben]]</f>
        <v>227</v>
      </c>
      <c r="L33" s="27">
        <f>Tabelle3[[#This Row],[Anzahl
Verstorben]]/Tabelle3[[#This Row],[Fälle
ges.]]</f>
        <v>8.6830126611329994E-3</v>
      </c>
      <c r="M33" s="27">
        <f>Tabelle3[[#This Row],[Anzahl
Verstorben]]/Tabelle3[[#This Row],[Anzahl
hospitalisiert]]</f>
        <v>0.15590659340659341</v>
      </c>
      <c r="N33" s="44" t="str">
        <f>IF(Tabelle2[[#This Row],[Zahlen
unvoll-
ständig]]="","",Tabelle2[[#This Row],[Zahlen
unvoll-
ständig]])</f>
        <v/>
      </c>
    </row>
    <row r="34" spans="1:14" x14ac:dyDescent="0.25">
      <c r="A34" s="24">
        <f>Tabelle2[[#This Row],[KW]]</f>
        <v>42</v>
      </c>
      <c r="B34" s="22">
        <f>Tabelle2[[#This Row],[Fälle
ges.]]</f>
        <v>42027</v>
      </c>
      <c r="C34" s="22">
        <f>Tabelle2[[#This Row],[mittl-
Alter]]</f>
        <v>39</v>
      </c>
      <c r="D34" s="23">
        <f>Tabelle2[[#This Row],[Männer]]</f>
        <v>0.50871731008717314</v>
      </c>
      <c r="E34" s="23">
        <f>Tabelle2[[#This Row],[Frauen]]</f>
        <v>0.49128268991282692</v>
      </c>
      <c r="F34" s="26">
        <f>Tabelle2[[#This Row],[Anzahl mit Angaben zu Symptomen]]</f>
        <v>28994</v>
      </c>
      <c r="G34" s="40">
        <f>Tabelle2[[#This Row],[Anteil keine, bzw. keine für COVID-19 bedeutsamen Symptome]]</f>
        <v>0.15844657515348004</v>
      </c>
      <c r="H34" s="24">
        <f>Tabelle2[[#This Row],[Anz. mit
Angab. zur
Hospitalisierung]]</f>
        <v>32137</v>
      </c>
      <c r="I34" s="22">
        <f>Tabelle2[[#This Row],[Anzahl
hospitalisiert]]</f>
        <v>2187</v>
      </c>
      <c r="J34" s="25">
        <f>Tabelle3[[#This Row],[Anzahl
hospitalisiert]]/Tabelle3[[#This Row],[Fälle
ges.]]</f>
        <v>5.2037975587122566E-2</v>
      </c>
      <c r="K34" s="26">
        <f>Tabelle2[[#This Row],[Anzahl
Verstorben]]</f>
        <v>424</v>
      </c>
      <c r="L34" s="27">
        <f>Tabelle3[[#This Row],[Anzahl
Verstorben]]/Tabelle3[[#This Row],[Fälle
ges.]]</f>
        <v>1.0088752468651105E-2</v>
      </c>
      <c r="M34" s="27">
        <f>Tabelle3[[#This Row],[Anzahl
Verstorben]]/Tabelle3[[#This Row],[Anzahl
hospitalisiert]]</f>
        <v>0.19387288523090992</v>
      </c>
      <c r="N34" s="44" t="str">
        <f>IF(Tabelle2[[#This Row],[Zahlen
unvoll-
ständig]]="","",Tabelle2[[#This Row],[Zahlen
unvoll-
ständig]])</f>
        <v/>
      </c>
    </row>
    <row r="35" spans="1:14" x14ac:dyDescent="0.25">
      <c r="A35" s="24">
        <f>Tabelle2[[#This Row],[KW]]</f>
        <v>43</v>
      </c>
      <c r="B35" s="22">
        <f>Tabelle2[[#This Row],[Fälle
ges.]]</f>
        <v>74757</v>
      </c>
      <c r="C35" s="22">
        <f>Tabelle2[[#This Row],[mittl-
Alter]]</f>
        <v>40</v>
      </c>
      <c r="D35" s="23">
        <f>Tabelle2[[#This Row],[Männer]]</f>
        <v>0.50197208125243986</v>
      </c>
      <c r="E35" s="23">
        <f>Tabelle2[[#This Row],[Frauen]]</f>
        <v>0.49802791874756014</v>
      </c>
      <c r="F35" s="26">
        <f>Tabelle2[[#This Row],[Anzahl mit Angaben zu Symptomen]]</f>
        <v>46448</v>
      </c>
      <c r="G35" s="40">
        <f>Tabelle2[[#This Row],[Anteil keine, bzw. keine für COVID-19 bedeutsamen Symptome]]</f>
        <v>0.15303134688253531</v>
      </c>
      <c r="H35" s="24">
        <f>Tabelle2[[#This Row],[Anz. mit
Angab. zur
Hospitalisierung]]</f>
        <v>53487</v>
      </c>
      <c r="I35" s="22">
        <f>Tabelle2[[#This Row],[Anzahl
hospitalisiert]]</f>
        <v>3737</v>
      </c>
      <c r="J35" s="25">
        <f>Tabelle3[[#This Row],[Anzahl
hospitalisiert]]/Tabelle3[[#This Row],[Fälle
ges.]]</f>
        <v>4.9988629827307139E-2</v>
      </c>
      <c r="K35" s="26">
        <f>Tabelle2[[#This Row],[Anzahl
Verstorben]]</f>
        <v>879</v>
      </c>
      <c r="L35" s="27">
        <f>Tabelle3[[#This Row],[Anzahl
Verstorben]]/Tabelle3[[#This Row],[Fälle
ges.]]</f>
        <v>1.1758096231791002E-2</v>
      </c>
      <c r="M35" s="27">
        <f>Tabelle3[[#This Row],[Anzahl
Verstorben]]/Tabelle3[[#This Row],[Anzahl
hospitalisiert]]</f>
        <v>0.23521541343323521</v>
      </c>
      <c r="N35" s="44" t="str">
        <f>IF(Tabelle2[[#This Row],[Zahlen
unvoll-
ständig]]="","",Tabelle2[[#This Row],[Zahlen
unvoll-
ständig]])</f>
        <v/>
      </c>
    </row>
    <row r="36" spans="1:14" x14ac:dyDescent="0.25">
      <c r="A36" s="24">
        <f>Tabelle2[[#This Row],[KW]]</f>
        <v>44</v>
      </c>
      <c r="B36" s="22">
        <f>Tabelle2[[#This Row],[Fälle
ges.]]</f>
        <v>111134</v>
      </c>
      <c r="C36" s="22">
        <f>Tabelle2[[#This Row],[mittl-
Alter]]</f>
        <v>41</v>
      </c>
      <c r="D36" s="23">
        <f>Tabelle2[[#This Row],[Männer]]</f>
        <v>0.49728327422149254</v>
      </c>
      <c r="E36" s="23">
        <f>Tabelle2[[#This Row],[Frauen]]</f>
        <v>0.50271672577850746</v>
      </c>
      <c r="F36" s="26">
        <f>Tabelle2[[#This Row],[Anzahl mit Angaben zu Symptomen]]</f>
        <v>65787</v>
      </c>
      <c r="G36" s="40">
        <f>Tabelle2[[#This Row],[Anteil keine, bzw. keine für COVID-19 bedeutsamen Symptome]]</f>
        <v>0.15515223372398801</v>
      </c>
      <c r="H36" s="24">
        <f>Tabelle2[[#This Row],[Anz. mit
Angab. zur
Hospitalisierung]]</f>
        <v>76141</v>
      </c>
      <c r="I36" s="22">
        <f>Tabelle2[[#This Row],[Anzahl
hospitalisiert]]</f>
        <v>5289</v>
      </c>
      <c r="J36" s="25">
        <f>Tabelle3[[#This Row],[Anzahl
hospitalisiert]]/Tabelle3[[#This Row],[Fälle
ges.]]</f>
        <v>4.7591196213580003E-2</v>
      </c>
      <c r="K36" s="26">
        <f>Tabelle2[[#This Row],[Anzahl
Verstorben]]</f>
        <v>1371</v>
      </c>
      <c r="L36" s="27">
        <f>Tabelle3[[#This Row],[Anzahl
Verstorben]]/Tabelle3[[#This Row],[Fälle
ges.]]</f>
        <v>1.2336458689509961E-2</v>
      </c>
      <c r="M36" s="27">
        <f>Tabelle3[[#This Row],[Anzahl
Verstorben]]/Tabelle3[[#This Row],[Anzahl
hospitalisiert]]</f>
        <v>0.25921724333522406</v>
      </c>
      <c r="N36" s="26" t="str">
        <f>IF(Tabelle2[[#This Row],[Zahlen
unvoll-
ständig]]="","",Tabelle2[[#This Row],[Zahlen
unvoll-
ständig]])</f>
        <v/>
      </c>
    </row>
    <row r="37" spans="1:14" x14ac:dyDescent="0.25">
      <c r="A37" s="24">
        <f>Tabelle2[[#This Row],[KW]]</f>
        <v>45</v>
      </c>
      <c r="B37" s="22">
        <f>Tabelle2[[#This Row],[Fälle
ges.]]</f>
        <v>125742</v>
      </c>
      <c r="C37" s="22">
        <f>Tabelle2[[#This Row],[mittl-
Alter]]</f>
        <v>41</v>
      </c>
      <c r="D37" s="23">
        <f>Tabelle2[[#This Row],[Männer]]</f>
        <v>0.4912917737789203</v>
      </c>
      <c r="E37" s="23">
        <f>Tabelle2[[#This Row],[Frauen]]</f>
        <v>0.5087082262210797</v>
      </c>
      <c r="F37" s="26">
        <f>Tabelle2[[#This Row],[Anzahl mit Angaben zu Symptomen]]</f>
        <v>72777</v>
      </c>
      <c r="G37" s="40">
        <f>Tabelle2[[#This Row],[Anteil keine, bzw. keine für COVID-19 bedeutsamen Symptome]]</f>
        <v>0.14775272407491377</v>
      </c>
      <c r="H37" s="24">
        <f>Tabelle2[[#This Row],[Anz. mit
Angab. zur
Hospitalisierung]]</f>
        <v>83152</v>
      </c>
      <c r="I37" s="22">
        <f>Tabelle2[[#This Row],[Anzahl
hospitalisiert]]</f>
        <v>6032</v>
      </c>
      <c r="J37" s="25">
        <f>Tabelle3[[#This Row],[Anzahl
hospitalisiert]]/Tabelle3[[#This Row],[Fälle
ges.]]</f>
        <v>4.7971242703313134E-2</v>
      </c>
      <c r="K37" s="26">
        <f>Tabelle2[[#This Row],[Anzahl
Verstorben]]</f>
        <v>1537</v>
      </c>
      <c r="L37" s="27">
        <f>Tabelle3[[#This Row],[Anzahl
Verstorben]]/Tabelle3[[#This Row],[Fälle
ges.]]</f>
        <v>1.2223441650363442E-2</v>
      </c>
      <c r="M37" s="27">
        <f>Tabelle3[[#This Row],[Anzahl
Verstorben]]/Tabelle3[[#This Row],[Anzahl
hospitalisiert]]</f>
        <v>0.25480769230769229</v>
      </c>
      <c r="N37" s="26" t="str">
        <f>IF(Tabelle2[[#This Row],[Zahlen
unvoll-
ständig]]="","",Tabelle2[[#This Row],[Zahlen
unvoll-
ständig]])</f>
        <v/>
      </c>
    </row>
    <row r="38" spans="1:14" x14ac:dyDescent="0.25">
      <c r="A38" s="24">
        <f>Tabelle2[[#This Row],[KW]]</f>
        <v>46</v>
      </c>
      <c r="B38" s="22">
        <f>Tabelle2[[#This Row],[Fälle
ges.]]</f>
        <v>127759</v>
      </c>
      <c r="C38" s="22">
        <f>Tabelle2[[#This Row],[mittl-
Alter]]</f>
        <v>42</v>
      </c>
      <c r="D38" s="23">
        <f>Tabelle2[[#This Row],[Männer]]</f>
        <v>0.48467432950191569</v>
      </c>
      <c r="E38" s="23">
        <f>Tabelle2[[#This Row],[Frauen]]</f>
        <v>0.51532567049808431</v>
      </c>
      <c r="F38" s="26">
        <f>Tabelle2[[#This Row],[Anzahl mit Angaben zu Symptomen]]</f>
        <v>72745</v>
      </c>
      <c r="G38" s="40">
        <f>Tabelle2[[#This Row],[Anteil keine, bzw. keine für COVID-19 bedeutsamen Symptome]]</f>
        <v>0.14689669393085436</v>
      </c>
      <c r="H38" s="24">
        <f>Tabelle2[[#This Row],[Anz. mit
Angab. zur
Hospitalisierung]]</f>
        <v>83596</v>
      </c>
      <c r="I38" s="22">
        <f>Tabelle2[[#This Row],[Anzahl
hospitalisiert]]</f>
        <v>6506</v>
      </c>
      <c r="J38" s="25">
        <f>Tabelle3[[#This Row],[Anzahl
hospitalisiert]]/Tabelle3[[#This Row],[Fälle
ges.]]</f>
        <v>5.0924005353830258E-2</v>
      </c>
      <c r="K38" s="26">
        <f>Tabelle2[[#This Row],[Anzahl
Verstorben]]</f>
        <v>1956</v>
      </c>
      <c r="L38" s="27">
        <f>Tabelle3[[#This Row],[Anzahl
Verstorben]]/Tabelle3[[#This Row],[Fälle
ges.]]</f>
        <v>1.5310076002473407E-2</v>
      </c>
      <c r="M38" s="27">
        <f>Tabelle3[[#This Row],[Anzahl
Verstorben]]/Tabelle3[[#This Row],[Anzahl
hospitalisiert]]</f>
        <v>0.30064555794651093</v>
      </c>
      <c r="N38" s="26" t="str">
        <f>IF(Tabelle2[[#This Row],[Zahlen
unvoll-
ständig]]="","",Tabelle2[[#This Row],[Zahlen
unvoll-
ständig]])</f>
        <v/>
      </c>
    </row>
    <row r="39" spans="1:14" x14ac:dyDescent="0.25">
      <c r="A39" s="24">
        <f>Tabelle2[[#This Row],[KW]]</f>
        <v>47</v>
      </c>
      <c r="B39" s="22">
        <f>Tabelle2[[#This Row],[Fälle
ges.]]</f>
        <v>128472</v>
      </c>
      <c r="C39" s="22">
        <f>Tabelle2[[#This Row],[mittl-
Alter]]</f>
        <v>43</v>
      </c>
      <c r="D39" s="23">
        <f>Tabelle2[[#This Row],[Männer]]</f>
        <v>0.47466147224229477</v>
      </c>
      <c r="E39" s="23">
        <f>Tabelle2[[#This Row],[Frauen]]</f>
        <v>0.52533852775770529</v>
      </c>
      <c r="F39" s="26">
        <f>Tabelle2[[#This Row],[Anzahl mit Angaben zu Symptomen]]</f>
        <v>73756</v>
      </c>
      <c r="G39" s="40">
        <f>Tabelle2[[#This Row],[Anteil keine, bzw. keine für COVID-19 bedeutsamen Symptome]]</f>
        <v>0.14819133358642009</v>
      </c>
      <c r="H39" s="24">
        <f>Tabelle2[[#This Row],[Anz. mit
Angab. zur
Hospitalisierung]]</f>
        <v>83009</v>
      </c>
      <c r="I39" s="22">
        <f>Tabelle2[[#This Row],[Anzahl
hospitalisiert]]</f>
        <v>6817</v>
      </c>
      <c r="J39" s="25">
        <f>Tabelle3[[#This Row],[Anzahl
hospitalisiert]]/Tabelle3[[#This Row],[Fälle
ges.]]</f>
        <v>5.3062145837225232E-2</v>
      </c>
      <c r="K39" s="26">
        <f>Tabelle2[[#This Row],[Anzahl
Verstorben]]</f>
        <v>2215</v>
      </c>
      <c r="L39" s="27">
        <f>Tabelle3[[#This Row],[Anzahl
Verstorben]]/Tabelle3[[#This Row],[Fälle
ges.]]</f>
        <v>1.7241110903543185E-2</v>
      </c>
      <c r="M39" s="27">
        <f>Tabelle3[[#This Row],[Anzahl
Verstorben]]/Tabelle3[[#This Row],[Anzahl
hospitalisiert]]</f>
        <v>0.32492298665101949</v>
      </c>
      <c r="N39" s="26" t="str">
        <f>IF(Tabelle2[[#This Row],[Zahlen
unvoll-
ständig]]="","",Tabelle2[[#This Row],[Zahlen
unvoll-
ständig]])</f>
        <v/>
      </c>
    </row>
    <row r="40" spans="1:14" x14ac:dyDescent="0.25">
      <c r="A40" s="24">
        <f>Tabelle2[[#This Row],[KW]]</f>
        <v>48</v>
      </c>
      <c r="B40" s="22">
        <f>Tabelle2[[#This Row],[Fälle
ges.]]</f>
        <v>123366</v>
      </c>
      <c r="C40" s="22">
        <f>Tabelle2[[#This Row],[mittl-
Alter]]</f>
        <v>44</v>
      </c>
      <c r="D40" s="23">
        <f>Tabelle2[[#This Row],[Männer]]</f>
        <v>0.46566166897308453</v>
      </c>
      <c r="E40" s="23">
        <f>Tabelle2[[#This Row],[Frauen]]</f>
        <v>0.53433833102691553</v>
      </c>
      <c r="F40" s="26">
        <f>Tabelle2[[#This Row],[Anzahl mit Angaben zu Symptomen]]</f>
        <v>68322</v>
      </c>
      <c r="G40" s="40">
        <f>Tabelle2[[#This Row],[Anteil keine, bzw. keine für COVID-19 bedeutsamen Symptome]]</f>
        <v>0.1539474839729516</v>
      </c>
      <c r="H40" s="24">
        <f>Tabelle2[[#This Row],[Anz. mit
Angab. zur
Hospitalisierung]]</f>
        <v>78213</v>
      </c>
      <c r="I40" s="22">
        <f>Tabelle2[[#This Row],[Anzahl
hospitalisiert]]</f>
        <v>6741</v>
      </c>
      <c r="J40" s="25">
        <f>Tabelle3[[#This Row],[Anzahl
hospitalisiert]]/Tabelle3[[#This Row],[Fälle
ges.]]</f>
        <v>5.4642283935606245E-2</v>
      </c>
      <c r="K40" s="26">
        <f>Tabelle2[[#This Row],[Anzahl
Verstorben]]</f>
        <v>1933</v>
      </c>
      <c r="L40" s="27">
        <f>Tabelle3[[#This Row],[Anzahl
Verstorben]]/Tabelle3[[#This Row],[Fälle
ges.]]</f>
        <v>1.5668822852325601E-2</v>
      </c>
      <c r="M40" s="27">
        <f>Tabelle3[[#This Row],[Anzahl
Verstorben]]/Tabelle3[[#This Row],[Anzahl
hospitalisiert]]</f>
        <v>0.28675270731345498</v>
      </c>
      <c r="N40" s="26" t="str">
        <f>IF(Tabelle2[[#This Row],[Zahlen
unvoll-
ständig]]="","",Tabelle2[[#This Row],[Zahlen
unvoll-
ständig]])</f>
        <v>*</v>
      </c>
    </row>
    <row r="41" spans="1:14" x14ac:dyDescent="0.25">
      <c r="A41" s="45">
        <f>Tabelle2[[#This Row],[KW]]</f>
        <v>49</v>
      </c>
      <c r="B41" s="46">
        <f>Tabelle2[[#This Row],[Fälle
ges.]]</f>
        <v>128163</v>
      </c>
      <c r="C41" s="46">
        <f>Tabelle2[[#This Row],[mittl-
Alter]]</f>
        <v>45</v>
      </c>
      <c r="D41" s="47">
        <f>Tabelle2[[#This Row],[Männer]]</f>
        <v>0.45991883692525903</v>
      </c>
      <c r="E41" s="23">
        <f>Tabelle2[[#This Row],[Frauen]]</f>
        <v>0.54008116307474097</v>
      </c>
      <c r="F41" s="26">
        <f>Tabelle2[[#This Row],[Anzahl mit Angaben zu Symptomen]]</f>
        <v>68034</v>
      </c>
      <c r="G41" s="40">
        <f>Tabelle2[[#This Row],[Anteil keine, bzw. keine für COVID-19 bedeutsamen Symptome]]</f>
        <v>0.14472175676867449</v>
      </c>
      <c r="H41" s="24">
        <f>Tabelle2[[#This Row],[Anz. mit
Angab. zur
Hospitalisierung]]</f>
        <v>78478</v>
      </c>
      <c r="I41" s="46">
        <f>Tabelle2[[#This Row],[Anzahl
hospitalisiert]]</f>
        <v>6696</v>
      </c>
      <c r="J41" s="48">
        <f>Tabelle3[[#This Row],[Anzahl
hospitalisiert]]/Tabelle3[[#This Row],[Fälle
ges.]]</f>
        <v>5.2245968025093042E-2</v>
      </c>
      <c r="K41" s="49">
        <f>Tabelle2[[#This Row],[Anzahl
Verstorben]]</f>
        <v>1441</v>
      </c>
      <c r="L41" s="50">
        <f>Tabelle3[[#This Row],[Anzahl
Verstorben]]/Tabelle3[[#This Row],[Fälle
ges.]]</f>
        <v>1.1243494612329612E-2</v>
      </c>
      <c r="M41" s="27">
        <f>Tabelle3[[#This Row],[Anzahl
Verstorben]]/Tabelle3[[#This Row],[Anzahl
hospitalisiert]]</f>
        <v>0.2152031063321386</v>
      </c>
      <c r="N41" s="49" t="str">
        <f>IF(Tabelle2[[#This Row],[Zahlen
unvoll-
ständig]]="","",Tabelle2[[#This Row],[Zahlen
unvoll-
ständig]])</f>
        <v>*</v>
      </c>
    </row>
    <row r="42" spans="1:14" x14ac:dyDescent="0.25">
      <c r="A42" s="45">
        <f>Tabelle2[[#This Row],[KW]]</f>
        <v>50</v>
      </c>
      <c r="B42" s="46">
        <f>Tabelle2[[#This Row],[Fälle
ges.]]</f>
        <v>151864</v>
      </c>
      <c r="C42" s="46">
        <f>Tabelle2[[#This Row],[mittl-
Alter]]</f>
        <v>46</v>
      </c>
      <c r="D42" s="47">
        <f>Tabelle2[[#This Row],[Männer]]</f>
        <v>0.45467438128782683</v>
      </c>
      <c r="E42" s="23">
        <f>Tabelle2[[#This Row],[Frauen]]</f>
        <v>0.54532561871217322</v>
      </c>
      <c r="F42" s="26">
        <f>Tabelle2[[#This Row],[Anzahl mit Angaben zu Symptomen]]</f>
        <v>67560</v>
      </c>
      <c r="G42" s="40">
        <f>Tabelle2[[#This Row],[Anteil keine, bzw. keine für COVID-19 bedeutsamen Symptome]]</f>
        <v>0.15626110124333925</v>
      </c>
      <c r="H42" s="24">
        <f>Tabelle2[[#This Row],[Anz. mit
Angab. zur
Hospitalisierung]]</f>
        <v>82450</v>
      </c>
      <c r="I42" s="46">
        <f>Tabelle2[[#This Row],[Anzahl
hospitalisiert]]</f>
        <v>6037</v>
      </c>
      <c r="J42" s="48">
        <f>Tabelle3[[#This Row],[Anzahl
hospitalisiert]]/Tabelle3[[#This Row],[Fälle
ges.]]</f>
        <v>3.9752673444661012E-2</v>
      </c>
      <c r="K42" s="49">
        <f>Tabelle2[[#This Row],[Anzahl
Verstorben]]</f>
        <v>647</v>
      </c>
      <c r="L42" s="50">
        <f>Tabelle3[[#This Row],[Anzahl
Verstorben]]/Tabelle3[[#This Row],[Fälle
ges.]]</f>
        <v>4.2603908760469895E-3</v>
      </c>
      <c r="M42" s="27">
        <f>Tabelle3[[#This Row],[Anzahl
Verstorben]]/Tabelle3[[#This Row],[Anzahl
hospitalisiert]]</f>
        <v>0.10717243664071559</v>
      </c>
      <c r="N42" s="49" t="str">
        <f>IF(Tabelle2[[#This Row],[Zahlen
unvoll-
ständig]]="","",Tabelle2[[#This Row],[Zahlen
unvoll-
ständig]])</f>
        <v>*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946EC-DAB7-4C5D-AE4B-E4B11A32F33C}">
  <dimension ref="A1:M42"/>
  <sheetViews>
    <sheetView topLeftCell="A25" workbookViewId="0">
      <selection activeCell="M41" sqref="M41"/>
    </sheetView>
  </sheetViews>
  <sheetFormatPr baseColWidth="10" defaultRowHeight="15" x14ac:dyDescent="0.25"/>
  <sheetData>
    <row r="1" spans="1:13" ht="63.75" x14ac:dyDescent="0.25">
      <c r="A1" s="29" t="s">
        <v>0</v>
      </c>
      <c r="B1" s="30" t="s">
        <v>2</v>
      </c>
      <c r="C1" s="30" t="s">
        <v>9</v>
      </c>
      <c r="D1" s="31" t="s">
        <v>3</v>
      </c>
      <c r="E1" s="30" t="s">
        <v>4</v>
      </c>
      <c r="F1" s="30" t="s">
        <v>21</v>
      </c>
      <c r="G1" s="30" t="s">
        <v>16</v>
      </c>
      <c r="H1" s="30" t="s">
        <v>5</v>
      </c>
      <c r="I1" s="30" t="s">
        <v>6</v>
      </c>
      <c r="J1" s="30" t="s">
        <v>8</v>
      </c>
      <c r="K1" s="30" t="s">
        <v>7</v>
      </c>
      <c r="L1" s="30" t="s">
        <v>14</v>
      </c>
      <c r="M1" s="32" t="s">
        <v>10</v>
      </c>
    </row>
    <row r="2" spans="1:13" x14ac:dyDescent="0.25">
      <c r="A2">
        <v>10</v>
      </c>
      <c r="B2">
        <v>893</v>
      </c>
      <c r="C2">
        <v>42</v>
      </c>
      <c r="D2" s="19">
        <v>0.53527435610302354</v>
      </c>
      <c r="E2" s="19">
        <v>0.46472564389697646</v>
      </c>
      <c r="F2" s="36">
        <v>832</v>
      </c>
      <c r="G2" s="19">
        <v>7.6923076923076927E-2</v>
      </c>
      <c r="H2">
        <v>800</v>
      </c>
      <c r="I2">
        <v>162</v>
      </c>
      <c r="J2" s="19">
        <v>0.20250000000000001</v>
      </c>
      <c r="K2">
        <v>12</v>
      </c>
      <c r="L2" s="20">
        <v>1.343784994E-2</v>
      </c>
    </row>
    <row r="3" spans="1:13" x14ac:dyDescent="0.25">
      <c r="A3">
        <v>11</v>
      </c>
      <c r="B3">
        <v>6435</v>
      </c>
      <c r="C3">
        <v>45</v>
      </c>
      <c r="D3" s="19">
        <v>0.5631898025804446</v>
      </c>
      <c r="E3" s="19">
        <v>0.4368101974195554</v>
      </c>
      <c r="F3" s="36">
        <v>5777</v>
      </c>
      <c r="G3" s="19">
        <v>5.2795568634239225E-2</v>
      </c>
      <c r="H3">
        <v>5612</v>
      </c>
      <c r="I3">
        <v>519</v>
      </c>
      <c r="J3" s="19">
        <v>9.2480399144689945E-2</v>
      </c>
      <c r="K3">
        <v>85</v>
      </c>
      <c r="L3" s="20">
        <v>1.32090132E-2</v>
      </c>
    </row>
    <row r="4" spans="1:13" x14ac:dyDescent="0.25">
      <c r="A4">
        <v>12</v>
      </c>
      <c r="B4">
        <v>22430</v>
      </c>
      <c r="C4">
        <v>45</v>
      </c>
      <c r="D4" s="19">
        <v>0.54980595084087969</v>
      </c>
      <c r="E4" s="19">
        <v>0.45019404915912031</v>
      </c>
      <c r="F4" s="36">
        <v>20207</v>
      </c>
      <c r="G4" s="19">
        <v>3.8501509377938337E-2</v>
      </c>
      <c r="H4">
        <v>19342</v>
      </c>
      <c r="I4">
        <v>2204</v>
      </c>
      <c r="J4" s="19">
        <v>0.11394891944990176</v>
      </c>
      <c r="K4">
        <v>478</v>
      </c>
      <c r="L4" s="20">
        <v>2.1310744529999998E-2</v>
      </c>
    </row>
    <row r="5" spans="1:13" x14ac:dyDescent="0.25">
      <c r="A5">
        <v>13</v>
      </c>
      <c r="B5">
        <v>34025</v>
      </c>
      <c r="C5">
        <v>48</v>
      </c>
      <c r="D5" s="19">
        <v>0.49492632136239301</v>
      </c>
      <c r="E5" s="19">
        <v>0.50507367863760699</v>
      </c>
      <c r="F5" s="36">
        <v>30850</v>
      </c>
      <c r="G5" s="19">
        <v>3.2350081037277149E-2</v>
      </c>
      <c r="H5">
        <v>29454</v>
      </c>
      <c r="I5">
        <v>5108</v>
      </c>
      <c r="J5" s="19">
        <v>0.17342296462280166</v>
      </c>
      <c r="K5">
        <v>1453</v>
      </c>
      <c r="L5" s="20">
        <v>4.2703894190000001E-2</v>
      </c>
    </row>
    <row r="6" spans="1:13" x14ac:dyDescent="0.25">
      <c r="A6">
        <v>14</v>
      </c>
      <c r="B6">
        <v>36094</v>
      </c>
      <c r="C6">
        <v>51</v>
      </c>
      <c r="D6" s="19">
        <v>0.45065187239944521</v>
      </c>
      <c r="E6" s="19">
        <v>0.54934812760055474</v>
      </c>
      <c r="F6" s="36">
        <v>31986</v>
      </c>
      <c r="G6" s="19">
        <v>5.3148252360407676E-2</v>
      </c>
      <c r="H6">
        <v>31487</v>
      </c>
      <c r="I6">
        <v>6065</v>
      </c>
      <c r="J6" s="19">
        <v>0.19261917616794233</v>
      </c>
      <c r="K6">
        <v>2250</v>
      </c>
      <c r="L6" s="20">
        <v>6.2337230559999998E-2</v>
      </c>
    </row>
    <row r="7" spans="1:13" x14ac:dyDescent="0.25">
      <c r="A7">
        <v>15</v>
      </c>
      <c r="B7">
        <v>27183</v>
      </c>
      <c r="C7">
        <v>52</v>
      </c>
      <c r="D7" s="19">
        <v>0.43519439837847795</v>
      </c>
      <c r="E7" s="19">
        <v>0.56480560162152205</v>
      </c>
      <c r="F7" s="36">
        <v>23571</v>
      </c>
      <c r="G7" s="19">
        <v>8.3195452038521911E-2</v>
      </c>
      <c r="H7">
        <v>24046</v>
      </c>
      <c r="I7">
        <v>4711</v>
      </c>
      <c r="J7" s="19">
        <v>0.19591616069200699</v>
      </c>
      <c r="K7">
        <v>1869</v>
      </c>
      <c r="L7" s="20">
        <v>6.8756207920000006E-2</v>
      </c>
    </row>
    <row r="8" spans="1:13" x14ac:dyDescent="0.25">
      <c r="A8">
        <v>16</v>
      </c>
      <c r="B8">
        <v>17354</v>
      </c>
      <c r="C8">
        <v>51</v>
      </c>
      <c r="D8" s="19">
        <v>0.4474063816282961</v>
      </c>
      <c r="E8" s="19">
        <v>0.55259361837170384</v>
      </c>
      <c r="F8" s="36">
        <v>14859</v>
      </c>
      <c r="G8" s="19">
        <v>0.11292819166834915</v>
      </c>
      <c r="H8">
        <v>15504</v>
      </c>
      <c r="I8">
        <v>3356</v>
      </c>
      <c r="J8" s="19">
        <v>0.21646026831785345</v>
      </c>
      <c r="K8">
        <v>1212</v>
      </c>
      <c r="L8" s="20">
        <v>6.9839806379999994E-2</v>
      </c>
    </row>
    <row r="9" spans="1:13" x14ac:dyDescent="0.25">
      <c r="A9">
        <v>17</v>
      </c>
      <c r="B9">
        <v>12384</v>
      </c>
      <c r="C9">
        <v>50</v>
      </c>
      <c r="D9" s="19">
        <v>0.44976541012781102</v>
      </c>
      <c r="E9" s="19">
        <v>0.55023458987218898</v>
      </c>
      <c r="F9" s="36">
        <v>10283</v>
      </c>
      <c r="G9" s="19">
        <v>0.13955071477195372</v>
      </c>
      <c r="H9">
        <v>10951</v>
      </c>
      <c r="I9">
        <v>2224</v>
      </c>
      <c r="J9" s="19">
        <v>0.20308647612090219</v>
      </c>
      <c r="K9">
        <v>717</v>
      </c>
      <c r="L9" s="20">
        <v>5.7897286819999998E-2</v>
      </c>
    </row>
    <row r="10" spans="1:13" x14ac:dyDescent="0.25">
      <c r="A10">
        <v>18</v>
      </c>
      <c r="B10">
        <v>7442</v>
      </c>
      <c r="C10">
        <v>48</v>
      </c>
      <c r="D10" s="19">
        <v>0.47828425440365741</v>
      </c>
      <c r="E10" s="19">
        <v>0.52171574559634259</v>
      </c>
      <c r="F10" s="36">
        <v>6239</v>
      </c>
      <c r="G10" s="19">
        <v>0.17711171662125341</v>
      </c>
      <c r="H10">
        <v>6593</v>
      </c>
      <c r="I10">
        <v>1358</v>
      </c>
      <c r="J10" s="19">
        <v>0.20597603518883664</v>
      </c>
      <c r="K10">
        <v>378</v>
      </c>
      <c r="L10" s="20">
        <v>5.0792797629999997E-2</v>
      </c>
    </row>
    <row r="11" spans="1:13" x14ac:dyDescent="0.25">
      <c r="A11">
        <v>19</v>
      </c>
      <c r="B11">
        <v>6227</v>
      </c>
      <c r="C11">
        <v>47</v>
      </c>
      <c r="D11" s="19">
        <v>0.47990999678559948</v>
      </c>
      <c r="E11" s="19">
        <v>0.52009000321440046</v>
      </c>
      <c r="F11" s="36">
        <v>5230</v>
      </c>
      <c r="G11" s="19">
        <v>0.19694072657743786</v>
      </c>
      <c r="H11">
        <v>5610</v>
      </c>
      <c r="I11">
        <v>1069</v>
      </c>
      <c r="J11" s="19">
        <v>0.19055258467023173</v>
      </c>
      <c r="K11">
        <v>252</v>
      </c>
      <c r="L11" s="20">
        <v>4.046892564E-2</v>
      </c>
    </row>
    <row r="12" spans="1:13" x14ac:dyDescent="0.25">
      <c r="A12">
        <v>20</v>
      </c>
      <c r="B12">
        <v>4734</v>
      </c>
      <c r="C12">
        <v>45</v>
      </c>
      <c r="D12" s="19">
        <v>0.49428934010152287</v>
      </c>
      <c r="E12" s="19">
        <v>0.50571065989847719</v>
      </c>
      <c r="F12" s="36">
        <v>3933</v>
      </c>
      <c r="G12" s="19">
        <v>0.23290109331299264</v>
      </c>
      <c r="H12">
        <v>4205</v>
      </c>
      <c r="I12">
        <v>733</v>
      </c>
      <c r="J12" s="19">
        <v>0.17431629013079666</v>
      </c>
      <c r="K12">
        <v>159</v>
      </c>
      <c r="L12" s="20">
        <v>3.3586818749999997E-2</v>
      </c>
    </row>
    <row r="13" spans="1:13" x14ac:dyDescent="0.25">
      <c r="A13">
        <v>21</v>
      </c>
      <c r="B13">
        <v>3618</v>
      </c>
      <c r="C13">
        <v>43</v>
      </c>
      <c r="D13" s="19">
        <v>0.50235914515681379</v>
      </c>
      <c r="E13" s="19">
        <v>0.49764085484318621</v>
      </c>
      <c r="F13" s="36">
        <v>2820</v>
      </c>
      <c r="G13" s="19">
        <v>0.26312056737588652</v>
      </c>
      <c r="H13">
        <v>3111</v>
      </c>
      <c r="I13">
        <v>508</v>
      </c>
      <c r="J13" s="19">
        <v>0.16329154612664737</v>
      </c>
      <c r="K13">
        <v>109</v>
      </c>
      <c r="L13" s="20">
        <v>3.0127142060000001E-2</v>
      </c>
    </row>
    <row r="14" spans="1:13" x14ac:dyDescent="0.25">
      <c r="A14">
        <v>22</v>
      </c>
      <c r="B14">
        <v>3209</v>
      </c>
      <c r="C14">
        <v>42</v>
      </c>
      <c r="D14" s="19">
        <v>0.51454488583046609</v>
      </c>
      <c r="E14" s="19">
        <v>0.48545511416953396</v>
      </c>
      <c r="F14" s="36">
        <v>2540</v>
      </c>
      <c r="G14" s="19">
        <v>0.23385826771653542</v>
      </c>
      <c r="H14">
        <v>2765</v>
      </c>
      <c r="I14">
        <v>416</v>
      </c>
      <c r="J14" s="19">
        <v>0.15045207956600362</v>
      </c>
      <c r="K14">
        <v>66</v>
      </c>
      <c r="L14" s="20">
        <v>2.056715487E-2</v>
      </c>
    </row>
    <row r="15" spans="1:13" x14ac:dyDescent="0.25">
      <c r="A15">
        <v>23</v>
      </c>
      <c r="B15">
        <v>2359</v>
      </c>
      <c r="C15">
        <v>39</v>
      </c>
      <c r="D15" s="19">
        <v>0.50679694137638065</v>
      </c>
      <c r="E15" s="19">
        <v>0.49320305862361935</v>
      </c>
      <c r="F15" s="36">
        <v>1838</v>
      </c>
      <c r="G15" s="19">
        <v>0.23177366702937977</v>
      </c>
      <c r="H15">
        <v>2081</v>
      </c>
      <c r="I15">
        <v>310</v>
      </c>
      <c r="J15" s="19">
        <v>0.14896684286400769</v>
      </c>
      <c r="K15">
        <v>45</v>
      </c>
      <c r="L15" s="20">
        <v>1.9075879609999999E-2</v>
      </c>
    </row>
    <row r="16" spans="1:13" x14ac:dyDescent="0.25">
      <c r="A16">
        <v>24</v>
      </c>
      <c r="B16">
        <v>2344</v>
      </c>
      <c r="C16">
        <v>37</v>
      </c>
      <c r="D16" s="19">
        <v>0.53621945992284614</v>
      </c>
      <c r="E16" s="19">
        <v>0.46378054007715386</v>
      </c>
      <c r="F16" s="36">
        <v>1735</v>
      </c>
      <c r="G16" s="19">
        <v>0.24495677233429394</v>
      </c>
      <c r="H16">
        <v>2083</v>
      </c>
      <c r="I16">
        <v>283</v>
      </c>
      <c r="J16" s="19">
        <v>0.1358617378780605</v>
      </c>
      <c r="K16">
        <v>32</v>
      </c>
      <c r="L16" s="20">
        <v>1.365187713E-2</v>
      </c>
    </row>
    <row r="17" spans="1:12" x14ac:dyDescent="0.25">
      <c r="A17">
        <v>25</v>
      </c>
      <c r="B17">
        <v>4093</v>
      </c>
      <c r="C17">
        <v>36</v>
      </c>
      <c r="D17" s="19">
        <v>0.58702570379436969</v>
      </c>
      <c r="E17" s="19">
        <v>0.41297429620563036</v>
      </c>
      <c r="F17" s="36">
        <v>2934</v>
      </c>
      <c r="G17" s="19">
        <v>0.2505112474437628</v>
      </c>
      <c r="H17">
        <v>3738</v>
      </c>
      <c r="I17">
        <v>317</v>
      </c>
      <c r="J17" s="19">
        <v>8.4804708400214021E-2</v>
      </c>
      <c r="K17">
        <v>38</v>
      </c>
      <c r="L17" s="20">
        <v>9.2841436499999999E-3</v>
      </c>
    </row>
    <row r="18" spans="1:12" x14ac:dyDescent="0.25">
      <c r="A18">
        <v>26</v>
      </c>
      <c r="B18">
        <v>3203</v>
      </c>
      <c r="C18">
        <v>37</v>
      </c>
      <c r="D18" s="19">
        <v>0.55173491716161305</v>
      </c>
      <c r="E18" s="19">
        <v>0.44826508283838701</v>
      </c>
      <c r="F18" s="36">
        <v>2316</v>
      </c>
      <c r="G18" s="19">
        <v>0.23316062176165803</v>
      </c>
      <c r="H18">
        <v>2849</v>
      </c>
      <c r="I18">
        <v>290</v>
      </c>
      <c r="J18" s="19">
        <v>0.10179010179010178</v>
      </c>
      <c r="K18">
        <v>23</v>
      </c>
      <c r="L18" s="20">
        <v>7.1807680199999996E-3</v>
      </c>
    </row>
    <row r="19" spans="1:12" x14ac:dyDescent="0.25">
      <c r="A19">
        <v>27</v>
      </c>
      <c r="B19">
        <v>2693</v>
      </c>
      <c r="C19">
        <v>36</v>
      </c>
      <c r="D19" s="19">
        <v>0.52191679049034179</v>
      </c>
      <c r="E19" s="19">
        <v>0.47808320950965827</v>
      </c>
      <c r="F19" s="36">
        <v>2062</v>
      </c>
      <c r="G19" s="19">
        <v>0.26818622696411254</v>
      </c>
      <c r="H19">
        <v>2466</v>
      </c>
      <c r="I19">
        <v>257</v>
      </c>
      <c r="J19" s="19">
        <v>0.10421735604217357</v>
      </c>
      <c r="K19">
        <v>26</v>
      </c>
      <c r="L19" s="20">
        <v>9.6546602300000006E-3</v>
      </c>
    </row>
    <row r="20" spans="1:12" x14ac:dyDescent="0.25">
      <c r="A20">
        <v>28</v>
      </c>
      <c r="B20">
        <v>2423</v>
      </c>
      <c r="C20">
        <v>36</v>
      </c>
      <c r="D20" s="19">
        <v>0.55978485726106741</v>
      </c>
      <c r="E20" s="19">
        <v>0.44021514273893259</v>
      </c>
      <c r="F20" s="36">
        <v>1922</v>
      </c>
      <c r="G20" s="19">
        <v>0.23985431841831426</v>
      </c>
      <c r="H20">
        <v>2189</v>
      </c>
      <c r="I20">
        <v>251</v>
      </c>
      <c r="J20" s="19">
        <v>0.11466423024211969</v>
      </c>
      <c r="K20">
        <v>25</v>
      </c>
      <c r="L20" s="20">
        <v>1.031778786E-2</v>
      </c>
    </row>
    <row r="21" spans="1:12" x14ac:dyDescent="0.25">
      <c r="A21">
        <v>29</v>
      </c>
      <c r="B21">
        <v>3025</v>
      </c>
      <c r="C21">
        <v>36</v>
      </c>
      <c r="D21" s="19">
        <v>0.52453580901856767</v>
      </c>
      <c r="E21" s="19">
        <v>0.47546419098143233</v>
      </c>
      <c r="F21" s="36">
        <v>2358</v>
      </c>
      <c r="G21" s="19">
        <v>0.2285835453774385</v>
      </c>
      <c r="H21">
        <v>2636</v>
      </c>
      <c r="I21">
        <v>317</v>
      </c>
      <c r="J21" s="19">
        <v>0.12025796661608498</v>
      </c>
      <c r="K21">
        <v>31</v>
      </c>
      <c r="L21" s="20">
        <v>1.0247933880000001E-2</v>
      </c>
    </row>
    <row r="22" spans="1:12" x14ac:dyDescent="0.25">
      <c r="A22">
        <v>30</v>
      </c>
      <c r="B22">
        <v>3934</v>
      </c>
      <c r="C22">
        <v>36</v>
      </c>
      <c r="D22" s="19">
        <v>0.52382165605095543</v>
      </c>
      <c r="E22" s="19">
        <v>0.47617834394904457</v>
      </c>
      <c r="F22" s="36">
        <v>3173</v>
      </c>
      <c r="G22" s="19">
        <v>0.27009139615505828</v>
      </c>
      <c r="H22">
        <v>3453</v>
      </c>
      <c r="I22">
        <v>332</v>
      </c>
      <c r="J22" s="19">
        <v>9.6148276860700835E-2</v>
      </c>
      <c r="K22">
        <v>32</v>
      </c>
      <c r="L22" s="20">
        <v>8.1342145299999995E-3</v>
      </c>
    </row>
    <row r="23" spans="1:12" x14ac:dyDescent="0.25">
      <c r="A23">
        <v>31</v>
      </c>
      <c r="B23">
        <v>4820</v>
      </c>
      <c r="C23">
        <v>36</v>
      </c>
      <c r="D23" s="19">
        <v>0.50332917186849768</v>
      </c>
      <c r="E23" s="19">
        <v>0.49667082813150226</v>
      </c>
      <c r="F23" s="36">
        <v>3686</v>
      </c>
      <c r="G23" s="19">
        <v>0.2444384156266956</v>
      </c>
      <c r="H23">
        <v>4126</v>
      </c>
      <c r="I23">
        <v>383</v>
      </c>
      <c r="J23" s="19">
        <v>9.2825981580222983E-2</v>
      </c>
      <c r="K23">
        <v>32</v>
      </c>
      <c r="L23" s="20">
        <v>6.6390041399999999E-3</v>
      </c>
    </row>
    <row r="24" spans="1:12" x14ac:dyDescent="0.25">
      <c r="A24">
        <v>32</v>
      </c>
      <c r="B24">
        <v>6051</v>
      </c>
      <c r="C24">
        <v>34</v>
      </c>
      <c r="D24" s="19">
        <v>0.53709837694600859</v>
      </c>
      <c r="E24" s="19">
        <v>0.46290162305399141</v>
      </c>
      <c r="F24" s="36">
        <v>4515</v>
      </c>
      <c r="G24" s="19">
        <v>0.30033222591362124</v>
      </c>
      <c r="H24">
        <v>5245</v>
      </c>
      <c r="I24">
        <v>396</v>
      </c>
      <c r="J24" s="19">
        <v>7.5500476644423262E-2</v>
      </c>
      <c r="K24">
        <v>30</v>
      </c>
      <c r="L24" s="20">
        <v>4.9578582E-3</v>
      </c>
    </row>
    <row r="25" spans="1:12" x14ac:dyDescent="0.25">
      <c r="A25">
        <v>33</v>
      </c>
      <c r="B25">
        <v>7952</v>
      </c>
      <c r="C25">
        <v>32</v>
      </c>
      <c r="D25" s="19">
        <v>0.5330646177100391</v>
      </c>
      <c r="E25" s="19">
        <v>0.46693538228996095</v>
      </c>
      <c r="F25" s="36">
        <v>5807</v>
      </c>
      <c r="G25" s="19">
        <v>0.33545720681935592</v>
      </c>
      <c r="H25">
        <v>6932</v>
      </c>
      <c r="I25">
        <v>423</v>
      </c>
      <c r="J25" s="19">
        <v>6.1021350259665319E-2</v>
      </c>
      <c r="K25">
        <v>30</v>
      </c>
      <c r="L25" s="20">
        <v>3.7726358100000001E-3</v>
      </c>
    </row>
    <row r="26" spans="1:12" x14ac:dyDescent="0.25">
      <c r="A26">
        <v>34</v>
      </c>
      <c r="B26">
        <v>9592</v>
      </c>
      <c r="C26">
        <v>32</v>
      </c>
      <c r="D26" s="19">
        <v>0.54768649669499525</v>
      </c>
      <c r="E26" s="19">
        <v>0.45231350330500469</v>
      </c>
      <c r="F26" s="36">
        <v>7126</v>
      </c>
      <c r="G26" s="19">
        <v>0.34802133033960148</v>
      </c>
      <c r="H26">
        <v>8175</v>
      </c>
      <c r="I26">
        <v>420</v>
      </c>
      <c r="J26" s="19">
        <v>5.1376146788990829E-2</v>
      </c>
      <c r="K26">
        <v>29</v>
      </c>
      <c r="L26" s="20">
        <v>3.0233527899999999E-3</v>
      </c>
    </row>
    <row r="27" spans="1:12" x14ac:dyDescent="0.25">
      <c r="A27">
        <v>35</v>
      </c>
      <c r="B27">
        <v>8813</v>
      </c>
      <c r="C27">
        <v>32</v>
      </c>
      <c r="D27" s="19">
        <v>0.53033938978402473</v>
      </c>
      <c r="E27" s="19">
        <v>0.46966061021597533</v>
      </c>
      <c r="F27" s="36">
        <v>6811</v>
      </c>
      <c r="G27" s="19">
        <v>0.30861841139333429</v>
      </c>
      <c r="H27">
        <v>7303</v>
      </c>
      <c r="I27">
        <v>361</v>
      </c>
      <c r="J27" s="19">
        <v>4.943174038066548E-2</v>
      </c>
      <c r="K27">
        <v>19</v>
      </c>
      <c r="L27" s="20">
        <v>2.1559060399999998E-3</v>
      </c>
    </row>
    <row r="28" spans="1:12" x14ac:dyDescent="0.25">
      <c r="A28">
        <v>36</v>
      </c>
      <c r="B28">
        <v>8610</v>
      </c>
      <c r="C28">
        <v>33</v>
      </c>
      <c r="D28" s="19">
        <v>0.5366651097617936</v>
      </c>
      <c r="E28" s="19">
        <v>0.46333489023820645</v>
      </c>
      <c r="F28" s="36">
        <v>6564</v>
      </c>
      <c r="G28" s="19">
        <v>0.27010968921389394</v>
      </c>
      <c r="H28">
        <v>6966</v>
      </c>
      <c r="I28">
        <v>391</v>
      </c>
      <c r="J28" s="19">
        <v>5.6129773184036752E-2</v>
      </c>
      <c r="K28">
        <v>35</v>
      </c>
      <c r="L28" s="20">
        <v>4.0650406499999998E-3</v>
      </c>
    </row>
    <row r="29" spans="1:12" x14ac:dyDescent="0.25">
      <c r="A29">
        <v>37</v>
      </c>
      <c r="B29">
        <v>9766</v>
      </c>
      <c r="C29">
        <v>35</v>
      </c>
      <c r="D29" s="19">
        <v>0.51894953656024712</v>
      </c>
      <c r="E29" s="19">
        <v>0.48105046343975283</v>
      </c>
      <c r="F29" s="36">
        <v>7483</v>
      </c>
      <c r="G29" s="19">
        <v>0.20526526794066552</v>
      </c>
      <c r="H29">
        <v>7875</v>
      </c>
      <c r="I29">
        <v>459</v>
      </c>
      <c r="J29" s="19">
        <v>5.8285714285714288E-2</v>
      </c>
      <c r="K29">
        <v>60</v>
      </c>
      <c r="L29" s="20">
        <v>6.1437640700000001E-3</v>
      </c>
    </row>
    <row r="30" spans="1:12" x14ac:dyDescent="0.25">
      <c r="A30">
        <v>38</v>
      </c>
      <c r="B30" s="35">
        <v>12268</v>
      </c>
      <c r="C30">
        <v>36</v>
      </c>
      <c r="D30" s="19">
        <v>0.5118832978200295</v>
      </c>
      <c r="E30" s="19">
        <v>0.4881167021799705</v>
      </c>
      <c r="F30" s="36">
        <v>9530</v>
      </c>
      <c r="G30" s="19">
        <v>0.18646379853095488</v>
      </c>
      <c r="H30" s="35">
        <v>9860</v>
      </c>
      <c r="I30">
        <v>651</v>
      </c>
      <c r="J30" s="19">
        <v>6.6024340770791071E-2</v>
      </c>
      <c r="K30">
        <v>76</v>
      </c>
      <c r="L30" s="20">
        <v>6.1949787999999997E-3</v>
      </c>
    </row>
    <row r="31" spans="1:12" x14ac:dyDescent="0.25">
      <c r="A31">
        <v>39</v>
      </c>
      <c r="B31">
        <v>13053</v>
      </c>
      <c r="C31">
        <v>37</v>
      </c>
      <c r="D31" s="19">
        <v>0.51598243857351922</v>
      </c>
      <c r="E31" s="19">
        <v>0.48401756142648078</v>
      </c>
      <c r="F31" s="36">
        <v>10126</v>
      </c>
      <c r="G31" s="19">
        <v>0.18408058463361643</v>
      </c>
      <c r="H31">
        <v>10643</v>
      </c>
      <c r="I31">
        <v>747</v>
      </c>
      <c r="J31" s="19">
        <v>7.0186977356008651E-2</v>
      </c>
      <c r="K31">
        <v>105</v>
      </c>
      <c r="L31" s="20">
        <v>8.0441277800000002E-3</v>
      </c>
    </row>
    <row r="32" spans="1:12" x14ac:dyDescent="0.25">
      <c r="A32">
        <v>40</v>
      </c>
      <c r="B32">
        <v>15906</v>
      </c>
      <c r="C32">
        <v>38</v>
      </c>
      <c r="D32" s="19">
        <v>0.51978042778724209</v>
      </c>
      <c r="E32" s="19">
        <v>0.48021957221275791</v>
      </c>
      <c r="F32" s="36">
        <v>12082</v>
      </c>
      <c r="G32" s="19">
        <v>0.17455719251779506</v>
      </c>
      <c r="H32">
        <v>13136</v>
      </c>
      <c r="I32">
        <v>846</v>
      </c>
      <c r="J32" s="19">
        <v>6.4403166869671138E-2</v>
      </c>
      <c r="K32">
        <v>115</v>
      </c>
      <c r="L32" s="20">
        <v>7.2299761000000004E-3</v>
      </c>
    </row>
    <row r="33" spans="1:13" x14ac:dyDescent="0.25">
      <c r="A33">
        <v>41</v>
      </c>
      <c r="B33">
        <v>26143</v>
      </c>
      <c r="C33">
        <v>39</v>
      </c>
      <c r="D33" s="19">
        <v>0.51039704808394515</v>
      </c>
      <c r="E33" s="19">
        <v>0.48960295191605491</v>
      </c>
      <c r="F33" s="36">
        <v>18602</v>
      </c>
      <c r="G33" s="19">
        <v>0.1658961401999785</v>
      </c>
      <c r="H33">
        <v>20447</v>
      </c>
      <c r="I33">
        <v>1456</v>
      </c>
      <c r="J33" s="19">
        <v>7.120849024306744E-2</v>
      </c>
      <c r="K33">
        <v>227</v>
      </c>
      <c r="L33" s="20">
        <v>8.6830126599999995E-3</v>
      </c>
    </row>
    <row r="34" spans="1:13" x14ac:dyDescent="0.25">
      <c r="A34">
        <v>42</v>
      </c>
      <c r="B34">
        <v>42027</v>
      </c>
      <c r="C34">
        <v>39</v>
      </c>
      <c r="D34" s="19">
        <v>0.50871731008717314</v>
      </c>
      <c r="E34" s="19">
        <v>0.49128268991282692</v>
      </c>
      <c r="F34" s="36">
        <v>28994</v>
      </c>
      <c r="G34" s="19">
        <v>0.15844657515348004</v>
      </c>
      <c r="H34">
        <v>32137</v>
      </c>
      <c r="I34">
        <v>2187</v>
      </c>
      <c r="J34" s="19">
        <v>6.8052400659675757E-2</v>
      </c>
      <c r="K34">
        <v>424</v>
      </c>
      <c r="L34" s="20">
        <v>1.0088752459999999E-2</v>
      </c>
    </row>
    <row r="35" spans="1:13" x14ac:dyDescent="0.25">
      <c r="A35">
        <v>43</v>
      </c>
      <c r="B35">
        <v>74757</v>
      </c>
      <c r="C35">
        <v>40</v>
      </c>
      <c r="D35" s="19">
        <v>0.50197208125243986</v>
      </c>
      <c r="E35" s="19">
        <v>0.49802791874756014</v>
      </c>
      <c r="F35" s="36">
        <v>46448</v>
      </c>
      <c r="G35" s="19">
        <v>0.15303134688253531</v>
      </c>
      <c r="H35">
        <v>53487</v>
      </c>
      <c r="I35">
        <v>3737</v>
      </c>
      <c r="J35" s="19">
        <v>6.9867444425748312E-2</v>
      </c>
      <c r="K35">
        <v>879</v>
      </c>
      <c r="L35" s="20">
        <v>1.1758096230000001E-2</v>
      </c>
    </row>
    <row r="36" spans="1:13" x14ac:dyDescent="0.25">
      <c r="A36">
        <v>44</v>
      </c>
      <c r="B36">
        <v>111134</v>
      </c>
      <c r="C36">
        <v>41</v>
      </c>
      <c r="D36" s="19">
        <v>0.49728327422149254</v>
      </c>
      <c r="E36" s="19">
        <v>0.50271672577850746</v>
      </c>
      <c r="F36" s="36">
        <v>65787</v>
      </c>
      <c r="G36" s="19">
        <v>0.15515223372398801</v>
      </c>
      <c r="H36">
        <v>76141</v>
      </c>
      <c r="I36">
        <v>5289</v>
      </c>
      <c r="J36" s="19">
        <v>6.946323268672594E-2</v>
      </c>
      <c r="K36">
        <v>1371</v>
      </c>
      <c r="L36" s="20">
        <v>1.2336458680000001E-2</v>
      </c>
    </row>
    <row r="37" spans="1:13" x14ac:dyDescent="0.25">
      <c r="A37">
        <v>45</v>
      </c>
      <c r="B37">
        <v>125742</v>
      </c>
      <c r="C37">
        <v>41</v>
      </c>
      <c r="D37" s="19">
        <v>0.4912917737789203</v>
      </c>
      <c r="E37" s="19">
        <v>0.5087082262210797</v>
      </c>
      <c r="F37" s="36">
        <v>72777</v>
      </c>
      <c r="G37" s="19">
        <v>0.14775272407491377</v>
      </c>
      <c r="H37">
        <v>83152</v>
      </c>
      <c r="I37">
        <v>6032</v>
      </c>
      <c r="J37" s="19">
        <v>7.2541851067923796E-2</v>
      </c>
      <c r="K37">
        <v>1537</v>
      </c>
      <c r="L37" s="20">
        <v>1.222344165E-2</v>
      </c>
    </row>
    <row r="38" spans="1:13" x14ac:dyDescent="0.25">
      <c r="A38">
        <v>46</v>
      </c>
      <c r="B38">
        <v>127759</v>
      </c>
      <c r="C38">
        <v>42</v>
      </c>
      <c r="D38" s="19">
        <v>0.48467432950191569</v>
      </c>
      <c r="E38" s="19">
        <v>0.51532567049808431</v>
      </c>
      <c r="F38" s="36">
        <v>72745</v>
      </c>
      <c r="G38" s="19">
        <v>0.14689669393085436</v>
      </c>
      <c r="H38">
        <v>83596</v>
      </c>
      <c r="I38">
        <v>6506</v>
      </c>
      <c r="J38" s="19">
        <v>7.7826690272261828E-2</v>
      </c>
      <c r="K38">
        <v>1956</v>
      </c>
      <c r="L38" s="20">
        <v>1.5310076000000001E-2</v>
      </c>
    </row>
    <row r="39" spans="1:13" x14ac:dyDescent="0.25">
      <c r="A39">
        <v>47</v>
      </c>
      <c r="B39">
        <v>128472</v>
      </c>
      <c r="C39">
        <v>43</v>
      </c>
      <c r="D39" s="19">
        <v>0.47466147224229477</v>
      </c>
      <c r="E39" s="19">
        <v>0.52533852775770529</v>
      </c>
      <c r="F39" s="36">
        <v>73756</v>
      </c>
      <c r="G39" s="19">
        <v>0.14819133358642009</v>
      </c>
      <c r="H39">
        <v>83009</v>
      </c>
      <c r="I39">
        <v>6817</v>
      </c>
      <c r="J39" s="19">
        <v>8.2123625149080226E-2</v>
      </c>
      <c r="K39">
        <v>2215</v>
      </c>
      <c r="L39" s="20">
        <v>1.7241110899999999E-2</v>
      </c>
    </row>
    <row r="40" spans="1:13" x14ac:dyDescent="0.25">
      <c r="A40">
        <v>48</v>
      </c>
      <c r="B40">
        <v>123366</v>
      </c>
      <c r="C40">
        <v>44</v>
      </c>
      <c r="D40" s="19">
        <v>0.46566166897308453</v>
      </c>
      <c r="E40" s="19">
        <v>0.53433833102691553</v>
      </c>
      <c r="F40" s="36">
        <v>68322</v>
      </c>
      <c r="G40" s="19">
        <v>0.1539474839729516</v>
      </c>
      <c r="H40">
        <v>78213</v>
      </c>
      <c r="I40">
        <v>6741</v>
      </c>
      <c r="J40" s="19">
        <v>8.6187718154271023E-2</v>
      </c>
      <c r="K40">
        <v>1933</v>
      </c>
      <c r="L40" s="20">
        <v>1.566882285E-2</v>
      </c>
      <c r="M40" t="s">
        <v>20</v>
      </c>
    </row>
    <row r="41" spans="1:13" x14ac:dyDescent="0.25">
      <c r="A41">
        <v>49</v>
      </c>
      <c r="B41">
        <v>128163</v>
      </c>
      <c r="C41">
        <v>45</v>
      </c>
      <c r="D41" s="19">
        <v>0.45991883692525903</v>
      </c>
      <c r="E41" s="19">
        <v>0.54008116307474097</v>
      </c>
      <c r="F41" s="36">
        <v>68034</v>
      </c>
      <c r="G41" s="19">
        <v>0.14472175676867449</v>
      </c>
      <c r="H41">
        <v>78478</v>
      </c>
      <c r="I41">
        <v>6696</v>
      </c>
      <c r="J41" s="19">
        <v>8.5323275312826519E-2</v>
      </c>
      <c r="K41">
        <v>1441</v>
      </c>
      <c r="L41" s="20">
        <v>1.124349461E-2</v>
      </c>
      <c r="M41" t="s">
        <v>20</v>
      </c>
    </row>
    <row r="42" spans="1:13" x14ac:dyDescent="0.25">
      <c r="A42">
        <v>50</v>
      </c>
      <c r="B42">
        <v>151864</v>
      </c>
      <c r="C42">
        <v>46</v>
      </c>
      <c r="D42" s="19">
        <v>0.45467438128782683</v>
      </c>
      <c r="E42" s="19">
        <v>0.54532561871217322</v>
      </c>
      <c r="F42" s="36">
        <v>67560</v>
      </c>
      <c r="G42" s="19">
        <v>0.15626110124333925</v>
      </c>
      <c r="H42">
        <v>82450</v>
      </c>
      <c r="I42">
        <v>6037</v>
      </c>
      <c r="J42" s="19">
        <v>7.3220133414190425E-2</v>
      </c>
      <c r="K42">
        <v>647</v>
      </c>
      <c r="L42" s="20">
        <v>4.2603908700000002E-3</v>
      </c>
      <c r="M42" t="s">
        <v>20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DC07E-3400-4FE6-B7EE-F3F6304A969E}">
  <sheetPr>
    <pageSetUpPr fitToPage="1"/>
  </sheetPr>
  <dimension ref="B1:AC43"/>
  <sheetViews>
    <sheetView showGridLines="0" tabSelected="1" topLeftCell="A10" zoomScale="85" zoomScaleNormal="85" workbookViewId="0">
      <selection activeCell="G56" sqref="G56"/>
    </sheetView>
  </sheetViews>
  <sheetFormatPr baseColWidth="10" defaultRowHeight="15" x14ac:dyDescent="0.25"/>
  <cols>
    <col min="2" max="2" width="22.85546875" customWidth="1"/>
    <col min="12" max="12" width="14.7109375" customWidth="1"/>
    <col min="13" max="14" width="13.5703125" customWidth="1"/>
    <col min="15" max="15" width="8.5703125" customWidth="1"/>
    <col min="16" max="16" width="9.85546875" customWidth="1"/>
    <col min="18" max="18" width="6.5703125" customWidth="1"/>
    <col min="19" max="19" width="9.28515625" customWidth="1"/>
    <col min="20" max="20" width="7.85546875" customWidth="1"/>
    <col min="21" max="21" width="9.5703125" customWidth="1"/>
    <col min="22" max="22" width="12.140625" customWidth="1"/>
    <col min="23" max="23" width="13.28515625" customWidth="1"/>
    <col min="24" max="24" width="11.28515625" customWidth="1"/>
    <col min="25" max="25" width="12.85546875" customWidth="1"/>
    <col min="26" max="26" width="12" customWidth="1"/>
    <col min="27" max="27" width="12.42578125" customWidth="1"/>
    <col min="28" max="28" width="11.140625" customWidth="1"/>
    <col min="29" max="29" width="7.85546875" customWidth="1"/>
    <col min="30" max="30" width="8.85546875" customWidth="1"/>
    <col min="31" max="31" width="9.42578125" customWidth="1"/>
  </cols>
  <sheetData>
    <row r="1" spans="2:29" ht="30" customHeight="1" x14ac:dyDescent="0.25">
      <c r="B1" s="6" t="str">
        <f>P1</f>
        <v>Stand:</v>
      </c>
      <c r="C1" s="5">
        <f>Q1</f>
        <v>44180</v>
      </c>
      <c r="F1" t="str">
        <f>W1</f>
        <v>KW 1-10 wurden zusammengefasst</v>
      </c>
      <c r="P1" s="6" t="s">
        <v>1</v>
      </c>
      <c r="Q1" s="18">
        <v>44180</v>
      </c>
      <c r="R1" s="1"/>
      <c r="S1" s="2"/>
      <c r="W1" s="6" t="s">
        <v>12</v>
      </c>
    </row>
    <row r="2" spans="2:29" ht="63.75" x14ac:dyDescent="0.25">
      <c r="P2" s="15" t="s">
        <v>0</v>
      </c>
      <c r="Q2" s="16" t="s">
        <v>2</v>
      </c>
      <c r="R2" s="16" t="s">
        <v>9</v>
      </c>
      <c r="S2" s="15" t="s">
        <v>3</v>
      </c>
      <c r="T2" s="17" t="s">
        <v>4</v>
      </c>
      <c r="U2" s="17" t="s">
        <v>17</v>
      </c>
      <c r="V2" s="17" t="s">
        <v>16</v>
      </c>
      <c r="W2" s="16" t="s">
        <v>18</v>
      </c>
      <c r="X2" s="16" t="s">
        <v>6</v>
      </c>
      <c r="Y2" s="16" t="s">
        <v>8</v>
      </c>
      <c r="Z2" s="16" t="s">
        <v>7</v>
      </c>
      <c r="AA2" s="16" t="s">
        <v>14</v>
      </c>
      <c r="AB2" s="16" t="s">
        <v>13</v>
      </c>
      <c r="AC2" s="16" t="s">
        <v>10</v>
      </c>
    </row>
    <row r="3" spans="2:29" x14ac:dyDescent="0.25">
      <c r="P3" s="3">
        <v>10</v>
      </c>
      <c r="Q3" s="4">
        <v>893</v>
      </c>
      <c r="R3" s="4">
        <v>42</v>
      </c>
      <c r="S3" s="11">
        <v>0.53527435610302354</v>
      </c>
      <c r="T3" s="7">
        <v>0.46472564389697646</v>
      </c>
      <c r="U3" s="37">
        <v>832</v>
      </c>
      <c r="V3" s="41">
        <v>7.6923076923076927E-2</v>
      </c>
      <c r="W3" s="3">
        <v>800</v>
      </c>
      <c r="X3" s="4">
        <v>162</v>
      </c>
      <c r="Y3" s="13">
        <v>0.18141097424412095</v>
      </c>
      <c r="Z3" s="9">
        <v>12</v>
      </c>
      <c r="AA3" s="14">
        <v>1.3437849944008958E-2</v>
      </c>
      <c r="AB3" s="10">
        <v>7.407407407407407E-2</v>
      </c>
      <c r="AC3" s="9" t="s">
        <v>19</v>
      </c>
    </row>
    <row r="4" spans="2:29" x14ac:dyDescent="0.25">
      <c r="P4" s="3">
        <v>11</v>
      </c>
      <c r="Q4" s="4">
        <v>6435</v>
      </c>
      <c r="R4" s="4">
        <v>45</v>
      </c>
      <c r="S4" s="11">
        <v>0.5631898025804446</v>
      </c>
      <c r="T4" s="7">
        <v>0.4368101974195554</v>
      </c>
      <c r="U4" s="37">
        <v>5777</v>
      </c>
      <c r="V4" s="41">
        <v>5.2795568634239225E-2</v>
      </c>
      <c r="W4" s="3">
        <v>5612</v>
      </c>
      <c r="X4" s="4">
        <v>519</v>
      </c>
      <c r="Y4" s="13">
        <v>8.065268065268065E-2</v>
      </c>
      <c r="Z4" s="9">
        <v>85</v>
      </c>
      <c r="AA4" s="14">
        <v>1.320901320901321E-2</v>
      </c>
      <c r="AB4" s="10">
        <v>0.16377649325626203</v>
      </c>
      <c r="AC4" s="9" t="s">
        <v>19</v>
      </c>
    </row>
    <row r="5" spans="2:29" x14ac:dyDescent="0.25">
      <c r="P5" s="3">
        <v>12</v>
      </c>
      <c r="Q5" s="4">
        <v>22430</v>
      </c>
      <c r="R5" s="4">
        <v>45</v>
      </c>
      <c r="S5" s="11">
        <v>0.54980595084087969</v>
      </c>
      <c r="T5" s="7">
        <v>0.45019404915912031</v>
      </c>
      <c r="U5" s="37">
        <v>20207</v>
      </c>
      <c r="V5" s="41">
        <v>3.8501509377938337E-2</v>
      </c>
      <c r="W5" s="3">
        <v>19342</v>
      </c>
      <c r="X5" s="4">
        <v>2204</v>
      </c>
      <c r="Y5" s="13">
        <v>9.826125724476148E-2</v>
      </c>
      <c r="Z5" s="9">
        <v>478</v>
      </c>
      <c r="AA5" s="14">
        <v>2.1310744538564422E-2</v>
      </c>
      <c r="AB5" s="10">
        <v>0.21687840290381125</v>
      </c>
      <c r="AC5" s="9" t="s">
        <v>19</v>
      </c>
    </row>
    <row r="6" spans="2:29" x14ac:dyDescent="0.25">
      <c r="P6" s="3">
        <v>13</v>
      </c>
      <c r="Q6" s="4">
        <v>34025</v>
      </c>
      <c r="R6" s="4">
        <v>48</v>
      </c>
      <c r="S6" s="11">
        <v>0.49492632136239301</v>
      </c>
      <c r="T6" s="7">
        <v>0.50507367863760699</v>
      </c>
      <c r="U6" s="37">
        <v>30850</v>
      </c>
      <c r="V6" s="41">
        <v>3.2350081037277149E-2</v>
      </c>
      <c r="W6" s="3">
        <v>29454</v>
      </c>
      <c r="X6" s="4">
        <v>5108</v>
      </c>
      <c r="Y6" s="13">
        <v>0.15012490815576782</v>
      </c>
      <c r="Z6" s="9">
        <v>1453</v>
      </c>
      <c r="AA6" s="14">
        <v>4.2703894195444528E-2</v>
      </c>
      <c r="AB6" s="10">
        <v>0.28445575567736886</v>
      </c>
      <c r="AC6" s="9" t="s">
        <v>19</v>
      </c>
    </row>
    <row r="7" spans="2:29" x14ac:dyDescent="0.25">
      <c r="P7" s="3">
        <v>14</v>
      </c>
      <c r="Q7" s="4">
        <v>36094</v>
      </c>
      <c r="R7" s="4">
        <v>51</v>
      </c>
      <c r="S7" s="11">
        <v>0.45065187239944521</v>
      </c>
      <c r="T7" s="7">
        <v>0.54934812760055474</v>
      </c>
      <c r="U7" s="37">
        <v>31986</v>
      </c>
      <c r="V7" s="41">
        <v>5.3148252360407676E-2</v>
      </c>
      <c r="W7" s="3">
        <v>31487</v>
      </c>
      <c r="X7" s="4">
        <v>6065</v>
      </c>
      <c r="Y7" s="13">
        <v>0.16803346816645426</v>
      </c>
      <c r="Z7" s="9">
        <v>2250</v>
      </c>
      <c r="AA7" s="14">
        <v>6.2337230564636782E-2</v>
      </c>
      <c r="AB7" s="10">
        <v>0.37098103874690846</v>
      </c>
      <c r="AC7" s="9" t="s">
        <v>19</v>
      </c>
    </row>
    <row r="8" spans="2:29" x14ac:dyDescent="0.25">
      <c r="P8" s="3">
        <v>15</v>
      </c>
      <c r="Q8" s="4">
        <v>27183</v>
      </c>
      <c r="R8" s="4">
        <v>52</v>
      </c>
      <c r="S8" s="11">
        <v>0.43519439837847795</v>
      </c>
      <c r="T8" s="7">
        <v>0.56480560162152205</v>
      </c>
      <c r="U8" s="37">
        <v>23571</v>
      </c>
      <c r="V8" s="41">
        <v>8.3195452038521911E-2</v>
      </c>
      <c r="W8" s="3">
        <v>24046</v>
      </c>
      <c r="X8" s="4">
        <v>4711</v>
      </c>
      <c r="Y8" s="13">
        <v>0.17330684619063386</v>
      </c>
      <c r="Z8" s="9">
        <v>1869</v>
      </c>
      <c r="AA8" s="14">
        <v>6.8756207924070195E-2</v>
      </c>
      <c r="AB8" s="10">
        <v>0.39673105497771172</v>
      </c>
      <c r="AC8" s="9" t="s">
        <v>19</v>
      </c>
    </row>
    <row r="9" spans="2:29" x14ac:dyDescent="0.25">
      <c r="P9" s="3">
        <v>16</v>
      </c>
      <c r="Q9" s="4">
        <v>17354</v>
      </c>
      <c r="R9" s="4">
        <v>51</v>
      </c>
      <c r="S9" s="11">
        <v>0.4474063816282961</v>
      </c>
      <c r="T9" s="7">
        <v>0.55259361837170384</v>
      </c>
      <c r="U9" s="37">
        <v>14859</v>
      </c>
      <c r="V9" s="41">
        <v>0.11292819166834915</v>
      </c>
      <c r="W9" s="3">
        <v>15504</v>
      </c>
      <c r="X9" s="4">
        <v>3356</v>
      </c>
      <c r="Y9" s="13">
        <v>0.19338481041834735</v>
      </c>
      <c r="Z9" s="9">
        <v>1212</v>
      </c>
      <c r="AA9" s="14">
        <v>6.9839806384695169E-2</v>
      </c>
      <c r="AB9" s="10">
        <v>0.36114421930870083</v>
      </c>
      <c r="AC9" s="9" t="s">
        <v>19</v>
      </c>
    </row>
    <row r="10" spans="2:29" x14ac:dyDescent="0.25">
      <c r="P10" s="3">
        <v>17</v>
      </c>
      <c r="Q10" s="4">
        <v>12384</v>
      </c>
      <c r="R10" s="4">
        <v>50</v>
      </c>
      <c r="S10" s="11">
        <v>0.44976541012781102</v>
      </c>
      <c r="T10" s="7">
        <v>0.55023458987218898</v>
      </c>
      <c r="U10" s="37">
        <v>10283</v>
      </c>
      <c r="V10" s="41">
        <v>0.13955071477195372</v>
      </c>
      <c r="W10" s="3">
        <v>10951</v>
      </c>
      <c r="X10" s="4">
        <v>2224</v>
      </c>
      <c r="Y10" s="13">
        <v>0.17958656330749354</v>
      </c>
      <c r="Z10" s="9">
        <v>717</v>
      </c>
      <c r="AA10" s="14">
        <v>5.7897286821705425E-2</v>
      </c>
      <c r="AB10" s="10">
        <v>0.32239208633093525</v>
      </c>
      <c r="AC10" s="9" t="s">
        <v>19</v>
      </c>
    </row>
    <row r="11" spans="2:29" x14ac:dyDescent="0.25">
      <c r="P11" s="3">
        <v>18</v>
      </c>
      <c r="Q11" s="4">
        <v>7442</v>
      </c>
      <c r="R11" s="4">
        <v>48</v>
      </c>
      <c r="S11" s="11">
        <v>0.47828425440365741</v>
      </c>
      <c r="T11" s="7">
        <v>0.52171574559634259</v>
      </c>
      <c r="U11" s="37">
        <v>6239</v>
      </c>
      <c r="V11" s="41">
        <v>0.17711171662125341</v>
      </c>
      <c r="W11" s="3">
        <v>6593</v>
      </c>
      <c r="X11" s="4">
        <v>1358</v>
      </c>
      <c r="Y11" s="13">
        <v>0.18247782854071487</v>
      </c>
      <c r="Z11" s="9">
        <v>378</v>
      </c>
      <c r="AA11" s="14">
        <v>5.0792797635044344E-2</v>
      </c>
      <c r="AB11" s="10">
        <v>0.27835051546391754</v>
      </c>
      <c r="AC11" s="9" t="s">
        <v>19</v>
      </c>
    </row>
    <row r="12" spans="2:29" x14ac:dyDescent="0.25">
      <c r="P12" s="3">
        <v>19</v>
      </c>
      <c r="Q12" s="4">
        <v>6227</v>
      </c>
      <c r="R12" s="4">
        <v>47</v>
      </c>
      <c r="S12" s="11">
        <v>0.47990999678559948</v>
      </c>
      <c r="T12" s="7">
        <v>0.52009000321440046</v>
      </c>
      <c r="U12" s="37">
        <v>5230</v>
      </c>
      <c r="V12" s="41">
        <v>0.19694072657743786</v>
      </c>
      <c r="W12" s="3">
        <v>5610</v>
      </c>
      <c r="X12" s="4">
        <v>1069</v>
      </c>
      <c r="Y12" s="13">
        <v>0.17167175204753493</v>
      </c>
      <c r="Z12" s="9">
        <v>252</v>
      </c>
      <c r="AA12" s="14">
        <v>4.0468925646378676E-2</v>
      </c>
      <c r="AB12" s="10">
        <v>0.23573433115060805</v>
      </c>
      <c r="AC12" s="9" t="s">
        <v>19</v>
      </c>
    </row>
    <row r="13" spans="2:29" x14ac:dyDescent="0.25">
      <c r="P13" s="3">
        <v>20</v>
      </c>
      <c r="Q13" s="4">
        <v>4734</v>
      </c>
      <c r="R13" s="4">
        <v>45</v>
      </c>
      <c r="S13" s="11">
        <v>0.49428934010152287</v>
      </c>
      <c r="T13" s="7">
        <v>0.50571065989847719</v>
      </c>
      <c r="U13" s="37">
        <v>3933</v>
      </c>
      <c r="V13" s="41">
        <v>0.23290109331299264</v>
      </c>
      <c r="W13" s="3">
        <v>4205</v>
      </c>
      <c r="X13" s="4">
        <v>733</v>
      </c>
      <c r="Y13" s="13">
        <v>0.15483734685255598</v>
      </c>
      <c r="Z13" s="9">
        <v>159</v>
      </c>
      <c r="AA13" s="14">
        <v>3.3586818757921418E-2</v>
      </c>
      <c r="AB13" s="10">
        <v>0.21691678035470668</v>
      </c>
      <c r="AC13" s="9" t="s">
        <v>19</v>
      </c>
    </row>
    <row r="14" spans="2:29" x14ac:dyDescent="0.25">
      <c r="P14" s="3">
        <v>21</v>
      </c>
      <c r="Q14" s="4">
        <v>3618</v>
      </c>
      <c r="R14" s="4">
        <v>43</v>
      </c>
      <c r="S14" s="11">
        <v>0.50235914515681379</v>
      </c>
      <c r="T14" s="7">
        <v>0.49764085484318621</v>
      </c>
      <c r="U14" s="37">
        <v>2820</v>
      </c>
      <c r="V14" s="41">
        <v>0.26312056737588652</v>
      </c>
      <c r="W14" s="3">
        <v>3111</v>
      </c>
      <c r="X14" s="4">
        <v>508</v>
      </c>
      <c r="Y14" s="13">
        <v>0.14040906578220011</v>
      </c>
      <c r="Z14" s="9">
        <v>109</v>
      </c>
      <c r="AA14" s="14">
        <v>3.0127142067440577E-2</v>
      </c>
      <c r="AB14" s="10">
        <v>0.21456692913385828</v>
      </c>
      <c r="AC14" s="9" t="s">
        <v>19</v>
      </c>
    </row>
    <row r="15" spans="2:29" x14ac:dyDescent="0.25">
      <c r="P15" s="3">
        <v>22</v>
      </c>
      <c r="Q15" s="4">
        <v>3209</v>
      </c>
      <c r="R15" s="4">
        <v>42</v>
      </c>
      <c r="S15" s="11">
        <v>0.51454488583046609</v>
      </c>
      <c r="T15" s="7">
        <v>0.48545511416953396</v>
      </c>
      <c r="U15" s="37">
        <v>2540</v>
      </c>
      <c r="V15" s="41">
        <v>0.23385826771653542</v>
      </c>
      <c r="W15" s="3">
        <v>2765</v>
      </c>
      <c r="X15" s="4">
        <v>416</v>
      </c>
      <c r="Y15" s="13">
        <v>0.12963540043627297</v>
      </c>
      <c r="Z15" s="9">
        <v>66</v>
      </c>
      <c r="AA15" s="14">
        <v>2.0567154876908696E-2</v>
      </c>
      <c r="AB15" s="10">
        <v>0.15865384615384615</v>
      </c>
      <c r="AC15" s="9" t="s">
        <v>19</v>
      </c>
    </row>
    <row r="16" spans="2:29" x14ac:dyDescent="0.25">
      <c r="P16" s="3">
        <v>23</v>
      </c>
      <c r="Q16" s="4">
        <v>2359</v>
      </c>
      <c r="R16" s="4">
        <v>39</v>
      </c>
      <c r="S16" s="11">
        <v>0.50679694137638065</v>
      </c>
      <c r="T16" s="7">
        <v>0.49320305862361935</v>
      </c>
      <c r="U16" s="37">
        <v>1838</v>
      </c>
      <c r="V16" s="41">
        <v>0.23177366702937977</v>
      </c>
      <c r="W16" s="3">
        <v>2081</v>
      </c>
      <c r="X16" s="4">
        <v>310</v>
      </c>
      <c r="Y16" s="13">
        <v>0.13141161509114033</v>
      </c>
      <c r="Z16" s="9">
        <v>45</v>
      </c>
      <c r="AA16" s="14">
        <v>1.9075879610004239E-2</v>
      </c>
      <c r="AB16" s="10">
        <v>0.14516129032258066</v>
      </c>
      <c r="AC16" s="9" t="s">
        <v>19</v>
      </c>
    </row>
    <row r="17" spans="16:29" x14ac:dyDescent="0.25">
      <c r="P17" s="3">
        <v>24</v>
      </c>
      <c r="Q17" s="4">
        <v>2344</v>
      </c>
      <c r="R17" s="4">
        <v>37</v>
      </c>
      <c r="S17" s="11">
        <v>0.53621945992284614</v>
      </c>
      <c r="T17" s="7">
        <v>0.46378054007715386</v>
      </c>
      <c r="U17" s="37">
        <v>1735</v>
      </c>
      <c r="V17" s="41">
        <v>0.24495677233429394</v>
      </c>
      <c r="W17" s="3">
        <v>2083</v>
      </c>
      <c r="X17" s="4">
        <v>283</v>
      </c>
      <c r="Y17" s="13">
        <v>0.12073378839590444</v>
      </c>
      <c r="Z17" s="9">
        <v>32</v>
      </c>
      <c r="AA17" s="14">
        <v>1.3651877133105802E-2</v>
      </c>
      <c r="AB17" s="10">
        <v>0.11307420494699646</v>
      </c>
      <c r="AC17" s="9" t="s">
        <v>19</v>
      </c>
    </row>
    <row r="18" spans="16:29" x14ac:dyDescent="0.25">
      <c r="P18" s="3">
        <v>25</v>
      </c>
      <c r="Q18" s="4">
        <v>4093</v>
      </c>
      <c r="R18" s="4">
        <v>36</v>
      </c>
      <c r="S18" s="11">
        <v>0.58702570379436969</v>
      </c>
      <c r="T18" s="7">
        <v>0.41297429620563036</v>
      </c>
      <c r="U18" s="37">
        <v>2934</v>
      </c>
      <c r="V18" s="41">
        <v>0.2505112474437628</v>
      </c>
      <c r="W18" s="3">
        <v>3738</v>
      </c>
      <c r="X18" s="4">
        <v>317</v>
      </c>
      <c r="Y18" s="13">
        <v>7.7449303689225507E-2</v>
      </c>
      <c r="Z18" s="9">
        <v>38</v>
      </c>
      <c r="AA18" s="14">
        <v>9.2841436599071583E-3</v>
      </c>
      <c r="AB18" s="10">
        <v>0.11987381703470032</v>
      </c>
      <c r="AC18" s="9" t="s">
        <v>19</v>
      </c>
    </row>
    <row r="19" spans="16:29" x14ac:dyDescent="0.25">
      <c r="P19" s="3">
        <v>26</v>
      </c>
      <c r="Q19" s="4">
        <v>3203</v>
      </c>
      <c r="R19" s="4">
        <v>37</v>
      </c>
      <c r="S19" s="11">
        <v>0.55173491716161305</v>
      </c>
      <c r="T19" s="7">
        <v>0.44826508283838701</v>
      </c>
      <c r="U19" s="37">
        <v>2316</v>
      </c>
      <c r="V19" s="41">
        <v>0.23316062176165803</v>
      </c>
      <c r="W19" s="3">
        <v>2849</v>
      </c>
      <c r="X19" s="4">
        <v>290</v>
      </c>
      <c r="Y19" s="13">
        <v>9.0540118638776146E-2</v>
      </c>
      <c r="Z19" s="9">
        <v>23</v>
      </c>
      <c r="AA19" s="14">
        <v>7.1807680299719014E-3</v>
      </c>
      <c r="AB19" s="10">
        <v>7.9310344827586213E-2</v>
      </c>
      <c r="AC19" s="9" t="s">
        <v>19</v>
      </c>
    </row>
    <row r="20" spans="16:29" x14ac:dyDescent="0.25">
      <c r="P20" s="3">
        <v>27</v>
      </c>
      <c r="Q20" s="4">
        <v>2693</v>
      </c>
      <c r="R20" s="4">
        <v>36</v>
      </c>
      <c r="S20" s="11">
        <v>0.52191679049034179</v>
      </c>
      <c r="T20" s="7">
        <v>0.47808320950965827</v>
      </c>
      <c r="U20" s="37">
        <v>2062</v>
      </c>
      <c r="V20" s="41">
        <v>0.26818622696411254</v>
      </c>
      <c r="W20" s="3">
        <v>2466</v>
      </c>
      <c r="X20" s="4">
        <v>257</v>
      </c>
      <c r="Y20" s="13">
        <v>9.54326030449313E-2</v>
      </c>
      <c r="Z20" s="9">
        <v>26</v>
      </c>
      <c r="AA20" s="14">
        <v>9.6546602302265139E-3</v>
      </c>
      <c r="AB20" s="10">
        <v>0.10116731517509728</v>
      </c>
      <c r="AC20" s="9" t="s">
        <v>19</v>
      </c>
    </row>
    <row r="21" spans="16:29" x14ac:dyDescent="0.25">
      <c r="P21" s="3">
        <v>28</v>
      </c>
      <c r="Q21" s="4">
        <v>2423</v>
      </c>
      <c r="R21" s="4">
        <v>36</v>
      </c>
      <c r="S21" s="11">
        <v>0.55978485726106741</v>
      </c>
      <c r="T21" s="7">
        <v>0.44021514273893259</v>
      </c>
      <c r="U21" s="37">
        <v>1922</v>
      </c>
      <c r="V21" s="41">
        <v>0.23985431841831426</v>
      </c>
      <c r="W21" s="3">
        <v>2189</v>
      </c>
      <c r="X21" s="4">
        <v>251</v>
      </c>
      <c r="Y21" s="13">
        <v>0.10359059017746595</v>
      </c>
      <c r="Z21" s="9">
        <v>25</v>
      </c>
      <c r="AA21" s="14">
        <v>1.0317787866281469E-2</v>
      </c>
      <c r="AB21" s="10">
        <v>9.9601593625498003E-2</v>
      </c>
      <c r="AC21" s="9" t="s">
        <v>19</v>
      </c>
    </row>
    <row r="22" spans="16:29" x14ac:dyDescent="0.25">
      <c r="P22" s="3">
        <v>29</v>
      </c>
      <c r="Q22" s="4">
        <v>3025</v>
      </c>
      <c r="R22" s="4">
        <v>36</v>
      </c>
      <c r="S22" s="11">
        <v>0.52453580901856767</v>
      </c>
      <c r="T22" s="7">
        <v>0.47546419098143233</v>
      </c>
      <c r="U22" s="37">
        <v>2358</v>
      </c>
      <c r="V22" s="41">
        <v>0.2285835453774385</v>
      </c>
      <c r="W22" s="3">
        <v>2636</v>
      </c>
      <c r="X22" s="4">
        <v>317</v>
      </c>
      <c r="Y22" s="13">
        <v>0.10479338842975207</v>
      </c>
      <c r="Z22" s="9">
        <v>31</v>
      </c>
      <c r="AA22" s="14">
        <v>1.0247933884297521E-2</v>
      </c>
      <c r="AB22" s="10">
        <v>9.7791798107255523E-2</v>
      </c>
      <c r="AC22" s="9" t="s">
        <v>19</v>
      </c>
    </row>
    <row r="23" spans="16:29" x14ac:dyDescent="0.25">
      <c r="P23" s="3">
        <v>30</v>
      </c>
      <c r="Q23" s="4">
        <v>3934</v>
      </c>
      <c r="R23" s="4">
        <v>36</v>
      </c>
      <c r="S23" s="11">
        <v>0.52382165605095543</v>
      </c>
      <c r="T23" s="7">
        <v>0.47617834394904457</v>
      </c>
      <c r="U23" s="37">
        <v>3173</v>
      </c>
      <c r="V23" s="41">
        <v>0.27009139615505828</v>
      </c>
      <c r="W23" s="3">
        <v>3453</v>
      </c>
      <c r="X23" s="4">
        <v>332</v>
      </c>
      <c r="Y23" s="13">
        <v>8.4392475851550589E-2</v>
      </c>
      <c r="Z23" s="9">
        <v>32</v>
      </c>
      <c r="AA23" s="14">
        <v>8.1342145399084902E-3</v>
      </c>
      <c r="AB23" s="10">
        <v>9.6385542168674704E-2</v>
      </c>
      <c r="AC23" s="9" t="s">
        <v>19</v>
      </c>
    </row>
    <row r="24" spans="16:29" x14ac:dyDescent="0.25">
      <c r="P24" s="3">
        <v>31</v>
      </c>
      <c r="Q24" s="4">
        <v>4820</v>
      </c>
      <c r="R24" s="4">
        <v>36</v>
      </c>
      <c r="S24" s="11">
        <v>0.50332917186849768</v>
      </c>
      <c r="T24" s="7">
        <v>0.49667082813150226</v>
      </c>
      <c r="U24" s="37">
        <v>3686</v>
      </c>
      <c r="V24" s="41">
        <v>0.2444384156266956</v>
      </c>
      <c r="W24" s="3">
        <v>4126</v>
      </c>
      <c r="X24" s="4">
        <v>383</v>
      </c>
      <c r="Y24" s="13">
        <v>7.9460580912863066E-2</v>
      </c>
      <c r="Z24" s="9">
        <v>32</v>
      </c>
      <c r="AA24" s="14">
        <v>6.6390041493775932E-3</v>
      </c>
      <c r="AB24" s="10">
        <v>8.3550913838120106E-2</v>
      </c>
      <c r="AC24" s="9" t="s">
        <v>19</v>
      </c>
    </row>
    <row r="25" spans="16:29" x14ac:dyDescent="0.25">
      <c r="P25" s="3">
        <v>32</v>
      </c>
      <c r="Q25" s="4">
        <v>6051</v>
      </c>
      <c r="R25" s="4">
        <v>34</v>
      </c>
      <c r="S25" s="11">
        <v>0.53709837694600859</v>
      </c>
      <c r="T25" s="7">
        <v>0.46290162305399141</v>
      </c>
      <c r="U25" s="37">
        <v>4515</v>
      </c>
      <c r="V25" s="41">
        <v>0.30033222591362124</v>
      </c>
      <c r="W25" s="3">
        <v>5245</v>
      </c>
      <c r="X25" s="4">
        <v>396</v>
      </c>
      <c r="Y25" s="13">
        <v>6.5443728309370355E-2</v>
      </c>
      <c r="Z25" s="9">
        <v>30</v>
      </c>
      <c r="AA25" s="14">
        <v>4.95785820525533E-3</v>
      </c>
      <c r="AB25" s="10">
        <v>7.575757575757576E-2</v>
      </c>
      <c r="AC25" s="9" t="s">
        <v>19</v>
      </c>
    </row>
    <row r="26" spans="16:29" x14ac:dyDescent="0.25">
      <c r="P26" s="3">
        <v>33</v>
      </c>
      <c r="Q26" s="4">
        <v>7952</v>
      </c>
      <c r="R26" s="4">
        <v>32</v>
      </c>
      <c r="S26" s="11">
        <v>0.5330646177100391</v>
      </c>
      <c r="T26" s="7">
        <v>0.46693538228996095</v>
      </c>
      <c r="U26" s="37">
        <v>5807</v>
      </c>
      <c r="V26" s="41">
        <v>0.33545720681935592</v>
      </c>
      <c r="W26" s="3">
        <v>6932</v>
      </c>
      <c r="X26" s="4">
        <v>423</v>
      </c>
      <c r="Y26" s="13">
        <v>5.3194164989939639E-2</v>
      </c>
      <c r="Z26" s="9">
        <v>30</v>
      </c>
      <c r="AA26" s="14">
        <v>3.772635814889336E-3</v>
      </c>
      <c r="AB26" s="10">
        <v>7.0921985815602842E-2</v>
      </c>
      <c r="AC26" s="9" t="s">
        <v>19</v>
      </c>
    </row>
    <row r="27" spans="16:29" x14ac:dyDescent="0.25">
      <c r="P27" s="3">
        <v>34</v>
      </c>
      <c r="Q27" s="4">
        <v>9592</v>
      </c>
      <c r="R27" s="4">
        <v>32</v>
      </c>
      <c r="S27" s="11">
        <v>0.54768649669499525</v>
      </c>
      <c r="T27" s="8">
        <v>0.45231350330500469</v>
      </c>
      <c r="U27" s="38">
        <v>7126</v>
      </c>
      <c r="V27" s="42">
        <v>0.34802133033960148</v>
      </c>
      <c r="W27" s="3">
        <v>8175</v>
      </c>
      <c r="X27" s="4">
        <v>420</v>
      </c>
      <c r="Y27" s="13">
        <v>4.3786488740617184E-2</v>
      </c>
      <c r="Z27" s="9">
        <v>29</v>
      </c>
      <c r="AA27" s="14">
        <v>3.023352793994996E-3</v>
      </c>
      <c r="AB27" s="10">
        <v>6.9047619047619052E-2</v>
      </c>
      <c r="AC27" s="9" t="s">
        <v>19</v>
      </c>
    </row>
    <row r="28" spans="16:29" x14ac:dyDescent="0.25">
      <c r="P28" s="3">
        <v>35</v>
      </c>
      <c r="Q28" s="4">
        <v>8813</v>
      </c>
      <c r="R28" s="4">
        <v>32</v>
      </c>
      <c r="S28" s="11">
        <v>0.53033938978402473</v>
      </c>
      <c r="T28" s="8">
        <v>0.46966061021597533</v>
      </c>
      <c r="U28" s="38">
        <v>6811</v>
      </c>
      <c r="V28" s="42">
        <v>0.30861841139333429</v>
      </c>
      <c r="W28" s="3">
        <v>7303</v>
      </c>
      <c r="X28" s="4">
        <v>361</v>
      </c>
      <c r="Y28" s="13">
        <v>4.0962214909792349E-2</v>
      </c>
      <c r="Z28" s="9">
        <v>19</v>
      </c>
      <c r="AA28" s="14">
        <v>2.155906047883808E-3</v>
      </c>
      <c r="AB28" s="10">
        <v>5.2631578947368418E-2</v>
      </c>
      <c r="AC28" s="9" t="s">
        <v>19</v>
      </c>
    </row>
    <row r="29" spans="16:29" x14ac:dyDescent="0.25">
      <c r="P29" s="3">
        <v>36</v>
      </c>
      <c r="Q29" s="4">
        <v>8610</v>
      </c>
      <c r="R29" s="4">
        <v>33</v>
      </c>
      <c r="S29" s="11">
        <v>0.5366651097617936</v>
      </c>
      <c r="T29" s="33">
        <v>0.46333489023820645</v>
      </c>
      <c r="U29" s="39">
        <v>6564</v>
      </c>
      <c r="V29" s="43">
        <v>0.27010968921389394</v>
      </c>
      <c r="W29" s="3">
        <v>6966</v>
      </c>
      <c r="X29" s="4">
        <v>391</v>
      </c>
      <c r="Y29" s="21">
        <v>4.5412311265969806E-2</v>
      </c>
      <c r="Z29" s="9">
        <v>35</v>
      </c>
      <c r="AA29" s="14">
        <v>4.0650406504065045E-3</v>
      </c>
      <c r="AB29" s="10">
        <v>8.9514066496163683E-2</v>
      </c>
      <c r="AC29" s="34" t="s">
        <v>19</v>
      </c>
    </row>
    <row r="30" spans="16:29" x14ac:dyDescent="0.25">
      <c r="P30" s="3">
        <v>37</v>
      </c>
      <c r="Q30" s="4">
        <v>9766</v>
      </c>
      <c r="R30" s="4">
        <v>35</v>
      </c>
      <c r="S30" s="11">
        <v>0.51894953656024712</v>
      </c>
      <c r="T30" s="33">
        <v>0.48105046343975283</v>
      </c>
      <c r="U30" s="39">
        <v>7483</v>
      </c>
      <c r="V30" s="43">
        <v>0.20526526794066552</v>
      </c>
      <c r="W30" s="3">
        <v>7875</v>
      </c>
      <c r="X30" s="4">
        <v>459</v>
      </c>
      <c r="Y30" s="21">
        <v>4.6999795207864015E-2</v>
      </c>
      <c r="Z30" s="9">
        <v>60</v>
      </c>
      <c r="AA30" s="14">
        <v>6.1437640794593492E-3</v>
      </c>
      <c r="AB30" s="10">
        <v>0.13071895424836602</v>
      </c>
      <c r="AC30" s="34" t="s">
        <v>19</v>
      </c>
    </row>
    <row r="31" spans="16:29" x14ac:dyDescent="0.25">
      <c r="P31" s="3">
        <v>38</v>
      </c>
      <c r="Q31" s="4">
        <v>12268</v>
      </c>
      <c r="R31" s="4">
        <v>36</v>
      </c>
      <c r="S31" s="11">
        <v>0.5118832978200295</v>
      </c>
      <c r="T31" s="33">
        <v>0.4881167021799705</v>
      </c>
      <c r="U31" s="39">
        <v>9530</v>
      </c>
      <c r="V31" s="43">
        <v>0.18646379853095488</v>
      </c>
      <c r="W31" s="3">
        <v>9860</v>
      </c>
      <c r="X31" s="4">
        <v>651</v>
      </c>
      <c r="Y31" s="21">
        <v>5.3064884251711769E-2</v>
      </c>
      <c r="Z31" s="9">
        <v>76</v>
      </c>
      <c r="AA31" s="14">
        <v>6.1949788066514508E-3</v>
      </c>
      <c r="AB31" s="10">
        <v>0.11674347158218126</v>
      </c>
      <c r="AC31" s="34" t="s">
        <v>19</v>
      </c>
    </row>
    <row r="32" spans="16:29" x14ac:dyDescent="0.25">
      <c r="P32" s="3">
        <v>39</v>
      </c>
      <c r="Q32" s="4">
        <v>13053</v>
      </c>
      <c r="R32" s="4">
        <v>37</v>
      </c>
      <c r="S32" s="11">
        <v>0.51598243857351922</v>
      </c>
      <c r="T32" s="33">
        <v>0.48401756142648078</v>
      </c>
      <c r="U32" s="39">
        <v>10126</v>
      </c>
      <c r="V32" s="43">
        <v>0.18408058463361643</v>
      </c>
      <c r="W32" s="3">
        <v>10643</v>
      </c>
      <c r="X32" s="4">
        <v>747</v>
      </c>
      <c r="Y32" s="21">
        <v>5.7228223396920248E-2</v>
      </c>
      <c r="Z32" s="9">
        <v>105</v>
      </c>
      <c r="AA32" s="14">
        <v>8.0441277867156977E-3</v>
      </c>
      <c r="AB32" s="10">
        <v>0.14056224899598393</v>
      </c>
      <c r="AC32" s="34" t="s">
        <v>19</v>
      </c>
    </row>
    <row r="33" spans="16:29" x14ac:dyDescent="0.25">
      <c r="P33" s="3">
        <v>40</v>
      </c>
      <c r="Q33" s="4">
        <v>15906</v>
      </c>
      <c r="R33" s="4">
        <v>38</v>
      </c>
      <c r="S33" s="11">
        <v>0.51978042778724209</v>
      </c>
      <c r="T33" s="33">
        <v>0.48021957221275791</v>
      </c>
      <c r="U33" s="39">
        <v>12082</v>
      </c>
      <c r="V33" s="43">
        <v>0.17455719251779506</v>
      </c>
      <c r="W33" s="3">
        <v>13136</v>
      </c>
      <c r="X33" s="4">
        <v>846</v>
      </c>
      <c r="Y33" s="21">
        <v>5.3187476423990944E-2</v>
      </c>
      <c r="Z33" s="9">
        <v>115</v>
      </c>
      <c r="AA33" s="14">
        <v>7.2299761096441591E-3</v>
      </c>
      <c r="AB33" s="10">
        <v>0.13593380614657211</v>
      </c>
      <c r="AC33" s="34" t="s">
        <v>19</v>
      </c>
    </row>
    <row r="34" spans="16:29" x14ac:dyDescent="0.25">
      <c r="P34" s="3">
        <v>41</v>
      </c>
      <c r="Q34" s="4">
        <v>26143</v>
      </c>
      <c r="R34" s="4">
        <v>39</v>
      </c>
      <c r="S34" s="11">
        <v>0.51039704808394515</v>
      </c>
      <c r="T34" s="33">
        <v>0.48960295191605491</v>
      </c>
      <c r="U34" s="39">
        <v>18602</v>
      </c>
      <c r="V34" s="43">
        <v>0.1658961401999785</v>
      </c>
      <c r="W34" s="3">
        <v>20447</v>
      </c>
      <c r="X34" s="4">
        <v>1456</v>
      </c>
      <c r="Y34" s="21">
        <v>5.5693684733963203E-2</v>
      </c>
      <c r="Z34" s="9">
        <v>227</v>
      </c>
      <c r="AA34" s="14">
        <v>8.6830126611329994E-3</v>
      </c>
      <c r="AB34" s="10">
        <v>0.15590659340659341</v>
      </c>
      <c r="AC34" s="34" t="s">
        <v>19</v>
      </c>
    </row>
    <row r="35" spans="16:29" x14ac:dyDescent="0.25">
      <c r="P35" s="3">
        <v>42</v>
      </c>
      <c r="Q35" s="4">
        <v>42027</v>
      </c>
      <c r="R35" s="4">
        <v>39</v>
      </c>
      <c r="S35" s="11">
        <v>0.50871731008717314</v>
      </c>
      <c r="T35" s="33">
        <v>0.49128268991282692</v>
      </c>
      <c r="U35" s="39">
        <v>28994</v>
      </c>
      <c r="V35" s="43">
        <v>0.15844657515348004</v>
      </c>
      <c r="W35" s="3">
        <v>32137</v>
      </c>
      <c r="X35" s="4">
        <v>2187</v>
      </c>
      <c r="Y35" s="21">
        <v>5.2037975587122566E-2</v>
      </c>
      <c r="Z35" s="9">
        <v>424</v>
      </c>
      <c r="AA35" s="14">
        <v>1.0088752468651105E-2</v>
      </c>
      <c r="AB35" s="10">
        <v>0.19387288523090992</v>
      </c>
      <c r="AC35" s="34" t="s">
        <v>19</v>
      </c>
    </row>
    <row r="36" spans="16:29" x14ac:dyDescent="0.25">
      <c r="P36" s="3">
        <v>43</v>
      </c>
      <c r="Q36" s="4">
        <v>74757</v>
      </c>
      <c r="R36" s="4">
        <v>40</v>
      </c>
      <c r="S36" s="11">
        <v>0.50197208125243986</v>
      </c>
      <c r="T36" s="33">
        <v>0.49802791874756014</v>
      </c>
      <c r="U36" s="39">
        <v>46448</v>
      </c>
      <c r="V36" s="43">
        <v>0.15303134688253531</v>
      </c>
      <c r="W36" s="3">
        <v>53487</v>
      </c>
      <c r="X36" s="4">
        <v>3737</v>
      </c>
      <c r="Y36" s="21">
        <v>4.9988629827307139E-2</v>
      </c>
      <c r="Z36" s="9">
        <v>879</v>
      </c>
      <c r="AA36" s="14">
        <v>1.1758096231791002E-2</v>
      </c>
      <c r="AB36" s="10">
        <v>0.23521541343323521</v>
      </c>
      <c r="AC36" s="34" t="s">
        <v>19</v>
      </c>
    </row>
    <row r="37" spans="16:29" x14ac:dyDescent="0.25">
      <c r="P37" s="3">
        <v>44</v>
      </c>
      <c r="Q37" s="4">
        <v>111134</v>
      </c>
      <c r="R37" s="4">
        <v>41</v>
      </c>
      <c r="S37" s="11">
        <v>0.49728327422149254</v>
      </c>
      <c r="T37" s="33">
        <v>0.50271672577850746</v>
      </c>
      <c r="U37" s="39">
        <v>65787</v>
      </c>
      <c r="V37" s="43">
        <v>0.15515223372398801</v>
      </c>
      <c r="W37" s="3">
        <v>76141</v>
      </c>
      <c r="X37" s="4">
        <v>5289</v>
      </c>
      <c r="Y37" s="21">
        <v>4.7591196213580003E-2</v>
      </c>
      <c r="Z37" s="9">
        <v>1371</v>
      </c>
      <c r="AA37" s="14">
        <v>1.2336458689509961E-2</v>
      </c>
      <c r="AB37" s="10">
        <v>0.25921724333522406</v>
      </c>
      <c r="AC37" s="34" t="s">
        <v>19</v>
      </c>
    </row>
    <row r="38" spans="16:29" x14ac:dyDescent="0.25">
      <c r="P38" s="3">
        <v>45</v>
      </c>
      <c r="Q38" s="4">
        <v>125742</v>
      </c>
      <c r="R38" s="4">
        <v>41</v>
      </c>
      <c r="S38" s="11">
        <v>0.4912917737789203</v>
      </c>
      <c r="T38" s="33">
        <v>0.5087082262210797</v>
      </c>
      <c r="U38" s="39">
        <v>72777</v>
      </c>
      <c r="V38" s="43">
        <v>0.14775272407491377</v>
      </c>
      <c r="W38" s="3">
        <v>83152</v>
      </c>
      <c r="X38" s="4">
        <v>6032</v>
      </c>
      <c r="Y38" s="21">
        <v>4.7971242703313134E-2</v>
      </c>
      <c r="Z38" s="9">
        <v>1537</v>
      </c>
      <c r="AA38" s="14">
        <v>1.2223441650363442E-2</v>
      </c>
      <c r="AB38" s="10">
        <v>0.25480769230769229</v>
      </c>
      <c r="AC38" s="34" t="s">
        <v>19</v>
      </c>
    </row>
    <row r="39" spans="16:29" x14ac:dyDescent="0.25">
      <c r="P39" s="3">
        <v>46</v>
      </c>
      <c r="Q39" s="4">
        <v>127759</v>
      </c>
      <c r="R39" s="4">
        <v>42</v>
      </c>
      <c r="S39" s="11">
        <v>0.48467432950191569</v>
      </c>
      <c r="T39" s="33">
        <v>0.51532567049808431</v>
      </c>
      <c r="U39" s="39">
        <v>72745</v>
      </c>
      <c r="V39" s="43">
        <v>0.14689669393085436</v>
      </c>
      <c r="W39" s="3">
        <v>83596</v>
      </c>
      <c r="X39" s="4">
        <v>6506</v>
      </c>
      <c r="Y39" s="21">
        <v>5.0924005353830258E-2</v>
      </c>
      <c r="Z39" s="9">
        <v>1956</v>
      </c>
      <c r="AA39" s="14">
        <v>1.5310076002473407E-2</v>
      </c>
      <c r="AB39" s="10">
        <v>0.30064555794651093</v>
      </c>
      <c r="AC39" s="34" t="s">
        <v>19</v>
      </c>
    </row>
    <row r="40" spans="16:29" x14ac:dyDescent="0.25">
      <c r="P40" s="3">
        <v>47</v>
      </c>
      <c r="Q40" s="4">
        <v>128472</v>
      </c>
      <c r="R40" s="4">
        <v>43</v>
      </c>
      <c r="S40" s="11">
        <v>0.47466147224229477</v>
      </c>
      <c r="T40" s="33">
        <v>0.52533852775770529</v>
      </c>
      <c r="U40" s="39">
        <v>73756</v>
      </c>
      <c r="V40" s="43">
        <v>0.14819133358642009</v>
      </c>
      <c r="W40" s="3">
        <v>83009</v>
      </c>
      <c r="X40" s="4">
        <v>6817</v>
      </c>
      <c r="Y40" s="21">
        <v>5.3062145837225232E-2</v>
      </c>
      <c r="Z40" s="9">
        <v>2215</v>
      </c>
      <c r="AA40" s="14">
        <v>1.7241110903543185E-2</v>
      </c>
      <c r="AB40" s="10">
        <v>0.32492298665101949</v>
      </c>
      <c r="AC40" s="34" t="s">
        <v>19</v>
      </c>
    </row>
    <row r="41" spans="16:29" x14ac:dyDescent="0.25">
      <c r="P41" s="3">
        <v>48</v>
      </c>
      <c r="Q41" s="4">
        <v>123366</v>
      </c>
      <c r="R41" s="4">
        <v>44</v>
      </c>
      <c r="S41" s="11">
        <v>0.46566166897308453</v>
      </c>
      <c r="T41" s="33">
        <v>0.53433833102691553</v>
      </c>
      <c r="U41" s="39">
        <v>68322</v>
      </c>
      <c r="V41" s="43">
        <v>0.1539474839729516</v>
      </c>
      <c r="W41" s="3">
        <v>78213</v>
      </c>
      <c r="X41" s="4">
        <v>6741</v>
      </c>
      <c r="Y41" s="21">
        <v>5.4642283935606245E-2</v>
      </c>
      <c r="Z41" s="9">
        <v>1933</v>
      </c>
      <c r="AA41" s="14">
        <v>1.5668822852325601E-2</v>
      </c>
      <c r="AB41" s="10">
        <v>0.28675270731345498</v>
      </c>
      <c r="AC41" s="34" t="s">
        <v>20</v>
      </c>
    </row>
    <row r="42" spans="16:29" x14ac:dyDescent="0.25">
      <c r="P42" s="3">
        <v>49</v>
      </c>
      <c r="Q42" s="4">
        <v>128163</v>
      </c>
      <c r="R42" s="4">
        <v>45</v>
      </c>
      <c r="S42" s="11">
        <v>0.45991883692525903</v>
      </c>
      <c r="T42" s="33">
        <v>0.54008116307474097</v>
      </c>
      <c r="U42" s="39">
        <v>68034</v>
      </c>
      <c r="V42" s="43">
        <v>0.14472175676867449</v>
      </c>
      <c r="W42" s="3">
        <v>78478</v>
      </c>
      <c r="X42" s="4">
        <v>6696</v>
      </c>
      <c r="Y42" s="21">
        <v>5.2245968025093042E-2</v>
      </c>
      <c r="Z42" s="9">
        <v>1441</v>
      </c>
      <c r="AA42" s="14">
        <v>1.1243494612329612E-2</v>
      </c>
      <c r="AB42" s="10">
        <v>0.2152031063321386</v>
      </c>
      <c r="AC42" s="34" t="s">
        <v>20</v>
      </c>
    </row>
    <row r="43" spans="16:29" x14ac:dyDescent="0.25">
      <c r="P43" s="3">
        <v>50</v>
      </c>
      <c r="Q43" s="4">
        <v>151864</v>
      </c>
      <c r="R43" s="4">
        <v>46</v>
      </c>
      <c r="S43" s="11">
        <v>0.45467438128782683</v>
      </c>
      <c r="T43" s="33">
        <v>0.54532561871217322</v>
      </c>
      <c r="U43" s="39">
        <v>67560</v>
      </c>
      <c r="V43" s="43">
        <v>0.15626110124333925</v>
      </c>
      <c r="W43" s="3">
        <v>82450</v>
      </c>
      <c r="X43" s="4">
        <v>6037</v>
      </c>
      <c r="Y43" s="21">
        <v>3.9752673444661012E-2</v>
      </c>
      <c r="Z43" s="9">
        <v>647</v>
      </c>
      <c r="AA43" s="14">
        <v>4.2603908760469895E-3</v>
      </c>
      <c r="AB43" s="10">
        <v>0.10717243664071559</v>
      </c>
      <c r="AC43" s="34" t="s">
        <v>20</v>
      </c>
    </row>
  </sheetData>
  <pageMargins left="3.937007874015748E-2" right="0.11811023622047245" top="0" bottom="0" header="0.31496062992125984" footer="0.31496062992125984"/>
  <pageSetup paperSize="9" scale="84" fitToWidth="0" orientation="landscape" horizontalDpi="4294967293" verticalDpi="4294967293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5FDA1-B37D-4BC3-9178-210B5C182F07}">
  <dimension ref="A1:AA40"/>
  <sheetViews>
    <sheetView showGridLines="0" zoomScale="85" zoomScaleNormal="85" workbookViewId="0">
      <selection activeCell="O2" sqref="O2"/>
    </sheetView>
  </sheetViews>
  <sheetFormatPr baseColWidth="10" defaultRowHeight="15" x14ac:dyDescent="0.25"/>
  <cols>
    <col min="1" max="1" width="22.85546875" customWidth="1"/>
    <col min="11" max="11" width="14.7109375" customWidth="1"/>
    <col min="12" max="12" width="13.5703125" customWidth="1"/>
    <col min="13" max="13" width="8.5703125" customWidth="1"/>
    <col min="14" max="14" width="9.85546875" customWidth="1"/>
    <col min="16" max="16" width="6.5703125" customWidth="1"/>
    <col min="17" max="17" width="9.28515625" customWidth="1"/>
    <col min="18" max="18" width="7.85546875" customWidth="1"/>
    <col min="19" max="19" width="9.5703125" customWidth="1"/>
    <col min="20" max="20" width="12.140625" customWidth="1"/>
    <col min="21" max="21" width="13.28515625" customWidth="1"/>
    <col min="22" max="22" width="11.28515625" customWidth="1"/>
    <col min="23" max="23" width="12.85546875" customWidth="1"/>
    <col min="24" max="24" width="12" customWidth="1"/>
    <col min="25" max="25" width="12.42578125" customWidth="1"/>
    <col min="26" max="26" width="11.140625" customWidth="1"/>
    <col min="27" max="27" width="7.85546875" customWidth="1"/>
    <col min="28" max="28" width="8.85546875" customWidth="1"/>
    <col min="29" max="29" width="9.42578125" customWidth="1"/>
  </cols>
  <sheetData>
    <row r="1" spans="1:27" ht="30" customHeight="1" x14ac:dyDescent="0.25">
      <c r="A1" s="6" t="str">
        <f>N1</f>
        <v>Stand:</v>
      </c>
      <c r="B1" s="5">
        <f>O1</f>
        <v>44159</v>
      </c>
      <c r="E1" t="str">
        <f>U1</f>
        <v>KW 1-10 wurden zusammengefasst</v>
      </c>
      <c r="N1" s="6" t="s">
        <v>1</v>
      </c>
      <c r="O1" s="18">
        <v>44159</v>
      </c>
      <c r="P1" s="1"/>
      <c r="Q1" s="2"/>
      <c r="U1" s="6" t="s">
        <v>12</v>
      </c>
    </row>
    <row r="2" spans="1:27" ht="63.75" x14ac:dyDescent="0.25">
      <c r="N2" s="15" t="s">
        <v>0</v>
      </c>
      <c r="O2" s="16" t="s">
        <v>2</v>
      </c>
      <c r="P2" s="16" t="s">
        <v>9</v>
      </c>
      <c r="Q2" s="15" t="s">
        <v>3</v>
      </c>
      <c r="R2" s="17" t="s">
        <v>4</v>
      </c>
      <c r="S2" s="17" t="s">
        <v>17</v>
      </c>
      <c r="T2" s="17" t="s">
        <v>16</v>
      </c>
      <c r="U2" s="16" t="s">
        <v>18</v>
      </c>
      <c r="V2" s="16" t="s">
        <v>6</v>
      </c>
      <c r="W2" s="16" t="s">
        <v>8</v>
      </c>
      <c r="X2" s="16" t="s">
        <v>7</v>
      </c>
      <c r="Y2" s="16" t="s">
        <v>14</v>
      </c>
      <c r="Z2" s="16" t="s">
        <v>13</v>
      </c>
      <c r="AA2" s="16" t="s">
        <v>10</v>
      </c>
    </row>
    <row r="3" spans="1:27" x14ac:dyDescent="0.25">
      <c r="N3" s="3">
        <v>10</v>
      </c>
      <c r="O3" s="4">
        <v>892</v>
      </c>
      <c r="P3" s="4">
        <v>42</v>
      </c>
      <c r="Q3" s="11">
        <v>0.53</v>
      </c>
      <c r="R3" s="7">
        <v>0.47</v>
      </c>
      <c r="S3" s="37">
        <v>831</v>
      </c>
      <c r="T3" s="41">
        <v>7.5999999999999998E-2</v>
      </c>
      <c r="U3" s="3">
        <v>800</v>
      </c>
      <c r="V3" s="4">
        <v>162</v>
      </c>
      <c r="W3" s="13">
        <v>0.18161434977578475</v>
      </c>
      <c r="X3" s="9">
        <v>12</v>
      </c>
      <c r="Y3" s="14">
        <v>1.3452914798206279E-2</v>
      </c>
      <c r="Z3" s="10">
        <v>7.407407407407407E-2</v>
      </c>
      <c r="AA3" s="9" t="s">
        <v>19</v>
      </c>
    </row>
    <row r="4" spans="1:27" x14ac:dyDescent="0.25">
      <c r="N4" s="3">
        <v>11</v>
      </c>
      <c r="O4" s="4">
        <v>6434</v>
      </c>
      <c r="P4" s="4">
        <v>45</v>
      </c>
      <c r="Q4" s="11">
        <v>0.56000000000000005</v>
      </c>
      <c r="R4" s="7">
        <v>0.44</v>
      </c>
      <c r="S4" s="37">
        <v>5775</v>
      </c>
      <c r="T4" s="41">
        <v>5.2999999999999999E-2</v>
      </c>
      <c r="U4" s="3">
        <v>5612</v>
      </c>
      <c r="V4" s="4">
        <v>519</v>
      </c>
      <c r="W4" s="13">
        <v>8.0665216039788629E-2</v>
      </c>
      <c r="X4" s="9">
        <v>85</v>
      </c>
      <c r="Y4" s="14">
        <v>1.3211066210755362E-2</v>
      </c>
      <c r="Z4" s="10">
        <v>0.16377649325626203</v>
      </c>
      <c r="AA4" s="9" t="s">
        <v>19</v>
      </c>
    </row>
    <row r="5" spans="1:27" x14ac:dyDescent="0.25">
      <c r="N5" s="3">
        <v>12</v>
      </c>
      <c r="O5" s="4">
        <v>22429</v>
      </c>
      <c r="P5" s="4">
        <v>45</v>
      </c>
      <c r="Q5" s="11">
        <v>0.55000000000000004</v>
      </c>
      <c r="R5" s="7">
        <v>0.45</v>
      </c>
      <c r="S5" s="37">
        <v>20193</v>
      </c>
      <c r="T5" s="41">
        <v>3.7999999999999999E-2</v>
      </c>
      <c r="U5" s="3">
        <v>19341</v>
      </c>
      <c r="V5" s="4">
        <v>2205</v>
      </c>
      <c r="W5" s="13">
        <v>9.8310223371527936E-2</v>
      </c>
      <c r="X5" s="9">
        <v>478</v>
      </c>
      <c r="Y5" s="14">
        <v>2.1311694680993358E-2</v>
      </c>
      <c r="Z5" s="10">
        <v>0.21678004535147391</v>
      </c>
      <c r="AA5" s="9" t="s">
        <v>19</v>
      </c>
    </row>
    <row r="6" spans="1:27" x14ac:dyDescent="0.25">
      <c r="N6" s="3">
        <v>13</v>
      </c>
      <c r="O6" s="4">
        <v>34025</v>
      </c>
      <c r="P6" s="4">
        <v>48</v>
      </c>
      <c r="Q6" s="11">
        <v>0.5</v>
      </c>
      <c r="R6" s="7">
        <v>0.5</v>
      </c>
      <c r="S6" s="37">
        <v>30839</v>
      </c>
      <c r="T6" s="41">
        <v>3.2000000000000001E-2</v>
      </c>
      <c r="U6" s="3">
        <v>29453</v>
      </c>
      <c r="V6" s="4">
        <v>5106</v>
      </c>
      <c r="W6" s="13">
        <v>0.15006612784717119</v>
      </c>
      <c r="X6" s="9">
        <v>1450</v>
      </c>
      <c r="Y6" s="14">
        <v>4.2615723732549599E-2</v>
      </c>
      <c r="Z6" s="10">
        <v>0.28397963180571878</v>
      </c>
      <c r="AA6" s="9" t="s">
        <v>19</v>
      </c>
    </row>
    <row r="7" spans="1:27" x14ac:dyDescent="0.25">
      <c r="N7" s="3">
        <v>14</v>
      </c>
      <c r="O7" s="4">
        <v>36086</v>
      </c>
      <c r="P7" s="4">
        <v>51</v>
      </c>
      <c r="Q7" s="11">
        <v>0.45</v>
      </c>
      <c r="R7" s="7">
        <v>0.55000000000000004</v>
      </c>
      <c r="S7" s="37">
        <v>31972</v>
      </c>
      <c r="T7" s="41">
        <v>5.2999999999999999E-2</v>
      </c>
      <c r="U7" s="3">
        <v>31479</v>
      </c>
      <c r="V7" s="4">
        <v>6058</v>
      </c>
      <c r="W7" s="13">
        <v>0.16787673890151306</v>
      </c>
      <c r="X7" s="9">
        <v>2252</v>
      </c>
      <c r="Y7" s="14">
        <v>6.2406473424596799E-2</v>
      </c>
      <c r="Z7" s="10">
        <v>0.3717398481346979</v>
      </c>
      <c r="AA7" s="9" t="s">
        <v>19</v>
      </c>
    </row>
    <row r="8" spans="1:27" x14ac:dyDescent="0.25">
      <c r="N8" s="3">
        <v>15</v>
      </c>
      <c r="O8" s="4">
        <v>27181</v>
      </c>
      <c r="P8" s="4">
        <v>52</v>
      </c>
      <c r="Q8" s="11">
        <v>0.44</v>
      </c>
      <c r="R8" s="7">
        <v>0.56000000000000005</v>
      </c>
      <c r="S8" s="37">
        <v>23564</v>
      </c>
      <c r="T8" s="41">
        <v>8.3000000000000004E-2</v>
      </c>
      <c r="U8" s="3">
        <v>24038</v>
      </c>
      <c r="V8" s="4">
        <v>4706</v>
      </c>
      <c r="W8" s="13">
        <v>0.17313564622346492</v>
      </c>
      <c r="X8" s="9">
        <v>1866</v>
      </c>
      <c r="Y8" s="14">
        <v>6.8650895846363275E-2</v>
      </c>
      <c r="Z8" s="10">
        <v>0.39651508712282191</v>
      </c>
      <c r="AA8" s="9" t="s">
        <v>19</v>
      </c>
    </row>
    <row r="9" spans="1:27" x14ac:dyDescent="0.25">
      <c r="N9" s="3">
        <v>16</v>
      </c>
      <c r="O9" s="4">
        <v>17353</v>
      </c>
      <c r="P9" s="4">
        <v>51</v>
      </c>
      <c r="Q9" s="11">
        <v>0.45</v>
      </c>
      <c r="R9" s="7">
        <v>0.55000000000000004</v>
      </c>
      <c r="S9" s="37">
        <v>14854</v>
      </c>
      <c r="T9" s="41">
        <v>0.113</v>
      </c>
      <c r="U9" s="3">
        <v>15500</v>
      </c>
      <c r="V9" s="4">
        <v>3353</v>
      </c>
      <c r="W9" s="13">
        <v>0.19322307382008874</v>
      </c>
      <c r="X9" s="9">
        <v>1211</v>
      </c>
      <c r="Y9" s="14">
        <v>6.9786204114562322E-2</v>
      </c>
      <c r="Z9" s="10">
        <v>0.36116910229645094</v>
      </c>
      <c r="AA9" s="9" t="s">
        <v>19</v>
      </c>
    </row>
    <row r="10" spans="1:27" x14ac:dyDescent="0.25">
      <c r="N10" s="3">
        <v>17</v>
      </c>
      <c r="O10" s="4">
        <v>12383</v>
      </c>
      <c r="P10" s="4">
        <v>50</v>
      </c>
      <c r="Q10" s="11">
        <v>0.45</v>
      </c>
      <c r="R10" s="7">
        <v>0.55000000000000004</v>
      </c>
      <c r="S10" s="37">
        <v>10279</v>
      </c>
      <c r="T10" s="41">
        <v>0.13900000000000001</v>
      </c>
      <c r="U10" s="3">
        <v>10942</v>
      </c>
      <c r="V10" s="4">
        <v>2222</v>
      </c>
      <c r="W10" s="13">
        <v>0.17943955422757005</v>
      </c>
      <c r="X10" s="9">
        <v>717</v>
      </c>
      <c r="Y10" s="14">
        <v>5.7901962367762252E-2</v>
      </c>
      <c r="Z10" s="10">
        <v>0.32268226822682267</v>
      </c>
      <c r="AA10" s="9" t="s">
        <v>19</v>
      </c>
    </row>
    <row r="11" spans="1:27" x14ac:dyDescent="0.25">
      <c r="N11" s="3">
        <v>18</v>
      </c>
      <c r="O11" s="4">
        <v>7442</v>
      </c>
      <c r="P11" s="4">
        <v>48</v>
      </c>
      <c r="Q11" s="11">
        <v>0.48</v>
      </c>
      <c r="R11" s="7">
        <v>0.52</v>
      </c>
      <c r="S11" s="37">
        <v>6237</v>
      </c>
      <c r="T11" s="41">
        <v>0.17699999999999999</v>
      </c>
      <c r="U11" s="3">
        <v>6591</v>
      </c>
      <c r="V11" s="4">
        <v>1356</v>
      </c>
      <c r="W11" s="13">
        <v>0.18220908357968288</v>
      </c>
      <c r="X11" s="9">
        <v>376</v>
      </c>
      <c r="Y11" s="14">
        <v>5.052405267401236E-2</v>
      </c>
      <c r="Z11" s="10">
        <v>0.27728613569321536</v>
      </c>
      <c r="AA11" s="9" t="s">
        <v>19</v>
      </c>
    </row>
    <row r="12" spans="1:27" x14ac:dyDescent="0.25">
      <c r="N12" s="3">
        <v>19</v>
      </c>
      <c r="O12" s="4">
        <v>6225</v>
      </c>
      <c r="P12" s="4">
        <v>47</v>
      </c>
      <c r="Q12" s="11">
        <v>0.48</v>
      </c>
      <c r="R12" s="7">
        <v>0.52</v>
      </c>
      <c r="S12" s="37">
        <v>5217</v>
      </c>
      <c r="T12" s="41">
        <v>0.19800000000000001</v>
      </c>
      <c r="U12" s="3">
        <v>5599</v>
      </c>
      <c r="V12" s="4">
        <v>1067</v>
      </c>
      <c r="W12" s="13">
        <v>0.17140562248995983</v>
      </c>
      <c r="X12" s="9">
        <v>252</v>
      </c>
      <c r="Y12" s="14">
        <v>4.0481927710843371E-2</v>
      </c>
      <c r="Z12" s="10">
        <v>0.23617619493908154</v>
      </c>
      <c r="AA12" s="9" t="s">
        <v>19</v>
      </c>
    </row>
    <row r="13" spans="1:27" x14ac:dyDescent="0.25">
      <c r="N13" s="3">
        <v>20</v>
      </c>
      <c r="O13" s="4">
        <v>4732</v>
      </c>
      <c r="P13" s="4">
        <v>45</v>
      </c>
      <c r="Q13" s="11">
        <v>0.49</v>
      </c>
      <c r="R13" s="7">
        <v>0.51</v>
      </c>
      <c r="S13" s="37">
        <v>3931</v>
      </c>
      <c r="T13" s="41">
        <v>0.23400000000000001</v>
      </c>
      <c r="U13" s="3">
        <v>4202</v>
      </c>
      <c r="V13" s="4">
        <v>733</v>
      </c>
      <c r="W13" s="13">
        <v>0.15490278951817413</v>
      </c>
      <c r="X13" s="9">
        <v>158</v>
      </c>
      <c r="Y13" s="14">
        <v>3.3389687235841084E-2</v>
      </c>
      <c r="Z13" s="10">
        <v>0.21555252387448839</v>
      </c>
      <c r="AA13" s="9" t="s">
        <v>19</v>
      </c>
    </row>
    <row r="14" spans="1:27" x14ac:dyDescent="0.25">
      <c r="N14" s="3">
        <v>21</v>
      </c>
      <c r="O14" s="4">
        <v>3618</v>
      </c>
      <c r="P14" s="4">
        <v>43</v>
      </c>
      <c r="Q14" s="11">
        <v>0.5</v>
      </c>
      <c r="R14" s="7">
        <v>0.5</v>
      </c>
      <c r="S14" s="37">
        <v>2811</v>
      </c>
      <c r="T14" s="41">
        <v>0.26400000000000001</v>
      </c>
      <c r="U14" s="3">
        <v>3108</v>
      </c>
      <c r="V14" s="4">
        <v>508</v>
      </c>
      <c r="W14" s="13">
        <v>0.14040906578220011</v>
      </c>
      <c r="X14" s="9">
        <v>109</v>
      </c>
      <c r="Y14" s="14">
        <v>3.0127142067440577E-2</v>
      </c>
      <c r="Z14" s="10">
        <v>0.21456692913385828</v>
      </c>
      <c r="AA14" s="9" t="s">
        <v>19</v>
      </c>
    </row>
    <row r="15" spans="1:27" x14ac:dyDescent="0.25">
      <c r="N15" s="3">
        <v>22</v>
      </c>
      <c r="O15" s="4">
        <v>3214</v>
      </c>
      <c r="P15" s="4">
        <v>42</v>
      </c>
      <c r="Q15" s="11">
        <v>0.51</v>
      </c>
      <c r="R15" s="7">
        <v>0.49</v>
      </c>
      <c r="S15" s="37">
        <v>2545</v>
      </c>
      <c r="T15" s="41">
        <v>0.23499999999999999</v>
      </c>
      <c r="U15" s="3">
        <v>2769</v>
      </c>
      <c r="V15" s="4">
        <v>417</v>
      </c>
      <c r="W15" s="13">
        <v>0.1297448662103298</v>
      </c>
      <c r="X15" s="9">
        <v>66</v>
      </c>
      <c r="Y15" s="14">
        <v>2.0535158680771624E-2</v>
      </c>
      <c r="Z15" s="10">
        <v>0.15827338129496402</v>
      </c>
      <c r="AA15" s="9" t="s">
        <v>19</v>
      </c>
    </row>
    <row r="16" spans="1:27" x14ac:dyDescent="0.25">
      <c r="N16" s="3">
        <v>23</v>
      </c>
      <c r="O16" s="4">
        <v>2356</v>
      </c>
      <c r="P16" s="4">
        <v>39</v>
      </c>
      <c r="Q16" s="11">
        <v>0.51</v>
      </c>
      <c r="R16" s="7">
        <v>0.49</v>
      </c>
      <c r="S16" s="37">
        <v>1836</v>
      </c>
      <c r="T16" s="41">
        <v>0.23300000000000001</v>
      </c>
      <c r="U16" s="3">
        <v>2076</v>
      </c>
      <c r="V16" s="4">
        <v>311</v>
      </c>
      <c r="W16" s="13">
        <v>0.13200339558573854</v>
      </c>
      <c r="X16" s="9">
        <v>45</v>
      </c>
      <c r="Y16" s="14">
        <v>1.9100169779286927E-2</v>
      </c>
      <c r="Z16" s="10">
        <v>0.14469453376205788</v>
      </c>
      <c r="AA16" s="9" t="s">
        <v>19</v>
      </c>
    </row>
    <row r="17" spans="14:27" x14ac:dyDescent="0.25">
      <c r="N17" s="3">
        <v>24</v>
      </c>
      <c r="O17" s="4">
        <v>2343</v>
      </c>
      <c r="P17" s="4">
        <v>37</v>
      </c>
      <c r="Q17" s="11">
        <v>0.54</v>
      </c>
      <c r="R17" s="7">
        <v>0.46</v>
      </c>
      <c r="S17" s="37">
        <v>1733</v>
      </c>
      <c r="T17" s="41">
        <v>0.245</v>
      </c>
      <c r="U17" s="3">
        <v>2081</v>
      </c>
      <c r="V17" s="4">
        <v>283</v>
      </c>
      <c r="W17" s="13">
        <v>0.12078531796841656</v>
      </c>
      <c r="X17" s="9">
        <v>32</v>
      </c>
      <c r="Y17" s="14">
        <v>1.365770379854887E-2</v>
      </c>
      <c r="Z17" s="10">
        <v>0.11307420494699646</v>
      </c>
      <c r="AA17" s="9" t="s">
        <v>19</v>
      </c>
    </row>
    <row r="18" spans="14:27" x14ac:dyDescent="0.25">
      <c r="N18" s="3">
        <v>25</v>
      </c>
      <c r="O18" s="4">
        <v>4090</v>
      </c>
      <c r="P18" s="4">
        <v>36</v>
      </c>
      <c r="Q18" s="11">
        <v>0.59</v>
      </c>
      <c r="R18" s="7">
        <v>0.41</v>
      </c>
      <c r="S18" s="37">
        <v>2929</v>
      </c>
      <c r="T18" s="41">
        <v>0.251</v>
      </c>
      <c r="U18" s="3">
        <v>3734</v>
      </c>
      <c r="V18" s="4">
        <v>315</v>
      </c>
      <c r="W18" s="13">
        <v>7.7017114914425422E-2</v>
      </c>
      <c r="X18" s="9">
        <v>38</v>
      </c>
      <c r="Y18" s="14">
        <v>9.2909535452322736E-3</v>
      </c>
      <c r="Z18" s="10">
        <v>0.12063492063492064</v>
      </c>
      <c r="AA18" s="9" t="s">
        <v>19</v>
      </c>
    </row>
    <row r="19" spans="14:27" x14ac:dyDescent="0.25">
      <c r="N19" s="3">
        <v>26</v>
      </c>
      <c r="O19" s="4">
        <v>3203</v>
      </c>
      <c r="P19" s="4">
        <v>37</v>
      </c>
      <c r="Q19" s="11">
        <v>0.55000000000000004</v>
      </c>
      <c r="R19" s="7">
        <v>0.45</v>
      </c>
      <c r="S19" s="37">
        <v>2316</v>
      </c>
      <c r="T19" s="41">
        <v>0.23300000000000001</v>
      </c>
      <c r="U19" s="3">
        <v>2849</v>
      </c>
      <c r="V19" s="4">
        <v>290</v>
      </c>
      <c r="W19" s="13">
        <v>9.0540118638776146E-2</v>
      </c>
      <c r="X19" s="9">
        <v>23</v>
      </c>
      <c r="Y19" s="14">
        <v>7.1807680299719014E-3</v>
      </c>
      <c r="Z19" s="10">
        <v>7.9310344827586213E-2</v>
      </c>
      <c r="AA19" s="9" t="s">
        <v>19</v>
      </c>
    </row>
    <row r="20" spans="14:27" x14ac:dyDescent="0.25">
      <c r="N20" s="3">
        <v>27</v>
      </c>
      <c r="O20" s="4">
        <v>2695</v>
      </c>
      <c r="P20" s="4">
        <v>36</v>
      </c>
      <c r="Q20" s="11">
        <v>0.52</v>
      </c>
      <c r="R20" s="7">
        <v>0.48</v>
      </c>
      <c r="S20" s="37">
        <v>2064</v>
      </c>
      <c r="T20" s="41">
        <v>0.26900000000000002</v>
      </c>
      <c r="U20" s="3">
        <v>2467</v>
      </c>
      <c r="V20" s="4">
        <v>258</v>
      </c>
      <c r="W20" s="13">
        <v>9.5732838589981453E-2</v>
      </c>
      <c r="X20" s="9">
        <v>26</v>
      </c>
      <c r="Y20" s="14">
        <v>9.6474953617810763E-3</v>
      </c>
      <c r="Z20" s="10">
        <v>0.10077519379844961</v>
      </c>
      <c r="AA20" s="9" t="s">
        <v>19</v>
      </c>
    </row>
    <row r="21" spans="14:27" x14ac:dyDescent="0.25">
      <c r="N21" s="3">
        <v>28</v>
      </c>
      <c r="O21" s="4">
        <v>2418</v>
      </c>
      <c r="P21" s="4">
        <v>36</v>
      </c>
      <c r="Q21" s="11">
        <v>0.56000000000000005</v>
      </c>
      <c r="R21" s="7">
        <v>0.44</v>
      </c>
      <c r="S21" s="37">
        <v>1911</v>
      </c>
      <c r="T21" s="41">
        <v>0.24099999999999999</v>
      </c>
      <c r="U21" s="3">
        <v>2184</v>
      </c>
      <c r="V21" s="4">
        <v>250</v>
      </c>
      <c r="W21" s="13">
        <v>0.10339123242349049</v>
      </c>
      <c r="X21" s="9">
        <v>25</v>
      </c>
      <c r="Y21" s="14">
        <v>1.0339123242349049E-2</v>
      </c>
      <c r="Z21" s="10">
        <v>0.1</v>
      </c>
      <c r="AA21" s="9" t="s">
        <v>19</v>
      </c>
    </row>
    <row r="22" spans="14:27" x14ac:dyDescent="0.25">
      <c r="N22" s="3">
        <v>29</v>
      </c>
      <c r="O22" s="4">
        <v>3020</v>
      </c>
      <c r="P22" s="4">
        <v>36</v>
      </c>
      <c r="Q22" s="11">
        <v>0.53</v>
      </c>
      <c r="R22" s="7">
        <v>0.47</v>
      </c>
      <c r="S22" s="37">
        <v>2349</v>
      </c>
      <c r="T22" s="41">
        <v>0.22800000000000001</v>
      </c>
      <c r="U22" s="3">
        <v>2631</v>
      </c>
      <c r="V22" s="4">
        <v>316</v>
      </c>
      <c r="W22" s="13">
        <v>0.10463576158940398</v>
      </c>
      <c r="X22" s="9">
        <v>31</v>
      </c>
      <c r="Y22" s="14">
        <v>1.0264900662251655E-2</v>
      </c>
      <c r="Z22" s="10">
        <v>9.8101265822784806E-2</v>
      </c>
      <c r="AA22" s="9" t="s">
        <v>19</v>
      </c>
    </row>
    <row r="23" spans="14:27" x14ac:dyDescent="0.25">
      <c r="N23" s="3">
        <v>30</v>
      </c>
      <c r="O23" s="4">
        <v>3934</v>
      </c>
      <c r="P23" s="4">
        <v>36</v>
      </c>
      <c r="Q23" s="11">
        <v>0.52</v>
      </c>
      <c r="R23" s="7">
        <v>0.48</v>
      </c>
      <c r="S23" s="37">
        <v>3166</v>
      </c>
      <c r="T23" s="41">
        <v>0.27</v>
      </c>
      <c r="U23" s="3">
        <v>3448</v>
      </c>
      <c r="V23" s="4">
        <v>332</v>
      </c>
      <c r="W23" s="13">
        <v>8.4392475851550589E-2</v>
      </c>
      <c r="X23" s="9">
        <v>32</v>
      </c>
      <c r="Y23" s="14">
        <v>8.1342145399084902E-3</v>
      </c>
      <c r="Z23" s="10">
        <v>9.6385542168674704E-2</v>
      </c>
      <c r="AA23" s="9" t="s">
        <v>19</v>
      </c>
    </row>
    <row r="24" spans="14:27" x14ac:dyDescent="0.25">
      <c r="N24" s="3">
        <v>31</v>
      </c>
      <c r="O24" s="4">
        <v>4817</v>
      </c>
      <c r="P24" s="4">
        <v>36</v>
      </c>
      <c r="Q24" s="11">
        <v>0.5</v>
      </c>
      <c r="R24" s="7">
        <v>0.5</v>
      </c>
      <c r="S24" s="37">
        <v>3679</v>
      </c>
      <c r="T24" s="41">
        <v>0.245</v>
      </c>
      <c r="U24" s="3">
        <v>4119</v>
      </c>
      <c r="V24" s="4">
        <v>382</v>
      </c>
      <c r="W24" s="13">
        <v>7.9302470417272161E-2</v>
      </c>
      <c r="X24" s="9">
        <v>33</v>
      </c>
      <c r="Y24" s="14">
        <v>6.8507369732198464E-3</v>
      </c>
      <c r="Z24" s="10">
        <v>8.6387434554973816E-2</v>
      </c>
      <c r="AA24" s="9" t="s">
        <v>19</v>
      </c>
    </row>
    <row r="25" spans="14:27" x14ac:dyDescent="0.25">
      <c r="N25" s="3">
        <v>32</v>
      </c>
      <c r="O25" s="4">
        <v>6050</v>
      </c>
      <c r="P25" s="4">
        <v>34</v>
      </c>
      <c r="Q25" s="11">
        <v>0.54</v>
      </c>
      <c r="R25" s="7">
        <v>0.46</v>
      </c>
      <c r="S25" s="37">
        <v>4480</v>
      </c>
      <c r="T25" s="41">
        <v>0.30199999999999999</v>
      </c>
      <c r="U25" s="3">
        <v>5221</v>
      </c>
      <c r="V25" s="4">
        <v>393</v>
      </c>
      <c r="W25" s="13">
        <v>6.4958677685950414E-2</v>
      </c>
      <c r="X25" s="9">
        <v>30</v>
      </c>
      <c r="Y25" s="14">
        <v>4.9586776859504135E-3</v>
      </c>
      <c r="Z25" s="10">
        <v>7.6335877862595422E-2</v>
      </c>
      <c r="AA25" s="9" t="s">
        <v>19</v>
      </c>
    </row>
    <row r="26" spans="14:27" x14ac:dyDescent="0.25">
      <c r="N26" s="3">
        <v>33</v>
      </c>
      <c r="O26" s="4">
        <v>7940</v>
      </c>
      <c r="P26" s="4">
        <v>32</v>
      </c>
      <c r="Q26" s="11">
        <v>0.53</v>
      </c>
      <c r="R26" s="7">
        <v>0.47</v>
      </c>
      <c r="S26" s="37">
        <v>5648</v>
      </c>
      <c r="T26" s="41">
        <v>0.33400000000000002</v>
      </c>
      <c r="U26" s="3">
        <v>6808</v>
      </c>
      <c r="V26" s="4">
        <v>411</v>
      </c>
      <c r="W26" s="13">
        <v>5.1763224181360201E-2</v>
      </c>
      <c r="X26" s="9">
        <v>30</v>
      </c>
      <c r="Y26" s="14">
        <v>3.778337531486146E-3</v>
      </c>
      <c r="Z26" s="10">
        <v>7.2992700729927001E-2</v>
      </c>
      <c r="AA26" s="9" t="s">
        <v>19</v>
      </c>
    </row>
    <row r="27" spans="14:27" x14ac:dyDescent="0.25">
      <c r="N27" s="3">
        <v>34</v>
      </c>
      <c r="O27" s="4">
        <v>9590</v>
      </c>
      <c r="P27" s="4">
        <v>32</v>
      </c>
      <c r="Q27" s="11">
        <v>0.55000000000000004</v>
      </c>
      <c r="R27" s="8">
        <v>0.45</v>
      </c>
      <c r="S27" s="38">
        <v>7008</v>
      </c>
      <c r="T27" s="42">
        <v>0.35</v>
      </c>
      <c r="U27" s="3">
        <v>8060</v>
      </c>
      <c r="V27" s="4">
        <v>406</v>
      </c>
      <c r="W27" s="13">
        <v>4.2335766423357665E-2</v>
      </c>
      <c r="X27" s="9">
        <v>28</v>
      </c>
      <c r="Y27" s="14">
        <v>2.9197080291970801E-3</v>
      </c>
      <c r="Z27" s="10">
        <v>6.8965517241379309E-2</v>
      </c>
      <c r="AA27" s="9" t="s">
        <v>19</v>
      </c>
    </row>
    <row r="28" spans="14:27" x14ac:dyDescent="0.25">
      <c r="N28" s="3">
        <v>35</v>
      </c>
      <c r="O28" s="4">
        <v>8812</v>
      </c>
      <c r="P28" s="4">
        <v>32</v>
      </c>
      <c r="Q28" s="11">
        <v>0.53</v>
      </c>
      <c r="R28" s="8">
        <v>0.47</v>
      </c>
      <c r="S28" s="38">
        <v>6637</v>
      </c>
      <c r="T28" s="42">
        <v>0.31</v>
      </c>
      <c r="U28" s="3">
        <v>7175</v>
      </c>
      <c r="V28" s="4">
        <v>344</v>
      </c>
      <c r="W28" s="13">
        <v>3.9037675896504767E-2</v>
      </c>
      <c r="X28" s="9">
        <v>16</v>
      </c>
      <c r="Y28" s="14">
        <v>1.8157058556513845E-3</v>
      </c>
      <c r="Z28" s="10">
        <v>4.6511627906976744E-2</v>
      </c>
      <c r="AA28" s="9" t="s">
        <v>19</v>
      </c>
    </row>
    <row r="29" spans="14:27" x14ac:dyDescent="0.25">
      <c r="N29" s="3">
        <v>36</v>
      </c>
      <c r="O29" s="4">
        <v>8610</v>
      </c>
      <c r="P29" s="4">
        <v>33</v>
      </c>
      <c r="Q29" s="11">
        <v>0.54</v>
      </c>
      <c r="R29" s="33">
        <v>0.46</v>
      </c>
      <c r="S29" s="39">
        <v>6394</v>
      </c>
      <c r="T29" s="43">
        <v>0.27100000000000002</v>
      </c>
      <c r="U29" s="3">
        <v>6883</v>
      </c>
      <c r="V29" s="4">
        <v>374</v>
      </c>
      <c r="W29" s="21">
        <v>4.3437862950058075E-2</v>
      </c>
      <c r="X29" s="9">
        <v>33</v>
      </c>
      <c r="Y29" s="14">
        <v>3.8327526132404181E-3</v>
      </c>
      <c r="Z29" s="10">
        <v>8.8235294117647065E-2</v>
      </c>
      <c r="AA29" s="34" t="s">
        <v>19</v>
      </c>
    </row>
    <row r="30" spans="14:27" x14ac:dyDescent="0.25">
      <c r="N30" s="3">
        <v>37</v>
      </c>
      <c r="O30" s="4">
        <v>9768</v>
      </c>
      <c r="P30" s="4">
        <v>35</v>
      </c>
      <c r="Q30" s="11">
        <v>0.52</v>
      </c>
      <c r="R30" s="33">
        <v>0.48</v>
      </c>
      <c r="S30" s="39">
        <v>7164</v>
      </c>
      <c r="T30" s="43">
        <v>0.20699999999999999</v>
      </c>
      <c r="U30" s="3">
        <v>7649</v>
      </c>
      <c r="V30" s="4">
        <v>427</v>
      </c>
      <c r="W30" s="21">
        <v>4.3714168714168715E-2</v>
      </c>
      <c r="X30" s="9">
        <v>57</v>
      </c>
      <c r="Y30" s="14">
        <v>5.8353808353808351E-3</v>
      </c>
      <c r="Z30" s="10">
        <v>0.13348946135831383</v>
      </c>
      <c r="AA30" s="34" t="s">
        <v>19</v>
      </c>
    </row>
    <row r="31" spans="14:27" x14ac:dyDescent="0.25">
      <c r="N31" s="3">
        <v>38</v>
      </c>
      <c r="O31" s="4">
        <v>12264</v>
      </c>
      <c r="P31" s="4">
        <v>36</v>
      </c>
      <c r="Q31" s="11">
        <v>0.51</v>
      </c>
      <c r="R31" s="33">
        <v>0.49</v>
      </c>
      <c r="S31" s="39">
        <v>9073</v>
      </c>
      <c r="T31" s="43">
        <v>0.187</v>
      </c>
      <c r="U31" s="3">
        <v>9574</v>
      </c>
      <c r="V31" s="4">
        <v>607</v>
      </c>
      <c r="W31" s="21">
        <v>4.9494455316373122E-2</v>
      </c>
      <c r="X31" s="9">
        <v>73</v>
      </c>
      <c r="Y31" s="14">
        <v>5.9523809523809521E-3</v>
      </c>
      <c r="Z31" s="10">
        <v>0.12026359143327842</v>
      </c>
      <c r="AA31" s="34" t="s">
        <v>19</v>
      </c>
    </row>
    <row r="32" spans="14:27" x14ac:dyDescent="0.25">
      <c r="N32" s="3">
        <v>39</v>
      </c>
      <c r="O32" s="4">
        <v>13049</v>
      </c>
      <c r="P32" s="4">
        <v>37</v>
      </c>
      <c r="Q32" s="11">
        <v>0.52</v>
      </c>
      <c r="R32" s="33">
        <v>0.48</v>
      </c>
      <c r="S32" s="39">
        <v>9652</v>
      </c>
      <c r="T32" s="43">
        <v>0.186</v>
      </c>
      <c r="U32" s="3">
        <v>10382</v>
      </c>
      <c r="V32" s="4">
        <v>713</v>
      </c>
      <c r="W32" s="21">
        <v>5.4640202314353591E-2</v>
      </c>
      <c r="X32" s="9">
        <v>101</v>
      </c>
      <c r="Y32" s="14">
        <v>7.7400567093263853E-3</v>
      </c>
      <c r="Z32" s="10">
        <v>0.14165497896213183</v>
      </c>
      <c r="AA32" s="34" t="s">
        <v>19</v>
      </c>
    </row>
    <row r="33" spans="14:27" x14ac:dyDescent="0.25">
      <c r="N33" s="3">
        <v>40</v>
      </c>
      <c r="O33" s="4">
        <v>15893</v>
      </c>
      <c r="P33" s="4">
        <v>38</v>
      </c>
      <c r="Q33" s="11">
        <v>0.52</v>
      </c>
      <c r="R33" s="33">
        <v>0.48</v>
      </c>
      <c r="S33" s="39">
        <v>11628</v>
      </c>
      <c r="T33" s="43">
        <v>0.17599999999999999</v>
      </c>
      <c r="U33" s="3">
        <v>12792</v>
      </c>
      <c r="V33" s="4">
        <v>794</v>
      </c>
      <c r="W33" s="21">
        <v>4.9959101491222548E-2</v>
      </c>
      <c r="X33" s="9">
        <v>110</v>
      </c>
      <c r="Y33" s="14">
        <v>6.9212861007990943E-3</v>
      </c>
      <c r="Z33" s="10">
        <v>0.1385390428211587</v>
      </c>
      <c r="AA33" s="34" t="s">
        <v>19</v>
      </c>
    </row>
    <row r="34" spans="14:27" x14ac:dyDescent="0.25">
      <c r="N34" s="3">
        <v>41</v>
      </c>
      <c r="O34" s="4">
        <v>26129</v>
      </c>
      <c r="P34" s="4">
        <v>39</v>
      </c>
      <c r="Q34" s="11">
        <v>0.51</v>
      </c>
      <c r="R34" s="33">
        <v>0.49</v>
      </c>
      <c r="S34" s="39">
        <v>18425</v>
      </c>
      <c r="T34" s="43">
        <v>0.16500000000000001</v>
      </c>
      <c r="U34" s="3">
        <v>20310</v>
      </c>
      <c r="V34" s="4">
        <v>1436</v>
      </c>
      <c r="W34" s="21">
        <v>5.4958092540854986E-2</v>
      </c>
      <c r="X34" s="9">
        <v>201</v>
      </c>
      <c r="Y34" s="14">
        <v>7.6926020896322094E-3</v>
      </c>
      <c r="Z34" s="10">
        <v>0.13997214484679665</v>
      </c>
      <c r="AA34" s="34" t="s">
        <v>19</v>
      </c>
    </row>
    <row r="35" spans="14:27" x14ac:dyDescent="0.25">
      <c r="N35" s="3">
        <v>42</v>
      </c>
      <c r="O35" s="4">
        <v>42020</v>
      </c>
      <c r="P35" s="4">
        <v>39</v>
      </c>
      <c r="Q35" s="11">
        <v>0.51</v>
      </c>
      <c r="R35" s="33">
        <v>0.49</v>
      </c>
      <c r="S35" s="39">
        <v>28048</v>
      </c>
      <c r="T35" s="43">
        <v>0.159</v>
      </c>
      <c r="U35" s="3">
        <v>31377</v>
      </c>
      <c r="V35" s="4">
        <v>2097</v>
      </c>
      <c r="W35" s="21">
        <v>4.990480723465017E-2</v>
      </c>
      <c r="X35" s="9">
        <v>377</v>
      </c>
      <c r="Y35" s="14">
        <v>8.9719181342217992E-3</v>
      </c>
      <c r="Z35" s="10">
        <v>0.17978063900810681</v>
      </c>
      <c r="AA35" s="34" t="s">
        <v>19</v>
      </c>
    </row>
    <row r="36" spans="14:27" x14ac:dyDescent="0.25">
      <c r="N36" s="3">
        <v>43</v>
      </c>
      <c r="O36" s="4">
        <v>74731</v>
      </c>
      <c r="P36" s="4">
        <v>40</v>
      </c>
      <c r="Q36" s="11">
        <v>0.5</v>
      </c>
      <c r="R36" s="33">
        <v>0.5</v>
      </c>
      <c r="S36" s="39">
        <v>45398</v>
      </c>
      <c r="T36" s="43">
        <v>0.153</v>
      </c>
      <c r="U36" s="3">
        <v>52697</v>
      </c>
      <c r="V36" s="4">
        <v>3612</v>
      </c>
      <c r="W36" s="21">
        <v>4.8333355635546159E-2</v>
      </c>
      <c r="X36" s="9">
        <v>763</v>
      </c>
      <c r="Y36" s="14">
        <v>1.0209953031539789E-2</v>
      </c>
      <c r="Z36" s="10">
        <v>0.21124031007751937</v>
      </c>
      <c r="AA36" s="34" t="s">
        <v>19</v>
      </c>
    </row>
    <row r="37" spans="14:27" x14ac:dyDescent="0.25">
      <c r="N37" s="3">
        <v>44</v>
      </c>
      <c r="O37" s="4">
        <v>111068</v>
      </c>
      <c r="P37" s="4">
        <v>41</v>
      </c>
      <c r="Q37" s="11">
        <v>0.5</v>
      </c>
      <c r="R37" s="33">
        <v>0.5</v>
      </c>
      <c r="S37" s="39">
        <v>62008</v>
      </c>
      <c r="T37" s="43">
        <v>0.154</v>
      </c>
      <c r="U37" s="3">
        <v>72955</v>
      </c>
      <c r="V37" s="4">
        <v>4949</v>
      </c>
      <c r="W37" s="21">
        <v>4.4558288615983002E-2</v>
      </c>
      <c r="X37" s="9">
        <v>1045</v>
      </c>
      <c r="Y37" s="14">
        <v>9.4086505564158901E-3</v>
      </c>
      <c r="Z37" s="10">
        <v>0.2111537684380683</v>
      </c>
      <c r="AA37" s="34" t="s">
        <v>19</v>
      </c>
    </row>
    <row r="38" spans="14:27" x14ac:dyDescent="0.25">
      <c r="N38" s="3">
        <v>45</v>
      </c>
      <c r="O38" s="4">
        <v>125623</v>
      </c>
      <c r="P38" s="4">
        <v>41</v>
      </c>
      <c r="Q38" s="11">
        <v>0.49</v>
      </c>
      <c r="R38" s="33">
        <v>0.51</v>
      </c>
      <c r="S38" s="39">
        <v>67190</v>
      </c>
      <c r="T38" s="43">
        <v>0.14699999999999999</v>
      </c>
      <c r="U38" s="3">
        <v>77934</v>
      </c>
      <c r="V38" s="4">
        <v>5407</v>
      </c>
      <c r="W38" s="21">
        <v>4.3041481257413056E-2</v>
      </c>
      <c r="X38" s="9">
        <v>985</v>
      </c>
      <c r="Y38" s="14">
        <v>7.8409208504812023E-3</v>
      </c>
      <c r="Z38" s="10">
        <v>0.18217125947845386</v>
      </c>
      <c r="AA38" s="34" t="s">
        <v>20</v>
      </c>
    </row>
    <row r="39" spans="14:27" x14ac:dyDescent="0.25">
      <c r="N39" s="3">
        <v>46</v>
      </c>
      <c r="O39" s="4">
        <v>127472</v>
      </c>
      <c r="P39" s="4">
        <v>42</v>
      </c>
      <c r="Q39" s="11">
        <v>0.48</v>
      </c>
      <c r="R39" s="33">
        <v>0.52</v>
      </c>
      <c r="S39" s="39">
        <v>65563</v>
      </c>
      <c r="T39" s="43">
        <v>0.14599999999999999</v>
      </c>
      <c r="U39" s="3">
        <v>77304</v>
      </c>
      <c r="V39" s="4">
        <v>5298</v>
      </c>
      <c r="W39" s="21">
        <v>4.156206853269738E-2</v>
      </c>
      <c r="X39" s="9">
        <v>822</v>
      </c>
      <c r="Y39" s="14">
        <v>6.448474959206728E-3</v>
      </c>
      <c r="Z39" s="10">
        <v>0.1551528878822197</v>
      </c>
      <c r="AA39" s="34" t="s">
        <v>20</v>
      </c>
    </row>
    <row r="40" spans="14:27" x14ac:dyDescent="0.25">
      <c r="N40" s="3">
        <v>47</v>
      </c>
      <c r="O40" s="4">
        <v>125162</v>
      </c>
      <c r="P40" s="4">
        <v>43</v>
      </c>
      <c r="Q40" s="11">
        <v>0.48</v>
      </c>
      <c r="R40" s="33">
        <v>0.52</v>
      </c>
      <c r="S40" s="39">
        <v>54001</v>
      </c>
      <c r="T40" s="43">
        <v>0.153</v>
      </c>
      <c r="U40" s="3">
        <v>66745</v>
      </c>
      <c r="V40" s="4">
        <v>4221</v>
      </c>
      <c r="W40" s="21">
        <v>3.3724293315862644E-2</v>
      </c>
      <c r="X40" s="9">
        <v>359</v>
      </c>
      <c r="Y40" s="14">
        <v>2.8682827056135249E-3</v>
      </c>
      <c r="Z40" s="10">
        <v>8.5050935797204449E-2</v>
      </c>
      <c r="AA40" s="34" t="s">
        <v>20</v>
      </c>
    </row>
  </sheetData>
  <pageMargins left="3.937007874015748E-2" right="0.11811023622047245" top="0" bottom="0" header="0.31496062992125984" footer="0.31496062992125984"/>
  <pageSetup paperSize="9" scale="92" fitToWidth="0" orientation="landscape" horizontalDpi="4294967293" verticalDpi="4294967293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D79B5-93EB-4D66-A320-F842F3F6AFCD}">
  <dimension ref="A1:AA38"/>
  <sheetViews>
    <sheetView showGridLines="0" zoomScale="85" zoomScaleNormal="85" workbookViewId="0">
      <selection activeCell="W38" sqref="W38"/>
    </sheetView>
  </sheetViews>
  <sheetFormatPr baseColWidth="10" defaultRowHeight="15" x14ac:dyDescent="0.25"/>
  <cols>
    <col min="1" max="1" width="22.85546875" customWidth="1"/>
    <col min="11" max="11" width="14.7109375" customWidth="1"/>
    <col min="12" max="12" width="13.5703125" customWidth="1"/>
    <col min="13" max="13" width="8.5703125" customWidth="1"/>
    <col min="14" max="14" width="9.85546875" customWidth="1"/>
    <col min="16" max="16" width="6.5703125" customWidth="1"/>
    <col min="17" max="17" width="9.28515625" customWidth="1"/>
    <col min="18" max="18" width="7.85546875" customWidth="1"/>
    <col min="19" max="19" width="9.5703125" customWidth="1"/>
    <col min="20" max="20" width="12.140625" customWidth="1"/>
    <col min="21" max="21" width="13.28515625" customWidth="1"/>
    <col min="22" max="22" width="11.28515625" customWidth="1"/>
    <col min="23" max="23" width="12.85546875" customWidth="1"/>
    <col min="24" max="24" width="12" customWidth="1"/>
    <col min="25" max="25" width="12.42578125" customWidth="1"/>
    <col min="26" max="26" width="11.140625" customWidth="1"/>
    <col min="27" max="27" width="7.85546875" customWidth="1"/>
    <col min="28" max="28" width="8.85546875" customWidth="1"/>
    <col min="29" max="29" width="9.42578125" customWidth="1"/>
  </cols>
  <sheetData>
    <row r="1" spans="1:27" ht="30" customHeight="1" x14ac:dyDescent="0.25">
      <c r="A1" s="6" t="str">
        <f>N1</f>
        <v>Stand:</v>
      </c>
      <c r="B1" s="5">
        <f>O1</f>
        <v>44145</v>
      </c>
      <c r="E1" t="str">
        <f>U1</f>
        <v>KW 1-10 wurden zusammengefasst</v>
      </c>
      <c r="N1" s="6" t="s">
        <v>1</v>
      </c>
      <c r="O1" s="18">
        <v>44145</v>
      </c>
      <c r="P1" s="1"/>
      <c r="Q1" s="2"/>
      <c r="U1" s="6" t="s">
        <v>12</v>
      </c>
    </row>
    <row r="2" spans="1:27" ht="63.75" x14ac:dyDescent="0.25">
      <c r="N2" s="15" t="s">
        <v>0</v>
      </c>
      <c r="O2" s="16" t="s">
        <v>2</v>
      </c>
      <c r="P2" s="16" t="s">
        <v>9</v>
      </c>
      <c r="Q2" s="15" t="s">
        <v>3</v>
      </c>
      <c r="R2" s="17" t="s">
        <v>4</v>
      </c>
      <c r="S2" s="17" t="s">
        <v>17</v>
      </c>
      <c r="T2" s="17" t="s">
        <v>16</v>
      </c>
      <c r="U2" s="16" t="s">
        <v>18</v>
      </c>
      <c r="V2" s="16" t="s">
        <v>6</v>
      </c>
      <c r="W2" s="16" t="s">
        <v>8</v>
      </c>
      <c r="X2" s="16" t="s">
        <v>7</v>
      </c>
      <c r="Y2" s="16" t="s">
        <v>14</v>
      </c>
      <c r="Z2" s="16" t="s">
        <v>13</v>
      </c>
      <c r="AA2" s="16" t="s">
        <v>10</v>
      </c>
    </row>
    <row r="3" spans="1:27" x14ac:dyDescent="0.25">
      <c r="N3" s="3">
        <v>10</v>
      </c>
      <c r="O3" s="4">
        <v>892</v>
      </c>
      <c r="P3" s="4">
        <v>42</v>
      </c>
      <c r="Q3" s="11">
        <v>0.53</v>
      </c>
      <c r="R3" s="7">
        <v>0.47</v>
      </c>
      <c r="S3" s="37">
        <v>831</v>
      </c>
      <c r="T3" s="41">
        <v>7.5999999999999998E-2</v>
      </c>
      <c r="U3" s="3">
        <v>800</v>
      </c>
      <c r="V3" s="4">
        <v>162</v>
      </c>
      <c r="W3" s="13">
        <v>0.18161434977578475</v>
      </c>
      <c r="X3" s="9">
        <v>12</v>
      </c>
      <c r="Y3" s="14">
        <v>1.3452914798206279E-2</v>
      </c>
      <c r="Z3" s="10">
        <v>7.407407407407407E-2</v>
      </c>
      <c r="AA3" s="9" t="s">
        <v>19</v>
      </c>
    </row>
    <row r="4" spans="1:27" x14ac:dyDescent="0.25">
      <c r="N4" s="3">
        <v>11</v>
      </c>
      <c r="O4" s="4">
        <v>6433</v>
      </c>
      <c r="P4" s="4">
        <v>44</v>
      </c>
      <c r="Q4" s="11">
        <v>0.56000000000000005</v>
      </c>
      <c r="R4" s="7">
        <v>0.44</v>
      </c>
      <c r="S4" s="37">
        <v>5774</v>
      </c>
      <c r="T4" s="41">
        <v>5.2999999999999999E-2</v>
      </c>
      <c r="U4" s="3">
        <v>5612</v>
      </c>
      <c r="V4" s="4">
        <v>519</v>
      </c>
      <c r="W4" s="13">
        <v>8.0677755324110062E-2</v>
      </c>
      <c r="X4" s="9">
        <v>85</v>
      </c>
      <c r="Y4" s="14">
        <v>1.3213119850769469E-2</v>
      </c>
      <c r="Z4" s="10">
        <v>0.16377649325626203</v>
      </c>
      <c r="AA4" s="9" t="s">
        <v>19</v>
      </c>
    </row>
    <row r="5" spans="1:27" x14ac:dyDescent="0.25">
      <c r="N5" s="3">
        <v>12</v>
      </c>
      <c r="O5" s="4">
        <v>22427</v>
      </c>
      <c r="P5" s="4">
        <v>45</v>
      </c>
      <c r="Q5" s="11">
        <v>0.55000000000000004</v>
      </c>
      <c r="R5" s="7">
        <v>0.45</v>
      </c>
      <c r="S5" s="37">
        <v>20191</v>
      </c>
      <c r="T5" s="41">
        <v>3.7999999999999999E-2</v>
      </c>
      <c r="U5" s="3">
        <v>19339</v>
      </c>
      <c r="V5" s="4">
        <v>2204</v>
      </c>
      <c r="W5" s="13">
        <v>9.827440139118028E-2</v>
      </c>
      <c r="X5" s="9">
        <v>478</v>
      </c>
      <c r="Y5" s="14">
        <v>2.1313595220047263E-2</v>
      </c>
      <c r="Z5" s="10">
        <v>0.21687840290381125</v>
      </c>
      <c r="AA5" s="9" t="s">
        <v>19</v>
      </c>
    </row>
    <row r="6" spans="1:27" x14ac:dyDescent="0.25">
      <c r="N6" s="3">
        <v>13</v>
      </c>
      <c r="O6" s="4">
        <v>34026</v>
      </c>
      <c r="P6" s="4">
        <v>48</v>
      </c>
      <c r="Q6" s="11">
        <v>0.49</v>
      </c>
      <c r="R6" s="7">
        <v>0.51</v>
      </c>
      <c r="S6" s="37">
        <v>30835</v>
      </c>
      <c r="T6" s="41">
        <v>3.2000000000000001E-2</v>
      </c>
      <c r="U6" s="3">
        <v>29451</v>
      </c>
      <c r="V6" s="4">
        <v>5105</v>
      </c>
      <c r="W6" s="13">
        <v>0.15003232821959678</v>
      </c>
      <c r="X6" s="9">
        <v>1449</v>
      </c>
      <c r="Y6" s="14">
        <v>4.2585081996120613E-2</v>
      </c>
      <c r="Z6" s="10">
        <v>0.28383937316356511</v>
      </c>
      <c r="AA6" s="9" t="s">
        <v>19</v>
      </c>
    </row>
    <row r="7" spans="1:27" x14ac:dyDescent="0.25">
      <c r="N7" s="3">
        <v>14</v>
      </c>
      <c r="O7" s="4">
        <v>36081</v>
      </c>
      <c r="P7" s="4">
        <v>51</v>
      </c>
      <c r="Q7" s="11">
        <v>0.45</v>
      </c>
      <c r="R7" s="7">
        <v>0.55000000000000004</v>
      </c>
      <c r="S7" s="37">
        <v>31966</v>
      </c>
      <c r="T7" s="41">
        <v>5.2999999999999999E-2</v>
      </c>
      <c r="U7" s="3">
        <v>31472</v>
      </c>
      <c r="V7" s="4">
        <v>6054</v>
      </c>
      <c r="W7" s="13">
        <v>0.16778914109919349</v>
      </c>
      <c r="X7" s="9">
        <v>2251</v>
      </c>
      <c r="Y7" s="14">
        <v>6.2387406114021229E-2</v>
      </c>
      <c r="Z7" s="10">
        <v>0.37182028410967954</v>
      </c>
      <c r="AA7" s="9" t="s">
        <v>19</v>
      </c>
    </row>
    <row r="8" spans="1:27" x14ac:dyDescent="0.25">
      <c r="N8" s="3">
        <v>15</v>
      </c>
      <c r="O8" s="4">
        <v>27181</v>
      </c>
      <c r="P8" s="4">
        <v>52</v>
      </c>
      <c r="Q8" s="11">
        <v>0.44</v>
      </c>
      <c r="R8" s="7">
        <v>0.56000000000000005</v>
      </c>
      <c r="S8" s="37">
        <v>23562</v>
      </c>
      <c r="T8" s="41">
        <v>8.3000000000000004E-2</v>
      </c>
      <c r="U8" s="3">
        <v>24037</v>
      </c>
      <c r="V8" s="4">
        <v>4706</v>
      </c>
      <c r="W8" s="13">
        <v>0.17313564622346492</v>
      </c>
      <c r="X8" s="9">
        <v>1864</v>
      </c>
      <c r="Y8" s="14">
        <v>6.8577315036238554E-2</v>
      </c>
      <c r="Z8" s="10">
        <v>0.39609009774755632</v>
      </c>
      <c r="AA8" s="9" t="s">
        <v>19</v>
      </c>
    </row>
    <row r="9" spans="1:27" x14ac:dyDescent="0.25">
      <c r="N9" s="3">
        <v>16</v>
      </c>
      <c r="O9" s="4">
        <v>17353</v>
      </c>
      <c r="P9" s="4">
        <v>51</v>
      </c>
      <c r="Q9" s="11">
        <v>0.45</v>
      </c>
      <c r="R9" s="7">
        <v>0.55000000000000004</v>
      </c>
      <c r="S9" s="37">
        <v>14851</v>
      </c>
      <c r="T9" s="41">
        <v>0.113</v>
      </c>
      <c r="U9" s="3">
        <v>15500</v>
      </c>
      <c r="V9" s="4">
        <v>3352</v>
      </c>
      <c r="W9" s="13">
        <v>0.19316544689679019</v>
      </c>
      <c r="X9" s="9">
        <v>1211</v>
      </c>
      <c r="Y9" s="14">
        <v>6.9786204114562322E-2</v>
      </c>
      <c r="Z9" s="10">
        <v>0.36127684964200479</v>
      </c>
      <c r="AA9" s="9" t="s">
        <v>19</v>
      </c>
    </row>
    <row r="10" spans="1:27" x14ac:dyDescent="0.25">
      <c r="N10" s="3">
        <v>17</v>
      </c>
      <c r="O10" s="4">
        <v>12384</v>
      </c>
      <c r="P10" s="4">
        <v>50</v>
      </c>
      <c r="Q10" s="11">
        <v>0.45</v>
      </c>
      <c r="R10" s="7">
        <v>0.55000000000000004</v>
      </c>
      <c r="S10" s="37">
        <v>10279</v>
      </c>
      <c r="T10" s="41">
        <v>0.13900000000000001</v>
      </c>
      <c r="U10" s="3">
        <v>10941</v>
      </c>
      <c r="V10" s="4">
        <v>2222</v>
      </c>
      <c r="W10" s="13">
        <v>0.17942506459948321</v>
      </c>
      <c r="X10" s="9">
        <v>717</v>
      </c>
      <c r="Y10" s="14">
        <v>5.7897286821705425E-2</v>
      </c>
      <c r="Z10" s="10">
        <v>0.32268226822682267</v>
      </c>
      <c r="AA10" s="9" t="s">
        <v>19</v>
      </c>
    </row>
    <row r="11" spans="1:27" x14ac:dyDescent="0.25">
      <c r="N11" s="3">
        <v>18</v>
      </c>
      <c r="O11" s="4">
        <v>7440</v>
      </c>
      <c r="P11" s="4">
        <v>48</v>
      </c>
      <c r="Q11" s="11">
        <v>0.48</v>
      </c>
      <c r="R11" s="7">
        <v>0.52</v>
      </c>
      <c r="S11" s="37">
        <v>6236</v>
      </c>
      <c r="T11" s="41">
        <v>0.17699999999999999</v>
      </c>
      <c r="U11" s="3">
        <v>6587</v>
      </c>
      <c r="V11" s="4">
        <v>1353</v>
      </c>
      <c r="W11" s="13">
        <v>0.18185483870967742</v>
      </c>
      <c r="X11" s="9">
        <v>376</v>
      </c>
      <c r="Y11" s="14">
        <v>5.053763440860215E-2</v>
      </c>
      <c r="Z11" s="10">
        <v>0.27790096082779009</v>
      </c>
      <c r="AA11" s="9" t="s">
        <v>19</v>
      </c>
    </row>
    <row r="12" spans="1:27" x14ac:dyDescent="0.25">
      <c r="N12" s="3">
        <v>19</v>
      </c>
      <c r="O12" s="4">
        <v>6225</v>
      </c>
      <c r="P12" s="4">
        <v>47</v>
      </c>
      <c r="Q12" s="11">
        <v>0.48</v>
      </c>
      <c r="R12" s="7">
        <v>0.52</v>
      </c>
      <c r="S12" s="37">
        <v>5217</v>
      </c>
      <c r="T12" s="41">
        <v>0.19800000000000001</v>
      </c>
      <c r="U12" s="3">
        <v>5600</v>
      </c>
      <c r="V12" s="4">
        <v>1066</v>
      </c>
      <c r="W12" s="13">
        <v>0.17124497991967871</v>
      </c>
      <c r="X12" s="9">
        <v>251</v>
      </c>
      <c r="Y12" s="14">
        <v>4.0321285140562248E-2</v>
      </c>
      <c r="Z12" s="10">
        <v>0.23545966228893059</v>
      </c>
      <c r="AA12" s="9" t="s">
        <v>19</v>
      </c>
    </row>
    <row r="13" spans="1:27" x14ac:dyDescent="0.25">
      <c r="N13" s="3">
        <v>20</v>
      </c>
      <c r="O13" s="4">
        <v>4725</v>
      </c>
      <c r="P13" s="4">
        <v>45</v>
      </c>
      <c r="Q13" s="11">
        <v>0.49</v>
      </c>
      <c r="R13" s="7">
        <v>0.51</v>
      </c>
      <c r="S13" s="37">
        <v>3926</v>
      </c>
      <c r="T13" s="41">
        <v>0.23400000000000001</v>
      </c>
      <c r="U13" s="3">
        <v>4198</v>
      </c>
      <c r="V13" s="4">
        <v>731</v>
      </c>
      <c r="W13" s="13">
        <v>0.15470899470899471</v>
      </c>
      <c r="X13" s="9">
        <v>158</v>
      </c>
      <c r="Y13" s="14">
        <v>3.3439153439153442E-2</v>
      </c>
      <c r="Z13" s="10">
        <v>0.2161422708618331</v>
      </c>
      <c r="AA13" s="9" t="s">
        <v>19</v>
      </c>
    </row>
    <row r="14" spans="1:27" x14ac:dyDescent="0.25">
      <c r="N14" s="3">
        <v>21</v>
      </c>
      <c r="O14" s="4">
        <v>3614</v>
      </c>
      <c r="P14" s="4">
        <v>43</v>
      </c>
      <c r="Q14" s="11">
        <v>0.5</v>
      </c>
      <c r="R14" s="7">
        <v>0.5</v>
      </c>
      <c r="S14" s="37">
        <v>2811</v>
      </c>
      <c r="T14" s="41">
        <v>0.26400000000000001</v>
      </c>
      <c r="U14" s="3">
        <v>3105</v>
      </c>
      <c r="V14" s="4">
        <v>508</v>
      </c>
      <c r="W14" s="13">
        <v>0.14056447149972329</v>
      </c>
      <c r="X14" s="9">
        <v>109</v>
      </c>
      <c r="Y14" s="14">
        <v>3.0160486995019369E-2</v>
      </c>
      <c r="Z14" s="10">
        <v>0.21456692913385828</v>
      </c>
      <c r="AA14" s="9" t="s">
        <v>19</v>
      </c>
    </row>
    <row r="15" spans="1:27" x14ac:dyDescent="0.25">
      <c r="N15" s="3">
        <v>22</v>
      </c>
      <c r="O15" s="4">
        <v>3201</v>
      </c>
      <c r="P15" s="4">
        <v>42</v>
      </c>
      <c r="Q15" s="11">
        <v>0.51</v>
      </c>
      <c r="R15" s="7">
        <v>0.49</v>
      </c>
      <c r="S15" s="37">
        <v>2533</v>
      </c>
      <c r="T15" s="41">
        <v>0.23400000000000001</v>
      </c>
      <c r="U15" s="3">
        <v>2758</v>
      </c>
      <c r="V15" s="4">
        <v>414</v>
      </c>
      <c r="W15" s="13">
        <v>0.12933458294283037</v>
      </c>
      <c r="X15" s="9">
        <v>64</v>
      </c>
      <c r="Y15" s="14">
        <v>1.9993751952514838E-2</v>
      </c>
      <c r="Z15" s="10">
        <v>0.15458937198067632</v>
      </c>
      <c r="AA15" s="9" t="s">
        <v>19</v>
      </c>
    </row>
    <row r="16" spans="1:27" x14ac:dyDescent="0.25">
      <c r="N16" s="3">
        <v>23</v>
      </c>
      <c r="O16" s="4">
        <v>2354</v>
      </c>
      <c r="P16" s="4">
        <v>39</v>
      </c>
      <c r="Q16" s="11">
        <v>0.51</v>
      </c>
      <c r="R16" s="7">
        <v>0.49</v>
      </c>
      <c r="S16" s="37">
        <v>1834</v>
      </c>
      <c r="T16" s="41">
        <v>0.23300000000000001</v>
      </c>
      <c r="U16" s="3">
        <v>2073</v>
      </c>
      <c r="V16" s="4">
        <v>311</v>
      </c>
      <c r="W16" s="13">
        <v>0.13211554800339848</v>
      </c>
      <c r="X16" s="9">
        <v>45</v>
      </c>
      <c r="Y16" s="14">
        <v>1.9116397621070518E-2</v>
      </c>
      <c r="Z16" s="10">
        <v>0.14469453376205788</v>
      </c>
      <c r="AA16" s="9" t="s">
        <v>19</v>
      </c>
    </row>
    <row r="17" spans="14:27" x14ac:dyDescent="0.25">
      <c r="N17" s="3">
        <v>24</v>
      </c>
      <c r="O17" s="4">
        <v>2343</v>
      </c>
      <c r="P17" s="4">
        <v>37</v>
      </c>
      <c r="Q17" s="11">
        <v>0.54</v>
      </c>
      <c r="R17" s="7">
        <v>0.46</v>
      </c>
      <c r="S17" s="37">
        <v>1733</v>
      </c>
      <c r="T17" s="41">
        <v>0.24399999999999999</v>
      </c>
      <c r="U17" s="3">
        <v>2081</v>
      </c>
      <c r="V17" s="4">
        <v>283</v>
      </c>
      <c r="W17" s="13">
        <v>0.12078531796841656</v>
      </c>
      <c r="X17" s="9">
        <v>32</v>
      </c>
      <c r="Y17" s="14">
        <v>1.365770379854887E-2</v>
      </c>
      <c r="Z17" s="10">
        <v>0.11307420494699646</v>
      </c>
      <c r="AA17" s="9" t="s">
        <v>19</v>
      </c>
    </row>
    <row r="18" spans="14:27" x14ac:dyDescent="0.25">
      <c r="N18" s="3">
        <v>25</v>
      </c>
      <c r="O18" s="4">
        <v>4088</v>
      </c>
      <c r="P18" s="4">
        <v>36</v>
      </c>
      <c r="Q18" s="11">
        <v>0.59</v>
      </c>
      <c r="R18" s="7">
        <v>0.41</v>
      </c>
      <c r="S18" s="37">
        <v>2928</v>
      </c>
      <c r="T18" s="41">
        <v>0.251</v>
      </c>
      <c r="U18" s="3">
        <v>3732</v>
      </c>
      <c r="V18" s="4">
        <v>315</v>
      </c>
      <c r="W18" s="13">
        <v>7.7054794520547948E-2</v>
      </c>
      <c r="X18" s="9">
        <v>37</v>
      </c>
      <c r="Y18" s="14">
        <v>9.0508806262230915E-3</v>
      </c>
      <c r="Z18" s="10">
        <v>0.11746031746031746</v>
      </c>
      <c r="AA18" s="9" t="s">
        <v>19</v>
      </c>
    </row>
    <row r="19" spans="14:27" x14ac:dyDescent="0.25">
      <c r="N19" s="3">
        <v>26</v>
      </c>
      <c r="O19" s="4">
        <v>3202</v>
      </c>
      <c r="P19" s="4">
        <v>37</v>
      </c>
      <c r="Q19" s="11">
        <v>0.55000000000000004</v>
      </c>
      <c r="R19" s="7">
        <v>0.45</v>
      </c>
      <c r="S19" s="37">
        <v>2314</v>
      </c>
      <c r="T19" s="41">
        <v>0.23300000000000001</v>
      </c>
      <c r="U19" s="3">
        <v>2848</v>
      </c>
      <c r="V19" s="4">
        <v>289</v>
      </c>
      <c r="W19" s="13">
        <v>9.0256089943785131E-2</v>
      </c>
      <c r="X19" s="9">
        <v>23</v>
      </c>
      <c r="Y19" s="14">
        <v>7.1830106183635228E-3</v>
      </c>
      <c r="Z19" s="10">
        <v>7.9584775086505188E-2</v>
      </c>
      <c r="AA19" s="9" t="s">
        <v>19</v>
      </c>
    </row>
    <row r="20" spans="14:27" x14ac:dyDescent="0.25">
      <c r="N20" s="3">
        <v>27</v>
      </c>
      <c r="O20" s="4">
        <v>2694</v>
      </c>
      <c r="P20" s="4">
        <v>36</v>
      </c>
      <c r="Q20" s="11">
        <v>0.52</v>
      </c>
      <c r="R20" s="7">
        <v>0.48</v>
      </c>
      <c r="S20" s="37">
        <v>2062</v>
      </c>
      <c r="T20" s="41">
        <v>0.26900000000000002</v>
      </c>
      <c r="U20" s="3">
        <v>2466</v>
      </c>
      <c r="V20" s="4">
        <v>258</v>
      </c>
      <c r="W20" s="13">
        <v>9.5768374164810696E-2</v>
      </c>
      <c r="X20" s="9">
        <v>26</v>
      </c>
      <c r="Y20" s="14">
        <v>9.6510764662212315E-3</v>
      </c>
      <c r="Z20" s="10">
        <v>0.10077519379844961</v>
      </c>
      <c r="AA20" s="9" t="s">
        <v>19</v>
      </c>
    </row>
    <row r="21" spans="14:27" x14ac:dyDescent="0.25">
      <c r="N21" s="3">
        <v>28</v>
      </c>
      <c r="O21" s="4">
        <v>2420</v>
      </c>
      <c r="P21" s="4">
        <v>36</v>
      </c>
      <c r="Q21" s="11">
        <v>0.56000000000000005</v>
      </c>
      <c r="R21" s="7">
        <v>0.44</v>
      </c>
      <c r="S21" s="37">
        <v>1910</v>
      </c>
      <c r="T21" s="41">
        <v>0.24199999999999999</v>
      </c>
      <c r="U21" s="3">
        <v>2187</v>
      </c>
      <c r="V21" s="4">
        <v>250</v>
      </c>
      <c r="W21" s="13">
        <v>0.10330578512396695</v>
      </c>
      <c r="X21" s="9">
        <v>24</v>
      </c>
      <c r="Y21" s="14">
        <v>9.9173553719008271E-3</v>
      </c>
      <c r="Z21" s="10">
        <v>9.6000000000000002E-2</v>
      </c>
      <c r="AA21" s="9" t="s">
        <v>19</v>
      </c>
    </row>
    <row r="22" spans="14:27" x14ac:dyDescent="0.25">
      <c r="N22" s="3">
        <v>29</v>
      </c>
      <c r="O22" s="4">
        <v>3018</v>
      </c>
      <c r="P22" s="4">
        <v>36</v>
      </c>
      <c r="Q22" s="11">
        <v>0.53</v>
      </c>
      <c r="R22" s="7">
        <v>0.47</v>
      </c>
      <c r="S22" s="37">
        <v>2349</v>
      </c>
      <c r="T22" s="41">
        <v>0.22800000000000001</v>
      </c>
      <c r="U22" s="3">
        <v>2631</v>
      </c>
      <c r="V22" s="4">
        <v>317</v>
      </c>
      <c r="W22" s="13">
        <v>0.1050364479787939</v>
      </c>
      <c r="X22" s="9">
        <v>30</v>
      </c>
      <c r="Y22" s="14">
        <v>9.9403578528827041E-3</v>
      </c>
      <c r="Z22" s="10">
        <v>9.4637223974763401E-2</v>
      </c>
      <c r="AA22" s="9" t="s">
        <v>19</v>
      </c>
    </row>
    <row r="23" spans="14:27" x14ac:dyDescent="0.25">
      <c r="N23" s="3">
        <v>30</v>
      </c>
      <c r="O23" s="4">
        <v>3934</v>
      </c>
      <c r="P23" s="4">
        <v>36</v>
      </c>
      <c r="Q23" s="11">
        <v>0.52</v>
      </c>
      <c r="R23" s="7">
        <v>0.48</v>
      </c>
      <c r="S23" s="37">
        <v>3137</v>
      </c>
      <c r="T23" s="41">
        <v>0.27</v>
      </c>
      <c r="U23" s="3">
        <v>3430</v>
      </c>
      <c r="V23" s="4">
        <v>325</v>
      </c>
      <c r="W23" s="13">
        <v>8.2613116420945598E-2</v>
      </c>
      <c r="X23" s="9">
        <v>32</v>
      </c>
      <c r="Y23" s="14">
        <v>8.1342145399084902E-3</v>
      </c>
      <c r="Z23" s="10">
        <v>9.8461538461538461E-2</v>
      </c>
      <c r="AA23" s="9" t="s">
        <v>19</v>
      </c>
    </row>
    <row r="24" spans="14:27" x14ac:dyDescent="0.25">
      <c r="N24" s="3">
        <v>31</v>
      </c>
      <c r="O24" s="4">
        <v>4817</v>
      </c>
      <c r="P24" s="4">
        <v>36</v>
      </c>
      <c r="Q24" s="11">
        <v>0.5</v>
      </c>
      <c r="R24" s="7">
        <v>0.5</v>
      </c>
      <c r="S24" s="37">
        <v>3588</v>
      </c>
      <c r="T24" s="41">
        <v>0.246</v>
      </c>
      <c r="U24" s="3">
        <v>4065</v>
      </c>
      <c r="V24" s="4">
        <v>367</v>
      </c>
      <c r="W24" s="13">
        <v>7.6188499065808601E-2</v>
      </c>
      <c r="X24" s="9">
        <v>32</v>
      </c>
      <c r="Y24" s="14">
        <v>6.6431388831222756E-3</v>
      </c>
      <c r="Z24" s="10">
        <v>8.7193460490463212E-2</v>
      </c>
      <c r="AA24" s="9" t="s">
        <v>19</v>
      </c>
    </row>
    <row r="25" spans="14:27" x14ac:dyDescent="0.25">
      <c r="N25" s="3">
        <v>32</v>
      </c>
      <c r="O25" s="4">
        <v>6044</v>
      </c>
      <c r="P25" s="4">
        <v>34</v>
      </c>
      <c r="Q25" s="11">
        <v>0.54</v>
      </c>
      <c r="R25" s="7">
        <v>0.46</v>
      </c>
      <c r="S25" s="37">
        <v>4393</v>
      </c>
      <c r="T25" s="41">
        <v>0.30299999999999999</v>
      </c>
      <c r="U25" s="3">
        <v>5146</v>
      </c>
      <c r="V25" s="4">
        <v>377</v>
      </c>
      <c r="W25" s="13">
        <v>6.2375909993381863E-2</v>
      </c>
      <c r="X25" s="9">
        <v>30</v>
      </c>
      <c r="Y25" s="14">
        <v>4.9636002647253478E-3</v>
      </c>
      <c r="Z25" s="10">
        <v>7.9575596816976124E-2</v>
      </c>
      <c r="AA25" s="9" t="s">
        <v>19</v>
      </c>
    </row>
    <row r="26" spans="14:27" x14ac:dyDescent="0.25">
      <c r="N26" s="3">
        <v>33</v>
      </c>
      <c r="O26" s="4">
        <v>7935</v>
      </c>
      <c r="P26" s="4">
        <v>32</v>
      </c>
      <c r="Q26" s="11">
        <v>0.53</v>
      </c>
      <c r="R26" s="7">
        <v>0.47</v>
      </c>
      <c r="S26" s="37">
        <v>5628</v>
      </c>
      <c r="T26" s="41">
        <v>0.33400000000000002</v>
      </c>
      <c r="U26" s="3">
        <v>6789</v>
      </c>
      <c r="V26" s="4">
        <v>409</v>
      </c>
      <c r="W26" s="13">
        <v>5.1543793320730939E-2</v>
      </c>
      <c r="X26" s="9">
        <v>29</v>
      </c>
      <c r="Y26" s="14">
        <v>3.6546943919344675E-3</v>
      </c>
      <c r="Z26" s="10">
        <v>7.090464547677261E-2</v>
      </c>
      <c r="AA26" s="9" t="s">
        <v>19</v>
      </c>
    </row>
    <row r="27" spans="14:27" x14ac:dyDescent="0.25">
      <c r="N27" s="3">
        <v>34</v>
      </c>
      <c r="O27" s="4">
        <v>9578</v>
      </c>
      <c r="P27" s="4">
        <v>32</v>
      </c>
      <c r="Q27" s="11">
        <v>0.55000000000000004</v>
      </c>
      <c r="R27" s="8">
        <v>0.45</v>
      </c>
      <c r="S27" s="38">
        <v>6997</v>
      </c>
      <c r="T27" s="42">
        <v>0.35</v>
      </c>
      <c r="U27" s="3">
        <v>8049</v>
      </c>
      <c r="V27" s="4">
        <v>405</v>
      </c>
      <c r="W27" s="13">
        <v>4.2284401754019631E-2</v>
      </c>
      <c r="X27" s="9">
        <v>27</v>
      </c>
      <c r="Y27" s="14">
        <v>2.8189601169346418E-3</v>
      </c>
      <c r="Z27" s="10">
        <v>6.6666666666666666E-2</v>
      </c>
      <c r="AA27" s="9" t="s">
        <v>19</v>
      </c>
    </row>
    <row r="28" spans="14:27" x14ac:dyDescent="0.25">
      <c r="N28" s="3">
        <v>35</v>
      </c>
      <c r="O28" s="4">
        <v>8805</v>
      </c>
      <c r="P28" s="4">
        <v>32</v>
      </c>
      <c r="Q28" s="11">
        <v>0.53</v>
      </c>
      <c r="R28" s="8">
        <v>0.47</v>
      </c>
      <c r="S28" s="38">
        <v>6634</v>
      </c>
      <c r="T28" s="42">
        <v>0.31</v>
      </c>
      <c r="U28" s="3">
        <v>7167</v>
      </c>
      <c r="V28" s="4">
        <v>342</v>
      </c>
      <c r="W28" s="13">
        <v>3.8841567291311753E-2</v>
      </c>
      <c r="X28" s="9">
        <v>16</v>
      </c>
      <c r="Y28" s="14">
        <v>1.8171493469619534E-3</v>
      </c>
      <c r="Z28" s="10">
        <v>4.6783625730994149E-2</v>
      </c>
      <c r="AA28" s="9" t="s">
        <v>19</v>
      </c>
    </row>
    <row r="29" spans="14:27" x14ac:dyDescent="0.25">
      <c r="N29" s="3">
        <v>36</v>
      </c>
      <c r="O29" s="4">
        <v>8598</v>
      </c>
      <c r="P29" s="4">
        <v>33</v>
      </c>
      <c r="Q29" s="11">
        <v>0.54</v>
      </c>
      <c r="R29" s="33">
        <v>0.46</v>
      </c>
      <c r="S29" s="39">
        <v>6380</v>
      </c>
      <c r="T29" s="43">
        <v>0.27200000000000002</v>
      </c>
      <c r="U29" s="3">
        <v>6868</v>
      </c>
      <c r="V29" s="4">
        <v>373</v>
      </c>
      <c r="W29" s="21">
        <v>4.3382181902768088E-2</v>
      </c>
      <c r="X29" s="9">
        <v>33</v>
      </c>
      <c r="Y29" s="14">
        <v>3.8381018841591066E-3</v>
      </c>
      <c r="Z29" s="10">
        <v>8.8471849865951746E-2</v>
      </c>
      <c r="AA29" s="34" t="s">
        <v>19</v>
      </c>
    </row>
    <row r="30" spans="14:27" x14ac:dyDescent="0.25">
      <c r="N30" s="3">
        <v>37</v>
      </c>
      <c r="O30" s="4">
        <v>9764</v>
      </c>
      <c r="P30" s="4">
        <v>35</v>
      </c>
      <c r="Q30" s="11">
        <v>0.52</v>
      </c>
      <c r="R30" s="33">
        <v>0.48</v>
      </c>
      <c r="S30" s="39">
        <v>7158</v>
      </c>
      <c r="T30" s="43">
        <v>0.20699999999999999</v>
      </c>
      <c r="U30" s="3">
        <v>7638</v>
      </c>
      <c r="V30" s="4">
        <v>426</v>
      </c>
      <c r="W30" s="21">
        <v>4.3629659975419913E-2</v>
      </c>
      <c r="X30" s="9">
        <v>57</v>
      </c>
      <c r="Y30" s="14">
        <v>5.8377714051618193E-3</v>
      </c>
      <c r="Z30" s="10">
        <v>0.13380281690140844</v>
      </c>
      <c r="AA30" s="34" t="s">
        <v>19</v>
      </c>
    </row>
    <row r="31" spans="14:27" x14ac:dyDescent="0.25">
      <c r="N31" s="3">
        <v>38</v>
      </c>
      <c r="O31" s="4">
        <v>12253</v>
      </c>
      <c r="P31" s="4">
        <v>36</v>
      </c>
      <c r="Q31" s="11">
        <v>0.51</v>
      </c>
      <c r="R31" s="33">
        <v>0.49</v>
      </c>
      <c r="S31" s="39">
        <v>9064</v>
      </c>
      <c r="T31" s="43">
        <v>0.187</v>
      </c>
      <c r="U31" s="3">
        <v>9569</v>
      </c>
      <c r="V31" s="4">
        <v>607</v>
      </c>
      <c r="W31" s="21">
        <v>4.9538888435485186E-2</v>
      </c>
      <c r="X31" s="9">
        <v>73</v>
      </c>
      <c r="Y31" s="14">
        <v>5.9577246388639515E-3</v>
      </c>
      <c r="Z31" s="10">
        <v>0.12026359143327842</v>
      </c>
      <c r="AA31" s="34" t="s">
        <v>19</v>
      </c>
    </row>
    <row r="32" spans="14:27" x14ac:dyDescent="0.25">
      <c r="N32" s="3">
        <v>39</v>
      </c>
      <c r="O32" s="4">
        <v>13041</v>
      </c>
      <c r="P32" s="4">
        <v>37</v>
      </c>
      <c r="Q32" s="11">
        <v>0.52</v>
      </c>
      <c r="R32" s="33">
        <v>0.48</v>
      </c>
      <c r="S32" s="39">
        <v>9629</v>
      </c>
      <c r="T32" s="43">
        <v>0.186</v>
      </c>
      <c r="U32" s="3">
        <v>10374</v>
      </c>
      <c r="V32" s="4">
        <v>711</v>
      </c>
      <c r="W32" s="21">
        <v>5.4520358868184952E-2</v>
      </c>
      <c r="X32" s="9">
        <v>97</v>
      </c>
      <c r="Y32" s="14">
        <v>7.4380799018480175E-3</v>
      </c>
      <c r="Z32" s="10">
        <v>0.13642756680731363</v>
      </c>
      <c r="AA32" s="34" t="s">
        <v>19</v>
      </c>
    </row>
    <row r="33" spans="14:27" x14ac:dyDescent="0.25">
      <c r="N33" s="3">
        <v>40</v>
      </c>
      <c r="O33" s="4">
        <v>15869</v>
      </c>
      <c r="P33" s="4">
        <v>38</v>
      </c>
      <c r="Q33" s="11">
        <v>0.52</v>
      </c>
      <c r="R33" s="33">
        <v>0.48</v>
      </c>
      <c r="S33" s="39">
        <v>11545</v>
      </c>
      <c r="T33" s="43">
        <v>0.17499999999999999</v>
      </c>
      <c r="U33" s="3">
        <v>12715</v>
      </c>
      <c r="V33" s="4">
        <v>785</v>
      </c>
      <c r="W33" s="21">
        <v>4.9467515281366184E-2</v>
      </c>
      <c r="X33" s="9">
        <v>98</v>
      </c>
      <c r="Y33" s="14">
        <v>6.1755624172915745E-3</v>
      </c>
      <c r="Z33" s="10">
        <v>0.12484076433121019</v>
      </c>
      <c r="AA33" s="34" t="s">
        <v>19</v>
      </c>
    </row>
    <row r="34" spans="14:27" x14ac:dyDescent="0.25">
      <c r="N34" s="3">
        <v>41</v>
      </c>
      <c r="O34" s="4">
        <v>26093</v>
      </c>
      <c r="P34" s="4">
        <v>39</v>
      </c>
      <c r="Q34" s="11">
        <v>0.51</v>
      </c>
      <c r="R34" s="33">
        <v>0.49</v>
      </c>
      <c r="S34" s="39">
        <v>18312</v>
      </c>
      <c r="T34" s="43">
        <v>0.16400000000000001</v>
      </c>
      <c r="U34" s="3">
        <v>20190</v>
      </c>
      <c r="V34" s="4">
        <v>1426</v>
      </c>
      <c r="W34" s="21">
        <v>5.4650672594182347E-2</v>
      </c>
      <c r="X34" s="9">
        <v>176</v>
      </c>
      <c r="Y34" s="14">
        <v>6.745104050894876E-3</v>
      </c>
      <c r="Z34" s="10">
        <v>0.12342215988779803</v>
      </c>
      <c r="AA34" s="34" t="s">
        <v>19</v>
      </c>
    </row>
    <row r="35" spans="14:27" x14ac:dyDescent="0.25">
      <c r="N35" s="3">
        <v>42</v>
      </c>
      <c r="O35" s="4">
        <v>41973</v>
      </c>
      <c r="P35" s="4">
        <v>39</v>
      </c>
      <c r="Q35" s="11">
        <v>0.51</v>
      </c>
      <c r="R35" s="33">
        <v>0.49</v>
      </c>
      <c r="S35" s="39">
        <v>27706</v>
      </c>
      <c r="T35" s="43">
        <v>0.158</v>
      </c>
      <c r="U35" s="3">
        <v>31020</v>
      </c>
      <c r="V35" s="4">
        <v>2032</v>
      </c>
      <c r="W35" s="21">
        <v>4.8412074428799468E-2</v>
      </c>
      <c r="X35" s="9">
        <v>313</v>
      </c>
      <c r="Y35" s="14">
        <v>7.4571748504991308E-3</v>
      </c>
      <c r="Z35" s="10">
        <v>0.15403543307086615</v>
      </c>
      <c r="AA35" s="34" t="s">
        <v>19</v>
      </c>
    </row>
    <row r="36" spans="14:27" x14ac:dyDescent="0.25">
      <c r="N36" s="3">
        <v>43</v>
      </c>
      <c r="O36" s="4">
        <v>74630</v>
      </c>
      <c r="P36" s="4">
        <v>40</v>
      </c>
      <c r="Q36" s="11">
        <v>0.5</v>
      </c>
      <c r="R36" s="33">
        <v>0.5</v>
      </c>
      <c r="S36" s="39">
        <v>43295</v>
      </c>
      <c r="T36" s="43">
        <v>0.153</v>
      </c>
      <c r="U36" s="3">
        <v>50650</v>
      </c>
      <c r="V36" s="4">
        <v>3340</v>
      </c>
      <c r="W36" s="21">
        <v>4.475412032694627E-2</v>
      </c>
      <c r="X36" s="9">
        <v>519</v>
      </c>
      <c r="Y36" s="14">
        <v>6.9543079190673993E-3</v>
      </c>
      <c r="Z36" s="10">
        <v>0.15538922155688623</v>
      </c>
      <c r="AA36" s="34" t="s">
        <v>20</v>
      </c>
    </row>
    <row r="37" spans="14:27" x14ac:dyDescent="0.25">
      <c r="N37" s="3">
        <v>44</v>
      </c>
      <c r="O37" s="4">
        <v>110748</v>
      </c>
      <c r="P37" s="4">
        <v>41</v>
      </c>
      <c r="Q37" s="11">
        <v>0.5</v>
      </c>
      <c r="R37" s="33">
        <v>0.5</v>
      </c>
      <c r="S37" s="39">
        <v>56383</v>
      </c>
      <c r="T37" s="43">
        <v>0.152</v>
      </c>
      <c r="U37" s="3">
        <v>67822</v>
      </c>
      <c r="V37" s="4">
        <v>4114</v>
      </c>
      <c r="W37" s="21">
        <v>3.7147397695669444E-2</v>
      </c>
      <c r="X37" s="9">
        <v>504</v>
      </c>
      <c r="Y37" s="14">
        <v>4.550872250514682E-3</v>
      </c>
      <c r="Z37" s="10">
        <v>0.1225085075352455</v>
      </c>
      <c r="AA37" s="34" t="s">
        <v>20</v>
      </c>
    </row>
    <row r="38" spans="14:27" x14ac:dyDescent="0.25">
      <c r="N38" s="3">
        <v>45</v>
      </c>
      <c r="O38" s="4">
        <v>121838</v>
      </c>
      <c r="P38" s="4">
        <v>41</v>
      </c>
      <c r="Q38" s="11">
        <v>0.49</v>
      </c>
      <c r="R38" s="33">
        <v>0.51</v>
      </c>
      <c r="S38" s="39">
        <v>49293</v>
      </c>
      <c r="T38" s="43">
        <v>0.155</v>
      </c>
      <c r="U38" s="3">
        <v>63175</v>
      </c>
      <c r="V38" s="4">
        <v>3623</v>
      </c>
      <c r="W38" s="21">
        <v>2.9736207094666688E-2</v>
      </c>
      <c r="X38" s="9">
        <v>224</v>
      </c>
      <c r="Y38" s="14">
        <v>1.8385068697779018E-3</v>
      </c>
      <c r="Z38" s="10">
        <v>6.1827215015180792E-2</v>
      </c>
      <c r="AA38" s="34" t="s">
        <v>20</v>
      </c>
    </row>
  </sheetData>
  <pageMargins left="3.937007874015748E-2" right="0.11811023622047245" top="0" bottom="0" header="0.31496062992125984" footer="0.31496062992125984"/>
  <pageSetup paperSize="9" scale="92" fitToWidth="0" orientation="landscape" horizontalDpi="4294967293" verticalDpi="4294967293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D7056-8F89-4D5E-9BA2-CAEAF5C00A28}">
  <dimension ref="A1:AA37"/>
  <sheetViews>
    <sheetView showGridLines="0" zoomScale="85" zoomScaleNormal="85" workbookViewId="0">
      <selection activeCell="D36" sqref="D36"/>
    </sheetView>
  </sheetViews>
  <sheetFormatPr baseColWidth="10" defaultRowHeight="15" x14ac:dyDescent="0.25"/>
  <cols>
    <col min="1" max="1" width="22.85546875" customWidth="1"/>
    <col min="11" max="11" width="14.7109375" customWidth="1"/>
    <col min="12" max="12" width="13.5703125" customWidth="1"/>
    <col min="13" max="13" width="8.5703125" customWidth="1"/>
    <col min="14" max="14" width="9.85546875" customWidth="1"/>
    <col min="16" max="16" width="6.5703125" customWidth="1"/>
    <col min="17" max="17" width="9.28515625" customWidth="1"/>
    <col min="18" max="18" width="7.85546875" customWidth="1"/>
    <col min="19" max="19" width="9.5703125" customWidth="1"/>
    <col min="20" max="20" width="12.140625" customWidth="1"/>
    <col min="21" max="21" width="13.28515625" customWidth="1"/>
    <col min="22" max="22" width="11.28515625" customWidth="1"/>
    <col min="23" max="23" width="12.85546875" customWidth="1"/>
    <col min="24" max="24" width="12" customWidth="1"/>
    <col min="25" max="25" width="12.42578125" customWidth="1"/>
    <col min="26" max="26" width="11.140625" customWidth="1"/>
    <col min="27" max="27" width="7.85546875" customWidth="1"/>
    <col min="28" max="28" width="8.85546875" customWidth="1"/>
    <col min="29" max="29" width="9.42578125" customWidth="1"/>
  </cols>
  <sheetData>
    <row r="1" spans="1:27" ht="30" customHeight="1" x14ac:dyDescent="0.25">
      <c r="A1" s="6" t="str">
        <f>N1</f>
        <v>Stand:</v>
      </c>
      <c r="B1" s="5">
        <f>O1</f>
        <v>44138</v>
      </c>
      <c r="E1" t="str">
        <f>U1</f>
        <v>KW 1-10 wurden zusammengefasst</v>
      </c>
      <c r="N1" s="6" t="s">
        <v>1</v>
      </c>
      <c r="O1" s="18">
        <v>44138</v>
      </c>
      <c r="P1" s="1"/>
      <c r="Q1" s="2"/>
      <c r="U1" s="6" t="s">
        <v>12</v>
      </c>
    </row>
    <row r="2" spans="1:27" ht="63.75" x14ac:dyDescent="0.25">
      <c r="N2" s="15" t="s">
        <v>0</v>
      </c>
      <c r="O2" s="16" t="s">
        <v>2</v>
      </c>
      <c r="P2" s="16" t="s">
        <v>9</v>
      </c>
      <c r="Q2" s="15" t="s">
        <v>3</v>
      </c>
      <c r="R2" s="17" t="s">
        <v>4</v>
      </c>
      <c r="S2" s="17" t="s">
        <v>17</v>
      </c>
      <c r="T2" s="17" t="s">
        <v>16</v>
      </c>
      <c r="U2" s="16" t="s">
        <v>18</v>
      </c>
      <c r="V2" s="16" t="s">
        <v>6</v>
      </c>
      <c r="W2" s="16" t="s">
        <v>8</v>
      </c>
      <c r="X2" s="16" t="s">
        <v>7</v>
      </c>
      <c r="Y2" s="16" t="s">
        <v>14</v>
      </c>
      <c r="Z2" s="16" t="s">
        <v>13</v>
      </c>
      <c r="AA2" s="16" t="s">
        <v>10</v>
      </c>
    </row>
    <row r="3" spans="1:27" x14ac:dyDescent="0.25">
      <c r="N3" s="3">
        <v>10</v>
      </c>
      <c r="O3" s="4">
        <v>892</v>
      </c>
      <c r="P3" s="4">
        <v>42</v>
      </c>
      <c r="Q3" s="11">
        <v>0.53</v>
      </c>
      <c r="R3" s="7">
        <v>0.47</v>
      </c>
      <c r="S3" s="37">
        <v>831</v>
      </c>
      <c r="T3" s="41">
        <v>7.5999999999999998E-2</v>
      </c>
      <c r="U3" s="3">
        <v>800</v>
      </c>
      <c r="V3" s="4">
        <v>162</v>
      </c>
      <c r="W3" s="13">
        <v>0.18161434977578475</v>
      </c>
      <c r="X3" s="9">
        <v>12</v>
      </c>
      <c r="Y3" s="14">
        <v>1.3452914798206279E-2</v>
      </c>
      <c r="Z3" s="10">
        <v>7.407407407407407E-2</v>
      </c>
      <c r="AA3" s="9" t="s">
        <v>19</v>
      </c>
    </row>
    <row r="4" spans="1:27" x14ac:dyDescent="0.25">
      <c r="N4" s="3">
        <v>11</v>
      </c>
      <c r="O4" s="4">
        <v>6431</v>
      </c>
      <c r="P4" s="4">
        <v>44</v>
      </c>
      <c r="Q4" s="11">
        <v>0.56000000000000005</v>
      </c>
      <c r="R4" s="7">
        <v>0.44</v>
      </c>
      <c r="S4" s="37">
        <v>5774</v>
      </c>
      <c r="T4" s="41">
        <v>5.2999999999999999E-2</v>
      </c>
      <c r="U4" s="3">
        <v>5612</v>
      </c>
      <c r="V4" s="4">
        <v>519</v>
      </c>
      <c r="W4" s="13">
        <v>8.0702845591665365E-2</v>
      </c>
      <c r="X4" s="9">
        <v>85</v>
      </c>
      <c r="Y4" s="14">
        <v>1.321722904680454E-2</v>
      </c>
      <c r="Z4" s="10">
        <v>0.16377649325626203</v>
      </c>
      <c r="AA4" s="9" t="s">
        <v>19</v>
      </c>
    </row>
    <row r="5" spans="1:27" x14ac:dyDescent="0.25">
      <c r="N5" s="3">
        <v>12</v>
      </c>
      <c r="O5" s="4">
        <v>22425</v>
      </c>
      <c r="P5" s="4">
        <v>45</v>
      </c>
      <c r="Q5" s="11">
        <v>0.55000000000000004</v>
      </c>
      <c r="R5" s="7">
        <v>0.45</v>
      </c>
      <c r="S5" s="37">
        <v>20190</v>
      </c>
      <c r="T5" s="41">
        <v>3.7999999999999999E-2</v>
      </c>
      <c r="U5" s="3">
        <v>19337</v>
      </c>
      <c r="V5" s="4">
        <v>2204</v>
      </c>
      <c r="W5" s="13">
        <v>9.828316610925307E-2</v>
      </c>
      <c r="X5" s="9">
        <v>478</v>
      </c>
      <c r="Y5" s="14">
        <v>2.1315496098104795E-2</v>
      </c>
      <c r="Z5" s="10">
        <v>0.21687840290381125</v>
      </c>
      <c r="AA5" s="9" t="s">
        <v>19</v>
      </c>
    </row>
    <row r="6" spans="1:27" x14ac:dyDescent="0.25">
      <c r="N6" s="3">
        <v>13</v>
      </c>
      <c r="O6" s="4">
        <v>34016</v>
      </c>
      <c r="P6" s="4">
        <v>48</v>
      </c>
      <c r="Q6" s="11">
        <v>0.49</v>
      </c>
      <c r="R6" s="7">
        <v>0.51</v>
      </c>
      <c r="S6" s="37">
        <v>30828</v>
      </c>
      <c r="T6" s="41">
        <v>3.2000000000000001E-2</v>
      </c>
      <c r="U6" s="3">
        <v>29443</v>
      </c>
      <c r="V6" s="4">
        <v>5104</v>
      </c>
      <c r="W6" s="13">
        <v>0.15004703668861713</v>
      </c>
      <c r="X6" s="9">
        <v>1449</v>
      </c>
      <c r="Y6" s="14">
        <v>4.259760112888053E-2</v>
      </c>
      <c r="Z6" s="10">
        <v>0.28389498432601878</v>
      </c>
      <c r="AA6" s="9" t="s">
        <v>19</v>
      </c>
    </row>
    <row r="7" spans="1:27" x14ac:dyDescent="0.25">
      <c r="N7" s="3">
        <v>14</v>
      </c>
      <c r="O7" s="4">
        <v>36063</v>
      </c>
      <c r="P7" s="4">
        <v>51</v>
      </c>
      <c r="Q7" s="11">
        <v>0.45</v>
      </c>
      <c r="R7" s="7">
        <v>0.55000000000000004</v>
      </c>
      <c r="S7" s="37">
        <v>31951</v>
      </c>
      <c r="T7" s="41">
        <v>5.2999999999999999E-2</v>
      </c>
      <c r="U7" s="3">
        <v>31460</v>
      </c>
      <c r="V7" s="4">
        <v>6051</v>
      </c>
      <c r="W7" s="13">
        <v>0.16778970135596041</v>
      </c>
      <c r="X7" s="9">
        <v>2249</v>
      </c>
      <c r="Y7" s="14">
        <v>6.2363086820286719E-2</v>
      </c>
      <c r="Z7" s="10">
        <v>0.37167410345397456</v>
      </c>
      <c r="AA7" s="9" t="s">
        <v>19</v>
      </c>
    </row>
    <row r="8" spans="1:27" x14ac:dyDescent="0.25">
      <c r="N8" s="3">
        <v>15</v>
      </c>
      <c r="O8" s="4">
        <v>27163</v>
      </c>
      <c r="P8" s="4">
        <v>52</v>
      </c>
      <c r="Q8" s="11">
        <v>0.44</v>
      </c>
      <c r="R8" s="7">
        <v>0.56000000000000005</v>
      </c>
      <c r="S8" s="37">
        <v>23549</v>
      </c>
      <c r="T8" s="41">
        <v>8.3000000000000004E-2</v>
      </c>
      <c r="U8" s="3">
        <v>24023</v>
      </c>
      <c r="V8" s="4">
        <v>4705</v>
      </c>
      <c r="W8" s="13">
        <v>0.17321356256672679</v>
      </c>
      <c r="X8" s="9">
        <v>1863</v>
      </c>
      <c r="Y8" s="14">
        <v>6.8585944115156644E-2</v>
      </c>
      <c r="Z8" s="10">
        <v>0.39596174282678004</v>
      </c>
      <c r="AA8" s="9" t="s">
        <v>19</v>
      </c>
    </row>
    <row r="9" spans="1:27" x14ac:dyDescent="0.25">
      <c r="N9" s="3">
        <v>16</v>
      </c>
      <c r="O9" s="4">
        <v>17337</v>
      </c>
      <c r="P9" s="4">
        <v>51</v>
      </c>
      <c r="Q9" s="11">
        <v>0.45</v>
      </c>
      <c r="R9" s="7">
        <v>0.55000000000000004</v>
      </c>
      <c r="S9" s="37">
        <v>14841</v>
      </c>
      <c r="T9" s="41">
        <v>0.113</v>
      </c>
      <c r="U9" s="3">
        <v>15488</v>
      </c>
      <c r="V9" s="4">
        <v>3350</v>
      </c>
      <c r="W9" s="13">
        <v>0.1932283555401742</v>
      </c>
      <c r="X9" s="9">
        <v>1211</v>
      </c>
      <c r="Y9" s="14">
        <v>6.9850608525119692E-2</v>
      </c>
      <c r="Z9" s="10">
        <v>0.36149253731343284</v>
      </c>
      <c r="AA9" s="9" t="s">
        <v>19</v>
      </c>
    </row>
    <row r="10" spans="1:27" x14ac:dyDescent="0.25">
      <c r="N10" s="3">
        <v>17</v>
      </c>
      <c r="O10" s="4">
        <v>12372</v>
      </c>
      <c r="P10" s="4">
        <v>50</v>
      </c>
      <c r="Q10" s="11">
        <v>0.45</v>
      </c>
      <c r="R10" s="7">
        <v>0.55000000000000004</v>
      </c>
      <c r="S10" s="37">
        <v>10263</v>
      </c>
      <c r="T10" s="41">
        <v>0.14000000000000001</v>
      </c>
      <c r="U10" s="3">
        <v>10931</v>
      </c>
      <c r="V10" s="4">
        <v>2220</v>
      </c>
      <c r="W10" s="13">
        <v>0.17943743937924345</v>
      </c>
      <c r="X10" s="9">
        <v>717</v>
      </c>
      <c r="Y10" s="14">
        <v>5.7953443258971872E-2</v>
      </c>
      <c r="Z10" s="10">
        <v>0.32297297297297295</v>
      </c>
      <c r="AA10" s="9" t="s">
        <v>19</v>
      </c>
    </row>
    <row r="11" spans="1:27" x14ac:dyDescent="0.25">
      <c r="N11" s="3">
        <v>18</v>
      </c>
      <c r="O11" s="4">
        <v>7435</v>
      </c>
      <c r="P11" s="4">
        <v>48</v>
      </c>
      <c r="Q11" s="11">
        <v>0.48</v>
      </c>
      <c r="R11" s="7">
        <v>0.52</v>
      </c>
      <c r="S11" s="37">
        <v>6234</v>
      </c>
      <c r="T11" s="41">
        <v>0.17699999999999999</v>
      </c>
      <c r="U11" s="3">
        <v>6583</v>
      </c>
      <c r="V11" s="4">
        <v>1351</v>
      </c>
      <c r="W11" s="13">
        <v>0.18170813718897108</v>
      </c>
      <c r="X11" s="9">
        <v>376</v>
      </c>
      <c r="Y11" s="14">
        <v>5.0571620712844656E-2</v>
      </c>
      <c r="Z11" s="10">
        <v>0.27831236121391562</v>
      </c>
      <c r="AA11" s="9" t="s">
        <v>19</v>
      </c>
    </row>
    <row r="12" spans="1:27" x14ac:dyDescent="0.25">
      <c r="N12" s="3">
        <v>19</v>
      </c>
      <c r="O12" s="4">
        <v>6225</v>
      </c>
      <c r="P12" s="4">
        <v>47</v>
      </c>
      <c r="Q12" s="11">
        <v>0.48</v>
      </c>
      <c r="R12" s="7">
        <v>0.52</v>
      </c>
      <c r="S12" s="37">
        <v>5216</v>
      </c>
      <c r="T12" s="41">
        <v>0.19800000000000001</v>
      </c>
      <c r="U12" s="3">
        <v>5598</v>
      </c>
      <c r="V12" s="4">
        <v>1065</v>
      </c>
      <c r="W12" s="13">
        <v>0.1710843373493976</v>
      </c>
      <c r="X12" s="9">
        <v>251</v>
      </c>
      <c r="Y12" s="14">
        <v>4.0321285140562248E-2</v>
      </c>
      <c r="Z12" s="10">
        <v>0.23568075117370893</v>
      </c>
      <c r="AA12" s="9" t="s">
        <v>19</v>
      </c>
    </row>
    <row r="13" spans="1:27" x14ac:dyDescent="0.25">
      <c r="N13" s="3">
        <v>20</v>
      </c>
      <c r="O13" s="4">
        <v>4724</v>
      </c>
      <c r="P13" s="4">
        <v>45</v>
      </c>
      <c r="Q13" s="11">
        <v>0.49</v>
      </c>
      <c r="R13" s="7">
        <v>0.51</v>
      </c>
      <c r="S13" s="37">
        <v>3925</v>
      </c>
      <c r="T13" s="41">
        <v>0.23400000000000001</v>
      </c>
      <c r="U13" s="3">
        <v>4198</v>
      </c>
      <c r="V13" s="4">
        <v>731</v>
      </c>
      <c r="W13" s="13">
        <v>0.15474174428450466</v>
      </c>
      <c r="X13" s="9">
        <v>158</v>
      </c>
      <c r="Y13" s="14">
        <v>3.3446232006773921E-2</v>
      </c>
      <c r="Z13" s="10">
        <v>0.2161422708618331</v>
      </c>
      <c r="AA13" s="9" t="s">
        <v>19</v>
      </c>
    </row>
    <row r="14" spans="1:27" x14ac:dyDescent="0.25">
      <c r="N14" s="3">
        <v>21</v>
      </c>
      <c r="O14" s="4">
        <v>3614</v>
      </c>
      <c r="P14" s="4">
        <v>43</v>
      </c>
      <c r="Q14" s="11">
        <v>0.5</v>
      </c>
      <c r="R14" s="7">
        <v>0.5</v>
      </c>
      <c r="S14" s="37">
        <v>2811</v>
      </c>
      <c r="T14" s="41">
        <v>0.26400000000000001</v>
      </c>
      <c r="U14" s="3">
        <v>3105</v>
      </c>
      <c r="V14" s="4">
        <v>508</v>
      </c>
      <c r="W14" s="13">
        <v>0.14056447149972329</v>
      </c>
      <c r="X14" s="9">
        <v>109</v>
      </c>
      <c r="Y14" s="14">
        <v>3.0160486995019369E-2</v>
      </c>
      <c r="Z14" s="10">
        <v>0.21456692913385828</v>
      </c>
      <c r="AA14" s="9" t="s">
        <v>19</v>
      </c>
    </row>
    <row r="15" spans="1:27" x14ac:dyDescent="0.25">
      <c r="N15" s="3">
        <v>22</v>
      </c>
      <c r="O15" s="4">
        <v>3199</v>
      </c>
      <c r="P15" s="4">
        <v>42</v>
      </c>
      <c r="Q15" s="11">
        <v>0.51</v>
      </c>
      <c r="R15" s="7">
        <v>0.49</v>
      </c>
      <c r="S15" s="37">
        <v>2531</v>
      </c>
      <c r="T15" s="41">
        <v>0.23400000000000001</v>
      </c>
      <c r="U15" s="3">
        <v>2756</v>
      </c>
      <c r="V15" s="4">
        <v>413</v>
      </c>
      <c r="W15" s="13">
        <v>0.12910284463894967</v>
      </c>
      <c r="X15" s="9">
        <v>63</v>
      </c>
      <c r="Y15" s="14">
        <v>1.9693654266958426E-2</v>
      </c>
      <c r="Z15" s="10">
        <v>0.15254237288135594</v>
      </c>
      <c r="AA15" s="9" t="s">
        <v>19</v>
      </c>
    </row>
    <row r="16" spans="1:27" x14ac:dyDescent="0.25">
      <c r="N16" s="3">
        <v>23</v>
      </c>
      <c r="O16" s="4">
        <v>2352</v>
      </c>
      <c r="P16" s="4">
        <v>39</v>
      </c>
      <c r="Q16" s="11">
        <v>0.51</v>
      </c>
      <c r="R16" s="7">
        <v>0.49</v>
      </c>
      <c r="S16" s="37">
        <v>1832</v>
      </c>
      <c r="T16" s="41">
        <v>0.23300000000000001</v>
      </c>
      <c r="U16" s="3">
        <v>2073</v>
      </c>
      <c r="V16" s="4">
        <v>311</v>
      </c>
      <c r="W16" s="13">
        <v>0.13222789115646258</v>
      </c>
      <c r="X16" s="9">
        <v>45</v>
      </c>
      <c r="Y16" s="14">
        <v>1.913265306122449E-2</v>
      </c>
      <c r="Z16" s="10">
        <v>0.14469453376205788</v>
      </c>
      <c r="AA16" s="9" t="s">
        <v>19</v>
      </c>
    </row>
    <row r="17" spans="14:27" x14ac:dyDescent="0.25">
      <c r="N17" s="3">
        <v>24</v>
      </c>
      <c r="O17" s="4">
        <v>2343</v>
      </c>
      <c r="P17" s="4">
        <v>37</v>
      </c>
      <c r="Q17" s="11">
        <v>0.54</v>
      </c>
      <c r="R17" s="7">
        <v>0.46</v>
      </c>
      <c r="S17" s="37">
        <v>1730</v>
      </c>
      <c r="T17" s="41">
        <v>0.24399999999999999</v>
      </c>
      <c r="U17" s="3">
        <v>2080</v>
      </c>
      <c r="V17" s="4">
        <v>283</v>
      </c>
      <c r="W17" s="13">
        <v>0.12078531796841656</v>
      </c>
      <c r="X17" s="9">
        <v>32</v>
      </c>
      <c r="Y17" s="14">
        <v>1.365770379854887E-2</v>
      </c>
      <c r="Z17" s="10">
        <v>0.11307420494699646</v>
      </c>
      <c r="AA17" s="9" t="s">
        <v>19</v>
      </c>
    </row>
    <row r="18" spans="14:27" x14ac:dyDescent="0.25">
      <c r="N18" s="3">
        <v>25</v>
      </c>
      <c r="O18" s="4">
        <v>4089</v>
      </c>
      <c r="P18" s="4">
        <v>36</v>
      </c>
      <c r="Q18" s="11">
        <v>0.59</v>
      </c>
      <c r="R18" s="7">
        <v>0.41</v>
      </c>
      <c r="S18" s="37">
        <v>2928</v>
      </c>
      <c r="T18" s="41">
        <v>0.251</v>
      </c>
      <c r="U18" s="3">
        <v>3731</v>
      </c>
      <c r="V18" s="4">
        <v>315</v>
      </c>
      <c r="W18" s="13">
        <v>7.7035950110051363E-2</v>
      </c>
      <c r="X18" s="9">
        <v>37</v>
      </c>
      <c r="Y18" s="14">
        <v>9.048667155783811E-3</v>
      </c>
      <c r="Z18" s="10">
        <v>0.11746031746031746</v>
      </c>
      <c r="AA18" s="9" t="s">
        <v>19</v>
      </c>
    </row>
    <row r="19" spans="14:27" x14ac:dyDescent="0.25">
      <c r="N19" s="3">
        <v>26</v>
      </c>
      <c r="O19" s="4">
        <v>3200</v>
      </c>
      <c r="P19" s="4">
        <v>37</v>
      </c>
      <c r="Q19" s="11">
        <v>0.55000000000000004</v>
      </c>
      <c r="R19" s="7">
        <v>0.45</v>
      </c>
      <c r="S19" s="37">
        <v>2311</v>
      </c>
      <c r="T19" s="41">
        <v>0.23300000000000001</v>
      </c>
      <c r="U19" s="3">
        <v>2847</v>
      </c>
      <c r="V19" s="4">
        <v>289</v>
      </c>
      <c r="W19" s="13">
        <v>9.0312500000000004E-2</v>
      </c>
      <c r="X19" s="9">
        <v>23</v>
      </c>
      <c r="Y19" s="14">
        <v>7.1875000000000003E-3</v>
      </c>
      <c r="Z19" s="10">
        <v>7.9584775086505188E-2</v>
      </c>
      <c r="AA19" s="9" t="s">
        <v>19</v>
      </c>
    </row>
    <row r="20" spans="14:27" x14ac:dyDescent="0.25">
      <c r="N20" s="3">
        <v>27</v>
      </c>
      <c r="O20" s="4">
        <v>2693</v>
      </c>
      <c r="P20" s="4">
        <v>36</v>
      </c>
      <c r="Q20" s="11">
        <v>0.52</v>
      </c>
      <c r="R20" s="7">
        <v>0.48</v>
      </c>
      <c r="S20" s="37">
        <v>2062</v>
      </c>
      <c r="T20" s="41">
        <v>0.26900000000000002</v>
      </c>
      <c r="U20" s="3">
        <v>2465</v>
      </c>
      <c r="V20" s="4">
        <v>258</v>
      </c>
      <c r="W20" s="13">
        <v>9.5803936130709241E-2</v>
      </c>
      <c r="X20" s="9">
        <v>26</v>
      </c>
      <c r="Y20" s="14">
        <v>9.6546602302265139E-3</v>
      </c>
      <c r="Z20" s="10">
        <v>0.10077519379844961</v>
      </c>
      <c r="AA20" s="9" t="s">
        <v>19</v>
      </c>
    </row>
    <row r="21" spans="14:27" x14ac:dyDescent="0.25">
      <c r="N21" s="3">
        <v>28</v>
      </c>
      <c r="O21" s="4">
        <v>2419</v>
      </c>
      <c r="P21" s="4">
        <v>36</v>
      </c>
      <c r="Q21" s="11">
        <v>0.56000000000000005</v>
      </c>
      <c r="R21" s="7">
        <v>0.44</v>
      </c>
      <c r="S21" s="37">
        <v>1910</v>
      </c>
      <c r="T21" s="41">
        <v>0.24199999999999999</v>
      </c>
      <c r="U21" s="3">
        <v>2186</v>
      </c>
      <c r="V21" s="4">
        <v>250</v>
      </c>
      <c r="W21" s="13">
        <v>0.10334849111202976</v>
      </c>
      <c r="X21" s="9">
        <v>24</v>
      </c>
      <c r="Y21" s="14">
        <v>9.9214551467548574E-3</v>
      </c>
      <c r="Z21" s="10">
        <v>9.6000000000000002E-2</v>
      </c>
      <c r="AA21" s="9" t="s">
        <v>19</v>
      </c>
    </row>
    <row r="22" spans="14:27" x14ac:dyDescent="0.25">
      <c r="N22" s="3">
        <v>29</v>
      </c>
      <c r="O22" s="4">
        <v>3016</v>
      </c>
      <c r="P22" s="4">
        <v>36</v>
      </c>
      <c r="Q22" s="11">
        <v>0.53</v>
      </c>
      <c r="R22" s="7">
        <v>0.47</v>
      </c>
      <c r="S22" s="37">
        <v>2349</v>
      </c>
      <c r="T22" s="41">
        <v>0.22800000000000001</v>
      </c>
      <c r="U22" s="3">
        <v>2631</v>
      </c>
      <c r="V22" s="4">
        <v>317</v>
      </c>
      <c r="W22" s="13">
        <v>0.10510610079575597</v>
      </c>
      <c r="X22" s="9">
        <v>30</v>
      </c>
      <c r="Y22" s="14">
        <v>9.9469496021220155E-3</v>
      </c>
      <c r="Z22" s="10">
        <v>9.4637223974763401E-2</v>
      </c>
      <c r="AA22" s="9" t="s">
        <v>19</v>
      </c>
    </row>
    <row r="23" spans="14:27" x14ac:dyDescent="0.25">
      <c r="N23" s="3">
        <v>30</v>
      </c>
      <c r="O23" s="4">
        <v>3933</v>
      </c>
      <c r="P23" s="4">
        <v>36</v>
      </c>
      <c r="Q23" s="11">
        <v>0.52</v>
      </c>
      <c r="R23" s="7">
        <v>0.48</v>
      </c>
      <c r="S23" s="37">
        <v>3136</v>
      </c>
      <c r="T23" s="41">
        <v>0.27</v>
      </c>
      <c r="U23" s="3">
        <v>3430</v>
      </c>
      <c r="V23" s="4">
        <v>325</v>
      </c>
      <c r="W23" s="13">
        <v>8.2634121535723373E-2</v>
      </c>
      <c r="X23" s="9">
        <v>32</v>
      </c>
      <c r="Y23" s="14">
        <v>8.1362827358250692E-3</v>
      </c>
      <c r="Z23" s="10">
        <v>9.8461538461538461E-2</v>
      </c>
      <c r="AA23" s="9" t="s">
        <v>19</v>
      </c>
    </row>
    <row r="24" spans="14:27" x14ac:dyDescent="0.25">
      <c r="N24" s="3">
        <v>31</v>
      </c>
      <c r="O24" s="4">
        <v>4814</v>
      </c>
      <c r="P24" s="4">
        <v>36</v>
      </c>
      <c r="Q24" s="11">
        <v>0.5</v>
      </c>
      <c r="R24" s="7">
        <v>0.5</v>
      </c>
      <c r="S24" s="37">
        <v>3586</v>
      </c>
      <c r="T24" s="41">
        <v>0.245</v>
      </c>
      <c r="U24" s="3">
        <v>4063</v>
      </c>
      <c r="V24" s="4">
        <v>367</v>
      </c>
      <c r="W24" s="13">
        <v>7.6235978396343995E-2</v>
      </c>
      <c r="X24" s="9">
        <v>32</v>
      </c>
      <c r="Y24" s="14">
        <v>6.6472787702534274E-3</v>
      </c>
      <c r="Z24" s="10">
        <v>8.7193460490463212E-2</v>
      </c>
      <c r="AA24" s="9" t="s">
        <v>19</v>
      </c>
    </row>
    <row r="25" spans="14:27" x14ac:dyDescent="0.25">
      <c r="N25" s="3">
        <v>32</v>
      </c>
      <c r="O25" s="4">
        <v>6042</v>
      </c>
      <c r="P25" s="4">
        <v>34</v>
      </c>
      <c r="Q25" s="11">
        <v>0.54</v>
      </c>
      <c r="R25" s="7">
        <v>0.46</v>
      </c>
      <c r="S25" s="37">
        <v>4393</v>
      </c>
      <c r="T25" s="41">
        <v>0.30299999999999999</v>
      </c>
      <c r="U25" s="3">
        <v>5145</v>
      </c>
      <c r="V25" s="4">
        <v>377</v>
      </c>
      <c r="W25" s="13">
        <v>6.2396557431314136E-2</v>
      </c>
      <c r="X25" s="9">
        <v>30</v>
      </c>
      <c r="Y25" s="14">
        <v>4.9652432969215492E-3</v>
      </c>
      <c r="Z25" s="10">
        <v>7.9575596816976124E-2</v>
      </c>
      <c r="AA25" s="9" t="s">
        <v>19</v>
      </c>
    </row>
    <row r="26" spans="14:27" x14ac:dyDescent="0.25">
      <c r="N26" s="3">
        <v>33</v>
      </c>
      <c r="O26" s="4">
        <v>7935</v>
      </c>
      <c r="P26" s="4">
        <v>32</v>
      </c>
      <c r="Q26" s="11">
        <v>0.53</v>
      </c>
      <c r="R26" s="7">
        <v>0.47</v>
      </c>
      <c r="S26" s="37">
        <v>5623</v>
      </c>
      <c r="T26" s="41">
        <v>0.33300000000000002</v>
      </c>
      <c r="U26" s="3">
        <v>6789</v>
      </c>
      <c r="V26" s="4">
        <v>407</v>
      </c>
      <c r="W26" s="13">
        <v>5.1291745431632008E-2</v>
      </c>
      <c r="X26" s="9">
        <v>29</v>
      </c>
      <c r="Y26" s="14">
        <v>3.6546943919344675E-3</v>
      </c>
      <c r="Z26" s="10">
        <v>7.125307125307126E-2</v>
      </c>
      <c r="AA26" s="9" t="s">
        <v>19</v>
      </c>
    </row>
    <row r="27" spans="14:27" x14ac:dyDescent="0.25">
      <c r="N27" s="3">
        <v>34</v>
      </c>
      <c r="O27" s="4">
        <v>9581</v>
      </c>
      <c r="P27" s="4">
        <v>32</v>
      </c>
      <c r="Q27" s="11">
        <v>0.55000000000000004</v>
      </c>
      <c r="R27" s="8">
        <v>0.45</v>
      </c>
      <c r="S27" s="38">
        <v>6997</v>
      </c>
      <c r="T27" s="42">
        <v>0.35</v>
      </c>
      <c r="U27" s="3">
        <v>8050</v>
      </c>
      <c r="V27" s="4">
        <v>405</v>
      </c>
      <c r="W27" s="13">
        <v>4.2271161674146747E-2</v>
      </c>
      <c r="X27" s="9">
        <v>28</v>
      </c>
      <c r="Y27" s="14">
        <v>2.9224506836447134E-3</v>
      </c>
      <c r="Z27" s="10">
        <v>6.9135802469135796E-2</v>
      </c>
      <c r="AA27" s="9" t="s">
        <v>19</v>
      </c>
    </row>
    <row r="28" spans="14:27" x14ac:dyDescent="0.25">
      <c r="N28" s="3">
        <v>35</v>
      </c>
      <c r="O28" s="4">
        <v>8804</v>
      </c>
      <c r="P28" s="4">
        <v>32</v>
      </c>
      <c r="Q28" s="11">
        <v>0.53</v>
      </c>
      <c r="R28" s="8">
        <v>0.47</v>
      </c>
      <c r="S28" s="38">
        <v>6622</v>
      </c>
      <c r="T28" s="42">
        <v>0.31</v>
      </c>
      <c r="U28" s="3">
        <v>7158</v>
      </c>
      <c r="V28" s="4">
        <v>343</v>
      </c>
      <c r="W28" s="13">
        <v>3.8959563834620625E-2</v>
      </c>
      <c r="X28" s="9">
        <v>16</v>
      </c>
      <c r="Y28" s="14">
        <v>1.817355747387551E-3</v>
      </c>
      <c r="Z28" s="10">
        <v>4.6647230320699708E-2</v>
      </c>
      <c r="AA28" s="9" t="s">
        <v>19</v>
      </c>
    </row>
    <row r="29" spans="14:27" x14ac:dyDescent="0.25">
      <c r="N29" s="3">
        <v>36</v>
      </c>
      <c r="O29" s="4">
        <v>8596</v>
      </c>
      <c r="P29" s="4">
        <v>33</v>
      </c>
      <c r="Q29" s="11">
        <v>0.54</v>
      </c>
      <c r="R29" s="33">
        <v>0.46</v>
      </c>
      <c r="S29" s="39">
        <v>6375</v>
      </c>
      <c r="T29" s="43">
        <v>0.27200000000000002</v>
      </c>
      <c r="U29" s="3">
        <v>6865</v>
      </c>
      <c r="V29" s="4">
        <v>373</v>
      </c>
      <c r="W29" s="21">
        <v>4.339227547696603E-2</v>
      </c>
      <c r="X29" s="9">
        <v>33</v>
      </c>
      <c r="Y29" s="14">
        <v>3.8389948813401581E-3</v>
      </c>
      <c r="Z29" s="10">
        <v>8.8471849865951746E-2</v>
      </c>
      <c r="AA29" s="34" t="s">
        <v>19</v>
      </c>
    </row>
    <row r="30" spans="14:27" x14ac:dyDescent="0.25">
      <c r="N30" s="3">
        <v>37</v>
      </c>
      <c r="O30" s="4">
        <v>9760</v>
      </c>
      <c r="P30" s="4">
        <v>35</v>
      </c>
      <c r="Q30" s="11">
        <v>0.52</v>
      </c>
      <c r="R30" s="33">
        <v>0.48</v>
      </c>
      <c r="S30" s="39">
        <v>7154</v>
      </c>
      <c r="T30" s="43">
        <v>0.20599999999999999</v>
      </c>
      <c r="U30" s="3">
        <v>7631</v>
      </c>
      <c r="V30" s="4">
        <v>425</v>
      </c>
      <c r="W30" s="21">
        <v>4.3545081967213115E-2</v>
      </c>
      <c r="X30" s="9">
        <v>58</v>
      </c>
      <c r="Y30" s="14">
        <v>5.942622950819672E-3</v>
      </c>
      <c r="Z30" s="10">
        <v>0.13647058823529412</v>
      </c>
      <c r="AA30" s="34" t="s">
        <v>19</v>
      </c>
    </row>
    <row r="31" spans="14:27" x14ac:dyDescent="0.25">
      <c r="N31" s="3">
        <v>38</v>
      </c>
      <c r="O31" s="4">
        <v>12247</v>
      </c>
      <c r="P31" s="4">
        <v>36</v>
      </c>
      <c r="Q31" s="11">
        <v>0.51</v>
      </c>
      <c r="R31" s="33">
        <v>0.49</v>
      </c>
      <c r="S31" s="39">
        <v>9049</v>
      </c>
      <c r="T31" s="43">
        <v>0.187</v>
      </c>
      <c r="U31" s="3">
        <v>9555</v>
      </c>
      <c r="V31" s="4">
        <v>606</v>
      </c>
      <c r="W31" s="21">
        <v>4.948150567485915E-2</v>
      </c>
      <c r="X31" s="9">
        <v>70</v>
      </c>
      <c r="Y31" s="14">
        <v>5.7156854739936307E-3</v>
      </c>
      <c r="Z31" s="10">
        <v>0.11551155115511551</v>
      </c>
      <c r="AA31" s="34" t="s">
        <v>19</v>
      </c>
    </row>
    <row r="32" spans="14:27" x14ac:dyDescent="0.25">
      <c r="N32" s="3">
        <v>39</v>
      </c>
      <c r="O32" s="4">
        <v>13031</v>
      </c>
      <c r="P32" s="4">
        <v>37</v>
      </c>
      <c r="Q32" s="11">
        <v>0.52</v>
      </c>
      <c r="R32" s="33">
        <v>0.48</v>
      </c>
      <c r="S32" s="39">
        <v>9522</v>
      </c>
      <c r="T32" s="43">
        <v>0.186</v>
      </c>
      <c r="U32" s="3">
        <v>10330</v>
      </c>
      <c r="V32" s="4">
        <v>710</v>
      </c>
      <c r="W32" s="21">
        <v>5.4485457754585222E-2</v>
      </c>
      <c r="X32" s="9">
        <v>95</v>
      </c>
      <c r="Y32" s="14">
        <v>7.2903077277261912E-3</v>
      </c>
      <c r="Z32" s="10">
        <v>0.13380281690140844</v>
      </c>
      <c r="AA32" s="34" t="s">
        <v>19</v>
      </c>
    </row>
    <row r="33" spans="14:27" x14ac:dyDescent="0.25">
      <c r="N33" s="3">
        <v>40</v>
      </c>
      <c r="O33" s="4">
        <v>15836</v>
      </c>
      <c r="P33" s="4">
        <v>38</v>
      </c>
      <c r="Q33" s="11">
        <v>0.52</v>
      </c>
      <c r="R33" s="33">
        <v>0.48</v>
      </c>
      <c r="S33" s="39">
        <v>11448</v>
      </c>
      <c r="T33" s="43">
        <v>0.17499999999999999</v>
      </c>
      <c r="U33" s="3">
        <v>12675</v>
      </c>
      <c r="V33" s="4">
        <v>770</v>
      </c>
      <c r="W33" s="21">
        <v>4.8623389744885073E-2</v>
      </c>
      <c r="X33" s="9">
        <v>85</v>
      </c>
      <c r="Y33" s="14">
        <v>5.3675170497600403E-3</v>
      </c>
      <c r="Z33" s="10">
        <v>0.11038961038961038</v>
      </c>
      <c r="AA33" s="34" t="s">
        <v>19</v>
      </c>
    </row>
    <row r="34" spans="14:27" x14ac:dyDescent="0.25">
      <c r="N34" s="3">
        <v>41</v>
      </c>
      <c r="O34" s="4">
        <v>26067</v>
      </c>
      <c r="P34" s="4">
        <v>39</v>
      </c>
      <c r="Q34" s="11">
        <v>0.51</v>
      </c>
      <c r="R34" s="33">
        <v>0.49</v>
      </c>
      <c r="S34" s="39">
        <v>18041</v>
      </c>
      <c r="T34" s="43">
        <v>0.16600000000000001</v>
      </c>
      <c r="U34" s="3">
        <v>20036</v>
      </c>
      <c r="V34" s="4">
        <v>1411</v>
      </c>
      <c r="W34" s="21">
        <v>5.4129742586411941E-2</v>
      </c>
      <c r="X34" s="9">
        <v>165</v>
      </c>
      <c r="Y34" s="14">
        <v>6.329842329381977E-3</v>
      </c>
      <c r="Z34" s="10">
        <v>0.11693834160170093</v>
      </c>
      <c r="AA34" s="34" t="s">
        <v>19</v>
      </c>
    </row>
    <row r="35" spans="14:27" x14ac:dyDescent="0.25">
      <c r="N35" s="3">
        <v>42</v>
      </c>
      <c r="O35" s="4">
        <v>41937</v>
      </c>
      <c r="P35" s="4">
        <v>39</v>
      </c>
      <c r="Q35" s="11">
        <v>0.51</v>
      </c>
      <c r="R35" s="33">
        <v>0.49</v>
      </c>
      <c r="S35" s="39">
        <v>27317</v>
      </c>
      <c r="T35" s="43">
        <v>0.159</v>
      </c>
      <c r="U35" s="3">
        <v>30667</v>
      </c>
      <c r="V35" s="4">
        <v>1961</v>
      </c>
      <c r="W35" s="21">
        <v>4.6760617116150413E-2</v>
      </c>
      <c r="X35" s="9">
        <v>256</v>
      </c>
      <c r="Y35" s="14">
        <v>6.1043946872689986E-3</v>
      </c>
      <c r="Z35" s="10">
        <v>0.13054563997960225</v>
      </c>
      <c r="AA35" s="34" t="s">
        <v>20</v>
      </c>
    </row>
    <row r="36" spans="14:27" x14ac:dyDescent="0.25">
      <c r="N36" s="3">
        <v>43</v>
      </c>
      <c r="O36" s="4">
        <v>74487</v>
      </c>
      <c r="P36" s="4">
        <v>40</v>
      </c>
      <c r="Q36" s="11">
        <v>0.5</v>
      </c>
      <c r="R36" s="33">
        <v>0.5</v>
      </c>
      <c r="S36" s="39">
        <v>40616</v>
      </c>
      <c r="T36" s="43">
        <v>0.154</v>
      </c>
      <c r="U36" s="3">
        <v>48090</v>
      </c>
      <c r="V36" s="4">
        <v>2935</v>
      </c>
      <c r="W36" s="21">
        <v>3.9402848819257048E-2</v>
      </c>
      <c r="X36" s="9">
        <v>316</v>
      </c>
      <c r="Y36" s="14">
        <v>4.2423510142709465E-3</v>
      </c>
      <c r="Z36" s="10">
        <v>0.10766609880749574</v>
      </c>
      <c r="AA36" s="34" t="s">
        <v>20</v>
      </c>
    </row>
    <row r="37" spans="14:27" x14ac:dyDescent="0.25">
      <c r="N37" s="3">
        <v>44</v>
      </c>
      <c r="O37" s="4">
        <v>107076</v>
      </c>
      <c r="P37" s="4">
        <v>41</v>
      </c>
      <c r="Q37" s="11">
        <v>0.5</v>
      </c>
      <c r="R37" s="33">
        <v>0.5</v>
      </c>
      <c r="S37" s="39">
        <v>45714</v>
      </c>
      <c r="T37" s="43">
        <v>0.158</v>
      </c>
      <c r="U37" s="3">
        <v>58960</v>
      </c>
      <c r="V37" s="4">
        <v>2998</v>
      </c>
      <c r="W37" s="21">
        <v>2.7998804587395867E-2</v>
      </c>
      <c r="X37" s="9">
        <v>172</v>
      </c>
      <c r="Y37" s="14">
        <v>1.6063356868018977E-3</v>
      </c>
      <c r="Z37" s="10">
        <v>5.7371581054036024E-2</v>
      </c>
      <c r="AA37" s="34" t="s">
        <v>20</v>
      </c>
    </row>
  </sheetData>
  <pageMargins left="3.937007874015748E-2" right="0.11811023622047245" top="0" bottom="0" header="0.31496062992125984" footer="0.31496062992125984"/>
  <pageSetup paperSize="9" scale="92" fitToWidth="0" orientation="landscape" horizontalDpi="4294967293" verticalDpi="4294967293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EA9E9-38AE-41A0-8F05-3529255C3B1C}">
  <dimension ref="A1:AA36"/>
  <sheetViews>
    <sheetView showGridLines="0" zoomScale="85" zoomScaleNormal="85" workbookViewId="0">
      <selection activeCell="K38" sqref="K38"/>
    </sheetView>
  </sheetViews>
  <sheetFormatPr baseColWidth="10" defaultRowHeight="15" x14ac:dyDescent="0.25"/>
  <cols>
    <col min="1" max="1" width="22.85546875" customWidth="1"/>
    <col min="11" max="11" width="14.7109375" customWidth="1"/>
    <col min="12" max="12" width="13.5703125" customWidth="1"/>
    <col min="13" max="13" width="8.5703125" customWidth="1"/>
    <col min="14" max="14" width="9.85546875" customWidth="1"/>
    <col min="16" max="16" width="6.5703125" customWidth="1"/>
    <col min="17" max="17" width="9.28515625" customWidth="1"/>
    <col min="18" max="18" width="7.85546875" customWidth="1"/>
    <col min="19" max="19" width="9.5703125" customWidth="1"/>
    <col min="20" max="20" width="12.140625" customWidth="1"/>
    <col min="21" max="21" width="13.28515625" customWidth="1"/>
    <col min="22" max="22" width="11.28515625" customWidth="1"/>
    <col min="23" max="23" width="12.85546875" customWidth="1"/>
    <col min="24" max="24" width="12" customWidth="1"/>
    <col min="25" max="25" width="12.42578125" customWidth="1"/>
    <col min="26" max="26" width="11.140625" customWidth="1"/>
    <col min="27" max="27" width="7.85546875" customWidth="1"/>
    <col min="28" max="28" width="8.85546875" customWidth="1"/>
    <col min="29" max="29" width="9.42578125" customWidth="1"/>
  </cols>
  <sheetData>
    <row r="1" spans="1:27" ht="30" customHeight="1" x14ac:dyDescent="0.25">
      <c r="A1" s="6" t="str">
        <f>N1</f>
        <v>Stand:</v>
      </c>
      <c r="B1" s="5">
        <f>O1</f>
        <v>44131</v>
      </c>
      <c r="E1" t="str">
        <f>U1</f>
        <v>KW 1-10 wurden zusammengefasst</v>
      </c>
      <c r="N1" s="6" t="s">
        <v>1</v>
      </c>
      <c r="O1" s="18">
        <v>44131</v>
      </c>
      <c r="P1" s="1"/>
      <c r="Q1" s="2"/>
      <c r="U1" s="6" t="s">
        <v>12</v>
      </c>
    </row>
    <row r="2" spans="1:27" ht="63.75" x14ac:dyDescent="0.25">
      <c r="N2" s="15" t="s">
        <v>0</v>
      </c>
      <c r="O2" s="16" t="s">
        <v>2</v>
      </c>
      <c r="P2" s="16" t="s">
        <v>9</v>
      </c>
      <c r="Q2" s="15" t="s">
        <v>3</v>
      </c>
      <c r="R2" s="17" t="s">
        <v>4</v>
      </c>
      <c r="S2" s="17" t="s">
        <v>17</v>
      </c>
      <c r="T2" s="17" t="s">
        <v>16</v>
      </c>
      <c r="U2" s="16" t="s">
        <v>18</v>
      </c>
      <c r="V2" s="16" t="s">
        <v>6</v>
      </c>
      <c r="W2" s="16" t="s">
        <v>8</v>
      </c>
      <c r="X2" s="16" t="s">
        <v>7</v>
      </c>
      <c r="Y2" s="16" t="s">
        <v>14</v>
      </c>
      <c r="Z2" s="16" t="s">
        <v>13</v>
      </c>
      <c r="AA2" s="16" t="s">
        <v>10</v>
      </c>
    </row>
    <row r="3" spans="1:27" x14ac:dyDescent="0.25">
      <c r="N3" s="3">
        <v>10</v>
      </c>
      <c r="O3" s="4">
        <v>892</v>
      </c>
      <c r="P3" s="4">
        <v>42</v>
      </c>
      <c r="Q3" s="11">
        <v>0.53</v>
      </c>
      <c r="R3" s="7">
        <v>0.47</v>
      </c>
      <c r="S3" s="37">
        <v>831</v>
      </c>
      <c r="T3" s="41">
        <v>7.5999999999999998E-2</v>
      </c>
      <c r="U3" s="3">
        <v>800</v>
      </c>
      <c r="V3" s="4">
        <v>162</v>
      </c>
      <c r="W3" s="13">
        <v>0.18161434977578475</v>
      </c>
      <c r="X3" s="9">
        <v>12</v>
      </c>
      <c r="Y3" s="14">
        <v>1.3452914798206279E-2</v>
      </c>
      <c r="Z3" s="10">
        <v>7.407407407407407E-2</v>
      </c>
      <c r="AA3" s="9" t="s">
        <v>19</v>
      </c>
    </row>
    <row r="4" spans="1:27" x14ac:dyDescent="0.25">
      <c r="N4" s="3">
        <v>11</v>
      </c>
      <c r="O4" s="4">
        <v>6431</v>
      </c>
      <c r="P4" s="4">
        <v>44</v>
      </c>
      <c r="Q4" s="11">
        <v>0.56000000000000005</v>
      </c>
      <c r="R4" s="7">
        <v>0.44</v>
      </c>
      <c r="S4" s="37">
        <v>5775</v>
      </c>
      <c r="T4" s="41">
        <v>5.2999999999999999E-2</v>
      </c>
      <c r="U4" s="3">
        <v>5613</v>
      </c>
      <c r="V4" s="4">
        <v>520</v>
      </c>
      <c r="W4" s="13">
        <v>8.0858342403980724E-2</v>
      </c>
      <c r="X4" s="9">
        <v>85</v>
      </c>
      <c r="Y4" s="14">
        <v>1.321722904680454E-2</v>
      </c>
      <c r="Z4" s="10">
        <v>0.16346153846153846</v>
      </c>
      <c r="AA4" s="9" t="s">
        <v>19</v>
      </c>
    </row>
    <row r="5" spans="1:27" x14ac:dyDescent="0.25">
      <c r="N5" s="3">
        <v>12</v>
      </c>
      <c r="O5" s="4">
        <v>22422</v>
      </c>
      <c r="P5" s="4">
        <v>45</v>
      </c>
      <c r="Q5" s="11">
        <v>0.55000000000000004</v>
      </c>
      <c r="R5" s="7">
        <v>0.45</v>
      </c>
      <c r="S5" s="37">
        <v>20188</v>
      </c>
      <c r="T5" s="41">
        <v>3.7999999999999999E-2</v>
      </c>
      <c r="U5" s="3">
        <v>19335</v>
      </c>
      <c r="V5" s="4">
        <v>2204</v>
      </c>
      <c r="W5" s="13">
        <v>9.829631611809829E-2</v>
      </c>
      <c r="X5" s="9">
        <v>478</v>
      </c>
      <c r="Y5" s="14">
        <v>2.131834805102132E-2</v>
      </c>
      <c r="Z5" s="10">
        <v>0.21687840290381125</v>
      </c>
      <c r="AA5" s="9" t="s">
        <v>19</v>
      </c>
    </row>
    <row r="6" spans="1:27" x14ac:dyDescent="0.25">
      <c r="N6" s="3">
        <v>13</v>
      </c>
      <c r="O6" s="4">
        <v>34015</v>
      </c>
      <c r="P6" s="4">
        <v>48</v>
      </c>
      <c r="Q6" s="11">
        <v>0.49</v>
      </c>
      <c r="R6" s="7">
        <v>0.51</v>
      </c>
      <c r="S6" s="37">
        <v>30827</v>
      </c>
      <c r="T6" s="41">
        <v>3.2000000000000001E-2</v>
      </c>
      <c r="U6" s="3">
        <v>29442</v>
      </c>
      <c r="V6" s="4">
        <v>5104</v>
      </c>
      <c r="W6" s="13">
        <v>0.15005144789063649</v>
      </c>
      <c r="X6" s="9">
        <v>1450</v>
      </c>
      <c r="Y6" s="14">
        <v>4.2628252241658095E-2</v>
      </c>
      <c r="Z6" s="10">
        <v>0.28409090909090912</v>
      </c>
      <c r="AA6" s="9" t="s">
        <v>19</v>
      </c>
    </row>
    <row r="7" spans="1:27" x14ac:dyDescent="0.25">
      <c r="N7" s="3">
        <v>14</v>
      </c>
      <c r="O7" s="4">
        <v>36062</v>
      </c>
      <c r="P7" s="4">
        <v>51</v>
      </c>
      <c r="Q7" s="11">
        <v>0.45</v>
      </c>
      <c r="R7" s="7">
        <v>0.55000000000000004</v>
      </c>
      <c r="S7" s="37">
        <v>31951</v>
      </c>
      <c r="T7" s="41">
        <v>5.2999999999999999E-2</v>
      </c>
      <c r="U7" s="3">
        <v>31461</v>
      </c>
      <c r="V7" s="4">
        <v>6051</v>
      </c>
      <c r="W7" s="13">
        <v>0.1677943541678221</v>
      </c>
      <c r="X7" s="9">
        <v>2248</v>
      </c>
      <c r="Y7" s="14">
        <v>6.2337086129443733E-2</v>
      </c>
      <c r="Z7" s="10">
        <v>0.37150884151379937</v>
      </c>
      <c r="AA7" s="9" t="s">
        <v>19</v>
      </c>
    </row>
    <row r="8" spans="1:27" x14ac:dyDescent="0.25">
      <c r="N8" s="3">
        <v>15</v>
      </c>
      <c r="O8" s="4">
        <v>27161</v>
      </c>
      <c r="P8" s="4">
        <v>52</v>
      </c>
      <c r="Q8" s="11">
        <v>0.44</v>
      </c>
      <c r="R8" s="7">
        <v>0.56000000000000005</v>
      </c>
      <c r="S8" s="37">
        <v>23547</v>
      </c>
      <c r="T8" s="41">
        <v>8.3000000000000004E-2</v>
      </c>
      <c r="U8" s="3">
        <v>24022</v>
      </c>
      <c r="V8" s="4">
        <v>4704</v>
      </c>
      <c r="W8" s="13">
        <v>0.17318949965023378</v>
      </c>
      <c r="X8" s="9">
        <v>1862</v>
      </c>
      <c r="Y8" s="14">
        <v>6.8554176944884207E-2</v>
      </c>
      <c r="Z8" s="10">
        <v>0.39583333333333331</v>
      </c>
      <c r="AA8" s="9" t="s">
        <v>19</v>
      </c>
    </row>
    <row r="9" spans="1:27" x14ac:dyDescent="0.25">
      <c r="N9" s="3">
        <v>16</v>
      </c>
      <c r="O9" s="4">
        <v>17336</v>
      </c>
      <c r="P9" s="4">
        <v>51</v>
      </c>
      <c r="Q9" s="11">
        <v>0.45</v>
      </c>
      <c r="R9" s="7">
        <v>0.55000000000000004</v>
      </c>
      <c r="S9" s="37">
        <v>14840</v>
      </c>
      <c r="T9" s="41">
        <v>0.113</v>
      </c>
      <c r="U9" s="3">
        <v>15487</v>
      </c>
      <c r="V9" s="4">
        <v>3350</v>
      </c>
      <c r="W9" s="13">
        <v>0.19323950161513614</v>
      </c>
      <c r="X9" s="9">
        <v>1211</v>
      </c>
      <c r="Y9" s="14">
        <v>6.9854637748038767E-2</v>
      </c>
      <c r="Z9" s="10">
        <v>0.36149253731343284</v>
      </c>
      <c r="AA9" s="9" t="s">
        <v>19</v>
      </c>
    </row>
    <row r="10" spans="1:27" x14ac:dyDescent="0.25">
      <c r="N10" s="3">
        <v>17</v>
      </c>
      <c r="O10" s="4">
        <v>12367</v>
      </c>
      <c r="P10" s="4">
        <v>50</v>
      </c>
      <c r="Q10" s="11">
        <v>0.45</v>
      </c>
      <c r="R10" s="7">
        <v>0.55000000000000004</v>
      </c>
      <c r="S10" s="37">
        <v>10258</v>
      </c>
      <c r="T10" s="41">
        <v>0.14000000000000001</v>
      </c>
      <c r="U10" s="3">
        <v>10926</v>
      </c>
      <c r="V10" s="4">
        <v>2218</v>
      </c>
      <c r="W10" s="13">
        <v>0.17934826554540309</v>
      </c>
      <c r="X10" s="9">
        <v>716</v>
      </c>
      <c r="Y10" s="14">
        <v>5.7896013584539503E-2</v>
      </c>
      <c r="Z10" s="10">
        <v>0.32281334535617673</v>
      </c>
      <c r="AA10" s="9" t="s">
        <v>19</v>
      </c>
    </row>
    <row r="11" spans="1:27" x14ac:dyDescent="0.25">
      <c r="N11" s="3">
        <v>18</v>
      </c>
      <c r="O11" s="4">
        <v>7432</v>
      </c>
      <c r="P11" s="4">
        <v>48</v>
      </c>
      <c r="Q11" s="11">
        <v>0.48</v>
      </c>
      <c r="R11" s="7">
        <v>0.52</v>
      </c>
      <c r="S11" s="37">
        <v>6233</v>
      </c>
      <c r="T11" s="41">
        <v>0.17699999999999999</v>
      </c>
      <c r="U11" s="3">
        <v>6582</v>
      </c>
      <c r="V11" s="4">
        <v>1351</v>
      </c>
      <c r="W11" s="13">
        <v>0.18178148546824544</v>
      </c>
      <c r="X11" s="9">
        <v>375</v>
      </c>
      <c r="Y11" s="14">
        <v>5.0457481162540369E-2</v>
      </c>
      <c r="Z11" s="10">
        <v>0.27757216876387864</v>
      </c>
      <c r="AA11" s="9" t="s">
        <v>19</v>
      </c>
    </row>
    <row r="12" spans="1:27" x14ac:dyDescent="0.25">
      <c r="N12" s="3">
        <v>19</v>
      </c>
      <c r="O12" s="4">
        <v>6224</v>
      </c>
      <c r="P12" s="4">
        <v>47</v>
      </c>
      <c r="Q12" s="11">
        <v>0.48</v>
      </c>
      <c r="R12" s="7">
        <v>0.52</v>
      </c>
      <c r="S12" s="37">
        <v>5215</v>
      </c>
      <c r="T12" s="41">
        <v>0.19800000000000001</v>
      </c>
      <c r="U12" s="3">
        <v>5596</v>
      </c>
      <c r="V12" s="4">
        <v>1065</v>
      </c>
      <c r="W12" s="13">
        <v>0.17111182519280205</v>
      </c>
      <c r="X12" s="9">
        <v>250</v>
      </c>
      <c r="Y12" s="14">
        <v>4.0167095115681235E-2</v>
      </c>
      <c r="Z12" s="10">
        <v>0.23474178403755869</v>
      </c>
      <c r="AA12" s="9" t="s">
        <v>19</v>
      </c>
    </row>
    <row r="13" spans="1:27" x14ac:dyDescent="0.25">
      <c r="N13" s="3">
        <v>20</v>
      </c>
      <c r="O13" s="4">
        <v>4722</v>
      </c>
      <c r="P13" s="4">
        <v>45</v>
      </c>
      <c r="Q13" s="11">
        <v>0.49</v>
      </c>
      <c r="R13" s="7">
        <v>0.51</v>
      </c>
      <c r="S13" s="37">
        <v>3923</v>
      </c>
      <c r="T13" s="41">
        <v>0.23400000000000001</v>
      </c>
      <c r="U13" s="3">
        <v>4196</v>
      </c>
      <c r="V13" s="4">
        <v>731</v>
      </c>
      <c r="W13" s="13">
        <v>0.15480728504870817</v>
      </c>
      <c r="X13" s="9">
        <v>158</v>
      </c>
      <c r="Y13" s="14">
        <v>3.3460398136382886E-2</v>
      </c>
      <c r="Z13" s="10">
        <v>0.2161422708618331</v>
      </c>
      <c r="AA13" s="9" t="s">
        <v>19</v>
      </c>
    </row>
    <row r="14" spans="1:27" x14ac:dyDescent="0.25">
      <c r="N14" s="3">
        <v>21</v>
      </c>
      <c r="O14" s="4">
        <v>3614</v>
      </c>
      <c r="P14" s="4">
        <v>43</v>
      </c>
      <c r="Q14" s="11">
        <v>0.5</v>
      </c>
      <c r="R14" s="7">
        <v>0.5</v>
      </c>
      <c r="S14" s="37">
        <v>2811</v>
      </c>
      <c r="T14" s="41">
        <v>0.26400000000000001</v>
      </c>
      <c r="U14" s="3">
        <v>3105</v>
      </c>
      <c r="V14" s="4">
        <v>508</v>
      </c>
      <c r="W14" s="13">
        <v>0.14056447149972329</v>
      </c>
      <c r="X14" s="9">
        <v>109</v>
      </c>
      <c r="Y14" s="14">
        <v>3.0160486995019369E-2</v>
      </c>
      <c r="Z14" s="10">
        <v>0.21456692913385828</v>
      </c>
      <c r="AA14" s="9" t="s">
        <v>19</v>
      </c>
    </row>
    <row r="15" spans="1:27" x14ac:dyDescent="0.25">
      <c r="N15" s="3">
        <v>22</v>
      </c>
      <c r="O15" s="4">
        <v>3199</v>
      </c>
      <c r="P15" s="4">
        <v>42</v>
      </c>
      <c r="Q15" s="11">
        <v>0.51</v>
      </c>
      <c r="R15" s="7">
        <v>0.49</v>
      </c>
      <c r="S15" s="37">
        <v>2531</v>
      </c>
      <c r="T15" s="41">
        <v>0.23400000000000001</v>
      </c>
      <c r="U15" s="3">
        <v>2756</v>
      </c>
      <c r="V15" s="4">
        <v>413</v>
      </c>
      <c r="W15" s="13">
        <v>0.12910284463894967</v>
      </c>
      <c r="X15" s="9">
        <v>62</v>
      </c>
      <c r="Y15" s="14">
        <v>1.9381056580181306E-2</v>
      </c>
      <c r="Z15" s="10">
        <v>0.15012106537530268</v>
      </c>
      <c r="AA15" s="9" t="s">
        <v>19</v>
      </c>
    </row>
    <row r="16" spans="1:27" x14ac:dyDescent="0.25">
      <c r="N16" s="3">
        <v>23</v>
      </c>
      <c r="O16" s="4">
        <v>2351</v>
      </c>
      <c r="P16" s="4">
        <v>39</v>
      </c>
      <c r="Q16" s="11">
        <v>0.51</v>
      </c>
      <c r="R16" s="7">
        <v>0.49</v>
      </c>
      <c r="S16" s="37">
        <v>1831</v>
      </c>
      <c r="T16" s="41">
        <v>0.23300000000000001</v>
      </c>
      <c r="U16" s="3">
        <v>2073</v>
      </c>
      <c r="V16" s="4">
        <v>311</v>
      </c>
      <c r="W16" s="13">
        <v>0.13228413441088899</v>
      </c>
      <c r="X16" s="9">
        <v>45</v>
      </c>
      <c r="Y16" s="14">
        <v>1.9140791152700978E-2</v>
      </c>
      <c r="Z16" s="10">
        <v>0.14469453376205788</v>
      </c>
      <c r="AA16" s="9" t="s">
        <v>19</v>
      </c>
    </row>
    <row r="17" spans="14:27" x14ac:dyDescent="0.25">
      <c r="N17" s="3">
        <v>24</v>
      </c>
      <c r="O17" s="4">
        <v>2341</v>
      </c>
      <c r="P17" s="4">
        <v>37</v>
      </c>
      <c r="Q17" s="11">
        <v>0.54</v>
      </c>
      <c r="R17" s="7">
        <v>0.46</v>
      </c>
      <c r="S17" s="37">
        <v>1730</v>
      </c>
      <c r="T17" s="41">
        <v>0.24399999999999999</v>
      </c>
      <c r="U17" s="3">
        <v>2079</v>
      </c>
      <c r="V17" s="4">
        <v>283</v>
      </c>
      <c r="W17" s="13">
        <v>0.12088850918410936</v>
      </c>
      <c r="X17" s="9">
        <v>32</v>
      </c>
      <c r="Y17" s="14">
        <v>1.3669372063220846E-2</v>
      </c>
      <c r="Z17" s="10">
        <v>0.11307420494699646</v>
      </c>
      <c r="AA17" s="9" t="s">
        <v>19</v>
      </c>
    </row>
    <row r="18" spans="14:27" x14ac:dyDescent="0.25">
      <c r="N18" s="3">
        <v>25</v>
      </c>
      <c r="O18" s="4">
        <v>4088</v>
      </c>
      <c r="P18" s="4">
        <v>36</v>
      </c>
      <c r="Q18" s="11">
        <v>0.59</v>
      </c>
      <c r="R18" s="7">
        <v>0.41</v>
      </c>
      <c r="S18" s="37">
        <v>2928</v>
      </c>
      <c r="T18" s="41">
        <v>0.251</v>
      </c>
      <c r="U18" s="3">
        <v>3732</v>
      </c>
      <c r="V18" s="4">
        <v>314</v>
      </c>
      <c r="W18" s="13">
        <v>7.6810176125244614E-2</v>
      </c>
      <c r="X18" s="9">
        <v>36</v>
      </c>
      <c r="Y18" s="14">
        <v>8.8062622309197647E-3</v>
      </c>
      <c r="Z18" s="10">
        <v>0.11464968152866242</v>
      </c>
      <c r="AA18" s="9" t="s">
        <v>19</v>
      </c>
    </row>
    <row r="19" spans="14:27" x14ac:dyDescent="0.25">
      <c r="N19" s="3">
        <v>26</v>
      </c>
      <c r="O19" s="4">
        <v>3198</v>
      </c>
      <c r="P19" s="4">
        <v>37</v>
      </c>
      <c r="Q19" s="11">
        <v>0.55000000000000004</v>
      </c>
      <c r="R19" s="7">
        <v>0.45</v>
      </c>
      <c r="S19" s="37">
        <v>2310</v>
      </c>
      <c r="T19" s="41">
        <v>0.23300000000000001</v>
      </c>
      <c r="U19" s="3">
        <v>2845</v>
      </c>
      <c r="V19" s="4">
        <v>289</v>
      </c>
      <c r="W19" s="13">
        <v>9.0368980612883051E-2</v>
      </c>
      <c r="X19" s="9">
        <v>23</v>
      </c>
      <c r="Y19" s="14">
        <v>7.1919949968730461E-3</v>
      </c>
      <c r="Z19" s="10">
        <v>7.9584775086505188E-2</v>
      </c>
      <c r="AA19" s="9" t="s">
        <v>19</v>
      </c>
    </row>
    <row r="20" spans="14:27" x14ac:dyDescent="0.25">
      <c r="N20" s="3">
        <v>27</v>
      </c>
      <c r="O20" s="4">
        <v>2693</v>
      </c>
      <c r="P20" s="4">
        <v>36</v>
      </c>
      <c r="Q20" s="11">
        <v>0.52</v>
      </c>
      <c r="R20" s="7">
        <v>0.48</v>
      </c>
      <c r="S20" s="37">
        <v>2061</v>
      </c>
      <c r="T20" s="41">
        <v>0.26900000000000002</v>
      </c>
      <c r="U20" s="3">
        <v>2466</v>
      </c>
      <c r="V20" s="4">
        <v>258</v>
      </c>
      <c r="W20" s="13">
        <v>9.5803936130709241E-2</v>
      </c>
      <c r="X20" s="9">
        <v>26</v>
      </c>
      <c r="Y20" s="14">
        <v>9.6546602302265139E-3</v>
      </c>
      <c r="Z20" s="10">
        <v>0.10077519379844961</v>
      </c>
      <c r="AA20" s="9" t="s">
        <v>19</v>
      </c>
    </row>
    <row r="21" spans="14:27" x14ac:dyDescent="0.25">
      <c r="N21" s="3">
        <v>28</v>
      </c>
      <c r="O21" s="4">
        <v>2419</v>
      </c>
      <c r="P21" s="4">
        <v>36</v>
      </c>
      <c r="Q21" s="11">
        <v>0.56000000000000005</v>
      </c>
      <c r="R21" s="7">
        <v>0.44</v>
      </c>
      <c r="S21" s="37">
        <v>1910</v>
      </c>
      <c r="T21" s="41">
        <v>0.24199999999999999</v>
      </c>
      <c r="U21" s="3">
        <v>2186</v>
      </c>
      <c r="V21" s="4">
        <v>251</v>
      </c>
      <c r="W21" s="13">
        <v>0.10376188507647788</v>
      </c>
      <c r="X21" s="9">
        <v>24</v>
      </c>
      <c r="Y21" s="14">
        <v>9.9214551467548574E-3</v>
      </c>
      <c r="Z21" s="10">
        <v>9.5617529880478086E-2</v>
      </c>
      <c r="AA21" s="9" t="s">
        <v>19</v>
      </c>
    </row>
    <row r="22" spans="14:27" x14ac:dyDescent="0.25">
      <c r="N22" s="3">
        <v>29</v>
      </c>
      <c r="O22" s="4">
        <v>3015</v>
      </c>
      <c r="P22" s="4">
        <v>36</v>
      </c>
      <c r="Q22" s="11">
        <v>0.52</v>
      </c>
      <c r="R22" s="7">
        <v>0.48</v>
      </c>
      <c r="S22" s="37">
        <v>2349</v>
      </c>
      <c r="T22" s="41">
        <v>0.22800000000000001</v>
      </c>
      <c r="U22" s="3">
        <v>2630</v>
      </c>
      <c r="V22" s="4">
        <v>316</v>
      </c>
      <c r="W22" s="13">
        <v>0.10480928689883914</v>
      </c>
      <c r="X22" s="9">
        <v>30</v>
      </c>
      <c r="Y22" s="14">
        <v>9.9502487562189053E-3</v>
      </c>
      <c r="Z22" s="10">
        <v>9.49367088607595E-2</v>
      </c>
      <c r="AA22" s="9" t="s">
        <v>19</v>
      </c>
    </row>
    <row r="23" spans="14:27" x14ac:dyDescent="0.25">
      <c r="N23" s="3">
        <v>30</v>
      </c>
      <c r="O23" s="4">
        <v>3931</v>
      </c>
      <c r="P23" s="4">
        <v>36</v>
      </c>
      <c r="Q23" s="11">
        <v>0.52</v>
      </c>
      <c r="R23" s="7">
        <v>0.48</v>
      </c>
      <c r="S23" s="37">
        <v>3134</v>
      </c>
      <c r="T23" s="41">
        <v>0.27</v>
      </c>
      <c r="U23" s="3">
        <v>3429</v>
      </c>
      <c r="V23" s="4">
        <v>325</v>
      </c>
      <c r="W23" s="13">
        <v>8.2676163825998475E-2</v>
      </c>
      <c r="X23" s="9">
        <v>32</v>
      </c>
      <c r="Y23" s="14">
        <v>8.1404222844060035E-3</v>
      </c>
      <c r="Z23" s="10">
        <v>9.8461538461538461E-2</v>
      </c>
      <c r="AA23" s="9" t="s">
        <v>19</v>
      </c>
    </row>
    <row r="24" spans="14:27" x14ac:dyDescent="0.25">
      <c r="N24" s="3">
        <v>31</v>
      </c>
      <c r="O24" s="4">
        <v>4812</v>
      </c>
      <c r="P24" s="4">
        <v>36</v>
      </c>
      <c r="Q24" s="11">
        <v>0.5</v>
      </c>
      <c r="R24" s="7">
        <v>0.5</v>
      </c>
      <c r="S24" s="37">
        <v>3585</v>
      </c>
      <c r="T24" s="41">
        <v>0.245</v>
      </c>
      <c r="U24" s="3">
        <v>4062</v>
      </c>
      <c r="V24" s="4">
        <v>367</v>
      </c>
      <c r="W24" s="13">
        <v>7.6267664172901081E-2</v>
      </c>
      <c r="X24" s="9">
        <v>32</v>
      </c>
      <c r="Y24" s="14">
        <v>6.6500415627597674E-3</v>
      </c>
      <c r="Z24" s="10">
        <v>8.7193460490463212E-2</v>
      </c>
      <c r="AA24" s="9" t="s">
        <v>19</v>
      </c>
    </row>
    <row r="25" spans="14:27" x14ac:dyDescent="0.25">
      <c r="N25" s="3">
        <v>32</v>
      </c>
      <c r="O25" s="4">
        <v>6037</v>
      </c>
      <c r="P25" s="4">
        <v>34</v>
      </c>
      <c r="Q25" s="11">
        <v>0.54</v>
      </c>
      <c r="R25" s="7">
        <v>0.46</v>
      </c>
      <c r="S25" s="37">
        <v>4390</v>
      </c>
      <c r="T25" s="41">
        <v>0.30299999999999999</v>
      </c>
      <c r="U25" s="3">
        <v>5142</v>
      </c>
      <c r="V25" s="4">
        <v>377</v>
      </c>
      <c r="W25" s="13">
        <v>6.2448235878747725E-2</v>
      </c>
      <c r="X25" s="9">
        <v>30</v>
      </c>
      <c r="Y25" s="14">
        <v>4.9693556402186515E-3</v>
      </c>
      <c r="Z25" s="10">
        <v>7.9575596816976124E-2</v>
      </c>
      <c r="AA25" s="9" t="s">
        <v>19</v>
      </c>
    </row>
    <row r="26" spans="14:27" x14ac:dyDescent="0.25">
      <c r="N26" s="3">
        <v>33</v>
      </c>
      <c r="O26" s="4">
        <v>7932</v>
      </c>
      <c r="P26" s="4">
        <v>32</v>
      </c>
      <c r="Q26" s="11">
        <v>0.53</v>
      </c>
      <c r="R26" s="7">
        <v>0.47</v>
      </c>
      <c r="S26" s="37">
        <v>5614</v>
      </c>
      <c r="T26" s="41">
        <v>0.33300000000000002</v>
      </c>
      <c r="U26" s="3">
        <v>6783</v>
      </c>
      <c r="V26" s="4">
        <v>407</v>
      </c>
      <c r="W26" s="13">
        <v>5.1311144730206759E-2</v>
      </c>
      <c r="X26" s="9">
        <v>29</v>
      </c>
      <c r="Y26" s="14">
        <v>3.6560766515380738E-3</v>
      </c>
      <c r="Z26" s="10">
        <v>7.125307125307126E-2</v>
      </c>
      <c r="AA26" s="9" t="s">
        <v>19</v>
      </c>
    </row>
    <row r="27" spans="14:27" x14ac:dyDescent="0.25">
      <c r="N27" s="3">
        <v>34</v>
      </c>
      <c r="O27" s="4">
        <v>9576</v>
      </c>
      <c r="P27" s="4">
        <v>32</v>
      </c>
      <c r="Q27" s="11">
        <v>0.55000000000000004</v>
      </c>
      <c r="R27" s="8">
        <v>0.45</v>
      </c>
      <c r="S27" s="38">
        <v>6987</v>
      </c>
      <c r="T27" s="42">
        <v>0.35</v>
      </c>
      <c r="U27" s="3">
        <v>8047</v>
      </c>
      <c r="V27" s="4">
        <v>405</v>
      </c>
      <c r="W27" s="13">
        <v>4.2293233082706765E-2</v>
      </c>
      <c r="X27" s="9">
        <v>28</v>
      </c>
      <c r="Y27" s="14">
        <v>2.9239766081871343E-3</v>
      </c>
      <c r="Z27" s="10">
        <v>6.9135802469135796E-2</v>
      </c>
      <c r="AA27" s="9" t="s">
        <v>19</v>
      </c>
    </row>
    <row r="28" spans="14:27" x14ac:dyDescent="0.25">
      <c r="N28" s="3">
        <v>35</v>
      </c>
      <c r="O28" s="4">
        <v>8803</v>
      </c>
      <c r="P28" s="4">
        <v>32</v>
      </c>
      <c r="Q28" s="11">
        <v>0.53</v>
      </c>
      <c r="R28" s="8">
        <v>0.47</v>
      </c>
      <c r="S28" s="38">
        <v>6623</v>
      </c>
      <c r="T28" s="42">
        <v>0.311</v>
      </c>
      <c r="U28" s="3">
        <v>7158</v>
      </c>
      <c r="V28" s="4">
        <v>343</v>
      </c>
      <c r="W28" s="13">
        <v>3.8963989549017378E-2</v>
      </c>
      <c r="X28" s="9">
        <v>16</v>
      </c>
      <c r="Y28" s="14">
        <v>1.8175621947063502E-3</v>
      </c>
      <c r="Z28" s="10">
        <v>4.6647230320699708E-2</v>
      </c>
      <c r="AA28" s="9" t="s">
        <v>19</v>
      </c>
    </row>
    <row r="29" spans="14:27" x14ac:dyDescent="0.25">
      <c r="N29" s="3">
        <v>36</v>
      </c>
      <c r="O29" s="4">
        <v>8592</v>
      </c>
      <c r="P29" s="4">
        <v>33</v>
      </c>
      <c r="Q29" s="11">
        <v>0.54</v>
      </c>
      <c r="R29" s="33">
        <v>0.46</v>
      </c>
      <c r="S29" s="39">
        <v>6372</v>
      </c>
      <c r="T29" s="43">
        <v>0.27200000000000002</v>
      </c>
      <c r="U29" s="3">
        <v>6860</v>
      </c>
      <c r="V29" s="4">
        <v>373</v>
      </c>
      <c r="W29" s="21">
        <v>4.3412476722532588E-2</v>
      </c>
      <c r="X29" s="9">
        <v>32</v>
      </c>
      <c r="Y29" s="14">
        <v>3.7243947858472998E-3</v>
      </c>
      <c r="Z29" s="10">
        <v>8.5790884718498661E-2</v>
      </c>
      <c r="AA29" s="34" t="s">
        <v>19</v>
      </c>
    </row>
    <row r="30" spans="14:27" x14ac:dyDescent="0.25">
      <c r="N30" s="3">
        <v>37</v>
      </c>
      <c r="O30" s="4">
        <v>9749</v>
      </c>
      <c r="P30" s="4">
        <v>35</v>
      </c>
      <c r="Q30" s="11">
        <v>0.52</v>
      </c>
      <c r="R30" s="33">
        <v>0.48</v>
      </c>
      <c r="S30" s="39">
        <v>7144</v>
      </c>
      <c r="T30" s="43">
        <v>0.20599999999999999</v>
      </c>
      <c r="U30" s="3">
        <v>7624</v>
      </c>
      <c r="V30" s="4">
        <v>424</v>
      </c>
      <c r="W30" s="21">
        <v>4.3491640168222379E-2</v>
      </c>
      <c r="X30" s="9">
        <v>54</v>
      </c>
      <c r="Y30" s="14">
        <v>5.5390296440660583E-3</v>
      </c>
      <c r="Z30" s="10">
        <v>0.12735849056603774</v>
      </c>
      <c r="AA30" s="34" t="s">
        <v>19</v>
      </c>
    </row>
    <row r="31" spans="14:27" x14ac:dyDescent="0.25">
      <c r="N31" s="3">
        <v>38</v>
      </c>
      <c r="O31" s="4">
        <v>12240</v>
      </c>
      <c r="P31" s="4">
        <v>36</v>
      </c>
      <c r="Q31" s="11">
        <v>0.51</v>
      </c>
      <c r="R31" s="33">
        <v>0.49</v>
      </c>
      <c r="S31" s="39">
        <v>9037</v>
      </c>
      <c r="T31" s="43">
        <v>0.186</v>
      </c>
      <c r="U31" s="3">
        <v>9545</v>
      </c>
      <c r="V31" s="4">
        <v>604</v>
      </c>
      <c r="W31" s="21">
        <v>4.9346405228758168E-2</v>
      </c>
      <c r="X31" s="9">
        <v>68</v>
      </c>
      <c r="Y31" s="14">
        <v>5.5555555555555558E-3</v>
      </c>
      <c r="Z31" s="10">
        <v>0.11258278145695365</v>
      </c>
      <c r="AA31" s="34" t="s">
        <v>19</v>
      </c>
    </row>
    <row r="32" spans="14:27" x14ac:dyDescent="0.25">
      <c r="N32" s="3">
        <v>39</v>
      </c>
      <c r="O32" s="4">
        <v>13021</v>
      </c>
      <c r="P32" s="4">
        <v>37</v>
      </c>
      <c r="Q32" s="11">
        <v>0.52</v>
      </c>
      <c r="R32" s="33">
        <v>0.48</v>
      </c>
      <c r="S32" s="39">
        <v>9486</v>
      </c>
      <c r="T32" s="43">
        <v>0.186</v>
      </c>
      <c r="U32" s="3">
        <v>10311</v>
      </c>
      <c r="V32" s="4">
        <v>708</v>
      </c>
      <c r="W32" s="21">
        <v>5.4373704016588587E-2</v>
      </c>
      <c r="X32" s="9">
        <v>89</v>
      </c>
      <c r="Y32" s="14">
        <v>6.8351125105598652E-3</v>
      </c>
      <c r="Z32" s="10">
        <v>0.12570621468926554</v>
      </c>
      <c r="AA32" s="34" t="s">
        <v>19</v>
      </c>
    </row>
    <row r="33" spans="14:27" x14ac:dyDescent="0.25">
      <c r="N33" s="3">
        <v>40</v>
      </c>
      <c r="O33" s="4">
        <v>15812</v>
      </c>
      <c r="P33" s="4">
        <v>38</v>
      </c>
      <c r="Q33" s="11">
        <v>0.52</v>
      </c>
      <c r="R33" s="33">
        <v>0.48</v>
      </c>
      <c r="S33" s="39">
        <v>11375</v>
      </c>
      <c r="T33" s="43">
        <v>0.17499999999999999</v>
      </c>
      <c r="U33" s="3">
        <v>12615</v>
      </c>
      <c r="V33" s="4">
        <v>764</v>
      </c>
      <c r="W33" s="21">
        <v>4.8317733367062993E-2</v>
      </c>
      <c r="X33" s="9">
        <v>79</v>
      </c>
      <c r="Y33" s="14">
        <v>4.9962054136099164E-3</v>
      </c>
      <c r="Z33" s="10">
        <v>0.10340314136125654</v>
      </c>
      <c r="AA33" s="34" t="s">
        <v>19</v>
      </c>
    </row>
    <row r="34" spans="14:27" x14ac:dyDescent="0.25">
      <c r="N34" s="3">
        <v>41</v>
      </c>
      <c r="O34" s="4">
        <v>26048</v>
      </c>
      <c r="P34" s="4">
        <v>39</v>
      </c>
      <c r="Q34" s="11">
        <v>0.51</v>
      </c>
      <c r="R34" s="33">
        <v>0.49</v>
      </c>
      <c r="S34" s="39">
        <v>17698</v>
      </c>
      <c r="T34" s="43">
        <v>0.16600000000000001</v>
      </c>
      <c r="U34" s="3">
        <v>19793</v>
      </c>
      <c r="V34" s="4">
        <v>1390</v>
      </c>
      <c r="W34" s="21">
        <v>5.3363022113022116E-2</v>
      </c>
      <c r="X34" s="9">
        <v>137</v>
      </c>
      <c r="Y34" s="14">
        <v>5.2595208845208847E-3</v>
      </c>
      <c r="Z34" s="10">
        <v>9.8561151079136697E-2</v>
      </c>
      <c r="AA34" s="34" t="s">
        <v>11</v>
      </c>
    </row>
    <row r="35" spans="14:27" x14ac:dyDescent="0.25">
      <c r="N35" s="3">
        <v>42</v>
      </c>
      <c r="O35" s="4">
        <v>41867</v>
      </c>
      <c r="P35" s="4">
        <v>39</v>
      </c>
      <c r="Q35" s="11">
        <v>0.51</v>
      </c>
      <c r="R35" s="33">
        <v>0.49</v>
      </c>
      <c r="S35" s="39">
        <v>26116</v>
      </c>
      <c r="T35" s="43">
        <v>0.158</v>
      </c>
      <c r="U35" s="3">
        <v>29719</v>
      </c>
      <c r="V35" s="4">
        <v>1808</v>
      </c>
      <c r="W35" s="21">
        <v>4.3184369551197838E-2</v>
      </c>
      <c r="X35" s="9">
        <v>143</v>
      </c>
      <c r="Y35" s="14">
        <v>3.4155779014498292E-3</v>
      </c>
      <c r="Z35" s="10">
        <v>7.9092920353982299E-2</v>
      </c>
      <c r="AA35" s="34" t="s">
        <v>11</v>
      </c>
    </row>
    <row r="36" spans="14:27" x14ac:dyDescent="0.25">
      <c r="N36" s="3">
        <v>43</v>
      </c>
      <c r="O36" s="4">
        <v>72231</v>
      </c>
      <c r="P36" s="4">
        <v>40</v>
      </c>
      <c r="Q36" s="11">
        <v>0.5</v>
      </c>
      <c r="R36" s="33">
        <v>0.5</v>
      </c>
      <c r="S36" s="39">
        <v>33359</v>
      </c>
      <c r="T36" s="43">
        <v>0.16</v>
      </c>
      <c r="U36" s="3">
        <v>42458</v>
      </c>
      <c r="V36" s="4">
        <v>2301</v>
      </c>
      <c r="W36" s="21">
        <v>3.185612825518129E-2</v>
      </c>
      <c r="X36" s="9">
        <v>91</v>
      </c>
      <c r="Y36" s="14">
        <v>1.2598468801484127E-3</v>
      </c>
      <c r="Z36" s="10">
        <v>3.954802259887006E-2</v>
      </c>
      <c r="AA36" s="34" t="s">
        <v>11</v>
      </c>
    </row>
  </sheetData>
  <pageMargins left="3.937007874015748E-2" right="0.11811023622047245" top="0.39370078740157483" bottom="0.39370078740157483" header="0.31496062992125984" footer="0.31496062992125984"/>
  <pageSetup paperSize="9" scale="92" fitToWidth="0" orientation="landscape" horizontalDpi="4294967293" verticalDpi="4294967293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65294-6EB5-4752-9A2D-CCBFD2986D35}">
  <dimension ref="A1:AA36"/>
  <sheetViews>
    <sheetView showGridLines="0" zoomScale="85" zoomScaleNormal="85" workbookViewId="0">
      <selection activeCell="E38" sqref="E38"/>
    </sheetView>
  </sheetViews>
  <sheetFormatPr baseColWidth="10" defaultRowHeight="15" x14ac:dyDescent="0.25"/>
  <cols>
    <col min="1" max="1" width="22.85546875" customWidth="1"/>
    <col min="11" max="11" width="14.7109375" customWidth="1"/>
    <col min="12" max="12" width="13.5703125" customWidth="1"/>
    <col min="13" max="13" width="8.5703125" customWidth="1"/>
    <col min="14" max="14" width="9.85546875" customWidth="1"/>
    <col min="16" max="16" width="6.5703125" customWidth="1"/>
    <col min="17" max="17" width="9.28515625" customWidth="1"/>
    <col min="18" max="18" width="7.85546875" customWidth="1"/>
    <col min="19" max="19" width="9.5703125" customWidth="1"/>
    <col min="20" max="20" width="12.140625" customWidth="1"/>
    <col min="21" max="21" width="13.28515625" customWidth="1"/>
    <col min="22" max="22" width="11.28515625" customWidth="1"/>
    <col min="23" max="23" width="12.85546875" customWidth="1"/>
    <col min="24" max="24" width="12" customWidth="1"/>
    <col min="25" max="25" width="12.42578125" customWidth="1"/>
    <col min="26" max="26" width="11.140625" customWidth="1"/>
    <col min="27" max="27" width="7.85546875" customWidth="1"/>
    <col min="28" max="28" width="8.85546875" customWidth="1"/>
    <col min="29" max="29" width="9.42578125" customWidth="1"/>
  </cols>
  <sheetData>
    <row r="1" spans="1:27" ht="30" customHeight="1" x14ac:dyDescent="0.25">
      <c r="A1" s="6" t="str">
        <f>N1</f>
        <v>Stand:</v>
      </c>
      <c r="B1" s="5">
        <f>O1</f>
        <v>44124</v>
      </c>
      <c r="E1" t="str">
        <f>U1</f>
        <v>KW 1-10 wurden zusammengefasst</v>
      </c>
      <c r="N1" s="6" t="s">
        <v>1</v>
      </c>
      <c r="O1" s="18">
        <v>44124</v>
      </c>
      <c r="P1" s="1"/>
      <c r="Q1" s="2"/>
      <c r="U1" s="6" t="s">
        <v>12</v>
      </c>
    </row>
    <row r="2" spans="1:27" ht="63.75" x14ac:dyDescent="0.25">
      <c r="N2" s="15" t="s">
        <v>0</v>
      </c>
      <c r="O2" s="16" t="s">
        <v>2</v>
      </c>
      <c r="P2" s="16" t="s">
        <v>9</v>
      </c>
      <c r="Q2" s="15" t="s">
        <v>3</v>
      </c>
      <c r="R2" s="17" t="s">
        <v>4</v>
      </c>
      <c r="S2" s="17" t="s">
        <v>17</v>
      </c>
      <c r="T2" s="17" t="s">
        <v>16</v>
      </c>
      <c r="U2" s="16" t="s">
        <v>18</v>
      </c>
      <c r="V2" s="16" t="s">
        <v>6</v>
      </c>
      <c r="W2" s="16" t="s">
        <v>8</v>
      </c>
      <c r="X2" s="16" t="s">
        <v>7</v>
      </c>
      <c r="Y2" s="16" t="s">
        <v>14</v>
      </c>
      <c r="Z2" s="16" t="s">
        <v>13</v>
      </c>
      <c r="AA2" s="16" t="s">
        <v>10</v>
      </c>
    </row>
    <row r="3" spans="1:27" x14ac:dyDescent="0.25">
      <c r="N3" s="3">
        <v>10</v>
      </c>
      <c r="O3" s="4">
        <v>892</v>
      </c>
      <c r="P3" s="4">
        <v>42</v>
      </c>
      <c r="Q3" s="11">
        <v>0.53</v>
      </c>
      <c r="R3" s="7">
        <v>0.47</v>
      </c>
      <c r="S3" s="37">
        <v>831</v>
      </c>
      <c r="T3" s="41">
        <v>7.5999999999999998E-2</v>
      </c>
      <c r="U3" s="3">
        <v>800</v>
      </c>
      <c r="V3" s="4">
        <v>162</v>
      </c>
      <c r="W3" s="13">
        <v>0.18161434977578475</v>
      </c>
      <c r="X3" s="9">
        <v>12</v>
      </c>
      <c r="Y3" s="14">
        <v>1.3452914798206279E-2</v>
      </c>
      <c r="Z3" s="10">
        <v>7.407407407407407E-2</v>
      </c>
      <c r="AA3" s="9" t="s">
        <v>19</v>
      </c>
    </row>
    <row r="4" spans="1:27" x14ac:dyDescent="0.25">
      <c r="N4" s="3">
        <v>11</v>
      </c>
      <c r="O4" s="4">
        <v>6431</v>
      </c>
      <c r="P4" s="4">
        <v>44</v>
      </c>
      <c r="Q4" s="11">
        <v>0.56000000000000005</v>
      </c>
      <c r="R4" s="7">
        <v>0.44</v>
      </c>
      <c r="S4" s="37">
        <v>5775</v>
      </c>
      <c r="T4" s="41">
        <v>5.2999999999999999E-2</v>
      </c>
      <c r="U4" s="3">
        <v>5613</v>
      </c>
      <c r="V4" s="4">
        <v>520</v>
      </c>
      <c r="W4" s="13">
        <v>8.0858342403980724E-2</v>
      </c>
      <c r="X4" s="9">
        <v>85</v>
      </c>
      <c r="Y4" s="14">
        <v>1.321722904680454E-2</v>
      </c>
      <c r="Z4" s="10">
        <v>0.16346153846153846</v>
      </c>
      <c r="AA4" s="9" t="s">
        <v>19</v>
      </c>
    </row>
    <row r="5" spans="1:27" x14ac:dyDescent="0.25">
      <c r="N5" s="3">
        <v>12</v>
      </c>
      <c r="O5" s="4">
        <v>22420</v>
      </c>
      <c r="P5" s="4">
        <v>45</v>
      </c>
      <c r="Q5" s="11">
        <v>0.55000000000000004</v>
      </c>
      <c r="R5" s="7">
        <v>0.45</v>
      </c>
      <c r="S5" s="37">
        <v>20187</v>
      </c>
      <c r="T5" s="41">
        <v>3.7999999999999999E-2</v>
      </c>
      <c r="U5" s="3">
        <v>19335</v>
      </c>
      <c r="V5" s="4">
        <v>2205</v>
      </c>
      <c r="W5" s="13">
        <v>9.8349687778768957E-2</v>
      </c>
      <c r="X5" s="9">
        <v>478</v>
      </c>
      <c r="Y5" s="14">
        <v>2.1320249776984834E-2</v>
      </c>
      <c r="Z5" s="10">
        <v>0.21678004535147391</v>
      </c>
      <c r="AA5" s="9" t="s">
        <v>19</v>
      </c>
    </row>
    <row r="6" spans="1:27" x14ac:dyDescent="0.25">
      <c r="N6" s="3">
        <v>13</v>
      </c>
      <c r="O6" s="4">
        <v>34016</v>
      </c>
      <c r="P6" s="4">
        <v>48</v>
      </c>
      <c r="Q6" s="11">
        <v>0.49</v>
      </c>
      <c r="R6" s="7">
        <v>0.51</v>
      </c>
      <c r="S6" s="37">
        <v>30827</v>
      </c>
      <c r="T6" s="41">
        <v>3.2000000000000001E-2</v>
      </c>
      <c r="U6" s="3">
        <v>29441</v>
      </c>
      <c r="V6" s="4">
        <v>5103</v>
      </c>
      <c r="W6" s="13">
        <v>0.15001763875823143</v>
      </c>
      <c r="X6" s="9">
        <v>1449</v>
      </c>
      <c r="Y6" s="14">
        <v>4.259760112888053E-2</v>
      </c>
      <c r="Z6" s="10">
        <v>0.2839506172839506</v>
      </c>
      <c r="AA6" s="9" t="s">
        <v>19</v>
      </c>
    </row>
    <row r="7" spans="1:27" x14ac:dyDescent="0.25">
      <c r="N7" s="3">
        <v>14</v>
      </c>
      <c r="O7" s="4">
        <v>36063</v>
      </c>
      <c r="P7" s="4">
        <v>51</v>
      </c>
      <c r="Q7" s="11">
        <v>0.45</v>
      </c>
      <c r="R7" s="7">
        <v>0.55000000000000004</v>
      </c>
      <c r="S7" s="37">
        <v>31952</v>
      </c>
      <c r="T7" s="41">
        <v>5.2999999999999999E-2</v>
      </c>
      <c r="U7" s="3">
        <v>31462</v>
      </c>
      <c r="V7" s="4">
        <v>6050</v>
      </c>
      <c r="W7" s="13">
        <v>0.16776197210437291</v>
      </c>
      <c r="X7" s="9">
        <v>2247</v>
      </c>
      <c r="Y7" s="14">
        <v>6.2307628317111723E-2</v>
      </c>
      <c r="Z7" s="10">
        <v>0.37140495867768597</v>
      </c>
      <c r="AA7" s="9" t="s">
        <v>19</v>
      </c>
    </row>
    <row r="8" spans="1:27" x14ac:dyDescent="0.25">
      <c r="N8" s="3">
        <v>15</v>
      </c>
      <c r="O8" s="4">
        <v>27161</v>
      </c>
      <c r="P8" s="4">
        <v>52</v>
      </c>
      <c r="Q8" s="11">
        <v>0.44</v>
      </c>
      <c r="R8" s="7">
        <v>0.56000000000000005</v>
      </c>
      <c r="S8" s="37">
        <v>23547</v>
      </c>
      <c r="T8" s="41">
        <v>8.3000000000000004E-2</v>
      </c>
      <c r="U8" s="3">
        <v>24022</v>
      </c>
      <c r="V8" s="4">
        <v>4703</v>
      </c>
      <c r="W8" s="13">
        <v>0.17315268215455984</v>
      </c>
      <c r="X8" s="9">
        <v>1862</v>
      </c>
      <c r="Y8" s="14">
        <v>6.8554176944884207E-2</v>
      </c>
      <c r="Z8" s="10">
        <v>0.39591749946842442</v>
      </c>
      <c r="AA8" s="9" t="s">
        <v>19</v>
      </c>
    </row>
    <row r="9" spans="1:27" x14ac:dyDescent="0.25">
      <c r="N9" s="3">
        <v>16</v>
      </c>
      <c r="O9" s="4">
        <v>17337</v>
      </c>
      <c r="P9" s="4">
        <v>51</v>
      </c>
      <c r="Q9" s="11">
        <v>0.45</v>
      </c>
      <c r="R9" s="7">
        <v>0.55000000000000004</v>
      </c>
      <c r="S9" s="37">
        <v>14841</v>
      </c>
      <c r="T9" s="41">
        <v>0.113</v>
      </c>
      <c r="U9" s="3">
        <v>15488</v>
      </c>
      <c r="V9" s="4">
        <v>3350</v>
      </c>
      <c r="W9" s="13">
        <v>0.1932283555401742</v>
      </c>
      <c r="X9" s="9">
        <v>1210</v>
      </c>
      <c r="Y9" s="14">
        <v>6.9792928418988293E-2</v>
      </c>
      <c r="Z9" s="10">
        <v>0.36119402985074628</v>
      </c>
      <c r="AA9" s="9" t="s">
        <v>19</v>
      </c>
    </row>
    <row r="10" spans="1:27" x14ac:dyDescent="0.25">
      <c r="N10" s="3">
        <v>17</v>
      </c>
      <c r="O10" s="4">
        <v>12367</v>
      </c>
      <c r="P10" s="4">
        <v>50</v>
      </c>
      <c r="Q10" s="11">
        <v>0.45</v>
      </c>
      <c r="R10" s="7">
        <v>0.55000000000000004</v>
      </c>
      <c r="S10" s="37">
        <v>10255</v>
      </c>
      <c r="T10" s="41">
        <v>0.14000000000000001</v>
      </c>
      <c r="U10" s="3">
        <v>10923</v>
      </c>
      <c r="V10" s="4">
        <v>2218</v>
      </c>
      <c r="W10" s="13">
        <v>0.17934826554540309</v>
      </c>
      <c r="X10" s="9">
        <v>715</v>
      </c>
      <c r="Y10" s="14">
        <v>5.7815153230371147E-2</v>
      </c>
      <c r="Z10" s="10">
        <v>0.32236248872858431</v>
      </c>
      <c r="AA10" s="9" t="s">
        <v>19</v>
      </c>
    </row>
    <row r="11" spans="1:27" x14ac:dyDescent="0.25">
      <c r="N11" s="3">
        <v>18</v>
      </c>
      <c r="O11" s="4">
        <v>7429</v>
      </c>
      <c r="P11" s="4">
        <v>48</v>
      </c>
      <c r="Q11" s="11">
        <v>0.48</v>
      </c>
      <c r="R11" s="7">
        <v>0.52</v>
      </c>
      <c r="S11" s="37">
        <v>6233</v>
      </c>
      <c r="T11" s="41">
        <v>0.17699999999999999</v>
      </c>
      <c r="U11" s="3">
        <v>6580</v>
      </c>
      <c r="V11" s="4">
        <v>1350</v>
      </c>
      <c r="W11" s="13">
        <v>0.18172028536815182</v>
      </c>
      <c r="X11" s="9">
        <v>374</v>
      </c>
      <c r="Y11" s="14">
        <v>5.0343249427917618E-2</v>
      </c>
      <c r="Z11" s="10">
        <v>0.27703703703703703</v>
      </c>
      <c r="AA11" s="9" t="s">
        <v>19</v>
      </c>
    </row>
    <row r="12" spans="1:27" x14ac:dyDescent="0.25">
      <c r="N12" s="3">
        <v>19</v>
      </c>
      <c r="O12" s="4">
        <v>6221</v>
      </c>
      <c r="P12" s="4">
        <v>47</v>
      </c>
      <c r="Q12" s="11">
        <v>0.48</v>
      </c>
      <c r="R12" s="7">
        <v>0.52</v>
      </c>
      <c r="S12" s="37">
        <v>5215</v>
      </c>
      <c r="T12" s="41">
        <v>0.19800000000000001</v>
      </c>
      <c r="U12" s="3">
        <v>5596</v>
      </c>
      <c r="V12" s="4">
        <v>1065</v>
      </c>
      <c r="W12" s="13">
        <v>0.17119434174570006</v>
      </c>
      <c r="X12" s="9">
        <v>250</v>
      </c>
      <c r="Y12" s="14">
        <v>4.0186465198521135E-2</v>
      </c>
      <c r="Z12" s="10">
        <v>0.23474178403755869</v>
      </c>
      <c r="AA12" s="9" t="s">
        <v>19</v>
      </c>
    </row>
    <row r="13" spans="1:27" x14ac:dyDescent="0.25">
      <c r="N13" s="3">
        <v>20</v>
      </c>
      <c r="O13" s="4">
        <v>4722</v>
      </c>
      <c r="P13" s="4">
        <v>45</v>
      </c>
      <c r="Q13" s="11">
        <v>0.49</v>
      </c>
      <c r="R13" s="7">
        <v>0.51</v>
      </c>
      <c r="S13" s="37">
        <v>3923</v>
      </c>
      <c r="T13" s="41">
        <v>0.23400000000000001</v>
      </c>
      <c r="U13" s="3">
        <v>4196</v>
      </c>
      <c r="V13" s="4">
        <v>731</v>
      </c>
      <c r="W13" s="13">
        <v>0.15480728504870817</v>
      </c>
      <c r="X13" s="9">
        <v>158</v>
      </c>
      <c r="Y13" s="14">
        <v>3.3460398136382886E-2</v>
      </c>
      <c r="Z13" s="10">
        <v>0.2161422708618331</v>
      </c>
      <c r="AA13" s="9" t="s">
        <v>19</v>
      </c>
    </row>
    <row r="14" spans="1:27" x14ac:dyDescent="0.25">
      <c r="N14" s="3">
        <v>21</v>
      </c>
      <c r="O14" s="4">
        <v>3613</v>
      </c>
      <c r="P14" s="4">
        <v>43</v>
      </c>
      <c r="Q14" s="11">
        <v>0.5</v>
      </c>
      <c r="R14" s="7">
        <v>0.5</v>
      </c>
      <c r="S14" s="37">
        <v>2810</v>
      </c>
      <c r="T14" s="41">
        <v>0.26400000000000001</v>
      </c>
      <c r="U14" s="3">
        <v>3104</v>
      </c>
      <c r="V14" s="4">
        <v>508</v>
      </c>
      <c r="W14" s="13">
        <v>0.1406033766952671</v>
      </c>
      <c r="X14" s="9">
        <v>109</v>
      </c>
      <c r="Y14" s="14">
        <v>3.0168834763354552E-2</v>
      </c>
      <c r="Z14" s="10">
        <v>0.21456692913385828</v>
      </c>
      <c r="AA14" s="9" t="s">
        <v>19</v>
      </c>
    </row>
    <row r="15" spans="1:27" x14ac:dyDescent="0.25">
      <c r="N15" s="3">
        <v>22</v>
      </c>
      <c r="O15" s="4">
        <v>3199</v>
      </c>
      <c r="P15" s="4">
        <v>42</v>
      </c>
      <c r="Q15" s="11">
        <v>0.51</v>
      </c>
      <c r="R15" s="7">
        <v>0.49</v>
      </c>
      <c r="S15" s="37">
        <v>2531</v>
      </c>
      <c r="T15" s="41">
        <v>0.23400000000000001</v>
      </c>
      <c r="U15" s="3">
        <v>2756</v>
      </c>
      <c r="V15" s="4">
        <v>413</v>
      </c>
      <c r="W15" s="13">
        <v>0.12910284463894967</v>
      </c>
      <c r="X15" s="9">
        <v>62</v>
      </c>
      <c r="Y15" s="14">
        <v>1.9381056580181306E-2</v>
      </c>
      <c r="Z15" s="10">
        <v>0.15012106537530268</v>
      </c>
      <c r="AA15" s="9" t="s">
        <v>19</v>
      </c>
    </row>
    <row r="16" spans="1:27" x14ac:dyDescent="0.25">
      <c r="N16" s="3">
        <v>23</v>
      </c>
      <c r="O16" s="4">
        <v>2352</v>
      </c>
      <c r="P16" s="4">
        <v>39</v>
      </c>
      <c r="Q16" s="11">
        <v>0.51</v>
      </c>
      <c r="R16" s="7">
        <v>0.49</v>
      </c>
      <c r="S16" s="37">
        <v>1830</v>
      </c>
      <c r="T16" s="41">
        <v>0.23200000000000001</v>
      </c>
      <c r="U16" s="3">
        <v>2074</v>
      </c>
      <c r="V16" s="4">
        <v>311</v>
      </c>
      <c r="W16" s="13">
        <v>0.13222789115646258</v>
      </c>
      <c r="X16" s="9">
        <v>45</v>
      </c>
      <c r="Y16" s="14">
        <v>1.913265306122449E-2</v>
      </c>
      <c r="Z16" s="10">
        <v>0.14469453376205788</v>
      </c>
      <c r="AA16" s="9" t="s">
        <v>19</v>
      </c>
    </row>
    <row r="17" spans="14:27" x14ac:dyDescent="0.25">
      <c r="N17" s="3">
        <v>24</v>
      </c>
      <c r="O17" s="4">
        <v>2340</v>
      </c>
      <c r="P17" s="4">
        <v>37</v>
      </c>
      <c r="Q17" s="11">
        <v>0.54</v>
      </c>
      <c r="R17" s="7">
        <v>0.46</v>
      </c>
      <c r="S17" s="37">
        <v>1730</v>
      </c>
      <c r="T17" s="41">
        <v>0.24399999999999999</v>
      </c>
      <c r="U17" s="3">
        <v>2078</v>
      </c>
      <c r="V17" s="4">
        <v>283</v>
      </c>
      <c r="W17" s="13">
        <v>0.12094017094017094</v>
      </c>
      <c r="X17" s="9">
        <v>32</v>
      </c>
      <c r="Y17" s="14">
        <v>1.3675213675213675E-2</v>
      </c>
      <c r="Z17" s="10">
        <v>0.11307420494699646</v>
      </c>
      <c r="AA17" s="9" t="s">
        <v>19</v>
      </c>
    </row>
    <row r="18" spans="14:27" x14ac:dyDescent="0.25">
      <c r="N18" s="3">
        <v>25</v>
      </c>
      <c r="O18" s="4">
        <v>4088</v>
      </c>
      <c r="P18" s="4">
        <v>36</v>
      </c>
      <c r="Q18" s="11">
        <v>0.59</v>
      </c>
      <c r="R18" s="7">
        <v>0.41</v>
      </c>
      <c r="S18" s="37">
        <v>2928</v>
      </c>
      <c r="T18" s="41">
        <v>0.251</v>
      </c>
      <c r="U18" s="3">
        <v>3732</v>
      </c>
      <c r="V18" s="4">
        <v>314</v>
      </c>
      <c r="W18" s="13">
        <v>7.6810176125244614E-2</v>
      </c>
      <c r="X18" s="9">
        <v>35</v>
      </c>
      <c r="Y18" s="14">
        <v>8.5616438356164379E-3</v>
      </c>
      <c r="Z18" s="10">
        <v>0.11146496815286625</v>
      </c>
      <c r="AA18" s="9" t="s">
        <v>19</v>
      </c>
    </row>
    <row r="19" spans="14:27" x14ac:dyDescent="0.25">
      <c r="N19" s="3">
        <v>26</v>
      </c>
      <c r="O19" s="4">
        <v>3197</v>
      </c>
      <c r="P19" s="4">
        <v>37</v>
      </c>
      <c r="Q19" s="11">
        <v>0.55000000000000004</v>
      </c>
      <c r="R19" s="7">
        <v>0.45</v>
      </c>
      <c r="S19" s="37">
        <v>2309</v>
      </c>
      <c r="T19" s="41">
        <v>0.23300000000000001</v>
      </c>
      <c r="U19" s="3">
        <v>2844</v>
      </c>
      <c r="V19" s="4">
        <v>290</v>
      </c>
      <c r="W19" s="13">
        <v>9.0710040663121674E-2</v>
      </c>
      <c r="X19" s="9">
        <v>23</v>
      </c>
      <c r="Y19" s="14">
        <v>7.1942446043165471E-3</v>
      </c>
      <c r="Z19" s="10">
        <v>7.9310344827586213E-2</v>
      </c>
      <c r="AA19" s="9" t="s">
        <v>19</v>
      </c>
    </row>
    <row r="20" spans="14:27" x14ac:dyDescent="0.25">
      <c r="N20" s="3">
        <v>27</v>
      </c>
      <c r="O20" s="4">
        <v>2693</v>
      </c>
      <c r="P20" s="4">
        <v>36</v>
      </c>
      <c r="Q20" s="11">
        <v>0.52</v>
      </c>
      <c r="R20" s="7">
        <v>0.48</v>
      </c>
      <c r="S20" s="37">
        <v>2061</v>
      </c>
      <c r="T20" s="41">
        <v>0.26900000000000002</v>
      </c>
      <c r="U20" s="3">
        <v>2465</v>
      </c>
      <c r="V20" s="4">
        <v>258</v>
      </c>
      <c r="W20" s="13">
        <v>9.5803936130709241E-2</v>
      </c>
      <c r="X20" s="9">
        <v>26</v>
      </c>
      <c r="Y20" s="14">
        <v>9.6546602302265139E-3</v>
      </c>
      <c r="Z20" s="10">
        <v>0.10077519379844961</v>
      </c>
      <c r="AA20" s="9" t="s">
        <v>19</v>
      </c>
    </row>
    <row r="21" spans="14:27" x14ac:dyDescent="0.25">
      <c r="N21" s="3">
        <v>28</v>
      </c>
      <c r="O21" s="4">
        <v>2419</v>
      </c>
      <c r="P21" s="4">
        <v>36</v>
      </c>
      <c r="Q21" s="11">
        <v>0.56000000000000005</v>
      </c>
      <c r="R21" s="7">
        <v>0.44</v>
      </c>
      <c r="S21" s="37">
        <v>1910</v>
      </c>
      <c r="T21" s="41">
        <v>0.24199999999999999</v>
      </c>
      <c r="U21" s="3">
        <v>2187</v>
      </c>
      <c r="V21" s="4">
        <v>251</v>
      </c>
      <c r="W21" s="13">
        <v>0.10376188507647788</v>
      </c>
      <c r="X21" s="9">
        <v>24</v>
      </c>
      <c r="Y21" s="14">
        <v>9.9214551467548574E-3</v>
      </c>
      <c r="Z21" s="10">
        <v>9.5617529880478086E-2</v>
      </c>
      <c r="AA21" s="9" t="s">
        <v>19</v>
      </c>
    </row>
    <row r="22" spans="14:27" x14ac:dyDescent="0.25">
      <c r="N22" s="3">
        <v>29</v>
      </c>
      <c r="O22" s="4">
        <v>3015</v>
      </c>
      <c r="P22" s="4">
        <v>36</v>
      </c>
      <c r="Q22" s="11">
        <v>0.53</v>
      </c>
      <c r="R22" s="7">
        <v>0.47</v>
      </c>
      <c r="S22" s="37">
        <v>2349</v>
      </c>
      <c r="T22" s="41">
        <v>0.22800000000000001</v>
      </c>
      <c r="U22" s="3">
        <v>2627</v>
      </c>
      <c r="V22" s="4">
        <v>316</v>
      </c>
      <c r="W22" s="13">
        <v>0.10480928689883914</v>
      </c>
      <c r="X22" s="9">
        <v>30</v>
      </c>
      <c r="Y22" s="14">
        <v>9.9502487562189053E-3</v>
      </c>
      <c r="Z22" s="10">
        <v>9.49367088607595E-2</v>
      </c>
      <c r="AA22" s="9" t="s">
        <v>19</v>
      </c>
    </row>
    <row r="23" spans="14:27" x14ac:dyDescent="0.25">
      <c r="N23" s="3">
        <v>30</v>
      </c>
      <c r="O23" s="4">
        <v>3932</v>
      </c>
      <c r="P23" s="4">
        <v>36</v>
      </c>
      <c r="Q23" s="11">
        <v>0.52</v>
      </c>
      <c r="R23" s="7">
        <v>0.48</v>
      </c>
      <c r="S23" s="37">
        <v>3133</v>
      </c>
      <c r="T23" s="41">
        <v>0.27100000000000002</v>
      </c>
      <c r="U23" s="3">
        <v>3421</v>
      </c>
      <c r="V23" s="4">
        <v>327</v>
      </c>
      <c r="W23" s="13">
        <v>8.3163784333672428E-2</v>
      </c>
      <c r="X23" s="9">
        <v>32</v>
      </c>
      <c r="Y23" s="14">
        <v>8.1383519837232958E-3</v>
      </c>
      <c r="Z23" s="10">
        <v>9.7859327217125383E-2</v>
      </c>
      <c r="AA23" s="9" t="s">
        <v>19</v>
      </c>
    </row>
    <row r="24" spans="14:27" x14ac:dyDescent="0.25">
      <c r="N24" s="3">
        <v>31</v>
      </c>
      <c r="O24" s="4">
        <v>4814</v>
      </c>
      <c r="P24" s="4">
        <v>36</v>
      </c>
      <c r="Q24" s="11">
        <v>0.5</v>
      </c>
      <c r="R24" s="7">
        <v>0.5</v>
      </c>
      <c r="S24" s="37">
        <v>3584</v>
      </c>
      <c r="T24" s="41">
        <v>0.246</v>
      </c>
      <c r="U24" s="3">
        <v>4061</v>
      </c>
      <c r="V24" s="4">
        <v>367</v>
      </c>
      <c r="W24" s="13">
        <v>7.6235978396343995E-2</v>
      </c>
      <c r="X24" s="9">
        <v>32</v>
      </c>
      <c r="Y24" s="14">
        <v>6.6472787702534274E-3</v>
      </c>
      <c r="Z24" s="10">
        <v>8.7193460490463212E-2</v>
      </c>
      <c r="AA24" s="9" t="s">
        <v>19</v>
      </c>
    </row>
    <row r="25" spans="14:27" x14ac:dyDescent="0.25">
      <c r="N25" s="3">
        <v>32</v>
      </c>
      <c r="O25" s="4">
        <v>6037</v>
      </c>
      <c r="P25" s="4">
        <v>34</v>
      </c>
      <c r="Q25" s="11">
        <v>0.54</v>
      </c>
      <c r="R25" s="7">
        <v>0.46</v>
      </c>
      <c r="S25" s="37">
        <v>4391</v>
      </c>
      <c r="T25" s="41">
        <v>0.30299999999999999</v>
      </c>
      <c r="U25" s="3">
        <v>5143</v>
      </c>
      <c r="V25" s="4">
        <v>378</v>
      </c>
      <c r="W25" s="13">
        <v>6.2613881066755014E-2</v>
      </c>
      <c r="X25" s="9">
        <v>30</v>
      </c>
      <c r="Y25" s="14">
        <v>4.9693556402186515E-3</v>
      </c>
      <c r="Z25" s="10">
        <v>7.9365079365079361E-2</v>
      </c>
      <c r="AA25" s="9" t="s">
        <v>19</v>
      </c>
    </row>
    <row r="26" spans="14:27" x14ac:dyDescent="0.25">
      <c r="N26" s="3">
        <v>33</v>
      </c>
      <c r="O26" s="4">
        <v>7930</v>
      </c>
      <c r="P26" s="4">
        <v>32</v>
      </c>
      <c r="Q26" s="11">
        <v>0.53</v>
      </c>
      <c r="R26" s="7">
        <v>0.47</v>
      </c>
      <c r="S26" s="37">
        <v>5610</v>
      </c>
      <c r="T26" s="41">
        <v>0.33400000000000002</v>
      </c>
      <c r="U26" s="3">
        <v>6778</v>
      </c>
      <c r="V26" s="4">
        <v>407</v>
      </c>
      <c r="W26" s="13">
        <v>5.132408575031526E-2</v>
      </c>
      <c r="X26" s="9">
        <v>28</v>
      </c>
      <c r="Y26" s="14">
        <v>3.5308953341740227E-3</v>
      </c>
      <c r="Z26" s="10">
        <v>6.8796068796068796E-2</v>
      </c>
      <c r="AA26" s="9" t="s">
        <v>19</v>
      </c>
    </row>
    <row r="27" spans="14:27" x14ac:dyDescent="0.25">
      <c r="N27" s="3">
        <v>34</v>
      </c>
      <c r="O27" s="4">
        <v>9577</v>
      </c>
      <c r="P27" s="4">
        <v>32</v>
      </c>
      <c r="Q27" s="11">
        <v>0.55000000000000004</v>
      </c>
      <c r="R27" s="8">
        <v>0.45</v>
      </c>
      <c r="S27" s="38">
        <v>6982</v>
      </c>
      <c r="T27" s="42">
        <v>0.35</v>
      </c>
      <c r="U27" s="3">
        <v>8041</v>
      </c>
      <c r="V27" s="4">
        <v>405</v>
      </c>
      <c r="W27" s="13">
        <v>4.2288816957293515E-2</v>
      </c>
      <c r="X27" s="9">
        <v>27</v>
      </c>
      <c r="Y27" s="14">
        <v>2.8192544638195676E-3</v>
      </c>
      <c r="Z27" s="10">
        <v>6.6666666666666666E-2</v>
      </c>
      <c r="AA27" s="9" t="s">
        <v>19</v>
      </c>
    </row>
    <row r="28" spans="14:27" x14ac:dyDescent="0.25">
      <c r="N28" s="3">
        <v>35</v>
      </c>
      <c r="O28" s="4">
        <v>8799</v>
      </c>
      <c r="P28" s="4">
        <v>32</v>
      </c>
      <c r="Q28" s="11">
        <v>0.53</v>
      </c>
      <c r="R28" s="8">
        <v>0.47</v>
      </c>
      <c r="S28" s="38">
        <v>6584</v>
      </c>
      <c r="T28" s="42">
        <v>0.312</v>
      </c>
      <c r="U28" s="3">
        <v>7115</v>
      </c>
      <c r="V28" s="4">
        <v>343</v>
      </c>
      <c r="W28" s="13">
        <v>3.8981702466189337E-2</v>
      </c>
      <c r="X28" s="9">
        <v>16</v>
      </c>
      <c r="Y28" s="14">
        <v>1.818388453233322E-3</v>
      </c>
      <c r="Z28" s="10">
        <v>4.6647230320699708E-2</v>
      </c>
      <c r="AA28" s="9" t="s">
        <v>19</v>
      </c>
    </row>
    <row r="29" spans="14:27" x14ac:dyDescent="0.25">
      <c r="N29" s="3">
        <v>36</v>
      </c>
      <c r="O29" s="4">
        <v>8590</v>
      </c>
      <c r="P29" s="4">
        <v>33</v>
      </c>
      <c r="Q29" s="11">
        <v>0.54</v>
      </c>
      <c r="R29" s="33">
        <v>0.46</v>
      </c>
      <c r="S29" s="39">
        <v>6337</v>
      </c>
      <c r="T29" s="43">
        <v>0.27300000000000002</v>
      </c>
      <c r="U29" s="3">
        <v>6837</v>
      </c>
      <c r="V29" s="4">
        <v>371</v>
      </c>
      <c r="W29" s="21">
        <v>4.3189755529685681E-2</v>
      </c>
      <c r="X29" s="9">
        <v>32</v>
      </c>
      <c r="Y29" s="14">
        <v>3.7252619324796275E-3</v>
      </c>
      <c r="Z29" s="10">
        <v>8.6253369272237201E-2</v>
      </c>
      <c r="AA29" s="34" t="s">
        <v>19</v>
      </c>
    </row>
    <row r="30" spans="14:27" x14ac:dyDescent="0.25">
      <c r="N30" s="3">
        <v>37</v>
      </c>
      <c r="O30" s="4">
        <v>9745</v>
      </c>
      <c r="P30" s="4">
        <v>35</v>
      </c>
      <c r="Q30" s="11">
        <v>0.52</v>
      </c>
      <c r="R30" s="33">
        <v>0.48</v>
      </c>
      <c r="S30" s="39">
        <v>7111</v>
      </c>
      <c r="T30" s="43">
        <v>0.20599999999999999</v>
      </c>
      <c r="U30" s="3">
        <v>7591</v>
      </c>
      <c r="V30" s="4">
        <v>421</v>
      </c>
      <c r="W30" s="21">
        <v>4.3201641867624423E-2</v>
      </c>
      <c r="X30" s="9">
        <v>51</v>
      </c>
      <c r="Y30" s="14">
        <v>5.2334530528476142E-3</v>
      </c>
      <c r="Z30" s="10">
        <v>0.12114014251781473</v>
      </c>
      <c r="AA30" s="34" t="s">
        <v>19</v>
      </c>
    </row>
    <row r="31" spans="14:27" x14ac:dyDescent="0.25">
      <c r="N31" s="3">
        <v>38</v>
      </c>
      <c r="O31" s="4">
        <v>12235</v>
      </c>
      <c r="P31" s="4">
        <v>36</v>
      </c>
      <c r="Q31" s="11">
        <v>0.51</v>
      </c>
      <c r="R31" s="33">
        <v>0.49</v>
      </c>
      <c r="S31" s="39">
        <v>8953</v>
      </c>
      <c r="T31" s="43">
        <v>0.187</v>
      </c>
      <c r="U31" s="3">
        <v>9475</v>
      </c>
      <c r="V31" s="4">
        <v>599</v>
      </c>
      <c r="W31" s="21">
        <v>4.8957907642010627E-2</v>
      </c>
      <c r="X31" s="9">
        <v>62</v>
      </c>
      <c r="Y31" s="14">
        <v>5.0674295055169599E-3</v>
      </c>
      <c r="Z31" s="10">
        <v>0.10350584307178631</v>
      </c>
      <c r="AA31" s="34" t="s">
        <v>19</v>
      </c>
    </row>
    <row r="32" spans="14:27" x14ac:dyDescent="0.25">
      <c r="N32" s="3">
        <v>39</v>
      </c>
      <c r="O32" s="4">
        <v>13014</v>
      </c>
      <c r="P32" s="4">
        <v>37</v>
      </c>
      <c r="Q32" s="11">
        <v>0.52</v>
      </c>
      <c r="R32" s="33">
        <v>0.48</v>
      </c>
      <c r="S32" s="39">
        <v>9380</v>
      </c>
      <c r="T32" s="43">
        <v>0.186</v>
      </c>
      <c r="U32" s="3">
        <v>10189</v>
      </c>
      <c r="V32" s="4">
        <v>701</v>
      </c>
      <c r="W32" s="21">
        <v>5.3865068387889965E-2</v>
      </c>
      <c r="X32" s="9">
        <v>81</v>
      </c>
      <c r="Y32" s="14">
        <v>6.2240663900414933E-3</v>
      </c>
      <c r="Z32" s="10">
        <v>0.11554921540656206</v>
      </c>
      <c r="AA32" s="34" t="s">
        <v>19</v>
      </c>
    </row>
    <row r="33" spans="14:27" x14ac:dyDescent="0.25">
      <c r="N33" s="3">
        <v>40</v>
      </c>
      <c r="O33" s="4">
        <v>15807</v>
      </c>
      <c r="P33" s="4">
        <v>38</v>
      </c>
      <c r="Q33" s="11">
        <v>0.52</v>
      </c>
      <c r="R33" s="33">
        <v>0.48</v>
      </c>
      <c r="S33" s="39">
        <v>11141</v>
      </c>
      <c r="T33" s="43">
        <v>0.17299999999999999</v>
      </c>
      <c r="U33" s="3">
        <v>12409</v>
      </c>
      <c r="V33" s="4">
        <v>746</v>
      </c>
      <c r="W33" s="21">
        <v>4.7194281014740304E-2</v>
      </c>
      <c r="X33" s="9">
        <v>71</v>
      </c>
      <c r="Y33" s="14">
        <v>4.4916809008667046E-3</v>
      </c>
      <c r="Z33" s="10">
        <v>9.5174262734584444E-2</v>
      </c>
      <c r="AA33" s="34" t="s">
        <v>20</v>
      </c>
    </row>
    <row r="34" spans="14:27" x14ac:dyDescent="0.25">
      <c r="N34" s="3">
        <v>41</v>
      </c>
      <c r="O34" s="4">
        <v>25988</v>
      </c>
      <c r="P34" s="4">
        <v>39</v>
      </c>
      <c r="Q34" s="11">
        <v>0.51</v>
      </c>
      <c r="R34" s="33">
        <v>0.49</v>
      </c>
      <c r="S34" s="39">
        <v>16991</v>
      </c>
      <c r="T34" s="43">
        <v>0.16200000000000001</v>
      </c>
      <c r="U34" s="3">
        <v>19154</v>
      </c>
      <c r="V34" s="4">
        <v>1275</v>
      </c>
      <c r="W34" s="21">
        <v>4.9061105125442511E-2</v>
      </c>
      <c r="X34" s="9">
        <v>87</v>
      </c>
      <c r="Y34" s="14">
        <v>3.3476989379713712E-3</v>
      </c>
      <c r="Z34" s="10">
        <v>6.8235294117647061E-2</v>
      </c>
      <c r="AA34" s="34" t="s">
        <v>20</v>
      </c>
    </row>
    <row r="35" spans="14:27" x14ac:dyDescent="0.25">
      <c r="N35" s="3">
        <v>42</v>
      </c>
      <c r="O35" s="4">
        <v>40934</v>
      </c>
      <c r="P35" s="4">
        <v>39</v>
      </c>
      <c r="Q35" s="11">
        <v>0.51</v>
      </c>
      <c r="R35" s="33">
        <v>0.49</v>
      </c>
      <c r="S35" s="39">
        <v>21225</v>
      </c>
      <c r="T35" s="43">
        <v>0.161</v>
      </c>
      <c r="U35" s="3">
        <v>25714</v>
      </c>
      <c r="V35" s="4">
        <v>1356</v>
      </c>
      <c r="W35" s="21">
        <v>3.3126496311134998E-2</v>
      </c>
      <c r="X35" s="9">
        <v>55</v>
      </c>
      <c r="Y35" s="14">
        <v>1.3436263253041481E-3</v>
      </c>
      <c r="Z35" s="10">
        <v>4.0560471976401183E-2</v>
      </c>
      <c r="AA35" s="34" t="s">
        <v>20</v>
      </c>
    </row>
    <row r="36" spans="14:27" x14ac:dyDescent="0.25">
      <c r="Z36" s="12"/>
    </row>
  </sheetData>
  <pageMargins left="3.937007874015748E-2" right="0.11811023622047245" top="0.39370078740157483" bottom="0.39370078740157483" header="0.31496062992125984" footer="0.31496062992125984"/>
  <pageSetup paperSize="9" scale="92" fitToWidth="0" orientation="landscape" horizontalDpi="4294967293" verticalDpi="4294967293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1B0C9-6E5E-45AF-9B8C-A3A7E1D9F126}">
  <dimension ref="A1:AA36"/>
  <sheetViews>
    <sheetView showGridLines="0" zoomScale="85" zoomScaleNormal="85" workbookViewId="0">
      <selection activeCell="O38" sqref="O38"/>
    </sheetView>
  </sheetViews>
  <sheetFormatPr baseColWidth="10" defaultRowHeight="15" x14ac:dyDescent="0.25"/>
  <cols>
    <col min="1" max="1" width="22.85546875" customWidth="1"/>
    <col min="11" max="11" width="14.7109375" customWidth="1"/>
    <col min="12" max="12" width="13.5703125" customWidth="1"/>
    <col min="13" max="13" width="8.5703125" customWidth="1"/>
    <col min="14" max="14" width="9.85546875" customWidth="1"/>
    <col min="16" max="16" width="6.5703125" customWidth="1"/>
    <col min="17" max="17" width="9.28515625" customWidth="1"/>
    <col min="18" max="18" width="7.85546875" customWidth="1"/>
    <col min="19" max="19" width="9.5703125" customWidth="1"/>
    <col min="20" max="20" width="12.140625" customWidth="1"/>
    <col min="21" max="21" width="13.28515625" customWidth="1"/>
    <col min="22" max="22" width="11.28515625" customWidth="1"/>
    <col min="23" max="23" width="12.85546875" customWidth="1"/>
    <col min="24" max="24" width="12" customWidth="1"/>
    <col min="25" max="25" width="12.42578125" customWidth="1"/>
    <col min="26" max="26" width="11.140625" customWidth="1"/>
    <col min="27" max="27" width="7.85546875" customWidth="1"/>
    <col min="28" max="28" width="8.85546875" customWidth="1"/>
    <col min="29" max="29" width="9.42578125" customWidth="1"/>
  </cols>
  <sheetData>
    <row r="1" spans="1:27" ht="30" customHeight="1" x14ac:dyDescent="0.25">
      <c r="A1" s="6" t="str">
        <f>N1</f>
        <v>Stand:</v>
      </c>
      <c r="B1" s="5">
        <f>O1</f>
        <v>44117</v>
      </c>
      <c r="E1" t="str">
        <f>U1</f>
        <v>KW 1-10 wurden zusammengefasst</v>
      </c>
      <c r="N1" s="6" t="s">
        <v>1</v>
      </c>
      <c r="O1" s="18">
        <v>44117</v>
      </c>
      <c r="P1" s="1"/>
      <c r="Q1" s="2"/>
      <c r="U1" s="6" t="s">
        <v>12</v>
      </c>
    </row>
    <row r="2" spans="1:27" ht="63.75" x14ac:dyDescent="0.25">
      <c r="N2" s="15" t="s">
        <v>0</v>
      </c>
      <c r="O2" s="16" t="s">
        <v>2</v>
      </c>
      <c r="P2" s="16" t="s">
        <v>9</v>
      </c>
      <c r="Q2" s="15" t="s">
        <v>3</v>
      </c>
      <c r="R2" s="17" t="s">
        <v>4</v>
      </c>
      <c r="S2" s="17" t="s">
        <v>17</v>
      </c>
      <c r="T2" s="17" t="s">
        <v>16</v>
      </c>
      <c r="U2" s="16" t="s">
        <v>18</v>
      </c>
      <c r="V2" s="16" t="s">
        <v>6</v>
      </c>
      <c r="W2" s="16" t="s">
        <v>8</v>
      </c>
      <c r="X2" s="16" t="s">
        <v>7</v>
      </c>
      <c r="Y2" s="16" t="s">
        <v>14</v>
      </c>
      <c r="Z2" s="16" t="s">
        <v>13</v>
      </c>
      <c r="AA2" s="16" t="s">
        <v>10</v>
      </c>
    </row>
    <row r="3" spans="1:27" x14ac:dyDescent="0.25">
      <c r="N3" s="3">
        <v>10</v>
      </c>
      <c r="O3" s="4">
        <v>892</v>
      </c>
      <c r="P3" s="4">
        <v>42</v>
      </c>
      <c r="Q3" s="11">
        <v>0.53</v>
      </c>
      <c r="R3" s="7">
        <v>0.47</v>
      </c>
      <c r="S3" s="37">
        <v>831</v>
      </c>
      <c r="T3" s="41">
        <v>7.5999999999999998E-2</v>
      </c>
      <c r="U3" s="3">
        <v>800</v>
      </c>
      <c r="V3" s="4">
        <v>162</v>
      </c>
      <c r="W3" s="13">
        <v>0.18161434977578475</v>
      </c>
      <c r="X3" s="9">
        <v>12</v>
      </c>
      <c r="Y3" s="14">
        <v>1.3452914798206279E-2</v>
      </c>
      <c r="Z3" s="10">
        <v>7.407407407407407E-2</v>
      </c>
      <c r="AA3" s="9" t="s">
        <v>19</v>
      </c>
    </row>
    <row r="4" spans="1:27" x14ac:dyDescent="0.25">
      <c r="N4" s="3">
        <v>11</v>
      </c>
      <c r="O4" s="4">
        <v>6430</v>
      </c>
      <c r="P4" s="4">
        <v>44</v>
      </c>
      <c r="Q4" s="11">
        <v>0.56000000000000005</v>
      </c>
      <c r="R4" s="7">
        <v>0.44</v>
      </c>
      <c r="S4" s="37">
        <v>5772</v>
      </c>
      <c r="T4" s="41">
        <v>5.1999999999999998E-2</v>
      </c>
      <c r="U4" s="3">
        <v>5611</v>
      </c>
      <c r="V4" s="4">
        <v>520</v>
      </c>
      <c r="W4" s="13">
        <v>8.0870917573872478E-2</v>
      </c>
      <c r="X4" s="9">
        <v>85</v>
      </c>
      <c r="Y4" s="14">
        <v>1.3219284603421462E-2</v>
      </c>
      <c r="Z4" s="10">
        <v>0.16346153846153846</v>
      </c>
      <c r="AA4" s="9" t="s">
        <v>19</v>
      </c>
    </row>
    <row r="5" spans="1:27" x14ac:dyDescent="0.25">
      <c r="N5" s="3">
        <v>12</v>
      </c>
      <c r="O5" s="4">
        <v>22431</v>
      </c>
      <c r="P5" s="4">
        <v>45</v>
      </c>
      <c r="Q5" s="11">
        <v>0.55000000000000004</v>
      </c>
      <c r="R5" s="7">
        <v>0.45</v>
      </c>
      <c r="S5" s="37">
        <v>20189</v>
      </c>
      <c r="T5" s="41">
        <v>3.7999999999999999E-2</v>
      </c>
      <c r="U5" s="3">
        <v>19334</v>
      </c>
      <c r="V5" s="4">
        <v>2203</v>
      </c>
      <c r="W5" s="13">
        <v>9.8212295483928486E-2</v>
      </c>
      <c r="X5" s="9">
        <v>478</v>
      </c>
      <c r="Y5" s="14">
        <v>2.1309794480852393E-2</v>
      </c>
      <c r="Z5" s="10">
        <v>0.21697684975034046</v>
      </c>
      <c r="AA5" s="9" t="s">
        <v>19</v>
      </c>
    </row>
    <row r="6" spans="1:27" x14ac:dyDescent="0.25">
      <c r="N6" s="3">
        <v>13</v>
      </c>
      <c r="O6" s="4">
        <v>34018</v>
      </c>
      <c r="P6" s="4">
        <v>48</v>
      </c>
      <c r="Q6" s="11">
        <v>0.49</v>
      </c>
      <c r="R6" s="7">
        <v>0.51</v>
      </c>
      <c r="S6" s="37">
        <v>30825</v>
      </c>
      <c r="T6" s="41">
        <v>3.2000000000000001E-2</v>
      </c>
      <c r="U6" s="3">
        <v>29437</v>
      </c>
      <c r="V6" s="4">
        <v>5102</v>
      </c>
      <c r="W6" s="13">
        <v>0.14997942265859251</v>
      </c>
      <c r="X6" s="9">
        <v>1449</v>
      </c>
      <c r="Y6" s="14">
        <v>4.2595096713504615E-2</v>
      </c>
      <c r="Z6" s="10">
        <v>0.28400627205017642</v>
      </c>
      <c r="AA6" s="9" t="s">
        <v>19</v>
      </c>
    </row>
    <row r="7" spans="1:27" x14ac:dyDescent="0.25">
      <c r="N7" s="3">
        <v>14</v>
      </c>
      <c r="O7" s="4">
        <v>36068</v>
      </c>
      <c r="P7" s="4">
        <v>51</v>
      </c>
      <c r="Q7" s="11">
        <v>0.45</v>
      </c>
      <c r="R7" s="7">
        <v>0.55000000000000004</v>
      </c>
      <c r="S7" s="37">
        <v>31952</v>
      </c>
      <c r="T7" s="41">
        <v>5.2999999999999999E-2</v>
      </c>
      <c r="U7" s="3">
        <v>31461</v>
      </c>
      <c r="V7" s="4">
        <v>6049</v>
      </c>
      <c r="W7" s="13">
        <v>0.16771099035155818</v>
      </c>
      <c r="X7" s="9">
        <v>2246</v>
      </c>
      <c r="Y7" s="14">
        <v>6.22712653876012E-2</v>
      </c>
      <c r="Z7" s="10">
        <v>0.37130104149446191</v>
      </c>
      <c r="AA7" s="9" t="s">
        <v>19</v>
      </c>
    </row>
    <row r="8" spans="1:27" x14ac:dyDescent="0.25">
      <c r="N8" s="3">
        <v>15</v>
      </c>
      <c r="O8" s="4">
        <v>27164</v>
      </c>
      <c r="P8" s="4">
        <v>52</v>
      </c>
      <c r="Q8" s="11">
        <v>0.44</v>
      </c>
      <c r="R8" s="7">
        <v>0.56000000000000005</v>
      </c>
      <c r="S8" s="37">
        <v>23549</v>
      </c>
      <c r="T8" s="41">
        <v>8.3000000000000004E-2</v>
      </c>
      <c r="U8" s="3">
        <v>24022</v>
      </c>
      <c r="V8" s="4">
        <v>4705</v>
      </c>
      <c r="W8" s="13">
        <v>0.17320718598144602</v>
      </c>
      <c r="X8" s="9">
        <v>1864</v>
      </c>
      <c r="Y8" s="14">
        <v>6.8620232660874692E-2</v>
      </c>
      <c r="Z8" s="10">
        <v>0.39617428267800214</v>
      </c>
      <c r="AA8" s="9" t="s">
        <v>19</v>
      </c>
    </row>
    <row r="9" spans="1:27" x14ac:dyDescent="0.25">
      <c r="N9" s="3">
        <v>16</v>
      </c>
      <c r="O9" s="4">
        <v>17334</v>
      </c>
      <c r="P9" s="4">
        <v>51</v>
      </c>
      <c r="Q9" s="11">
        <v>0.45</v>
      </c>
      <c r="R9" s="7">
        <v>0.55000000000000004</v>
      </c>
      <c r="S9" s="37">
        <v>14838</v>
      </c>
      <c r="T9" s="41">
        <v>0.113</v>
      </c>
      <c r="U9" s="3">
        <v>15479</v>
      </c>
      <c r="V9" s="4">
        <v>3350</v>
      </c>
      <c r="W9" s="13">
        <v>0.19326179762316834</v>
      </c>
      <c r="X9" s="9">
        <v>1210</v>
      </c>
      <c r="Y9" s="14">
        <v>6.9805007499711552E-2</v>
      </c>
      <c r="Z9" s="10">
        <v>0.36119402985074628</v>
      </c>
      <c r="AA9" s="9" t="s">
        <v>19</v>
      </c>
    </row>
    <row r="10" spans="1:27" x14ac:dyDescent="0.25">
      <c r="N10" s="3">
        <v>17</v>
      </c>
      <c r="O10" s="4">
        <v>12367</v>
      </c>
      <c r="P10" s="4">
        <v>50</v>
      </c>
      <c r="Q10" s="11">
        <v>0.45</v>
      </c>
      <c r="R10" s="7">
        <v>0.55000000000000004</v>
      </c>
      <c r="S10" s="37">
        <v>10255</v>
      </c>
      <c r="T10" s="41">
        <v>0.14000000000000001</v>
      </c>
      <c r="U10" s="3">
        <v>10922</v>
      </c>
      <c r="V10" s="4">
        <v>2218</v>
      </c>
      <c r="W10" s="13">
        <v>0.17934826554540309</v>
      </c>
      <c r="X10" s="9">
        <v>716</v>
      </c>
      <c r="Y10" s="14">
        <v>5.7896013584539503E-2</v>
      </c>
      <c r="Z10" s="10">
        <v>0.32281334535617673</v>
      </c>
      <c r="AA10" s="9" t="s">
        <v>19</v>
      </c>
    </row>
    <row r="11" spans="1:27" x14ac:dyDescent="0.25">
      <c r="N11" s="3">
        <v>18</v>
      </c>
      <c r="O11" s="4">
        <v>7429</v>
      </c>
      <c r="P11" s="4">
        <v>48</v>
      </c>
      <c r="Q11" s="11">
        <v>0.48</v>
      </c>
      <c r="R11" s="7">
        <v>0.52</v>
      </c>
      <c r="S11" s="37">
        <v>6233</v>
      </c>
      <c r="T11" s="41">
        <v>0.17699999999999999</v>
      </c>
      <c r="U11" s="3">
        <v>6580</v>
      </c>
      <c r="V11" s="4">
        <v>1350</v>
      </c>
      <c r="W11" s="13">
        <v>0.18172028536815182</v>
      </c>
      <c r="X11" s="9">
        <v>374</v>
      </c>
      <c r="Y11" s="14">
        <v>5.0343249427917618E-2</v>
      </c>
      <c r="Z11" s="10">
        <v>0.27703703703703703</v>
      </c>
      <c r="AA11" s="9" t="s">
        <v>19</v>
      </c>
    </row>
    <row r="12" spans="1:27" x14ac:dyDescent="0.25">
      <c r="N12" s="3">
        <v>19</v>
      </c>
      <c r="O12" s="4">
        <v>6221</v>
      </c>
      <c r="P12" s="4">
        <v>47</v>
      </c>
      <c r="Q12" s="11">
        <v>0.48</v>
      </c>
      <c r="R12" s="7">
        <v>0.52</v>
      </c>
      <c r="S12" s="37">
        <v>5215</v>
      </c>
      <c r="T12" s="41">
        <v>0.19800000000000001</v>
      </c>
      <c r="U12" s="3">
        <v>5596</v>
      </c>
      <c r="V12" s="4">
        <v>1065</v>
      </c>
      <c r="W12" s="13">
        <v>0.17119434174570006</v>
      </c>
      <c r="X12" s="9">
        <v>250</v>
      </c>
      <c r="Y12" s="14">
        <v>4.0186465198521135E-2</v>
      </c>
      <c r="Z12" s="10">
        <v>0.23474178403755869</v>
      </c>
      <c r="AA12" s="9" t="s">
        <v>19</v>
      </c>
    </row>
    <row r="13" spans="1:27" x14ac:dyDescent="0.25">
      <c r="N13" s="3">
        <v>20</v>
      </c>
      <c r="O13" s="4">
        <v>4722</v>
      </c>
      <c r="P13" s="4">
        <v>45</v>
      </c>
      <c r="Q13" s="11">
        <v>0.49</v>
      </c>
      <c r="R13" s="7">
        <v>0.51</v>
      </c>
      <c r="S13" s="37">
        <v>3923</v>
      </c>
      <c r="T13" s="41">
        <v>0.23400000000000001</v>
      </c>
      <c r="U13" s="3">
        <v>4196</v>
      </c>
      <c r="V13" s="4">
        <v>731</v>
      </c>
      <c r="W13" s="13">
        <v>0.15480728504870817</v>
      </c>
      <c r="X13" s="9">
        <v>157</v>
      </c>
      <c r="Y13" s="14">
        <v>3.3248623464633628E-2</v>
      </c>
      <c r="Z13" s="10">
        <v>0.21477428180574556</v>
      </c>
      <c r="AA13" s="9" t="s">
        <v>19</v>
      </c>
    </row>
    <row r="14" spans="1:27" x14ac:dyDescent="0.25">
      <c r="N14" s="3">
        <v>21</v>
      </c>
      <c r="O14" s="4">
        <v>3612</v>
      </c>
      <c r="P14" s="4">
        <v>43</v>
      </c>
      <c r="Q14" s="11">
        <v>0.5</v>
      </c>
      <c r="R14" s="7">
        <v>0.5</v>
      </c>
      <c r="S14" s="37">
        <v>2810</v>
      </c>
      <c r="T14" s="41">
        <v>0.26400000000000001</v>
      </c>
      <c r="U14" s="3">
        <v>3104</v>
      </c>
      <c r="V14" s="4">
        <v>508</v>
      </c>
      <c r="W14" s="13">
        <v>0.1406423034330011</v>
      </c>
      <c r="X14" s="9">
        <v>109</v>
      </c>
      <c r="Y14" s="14">
        <v>3.0177187153931341E-2</v>
      </c>
      <c r="Z14" s="10">
        <v>0.21456692913385828</v>
      </c>
      <c r="AA14" s="9" t="s">
        <v>19</v>
      </c>
    </row>
    <row r="15" spans="1:27" x14ac:dyDescent="0.25">
      <c r="N15" s="3">
        <v>22</v>
      </c>
      <c r="O15" s="4">
        <v>3198</v>
      </c>
      <c r="P15" s="4">
        <v>42</v>
      </c>
      <c r="Q15" s="11">
        <v>0.51</v>
      </c>
      <c r="R15" s="7">
        <v>0.49</v>
      </c>
      <c r="S15" s="37">
        <v>2530</v>
      </c>
      <c r="T15" s="41">
        <v>0.23400000000000001</v>
      </c>
      <c r="U15" s="3">
        <v>2756</v>
      </c>
      <c r="V15" s="4">
        <v>413</v>
      </c>
      <c r="W15" s="13">
        <v>0.12914321450906815</v>
      </c>
      <c r="X15" s="9">
        <v>61</v>
      </c>
      <c r="Y15" s="14">
        <v>1.9074421513445905E-2</v>
      </c>
      <c r="Z15" s="10">
        <v>0.14769975786924938</v>
      </c>
      <c r="AA15" s="9" t="s">
        <v>19</v>
      </c>
    </row>
    <row r="16" spans="1:27" x14ac:dyDescent="0.25">
      <c r="N16" s="3">
        <v>23</v>
      </c>
      <c r="O16" s="4">
        <v>2352</v>
      </c>
      <c r="P16" s="4">
        <v>39</v>
      </c>
      <c r="Q16" s="11">
        <v>0.51</v>
      </c>
      <c r="R16" s="7">
        <v>0.49</v>
      </c>
      <c r="S16" s="37">
        <v>1830</v>
      </c>
      <c r="T16" s="41">
        <v>0.23200000000000001</v>
      </c>
      <c r="U16" s="3">
        <v>2072</v>
      </c>
      <c r="V16" s="4">
        <v>311</v>
      </c>
      <c r="W16" s="13">
        <v>0.13222789115646258</v>
      </c>
      <c r="X16" s="9">
        <v>44</v>
      </c>
      <c r="Y16" s="14">
        <v>1.8707482993197279E-2</v>
      </c>
      <c r="Z16" s="10">
        <v>0.14147909967845659</v>
      </c>
      <c r="AA16" s="9" t="s">
        <v>19</v>
      </c>
    </row>
    <row r="17" spans="14:27" x14ac:dyDescent="0.25">
      <c r="N17" s="3">
        <v>24</v>
      </c>
      <c r="O17" s="4">
        <v>2339</v>
      </c>
      <c r="P17" s="4">
        <v>37</v>
      </c>
      <c r="Q17" s="11">
        <v>0.54</v>
      </c>
      <c r="R17" s="7">
        <v>0.46</v>
      </c>
      <c r="S17" s="37">
        <v>1728</v>
      </c>
      <c r="T17" s="41">
        <v>0.24399999999999999</v>
      </c>
      <c r="U17" s="3">
        <v>2072</v>
      </c>
      <c r="V17" s="4">
        <v>283</v>
      </c>
      <c r="W17" s="13">
        <v>0.12099187687045745</v>
      </c>
      <c r="X17" s="9">
        <v>31</v>
      </c>
      <c r="Y17" s="14">
        <v>1.3253527148353997E-2</v>
      </c>
      <c r="Z17" s="10">
        <v>0.10954063604240283</v>
      </c>
      <c r="AA17" s="9" t="s">
        <v>19</v>
      </c>
    </row>
    <row r="18" spans="14:27" x14ac:dyDescent="0.25">
      <c r="N18" s="3">
        <v>25</v>
      </c>
      <c r="O18" s="4">
        <v>4088</v>
      </c>
      <c r="P18" s="4">
        <v>36</v>
      </c>
      <c r="Q18" s="11">
        <v>0.59</v>
      </c>
      <c r="R18" s="7">
        <v>0.41</v>
      </c>
      <c r="S18" s="37">
        <v>2928</v>
      </c>
      <c r="T18" s="41">
        <v>0.251</v>
      </c>
      <c r="U18" s="3">
        <v>3731</v>
      </c>
      <c r="V18" s="4">
        <v>314</v>
      </c>
      <c r="W18" s="13">
        <v>7.6810176125244614E-2</v>
      </c>
      <c r="X18" s="9">
        <v>35</v>
      </c>
      <c r="Y18" s="14">
        <v>8.5616438356164379E-3</v>
      </c>
      <c r="Z18" s="10">
        <v>0.11146496815286625</v>
      </c>
      <c r="AA18" s="9" t="s">
        <v>19</v>
      </c>
    </row>
    <row r="19" spans="14:27" x14ac:dyDescent="0.25">
      <c r="N19" s="3">
        <v>26</v>
      </c>
      <c r="O19" s="4">
        <v>3197</v>
      </c>
      <c r="P19" s="4">
        <v>37</v>
      </c>
      <c r="Q19" s="11">
        <v>0.55000000000000004</v>
      </c>
      <c r="R19" s="7">
        <v>0.45</v>
      </c>
      <c r="S19" s="37">
        <v>2309</v>
      </c>
      <c r="T19" s="41">
        <v>0.23300000000000001</v>
      </c>
      <c r="U19" s="3">
        <v>2834</v>
      </c>
      <c r="V19" s="4">
        <v>293</v>
      </c>
      <c r="W19" s="13">
        <v>9.1648420394119481E-2</v>
      </c>
      <c r="X19" s="9">
        <v>22</v>
      </c>
      <c r="Y19" s="14">
        <v>6.8814513606506103E-3</v>
      </c>
      <c r="Z19" s="10">
        <v>7.5085324232081918E-2</v>
      </c>
      <c r="AA19" s="9" t="s">
        <v>19</v>
      </c>
    </row>
    <row r="20" spans="14:27" x14ac:dyDescent="0.25">
      <c r="N20" s="3">
        <v>27</v>
      </c>
      <c r="O20" s="4">
        <v>2693</v>
      </c>
      <c r="P20" s="4">
        <v>36</v>
      </c>
      <c r="Q20" s="11">
        <v>0.52</v>
      </c>
      <c r="R20" s="7">
        <v>0.48</v>
      </c>
      <c r="S20" s="37">
        <v>2061</v>
      </c>
      <c r="T20" s="41">
        <v>0.26900000000000002</v>
      </c>
      <c r="U20" s="3">
        <v>2464</v>
      </c>
      <c r="V20" s="4">
        <v>258</v>
      </c>
      <c r="W20" s="13">
        <v>9.5803936130709241E-2</v>
      </c>
      <c r="X20" s="9">
        <v>26</v>
      </c>
      <c r="Y20" s="14">
        <v>9.6546602302265139E-3</v>
      </c>
      <c r="Z20" s="10">
        <v>0.10077519379844961</v>
      </c>
      <c r="AA20" s="9" t="s">
        <v>19</v>
      </c>
    </row>
    <row r="21" spans="14:27" x14ac:dyDescent="0.25">
      <c r="N21" s="3">
        <v>28</v>
      </c>
      <c r="O21" s="4">
        <v>2417</v>
      </c>
      <c r="P21" s="4">
        <v>36</v>
      </c>
      <c r="Q21" s="11">
        <v>0.56000000000000005</v>
      </c>
      <c r="R21" s="7">
        <v>0.44</v>
      </c>
      <c r="S21" s="37">
        <v>1908</v>
      </c>
      <c r="T21" s="41">
        <v>0.24299999999999999</v>
      </c>
      <c r="U21" s="3">
        <v>2185</v>
      </c>
      <c r="V21" s="4">
        <v>251</v>
      </c>
      <c r="W21" s="13">
        <v>0.10384774513860157</v>
      </c>
      <c r="X21" s="9">
        <v>22</v>
      </c>
      <c r="Y21" s="14">
        <v>9.1021928009929667E-3</v>
      </c>
      <c r="Z21" s="10">
        <v>8.7649402390438252E-2</v>
      </c>
      <c r="AA21" s="9" t="s">
        <v>19</v>
      </c>
    </row>
    <row r="22" spans="14:27" x14ac:dyDescent="0.25">
      <c r="N22" s="3">
        <v>29</v>
      </c>
      <c r="O22" s="4">
        <v>3016</v>
      </c>
      <c r="P22" s="4">
        <v>36</v>
      </c>
      <c r="Q22" s="11">
        <v>0.53</v>
      </c>
      <c r="R22" s="7">
        <v>0.47</v>
      </c>
      <c r="S22" s="37">
        <v>2349</v>
      </c>
      <c r="T22" s="41">
        <v>0.22800000000000001</v>
      </c>
      <c r="U22" s="3">
        <v>2627</v>
      </c>
      <c r="V22" s="4">
        <v>316</v>
      </c>
      <c r="W22" s="13">
        <v>0.10477453580901856</v>
      </c>
      <c r="X22" s="9">
        <v>30</v>
      </c>
      <c r="Y22" s="14">
        <v>9.9469496021220155E-3</v>
      </c>
      <c r="Z22" s="10">
        <v>9.49367088607595E-2</v>
      </c>
      <c r="AA22" s="9" t="s">
        <v>19</v>
      </c>
    </row>
    <row r="23" spans="14:27" x14ac:dyDescent="0.25">
      <c r="N23" s="3">
        <v>30</v>
      </c>
      <c r="O23" s="4">
        <v>3930</v>
      </c>
      <c r="P23" s="4">
        <v>36</v>
      </c>
      <c r="Q23" s="11">
        <v>0.52</v>
      </c>
      <c r="R23" s="7">
        <v>0.48</v>
      </c>
      <c r="S23" s="37">
        <v>3132</v>
      </c>
      <c r="T23" s="41">
        <v>0.27100000000000002</v>
      </c>
      <c r="U23" s="3">
        <v>3417</v>
      </c>
      <c r="V23" s="4">
        <v>327</v>
      </c>
      <c r="W23" s="13">
        <v>8.3206106870229002E-2</v>
      </c>
      <c r="X23" s="9">
        <v>31</v>
      </c>
      <c r="Y23" s="14">
        <v>7.8880407124681928E-3</v>
      </c>
      <c r="Z23" s="10">
        <v>9.480122324159021E-2</v>
      </c>
      <c r="AA23" s="9" t="s">
        <v>19</v>
      </c>
    </row>
    <row r="24" spans="14:27" x14ac:dyDescent="0.25">
      <c r="N24" s="3">
        <v>31</v>
      </c>
      <c r="O24" s="4">
        <v>4814</v>
      </c>
      <c r="P24" s="4">
        <v>36</v>
      </c>
      <c r="Q24" s="11">
        <v>0.5</v>
      </c>
      <c r="R24" s="7">
        <v>0.5</v>
      </c>
      <c r="S24" s="37">
        <v>3582</v>
      </c>
      <c r="T24" s="41">
        <v>0.246</v>
      </c>
      <c r="U24" s="3">
        <v>4055</v>
      </c>
      <c r="V24" s="4">
        <v>367</v>
      </c>
      <c r="W24" s="13">
        <v>7.6235978396343995E-2</v>
      </c>
      <c r="X24" s="9">
        <v>31</v>
      </c>
      <c r="Y24" s="14">
        <v>6.4395513086830079E-3</v>
      </c>
      <c r="Z24" s="10">
        <v>8.4468664850136238E-2</v>
      </c>
      <c r="AA24" s="9" t="s">
        <v>19</v>
      </c>
    </row>
    <row r="25" spans="14:27" x14ac:dyDescent="0.25">
      <c r="N25" s="3">
        <v>32</v>
      </c>
      <c r="O25" s="4">
        <v>6035</v>
      </c>
      <c r="P25" s="4">
        <v>34</v>
      </c>
      <c r="Q25" s="11">
        <v>0.54</v>
      </c>
      <c r="R25" s="7">
        <v>0.46</v>
      </c>
      <c r="S25" s="37">
        <v>4389</v>
      </c>
      <c r="T25" s="41">
        <v>0.30299999999999999</v>
      </c>
      <c r="U25" s="3">
        <v>5136</v>
      </c>
      <c r="V25" s="4">
        <v>377</v>
      </c>
      <c r="W25" s="13">
        <v>6.2468931234465619E-2</v>
      </c>
      <c r="X25" s="9">
        <v>30</v>
      </c>
      <c r="Y25" s="14">
        <v>4.9710024855012429E-3</v>
      </c>
      <c r="Z25" s="10">
        <v>7.9575596816976124E-2</v>
      </c>
      <c r="AA25" s="9" t="s">
        <v>19</v>
      </c>
    </row>
    <row r="26" spans="14:27" x14ac:dyDescent="0.25">
      <c r="N26" s="3">
        <v>33</v>
      </c>
      <c r="O26" s="4">
        <v>7929</v>
      </c>
      <c r="P26" s="4">
        <v>32</v>
      </c>
      <c r="Q26" s="11">
        <v>0.53</v>
      </c>
      <c r="R26" s="7">
        <v>0.47</v>
      </c>
      <c r="S26" s="37">
        <v>5601</v>
      </c>
      <c r="T26" s="41">
        <v>0.33400000000000002</v>
      </c>
      <c r="U26" s="3">
        <v>6757</v>
      </c>
      <c r="V26" s="4">
        <v>405</v>
      </c>
      <c r="W26" s="13">
        <v>5.1078320090805901E-2</v>
      </c>
      <c r="X26" s="9">
        <v>28</v>
      </c>
      <c r="Y26" s="14">
        <v>3.5313406482532475E-3</v>
      </c>
      <c r="Z26" s="10">
        <v>6.9135802469135796E-2</v>
      </c>
      <c r="AA26" s="9" t="s">
        <v>19</v>
      </c>
    </row>
    <row r="27" spans="14:27" x14ac:dyDescent="0.25">
      <c r="N27" s="3">
        <v>34</v>
      </c>
      <c r="O27" s="4">
        <v>9578</v>
      </c>
      <c r="P27" s="4">
        <v>32</v>
      </c>
      <c r="Q27" s="11">
        <v>0.55000000000000004</v>
      </c>
      <c r="R27" s="8">
        <v>0.45</v>
      </c>
      <c r="S27" s="38">
        <v>6980</v>
      </c>
      <c r="T27" s="42">
        <v>0.34899999999999998</v>
      </c>
      <c r="U27" s="3">
        <v>8035</v>
      </c>
      <c r="V27" s="4">
        <v>405</v>
      </c>
      <c r="W27" s="13">
        <v>4.2284401754019631E-2</v>
      </c>
      <c r="X27" s="9">
        <v>27</v>
      </c>
      <c r="Y27" s="14">
        <v>2.8189601169346418E-3</v>
      </c>
      <c r="Z27" s="10">
        <v>6.6666666666666666E-2</v>
      </c>
      <c r="AA27" s="9" t="s">
        <v>19</v>
      </c>
    </row>
    <row r="28" spans="14:27" x14ac:dyDescent="0.25">
      <c r="N28" s="3">
        <v>35</v>
      </c>
      <c r="O28" s="4">
        <v>8796</v>
      </c>
      <c r="P28" s="4">
        <v>32</v>
      </c>
      <c r="Q28" s="11">
        <v>0.53</v>
      </c>
      <c r="R28" s="8">
        <v>0.47</v>
      </c>
      <c r="S28" s="38">
        <v>6577</v>
      </c>
      <c r="T28" s="42">
        <v>0.312</v>
      </c>
      <c r="U28" s="3">
        <v>7103</v>
      </c>
      <c r="V28" s="4">
        <v>343</v>
      </c>
      <c r="W28" s="13">
        <v>3.8994997726239197E-2</v>
      </c>
      <c r="X28" s="9">
        <v>14</v>
      </c>
      <c r="Y28" s="14">
        <v>1.5916325602546612E-3</v>
      </c>
      <c r="Z28" s="10">
        <v>4.0816326530612242E-2</v>
      </c>
      <c r="AA28" s="9" t="s">
        <v>19</v>
      </c>
    </row>
    <row r="29" spans="14:27" x14ac:dyDescent="0.25">
      <c r="N29" s="3">
        <v>36</v>
      </c>
      <c r="O29" s="4">
        <v>8585</v>
      </c>
      <c r="P29" s="4">
        <v>33</v>
      </c>
      <c r="Q29" s="11">
        <v>0.54</v>
      </c>
      <c r="R29" s="33">
        <v>0.46</v>
      </c>
      <c r="S29" s="39">
        <v>6321</v>
      </c>
      <c r="T29" s="43">
        <v>0.27200000000000002</v>
      </c>
      <c r="U29" s="3">
        <v>6815</v>
      </c>
      <c r="V29" s="4">
        <v>372</v>
      </c>
      <c r="W29" s="21">
        <v>4.3331391962725688E-2</v>
      </c>
      <c r="X29" s="9">
        <v>32</v>
      </c>
      <c r="Y29" s="14">
        <v>3.7274315666860802E-3</v>
      </c>
      <c r="Z29" s="10">
        <v>8.6021505376344093E-2</v>
      </c>
      <c r="AA29" s="34" t="s">
        <v>19</v>
      </c>
    </row>
    <row r="30" spans="14:27" x14ac:dyDescent="0.25">
      <c r="N30" s="3">
        <v>37</v>
      </c>
      <c r="O30" s="4">
        <v>9741</v>
      </c>
      <c r="P30" s="4">
        <v>35</v>
      </c>
      <c r="Q30" s="11">
        <v>0.52</v>
      </c>
      <c r="R30" s="33">
        <v>0.48</v>
      </c>
      <c r="S30" s="39">
        <v>7066</v>
      </c>
      <c r="T30" s="43">
        <v>0.20499999999999999</v>
      </c>
      <c r="U30" s="3">
        <v>7556</v>
      </c>
      <c r="V30" s="4">
        <v>418</v>
      </c>
      <c r="W30" s="21">
        <v>4.291140539985628E-2</v>
      </c>
      <c r="X30" s="9">
        <v>45</v>
      </c>
      <c r="Y30" s="14">
        <v>4.619648906683092E-3</v>
      </c>
      <c r="Z30" s="10">
        <v>0.1076555023923445</v>
      </c>
      <c r="AA30" s="34" t="s">
        <v>19</v>
      </c>
    </row>
    <row r="31" spans="14:27" x14ac:dyDescent="0.25">
      <c r="N31" s="3">
        <v>38</v>
      </c>
      <c r="O31" s="4">
        <v>12229</v>
      </c>
      <c r="P31" s="4">
        <v>36</v>
      </c>
      <c r="Q31" s="11">
        <v>0.51</v>
      </c>
      <c r="R31" s="33">
        <v>0.49</v>
      </c>
      <c r="S31" s="39">
        <v>8877</v>
      </c>
      <c r="T31" s="43">
        <v>0.187</v>
      </c>
      <c r="U31" s="3">
        <v>9407</v>
      </c>
      <c r="V31" s="4">
        <v>589</v>
      </c>
      <c r="W31" s="21">
        <v>4.8164199852808898E-2</v>
      </c>
      <c r="X31" s="9">
        <v>58</v>
      </c>
      <c r="Y31" s="14">
        <v>4.742824433723117E-3</v>
      </c>
      <c r="Z31" s="10">
        <v>9.8471986417657045E-2</v>
      </c>
      <c r="AA31" s="34" t="s">
        <v>19</v>
      </c>
    </row>
    <row r="32" spans="14:27" x14ac:dyDescent="0.25">
      <c r="N32" s="3">
        <v>39</v>
      </c>
      <c r="O32" s="4">
        <v>12995</v>
      </c>
      <c r="P32" s="4">
        <v>37</v>
      </c>
      <c r="Q32" s="11">
        <v>0.52</v>
      </c>
      <c r="R32" s="33">
        <v>0.48</v>
      </c>
      <c r="S32" s="39">
        <v>9232</v>
      </c>
      <c r="T32" s="43">
        <v>0.185</v>
      </c>
      <c r="U32" s="3">
        <v>10049</v>
      </c>
      <c r="V32" s="4">
        <v>674</v>
      </c>
      <c r="W32" s="21">
        <v>5.1866102347056561E-2</v>
      </c>
      <c r="X32" s="9">
        <v>57</v>
      </c>
      <c r="Y32" s="14">
        <v>4.3863024240092348E-3</v>
      </c>
      <c r="Z32" s="10">
        <v>8.4569732937685466E-2</v>
      </c>
      <c r="AA32" s="34" t="s">
        <v>11</v>
      </c>
    </row>
    <row r="33" spans="14:27" x14ac:dyDescent="0.25">
      <c r="N33" s="3">
        <v>40</v>
      </c>
      <c r="O33" s="4">
        <v>15745</v>
      </c>
      <c r="P33" s="4">
        <v>38</v>
      </c>
      <c r="Q33" s="11">
        <v>0.52</v>
      </c>
      <c r="R33" s="33">
        <v>0.48</v>
      </c>
      <c r="S33" s="39">
        <v>10787</v>
      </c>
      <c r="T33" s="43">
        <v>0.17199999999999999</v>
      </c>
      <c r="U33" s="3">
        <v>12123</v>
      </c>
      <c r="V33" s="4">
        <v>696</v>
      </c>
      <c r="W33" s="21">
        <v>4.4204509368053348E-2</v>
      </c>
      <c r="X33" s="9">
        <v>39</v>
      </c>
      <c r="Y33" s="14">
        <v>2.4769768180374721E-3</v>
      </c>
      <c r="Z33" s="10">
        <v>5.6034482758620691E-2</v>
      </c>
      <c r="AA33" s="34" t="s">
        <v>11</v>
      </c>
    </row>
    <row r="34" spans="14:27" x14ac:dyDescent="0.25">
      <c r="N34" s="3">
        <v>41</v>
      </c>
      <c r="O34" s="4">
        <v>24983</v>
      </c>
      <c r="P34" s="4">
        <v>39</v>
      </c>
      <c r="Q34" s="11">
        <v>0.51</v>
      </c>
      <c r="R34" s="33">
        <v>0.49</v>
      </c>
      <c r="S34" s="39">
        <v>14080</v>
      </c>
      <c r="T34" s="43">
        <v>0.16600000000000001</v>
      </c>
      <c r="U34" s="3">
        <v>16649</v>
      </c>
      <c r="V34" s="4">
        <v>1005</v>
      </c>
      <c r="W34" s="21">
        <v>4.0227354601128765E-2</v>
      </c>
      <c r="X34" s="9">
        <v>19</v>
      </c>
      <c r="Y34" s="14">
        <v>7.6051715166313089E-4</v>
      </c>
      <c r="Z34" s="10">
        <v>1.8905472636815919E-2</v>
      </c>
      <c r="AA34" s="34" t="s">
        <v>11</v>
      </c>
    </row>
    <row r="36" spans="14:27" x14ac:dyDescent="0.25">
      <c r="Z36" s="12"/>
    </row>
  </sheetData>
  <pageMargins left="3.937007874015748E-2" right="0.11811023622047245" top="0.39370078740157483" bottom="0.39370078740157483" header="0.31496062992125984" footer="0.31496062992125984"/>
  <pageSetup paperSize="9" scale="92" fitToWidth="0" orientation="landscape" horizontalDpi="4294967293" verticalDpi="4294967293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1895B-0F28-4797-ACC6-FA0239864B12}">
  <dimension ref="A1:AA36"/>
  <sheetViews>
    <sheetView showGridLines="0" zoomScale="85" zoomScaleNormal="85" workbookViewId="0">
      <selection activeCell="G38" sqref="G38"/>
    </sheetView>
  </sheetViews>
  <sheetFormatPr baseColWidth="10" defaultRowHeight="15" x14ac:dyDescent="0.25"/>
  <cols>
    <col min="1" max="1" width="22.85546875" customWidth="1"/>
    <col min="11" max="11" width="14.7109375" customWidth="1"/>
    <col min="12" max="12" width="13.5703125" customWidth="1"/>
    <col min="13" max="13" width="8.5703125" customWidth="1"/>
    <col min="14" max="14" width="9.85546875" customWidth="1"/>
    <col min="16" max="16" width="6.5703125" customWidth="1"/>
    <col min="17" max="17" width="9.28515625" customWidth="1"/>
    <col min="18" max="18" width="7.85546875" customWidth="1"/>
    <col min="19" max="19" width="9.5703125" customWidth="1"/>
    <col min="20" max="20" width="12.140625" customWidth="1"/>
    <col min="21" max="21" width="13.28515625" customWidth="1"/>
    <col min="22" max="22" width="11.28515625" customWidth="1"/>
    <col min="23" max="23" width="12.85546875" customWidth="1"/>
    <col min="24" max="24" width="12" customWidth="1"/>
    <col min="25" max="25" width="12.42578125" customWidth="1"/>
    <col min="26" max="26" width="11.140625" customWidth="1"/>
    <col min="27" max="27" width="7.85546875" customWidth="1"/>
    <col min="28" max="28" width="8.85546875" customWidth="1"/>
    <col min="29" max="29" width="9.42578125" customWidth="1"/>
  </cols>
  <sheetData>
    <row r="1" spans="1:27" ht="30" customHeight="1" x14ac:dyDescent="0.25">
      <c r="A1" s="6" t="str">
        <f>N1</f>
        <v>Stand:</v>
      </c>
      <c r="B1" s="5">
        <f>O1</f>
        <v>44110</v>
      </c>
      <c r="E1" t="str">
        <f>U1</f>
        <v>KW 1-10 wurden zusammengefasst</v>
      </c>
      <c r="N1" s="6" t="s">
        <v>1</v>
      </c>
      <c r="O1" s="18">
        <v>44110</v>
      </c>
      <c r="P1" s="1"/>
      <c r="Q1" s="2"/>
      <c r="U1" s="6" t="s">
        <v>12</v>
      </c>
    </row>
    <row r="2" spans="1:27" ht="63.75" x14ac:dyDescent="0.25">
      <c r="N2" s="15" t="s">
        <v>0</v>
      </c>
      <c r="O2" s="16" t="s">
        <v>2</v>
      </c>
      <c r="P2" s="16" t="s">
        <v>9</v>
      </c>
      <c r="Q2" s="15" t="s">
        <v>3</v>
      </c>
      <c r="R2" s="17" t="s">
        <v>4</v>
      </c>
      <c r="S2" s="17" t="s">
        <v>17</v>
      </c>
      <c r="T2" s="17" t="s">
        <v>16</v>
      </c>
      <c r="U2" s="16" t="s">
        <v>18</v>
      </c>
      <c r="V2" s="16" t="s">
        <v>6</v>
      </c>
      <c r="W2" s="16" t="s">
        <v>8</v>
      </c>
      <c r="X2" s="16" t="s">
        <v>7</v>
      </c>
      <c r="Y2" s="16" t="s">
        <v>14</v>
      </c>
      <c r="Z2" s="16" t="s">
        <v>13</v>
      </c>
      <c r="AA2" s="16" t="s">
        <v>10</v>
      </c>
    </row>
    <row r="3" spans="1:27" x14ac:dyDescent="0.25">
      <c r="N3" s="3">
        <v>10</v>
      </c>
      <c r="O3" s="4">
        <v>892</v>
      </c>
      <c r="P3" s="4">
        <v>42</v>
      </c>
      <c r="Q3" s="11">
        <v>0.53</v>
      </c>
      <c r="R3" s="7">
        <v>0.47</v>
      </c>
      <c r="S3" s="37">
        <v>831</v>
      </c>
      <c r="T3" s="41">
        <v>7.5999999999999998E-2</v>
      </c>
      <c r="U3" s="3">
        <v>800</v>
      </c>
      <c r="V3" s="4">
        <v>162</v>
      </c>
      <c r="W3" s="13">
        <v>0.18161434977578475</v>
      </c>
      <c r="X3" s="9">
        <v>12</v>
      </c>
      <c r="Y3" s="14">
        <v>1.3452914798206279E-2</v>
      </c>
      <c r="Z3" s="10">
        <v>7.407407407407407E-2</v>
      </c>
      <c r="AA3" s="9" t="s">
        <v>19</v>
      </c>
    </row>
    <row r="4" spans="1:27" x14ac:dyDescent="0.25">
      <c r="N4" s="3">
        <v>11</v>
      </c>
      <c r="O4" s="4">
        <v>6430</v>
      </c>
      <c r="P4" s="4">
        <v>44</v>
      </c>
      <c r="Q4" s="11">
        <v>0.56000000000000005</v>
      </c>
      <c r="R4" s="7">
        <v>0.44</v>
      </c>
      <c r="S4" s="37">
        <v>5772</v>
      </c>
      <c r="T4" s="41">
        <v>5.1999999999999998E-2</v>
      </c>
      <c r="U4" s="3">
        <v>5611</v>
      </c>
      <c r="V4" s="4">
        <v>520</v>
      </c>
      <c r="W4" s="13">
        <v>8.0870917573872478E-2</v>
      </c>
      <c r="X4" s="9">
        <v>85</v>
      </c>
      <c r="Y4" s="14">
        <v>1.3219284603421462E-2</v>
      </c>
      <c r="Z4" s="10">
        <v>0.16346153846153846</v>
      </c>
      <c r="AA4" s="9" t="s">
        <v>19</v>
      </c>
    </row>
    <row r="5" spans="1:27" x14ac:dyDescent="0.25">
      <c r="N5" s="3">
        <v>12</v>
      </c>
      <c r="O5" s="4">
        <v>22430</v>
      </c>
      <c r="P5" s="4">
        <v>45</v>
      </c>
      <c r="Q5" s="11">
        <v>0.55000000000000004</v>
      </c>
      <c r="R5" s="7">
        <v>0.45</v>
      </c>
      <c r="S5" s="37">
        <v>20189</v>
      </c>
      <c r="T5" s="41">
        <v>3.7999999999999999E-2</v>
      </c>
      <c r="U5" s="3">
        <v>19333</v>
      </c>
      <c r="V5" s="4">
        <v>2203</v>
      </c>
      <c r="W5" s="13">
        <v>9.8216674097191259E-2</v>
      </c>
      <c r="X5" s="9">
        <v>478</v>
      </c>
      <c r="Y5" s="14">
        <v>2.1310744538564422E-2</v>
      </c>
      <c r="Z5" s="10">
        <v>0.21697684975034046</v>
      </c>
      <c r="AA5" s="9" t="s">
        <v>19</v>
      </c>
    </row>
    <row r="6" spans="1:27" x14ac:dyDescent="0.25">
      <c r="N6" s="3">
        <v>13</v>
      </c>
      <c r="O6" s="4">
        <v>34019</v>
      </c>
      <c r="P6" s="4">
        <v>48</v>
      </c>
      <c r="Q6" s="11">
        <v>0.49</v>
      </c>
      <c r="R6" s="7">
        <v>0.51</v>
      </c>
      <c r="S6" s="37">
        <v>30823</v>
      </c>
      <c r="T6" s="41">
        <v>3.2000000000000001E-2</v>
      </c>
      <c r="U6" s="3">
        <v>29432</v>
      </c>
      <c r="V6" s="4">
        <v>5099</v>
      </c>
      <c r="W6" s="13">
        <v>0.14988682794908728</v>
      </c>
      <c r="X6" s="9">
        <v>1449</v>
      </c>
      <c r="Y6" s="14">
        <v>4.259384461624386E-2</v>
      </c>
      <c r="Z6" s="10">
        <v>0.28417336732692683</v>
      </c>
      <c r="AA6" s="9" t="s">
        <v>19</v>
      </c>
    </row>
    <row r="7" spans="1:27" x14ac:dyDescent="0.25">
      <c r="N7" s="3">
        <v>14</v>
      </c>
      <c r="O7" s="4">
        <v>36068</v>
      </c>
      <c r="P7" s="4">
        <v>51</v>
      </c>
      <c r="Q7" s="11">
        <v>0.45</v>
      </c>
      <c r="R7" s="7">
        <v>0.55000000000000004</v>
      </c>
      <c r="S7" s="37">
        <v>31948</v>
      </c>
      <c r="T7" s="41">
        <v>5.2999999999999999E-2</v>
      </c>
      <c r="U7" s="3">
        <v>31459</v>
      </c>
      <c r="V7" s="4">
        <v>6049</v>
      </c>
      <c r="W7" s="13">
        <v>0.16771099035155818</v>
      </c>
      <c r="X7" s="9">
        <v>2246</v>
      </c>
      <c r="Y7" s="14">
        <v>6.22712653876012E-2</v>
      </c>
      <c r="Z7" s="10">
        <v>0.37130104149446191</v>
      </c>
      <c r="AA7" s="9" t="s">
        <v>19</v>
      </c>
    </row>
    <row r="8" spans="1:27" x14ac:dyDescent="0.25">
      <c r="N8" s="3">
        <v>15</v>
      </c>
      <c r="O8" s="4">
        <v>27163</v>
      </c>
      <c r="P8" s="4">
        <v>52</v>
      </c>
      <c r="Q8" s="11">
        <v>0.44</v>
      </c>
      <c r="R8" s="7">
        <v>0.56000000000000005</v>
      </c>
      <c r="S8" s="37">
        <v>23546</v>
      </c>
      <c r="T8" s="41">
        <v>8.3000000000000004E-2</v>
      </c>
      <c r="U8" s="3">
        <v>24023</v>
      </c>
      <c r="V8" s="4">
        <v>4705</v>
      </c>
      <c r="W8" s="13">
        <v>0.17321356256672679</v>
      </c>
      <c r="X8" s="9">
        <v>1865</v>
      </c>
      <c r="Y8" s="14">
        <v>6.8659573684791808E-2</v>
      </c>
      <c r="Z8" s="10">
        <v>0.39638682252922425</v>
      </c>
      <c r="AA8" s="9" t="s">
        <v>19</v>
      </c>
    </row>
    <row r="9" spans="1:27" x14ac:dyDescent="0.25">
      <c r="N9" s="3">
        <v>16</v>
      </c>
      <c r="O9" s="4">
        <v>17334</v>
      </c>
      <c r="P9" s="4">
        <v>51</v>
      </c>
      <c r="Q9" s="11">
        <v>0.45</v>
      </c>
      <c r="R9" s="7">
        <v>0.55000000000000004</v>
      </c>
      <c r="S9" s="37">
        <v>14838</v>
      </c>
      <c r="T9" s="41">
        <v>0.113</v>
      </c>
      <c r="U9" s="3">
        <v>15467</v>
      </c>
      <c r="V9" s="4">
        <v>3349</v>
      </c>
      <c r="W9" s="13">
        <v>0.1932041075343256</v>
      </c>
      <c r="X9" s="9">
        <v>1209</v>
      </c>
      <c r="Y9" s="14">
        <v>6.9747317410868814E-2</v>
      </c>
      <c r="Z9" s="10">
        <v>0.36100328456255598</v>
      </c>
      <c r="AA9" s="9" t="s">
        <v>19</v>
      </c>
    </row>
    <row r="10" spans="1:27" x14ac:dyDescent="0.25">
      <c r="N10" s="3">
        <v>17</v>
      </c>
      <c r="O10" s="4">
        <v>12367</v>
      </c>
      <c r="P10" s="4">
        <v>50</v>
      </c>
      <c r="Q10" s="11">
        <v>0.45</v>
      </c>
      <c r="R10" s="7">
        <v>0.55000000000000004</v>
      </c>
      <c r="S10" s="37">
        <v>10253</v>
      </c>
      <c r="T10" s="41">
        <v>0.14000000000000001</v>
      </c>
      <c r="U10" s="3">
        <v>10922</v>
      </c>
      <c r="V10" s="4">
        <v>2218</v>
      </c>
      <c r="W10" s="13">
        <v>0.17934826554540309</v>
      </c>
      <c r="X10" s="9">
        <v>716</v>
      </c>
      <c r="Y10" s="14">
        <v>5.7896013584539503E-2</v>
      </c>
      <c r="Z10" s="10">
        <v>0.32281334535617673</v>
      </c>
      <c r="AA10" s="9" t="s">
        <v>19</v>
      </c>
    </row>
    <row r="11" spans="1:27" x14ac:dyDescent="0.25">
      <c r="N11" s="3">
        <v>18</v>
      </c>
      <c r="O11" s="4">
        <v>7429</v>
      </c>
      <c r="P11" s="4">
        <v>48</v>
      </c>
      <c r="Q11" s="11">
        <v>0.48</v>
      </c>
      <c r="R11" s="7">
        <v>0.52</v>
      </c>
      <c r="S11" s="37">
        <v>6232</v>
      </c>
      <c r="T11" s="41">
        <v>0.17699999999999999</v>
      </c>
      <c r="U11" s="3">
        <v>6580</v>
      </c>
      <c r="V11" s="4">
        <v>1350</v>
      </c>
      <c r="W11" s="13">
        <v>0.18172028536815182</v>
      </c>
      <c r="X11" s="9">
        <v>374</v>
      </c>
      <c r="Y11" s="14">
        <v>5.0343249427917618E-2</v>
      </c>
      <c r="Z11" s="10">
        <v>0.27703703703703703</v>
      </c>
      <c r="AA11" s="9" t="s">
        <v>19</v>
      </c>
    </row>
    <row r="12" spans="1:27" x14ac:dyDescent="0.25">
      <c r="N12" s="3">
        <v>19</v>
      </c>
      <c r="O12" s="4">
        <v>6220</v>
      </c>
      <c r="P12" s="4">
        <v>47</v>
      </c>
      <c r="Q12" s="11">
        <v>0.48</v>
      </c>
      <c r="R12" s="7">
        <v>0.52</v>
      </c>
      <c r="S12" s="37">
        <v>5211</v>
      </c>
      <c r="T12" s="41">
        <v>0.19800000000000001</v>
      </c>
      <c r="U12" s="3">
        <v>5595</v>
      </c>
      <c r="V12" s="4">
        <v>1065</v>
      </c>
      <c r="W12" s="13">
        <v>0.1712218649517685</v>
      </c>
      <c r="X12" s="9">
        <v>250</v>
      </c>
      <c r="Y12" s="14">
        <v>4.0192926045016078E-2</v>
      </c>
      <c r="Z12" s="10">
        <v>0.23474178403755869</v>
      </c>
      <c r="AA12" s="9" t="s">
        <v>19</v>
      </c>
    </row>
    <row r="13" spans="1:27" x14ac:dyDescent="0.25">
      <c r="N13" s="3">
        <v>20</v>
      </c>
      <c r="O13" s="4">
        <v>4722</v>
      </c>
      <c r="P13" s="4">
        <v>45</v>
      </c>
      <c r="Q13" s="11">
        <v>0.49</v>
      </c>
      <c r="R13" s="7">
        <v>0.51</v>
      </c>
      <c r="S13" s="37">
        <v>3921</v>
      </c>
      <c r="T13" s="41">
        <v>0.23400000000000001</v>
      </c>
      <c r="U13" s="3">
        <v>4196</v>
      </c>
      <c r="V13" s="4">
        <v>731</v>
      </c>
      <c r="W13" s="13">
        <v>0.15480728504870817</v>
      </c>
      <c r="X13" s="9">
        <v>157</v>
      </c>
      <c r="Y13" s="14">
        <v>3.3248623464633628E-2</v>
      </c>
      <c r="Z13" s="10">
        <v>0.21477428180574556</v>
      </c>
      <c r="AA13" s="9" t="s">
        <v>19</v>
      </c>
    </row>
    <row r="14" spans="1:27" x14ac:dyDescent="0.25">
      <c r="N14" s="3">
        <v>21</v>
      </c>
      <c r="O14" s="4">
        <v>3612</v>
      </c>
      <c r="P14" s="4">
        <v>43</v>
      </c>
      <c r="Q14" s="11">
        <v>0.5</v>
      </c>
      <c r="R14" s="7">
        <v>0.5</v>
      </c>
      <c r="S14" s="37">
        <v>2811</v>
      </c>
      <c r="T14" s="41">
        <v>0.26400000000000001</v>
      </c>
      <c r="U14" s="3">
        <v>3104</v>
      </c>
      <c r="V14" s="4">
        <v>508</v>
      </c>
      <c r="W14" s="13">
        <v>0.1406423034330011</v>
      </c>
      <c r="X14" s="9">
        <v>109</v>
      </c>
      <c r="Y14" s="14">
        <v>3.0177187153931341E-2</v>
      </c>
      <c r="Z14" s="10">
        <v>0.21456692913385828</v>
      </c>
      <c r="AA14" s="9" t="s">
        <v>19</v>
      </c>
    </row>
    <row r="15" spans="1:27" x14ac:dyDescent="0.25">
      <c r="N15" s="3">
        <v>22</v>
      </c>
      <c r="O15" s="4">
        <v>3198</v>
      </c>
      <c r="P15" s="4">
        <v>42</v>
      </c>
      <c r="Q15" s="11">
        <v>0.51</v>
      </c>
      <c r="R15" s="7">
        <v>0.49</v>
      </c>
      <c r="S15" s="37">
        <v>2529</v>
      </c>
      <c r="T15" s="41">
        <v>0.23400000000000001</v>
      </c>
      <c r="U15" s="3">
        <v>2756</v>
      </c>
      <c r="V15" s="4">
        <v>413</v>
      </c>
      <c r="W15" s="13">
        <v>0.12914321450906815</v>
      </c>
      <c r="X15" s="9">
        <v>61</v>
      </c>
      <c r="Y15" s="14">
        <v>1.9074421513445905E-2</v>
      </c>
      <c r="Z15" s="10">
        <v>0.14769975786924938</v>
      </c>
      <c r="AA15" s="9" t="s">
        <v>19</v>
      </c>
    </row>
    <row r="16" spans="1:27" x14ac:dyDescent="0.25">
      <c r="N16" s="3">
        <v>23</v>
      </c>
      <c r="O16" s="4">
        <v>2352</v>
      </c>
      <c r="P16" s="4">
        <v>39</v>
      </c>
      <c r="Q16" s="11">
        <v>0.51</v>
      </c>
      <c r="R16" s="7">
        <v>0.49</v>
      </c>
      <c r="S16" s="37">
        <v>1829</v>
      </c>
      <c r="T16" s="41">
        <v>0.23200000000000001</v>
      </c>
      <c r="U16" s="3">
        <v>2072</v>
      </c>
      <c r="V16" s="4">
        <v>311</v>
      </c>
      <c r="W16" s="13">
        <v>0.13222789115646258</v>
      </c>
      <c r="X16" s="9">
        <v>44</v>
      </c>
      <c r="Y16" s="14">
        <v>1.8707482993197279E-2</v>
      </c>
      <c r="Z16" s="10">
        <v>0.14147909967845659</v>
      </c>
      <c r="AA16" s="9" t="s">
        <v>19</v>
      </c>
    </row>
    <row r="17" spans="14:27" x14ac:dyDescent="0.25">
      <c r="N17" s="3">
        <v>24</v>
      </c>
      <c r="O17" s="4">
        <v>2339</v>
      </c>
      <c r="P17" s="4">
        <v>37</v>
      </c>
      <c r="Q17" s="11">
        <v>0.54</v>
      </c>
      <c r="R17" s="7">
        <v>0.46</v>
      </c>
      <c r="S17" s="37">
        <v>1727</v>
      </c>
      <c r="T17" s="41">
        <v>0.24399999999999999</v>
      </c>
      <c r="U17" s="3">
        <v>2072</v>
      </c>
      <c r="V17" s="4">
        <v>284</v>
      </c>
      <c r="W17" s="13">
        <v>0.12141941000427534</v>
      </c>
      <c r="X17" s="9">
        <v>31</v>
      </c>
      <c r="Y17" s="14">
        <v>1.3253527148353997E-2</v>
      </c>
      <c r="Z17" s="10">
        <v>0.10915492957746478</v>
      </c>
      <c r="AA17" s="9" t="s">
        <v>19</v>
      </c>
    </row>
    <row r="18" spans="14:27" x14ac:dyDescent="0.25">
      <c r="N18" s="3">
        <v>25</v>
      </c>
      <c r="O18" s="4">
        <v>4089</v>
      </c>
      <c r="P18" s="4">
        <v>36</v>
      </c>
      <c r="Q18" s="11">
        <v>0.59</v>
      </c>
      <c r="R18" s="7">
        <v>0.41</v>
      </c>
      <c r="S18" s="37">
        <v>2927</v>
      </c>
      <c r="T18" s="41">
        <v>0.252</v>
      </c>
      <c r="U18" s="3">
        <v>3731</v>
      </c>
      <c r="V18" s="4">
        <v>314</v>
      </c>
      <c r="W18" s="13">
        <v>7.6791391538273412E-2</v>
      </c>
      <c r="X18" s="9">
        <v>35</v>
      </c>
      <c r="Y18" s="14">
        <v>8.5595500122279278E-3</v>
      </c>
      <c r="Z18" s="10">
        <v>0.11146496815286625</v>
      </c>
      <c r="AA18" s="9" t="s">
        <v>19</v>
      </c>
    </row>
    <row r="19" spans="14:27" x14ac:dyDescent="0.25">
      <c r="N19" s="3">
        <v>26</v>
      </c>
      <c r="O19" s="4">
        <v>3197</v>
      </c>
      <c r="P19" s="4">
        <v>37</v>
      </c>
      <c r="Q19" s="11">
        <v>0.55000000000000004</v>
      </c>
      <c r="R19" s="7">
        <v>0.45</v>
      </c>
      <c r="S19" s="37">
        <v>2303</v>
      </c>
      <c r="T19" s="41">
        <v>0.23300000000000001</v>
      </c>
      <c r="U19" s="3">
        <v>2834</v>
      </c>
      <c r="V19" s="4">
        <v>293</v>
      </c>
      <c r="W19" s="13">
        <v>9.1648420394119481E-2</v>
      </c>
      <c r="X19" s="9">
        <v>22</v>
      </c>
      <c r="Y19" s="14">
        <v>6.8814513606506103E-3</v>
      </c>
      <c r="Z19" s="10">
        <v>7.5085324232081918E-2</v>
      </c>
      <c r="AA19" s="9" t="s">
        <v>19</v>
      </c>
    </row>
    <row r="20" spans="14:27" x14ac:dyDescent="0.25">
      <c r="N20" s="3">
        <v>27</v>
      </c>
      <c r="O20" s="4">
        <v>2693</v>
      </c>
      <c r="P20" s="4">
        <v>36</v>
      </c>
      <c r="Q20" s="11">
        <v>0.52</v>
      </c>
      <c r="R20" s="7">
        <v>0.48</v>
      </c>
      <c r="S20" s="37">
        <v>2058</v>
      </c>
      <c r="T20" s="41">
        <v>0.27</v>
      </c>
      <c r="U20" s="3">
        <v>2463</v>
      </c>
      <c r="V20" s="4">
        <v>258</v>
      </c>
      <c r="W20" s="13">
        <v>9.5803936130709241E-2</v>
      </c>
      <c r="X20" s="9">
        <v>26</v>
      </c>
      <c r="Y20" s="14">
        <v>9.6546602302265139E-3</v>
      </c>
      <c r="Z20" s="10">
        <v>0.10077519379844961</v>
      </c>
      <c r="AA20" s="9" t="s">
        <v>19</v>
      </c>
    </row>
    <row r="21" spans="14:27" x14ac:dyDescent="0.25">
      <c r="N21" s="3">
        <v>28</v>
      </c>
      <c r="O21" s="4">
        <v>2415</v>
      </c>
      <c r="P21" s="4">
        <v>36</v>
      </c>
      <c r="Q21" s="11">
        <v>0.56000000000000005</v>
      </c>
      <c r="R21" s="7">
        <v>0.44</v>
      </c>
      <c r="S21" s="37">
        <v>1901</v>
      </c>
      <c r="T21" s="41">
        <v>0.24399999999999999</v>
      </c>
      <c r="U21" s="3">
        <v>2183</v>
      </c>
      <c r="V21" s="4">
        <v>251</v>
      </c>
      <c r="W21" s="13">
        <v>0.10393374741200828</v>
      </c>
      <c r="X21" s="9">
        <v>22</v>
      </c>
      <c r="Y21" s="14">
        <v>9.1097308488612833E-3</v>
      </c>
      <c r="Z21" s="10">
        <v>8.7649402390438252E-2</v>
      </c>
      <c r="AA21" s="9" t="s">
        <v>19</v>
      </c>
    </row>
    <row r="22" spans="14:27" x14ac:dyDescent="0.25">
      <c r="N22" s="3">
        <v>29</v>
      </c>
      <c r="O22" s="4">
        <v>3017</v>
      </c>
      <c r="P22" s="4">
        <v>36</v>
      </c>
      <c r="Q22" s="11">
        <v>0.53</v>
      </c>
      <c r="R22" s="7">
        <v>0.47</v>
      </c>
      <c r="S22" s="37">
        <v>2347</v>
      </c>
      <c r="T22" s="41">
        <v>0.22800000000000001</v>
      </c>
      <c r="U22" s="3">
        <v>2626</v>
      </c>
      <c r="V22" s="4">
        <v>316</v>
      </c>
      <c r="W22" s="13">
        <v>0.10473980775604906</v>
      </c>
      <c r="X22" s="9">
        <v>30</v>
      </c>
      <c r="Y22" s="14">
        <v>9.9436526350679486E-3</v>
      </c>
      <c r="Z22" s="10">
        <v>9.49367088607595E-2</v>
      </c>
      <c r="AA22" s="9" t="s">
        <v>19</v>
      </c>
    </row>
    <row r="23" spans="14:27" x14ac:dyDescent="0.25">
      <c r="N23" s="3">
        <v>30</v>
      </c>
      <c r="O23" s="4">
        <v>3929</v>
      </c>
      <c r="P23" s="4">
        <v>36</v>
      </c>
      <c r="Q23" s="11">
        <v>0.52</v>
      </c>
      <c r="R23" s="7">
        <v>0.48</v>
      </c>
      <c r="S23" s="37">
        <v>3089</v>
      </c>
      <c r="T23" s="41">
        <v>0.27100000000000002</v>
      </c>
      <c r="U23" s="3">
        <v>3411</v>
      </c>
      <c r="V23" s="4">
        <v>327</v>
      </c>
      <c r="W23" s="13">
        <v>8.3227284296258586E-2</v>
      </c>
      <c r="X23" s="9">
        <v>31</v>
      </c>
      <c r="Y23" s="14">
        <v>7.8900483583609054E-3</v>
      </c>
      <c r="Z23" s="10">
        <v>9.480122324159021E-2</v>
      </c>
      <c r="AA23" s="9" t="s">
        <v>19</v>
      </c>
    </row>
    <row r="24" spans="14:27" x14ac:dyDescent="0.25">
      <c r="N24" s="3">
        <v>31</v>
      </c>
      <c r="O24" s="4">
        <v>4814</v>
      </c>
      <c r="P24" s="4">
        <v>36</v>
      </c>
      <c r="Q24" s="11">
        <v>0.5</v>
      </c>
      <c r="R24" s="7">
        <v>0.5</v>
      </c>
      <c r="S24" s="37">
        <v>3581</v>
      </c>
      <c r="T24" s="41">
        <v>0.245</v>
      </c>
      <c r="U24" s="3">
        <v>4055</v>
      </c>
      <c r="V24" s="4">
        <v>367</v>
      </c>
      <c r="W24" s="13">
        <v>7.6235978396343995E-2</v>
      </c>
      <c r="X24" s="9">
        <v>31</v>
      </c>
      <c r="Y24" s="14">
        <v>6.4395513086830079E-3</v>
      </c>
      <c r="Z24" s="10">
        <v>8.4468664850136238E-2</v>
      </c>
      <c r="AA24" s="9" t="s">
        <v>19</v>
      </c>
    </row>
    <row r="25" spans="14:27" x14ac:dyDescent="0.25">
      <c r="N25" s="3">
        <v>32</v>
      </c>
      <c r="O25" s="4">
        <v>6035</v>
      </c>
      <c r="P25" s="4">
        <v>34</v>
      </c>
      <c r="Q25" s="11">
        <v>0.54</v>
      </c>
      <c r="R25" s="7">
        <v>0.46</v>
      </c>
      <c r="S25" s="37">
        <v>4379</v>
      </c>
      <c r="T25" s="41">
        <v>0.30399999999999999</v>
      </c>
      <c r="U25" s="3">
        <v>5135</v>
      </c>
      <c r="V25" s="4">
        <v>377</v>
      </c>
      <c r="W25" s="13">
        <v>6.2468931234465619E-2</v>
      </c>
      <c r="X25" s="9">
        <v>29</v>
      </c>
      <c r="Y25" s="14">
        <v>4.8053024026512015E-3</v>
      </c>
      <c r="Z25" s="10">
        <v>7.6923076923076927E-2</v>
      </c>
      <c r="AA25" s="9" t="s">
        <v>19</v>
      </c>
    </row>
    <row r="26" spans="14:27" x14ac:dyDescent="0.25">
      <c r="N26" s="3">
        <v>33</v>
      </c>
      <c r="O26" s="4">
        <v>7925</v>
      </c>
      <c r="P26" s="4">
        <v>32</v>
      </c>
      <c r="Q26" s="11">
        <v>0.53</v>
      </c>
      <c r="R26" s="7">
        <v>0.47</v>
      </c>
      <c r="S26" s="37">
        <v>5578</v>
      </c>
      <c r="T26" s="41">
        <v>0.33400000000000002</v>
      </c>
      <c r="U26" s="3">
        <v>6751</v>
      </c>
      <c r="V26" s="4">
        <v>404</v>
      </c>
      <c r="W26" s="13">
        <v>5.0977917981072554E-2</v>
      </c>
      <c r="X26" s="9">
        <v>27</v>
      </c>
      <c r="Y26" s="14">
        <v>3.4069400630914828E-3</v>
      </c>
      <c r="Z26" s="10">
        <v>6.6831683168316836E-2</v>
      </c>
      <c r="AA26" s="9" t="s">
        <v>19</v>
      </c>
    </row>
    <row r="27" spans="14:27" x14ac:dyDescent="0.25">
      <c r="N27" s="3">
        <v>34</v>
      </c>
      <c r="O27" s="4">
        <v>9572</v>
      </c>
      <c r="P27" s="4">
        <v>32</v>
      </c>
      <c r="Q27" s="11">
        <v>0.55000000000000004</v>
      </c>
      <c r="R27" s="8">
        <v>0.45</v>
      </c>
      <c r="S27" s="38">
        <v>6924</v>
      </c>
      <c r="T27" s="42">
        <v>0.34899999999999998</v>
      </c>
      <c r="U27" s="3">
        <v>8023</v>
      </c>
      <c r="V27" s="4">
        <v>405</v>
      </c>
      <c r="W27" s="13">
        <v>4.2310906811533641E-2</v>
      </c>
      <c r="X27" s="9">
        <v>25</v>
      </c>
      <c r="Y27" s="14">
        <v>2.6117843710823235E-3</v>
      </c>
      <c r="Z27" s="10">
        <v>6.1728395061728392E-2</v>
      </c>
      <c r="AA27" s="9" t="s">
        <v>19</v>
      </c>
    </row>
    <row r="28" spans="14:27" x14ac:dyDescent="0.25">
      <c r="N28" s="3">
        <v>35</v>
      </c>
      <c r="O28" s="4">
        <v>8786</v>
      </c>
      <c r="P28" s="4">
        <v>32</v>
      </c>
      <c r="Q28" s="11">
        <v>0.53</v>
      </c>
      <c r="R28" s="8">
        <v>0.47</v>
      </c>
      <c r="S28" s="38">
        <v>6523</v>
      </c>
      <c r="T28" s="42">
        <v>0.311</v>
      </c>
      <c r="U28" s="3">
        <v>7090</v>
      </c>
      <c r="V28" s="4">
        <v>341</v>
      </c>
      <c r="W28" s="13">
        <v>3.8811745959480989E-2</v>
      </c>
      <c r="X28" s="9">
        <v>14</v>
      </c>
      <c r="Y28" s="14">
        <v>1.5934441156385158E-3</v>
      </c>
      <c r="Z28" s="10">
        <v>4.1055718475073312E-2</v>
      </c>
      <c r="AA28" s="9" t="s">
        <v>19</v>
      </c>
    </row>
    <row r="29" spans="14:27" x14ac:dyDescent="0.25">
      <c r="N29" s="3">
        <v>36</v>
      </c>
      <c r="O29" s="4">
        <v>8582</v>
      </c>
      <c r="P29" s="4">
        <v>33</v>
      </c>
      <c r="Q29" s="11">
        <v>0.54</v>
      </c>
      <c r="R29" s="33">
        <v>0.46</v>
      </c>
      <c r="S29" s="39">
        <v>6192</v>
      </c>
      <c r="T29" s="43">
        <v>0.27200000000000002</v>
      </c>
      <c r="U29" s="3">
        <v>6806</v>
      </c>
      <c r="V29" s="4">
        <v>371</v>
      </c>
      <c r="W29" s="21">
        <v>4.3230016313213701E-2</v>
      </c>
      <c r="X29" s="9">
        <v>30</v>
      </c>
      <c r="Y29" s="14">
        <v>3.4956886506641808E-3</v>
      </c>
      <c r="Z29" s="10">
        <v>8.0862533692722366E-2</v>
      </c>
      <c r="AA29" s="34" t="s">
        <v>19</v>
      </c>
    </row>
    <row r="30" spans="14:27" x14ac:dyDescent="0.25">
      <c r="N30" s="3">
        <v>37</v>
      </c>
      <c r="O30" s="4">
        <v>9726</v>
      </c>
      <c r="P30" s="4">
        <v>35</v>
      </c>
      <c r="Q30" s="11">
        <v>0.52</v>
      </c>
      <c r="R30" s="33">
        <v>0.48</v>
      </c>
      <c r="S30" s="39">
        <v>6862</v>
      </c>
      <c r="T30" s="43">
        <v>0.20300000000000001</v>
      </c>
      <c r="U30" s="3">
        <v>7521</v>
      </c>
      <c r="V30" s="4">
        <v>408</v>
      </c>
      <c r="W30" s="21">
        <v>4.1949413942011106E-2</v>
      </c>
      <c r="X30" s="9">
        <v>40</v>
      </c>
      <c r="Y30" s="14">
        <v>4.1126876413736376E-3</v>
      </c>
      <c r="Z30" s="10">
        <v>9.8039215686274508E-2</v>
      </c>
      <c r="AA30" s="34" t="s">
        <v>19</v>
      </c>
    </row>
    <row r="31" spans="14:27" x14ac:dyDescent="0.25">
      <c r="N31" s="3">
        <v>38</v>
      </c>
      <c r="O31" s="4">
        <v>12217</v>
      </c>
      <c r="P31" s="4">
        <v>36</v>
      </c>
      <c r="Q31" s="11">
        <v>0.51</v>
      </c>
      <c r="R31" s="33">
        <v>0.49</v>
      </c>
      <c r="S31" s="39">
        <v>8548</v>
      </c>
      <c r="T31" s="43">
        <v>0.187</v>
      </c>
      <c r="U31" s="3">
        <v>9320</v>
      </c>
      <c r="V31" s="4">
        <v>576</v>
      </c>
      <c r="W31" s="21">
        <v>4.7147417532945893E-2</v>
      </c>
      <c r="X31" s="9">
        <v>44</v>
      </c>
      <c r="Y31" s="14">
        <v>3.6015388393222558E-3</v>
      </c>
      <c r="Z31" s="10">
        <v>7.6388888888888895E-2</v>
      </c>
      <c r="AA31" s="34" t="s">
        <v>11</v>
      </c>
    </row>
    <row r="32" spans="14:27" x14ac:dyDescent="0.25">
      <c r="N32" s="3">
        <v>39</v>
      </c>
      <c r="O32" s="4">
        <v>12940</v>
      </c>
      <c r="P32" s="4">
        <v>37</v>
      </c>
      <c r="Q32" s="11">
        <v>0.52</v>
      </c>
      <c r="R32" s="33">
        <v>0.48</v>
      </c>
      <c r="S32" s="39">
        <v>7175</v>
      </c>
      <c r="T32" s="43">
        <v>0.187</v>
      </c>
      <c r="U32" s="3">
        <v>9780</v>
      </c>
      <c r="V32" s="4">
        <v>631</v>
      </c>
      <c r="W32" s="21">
        <v>4.8763523956723336E-2</v>
      </c>
      <c r="X32" s="9">
        <v>36</v>
      </c>
      <c r="Y32" s="14">
        <v>2.7820710973724882E-3</v>
      </c>
      <c r="Z32" s="10">
        <v>5.7052297939778132E-2</v>
      </c>
      <c r="AA32" s="34" t="s">
        <v>11</v>
      </c>
    </row>
    <row r="33" spans="14:27" x14ac:dyDescent="0.25">
      <c r="N33" s="3">
        <v>40</v>
      </c>
      <c r="O33" s="4">
        <v>15241</v>
      </c>
      <c r="P33" s="4">
        <v>38</v>
      </c>
      <c r="Q33" s="11">
        <v>0.52</v>
      </c>
      <c r="R33" s="33">
        <v>0.48</v>
      </c>
      <c r="S33" s="39">
        <v>11197</v>
      </c>
      <c r="T33" s="43">
        <v>0.17899999999999999</v>
      </c>
      <c r="U33" s="3">
        <v>10774</v>
      </c>
      <c r="V33" s="4">
        <v>539</v>
      </c>
      <c r="W33" s="21">
        <v>3.5365133521422482E-2</v>
      </c>
      <c r="X33" s="9">
        <v>17</v>
      </c>
      <c r="Y33" s="14">
        <v>1.1154123745161079E-3</v>
      </c>
      <c r="Z33" s="10">
        <v>3.1539888682745827E-2</v>
      </c>
      <c r="AA33" s="34" t="s">
        <v>11</v>
      </c>
    </row>
    <row r="36" spans="14:27" x14ac:dyDescent="0.25">
      <c r="Z36" s="12"/>
    </row>
  </sheetData>
  <pageMargins left="3.937007874015748E-2" right="0.11811023622047245" top="0.39370078740157483" bottom="0.39370078740157483" header="0.31496062992125984" footer="0.31496062992125984"/>
  <pageSetup paperSize="9" scale="92" fitToWidth="0" orientation="landscape" horizontalDpi="4294967293" verticalDpi="4294967293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Hendrik</vt:lpstr>
      <vt:lpstr>KW-50</vt:lpstr>
      <vt:lpstr>KW-47</vt:lpstr>
      <vt:lpstr>KW-45</vt:lpstr>
      <vt:lpstr>KW-44</vt:lpstr>
      <vt:lpstr>KW-43</vt:lpstr>
      <vt:lpstr>KW-42</vt:lpstr>
      <vt:lpstr>KW-41</vt:lpstr>
      <vt:lpstr>KW-40</vt:lpstr>
      <vt:lpstr>KW-39</vt:lpstr>
      <vt:lpstr>KW-38</vt:lpstr>
      <vt:lpstr>KW-37</vt:lpstr>
      <vt:lpstr>KW-35</vt:lpstr>
      <vt:lpstr>Umgestellt</vt:lpstr>
      <vt:lpstr>Import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Hendrik Pötzschke</dc:creator>
  <cp:lastModifiedBy>Hendrik Pötzschke</cp:lastModifiedBy>
  <cp:lastPrinted>2020-12-16T17:40:19Z</cp:lastPrinted>
  <dcterms:created xsi:type="dcterms:W3CDTF">2020-08-07T20:27:44Z</dcterms:created>
  <dcterms:modified xsi:type="dcterms:W3CDTF">2020-12-16T17:40:25Z</dcterms:modified>
</cp:coreProperties>
</file>