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imelineCaches/timelineCache2.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66925"/>
  <mc:AlternateContent xmlns:mc="http://schemas.openxmlformats.org/markup-compatibility/2006">
    <mc:Choice Requires="x15">
      <x15ac:absPath xmlns:x15ac="http://schemas.microsoft.com/office/spreadsheetml/2010/11/ac" url="C:\Users\user\Desktop\CoronaYT\Querdenken841\Sonstiges\Zahlen Daten Fakten\KrankeTote\"/>
    </mc:Choice>
  </mc:AlternateContent>
  <xr:revisionPtr revIDLastSave="0" documentId="13_ncr:1_{B4B4FD12-D30F-42A7-8F90-7B9A6F127503}" xr6:coauthVersionLast="45" xr6:coauthVersionMax="45" xr10:uidLastSave="{00000000-0000-0000-0000-000000000000}"/>
  <bookViews>
    <workbookView xWindow="-120" yWindow="-120" windowWidth="29040" windowHeight="15840" xr2:uid="{FE628CE1-5C14-4A7E-931C-75C9F631D5E8}"/>
  </bookViews>
  <sheets>
    <sheet name="Grafik" sheetId="3" r:id="rId1"/>
    <sheet name="Pivot" sheetId="2" r:id="rId2"/>
    <sheet name="Tabelle" sheetId="1" r:id="rId3"/>
  </sheets>
  <definedNames>
    <definedName name="Datenschnitt_Altersgruppe">#N/A</definedName>
    <definedName name="Datenschnitt_Geschlecht">#N/A</definedName>
    <definedName name="NativeZeitachse_Meldedatum">#N/A</definedName>
    <definedName name="NativeZeitachse_Refdatum">#N/A</definedName>
  </definedNames>
  <calcPr calcId="181029"/>
  <pivotCaches>
    <pivotCache cacheId="18"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7"/>
        <x15:timelineCacheRef r:id="rId8"/>
      </x15:timelineCacheRef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 l="1"/>
  <c r="T6" i="1"/>
  <c r="U6" i="1"/>
  <c r="V6" i="1"/>
  <c r="V5" i="1" l="1"/>
  <c r="B1" i="1" l="1"/>
  <c r="P3" i="3" l="1"/>
  <c r="L3" i="3"/>
  <c r="T3" i="3"/>
  <c r="U5" i="1" l="1"/>
  <c r="T5" i="1"/>
  <c r="S5" i="1"/>
  <c r="P4" i="3"/>
  <c r="H4" i="3"/>
  <c r="L4" i="3"/>
  <c r="H3" i="3" l="1"/>
  <c r="D4" i="3"/>
  <c r="C1" i="2"/>
  <c r="T4" i="3" l="1"/>
</calcChain>
</file>

<file path=xl/sharedStrings.xml><?xml version="1.0" encoding="utf-8"?>
<sst xmlns="http://schemas.openxmlformats.org/spreadsheetml/2006/main" count="63" uniqueCount="56">
  <si>
    <t>FID</t>
  </si>
  <si>
    <t>IdBundesland</t>
  </si>
  <si>
    <t>Bundesland</t>
  </si>
  <si>
    <t>Landkreis</t>
  </si>
  <si>
    <t>Altersgruppe</t>
  </si>
  <si>
    <t>Geschlecht</t>
  </si>
  <si>
    <t>AnzahlFall</t>
  </si>
  <si>
    <t>AnzahlTodesfall</t>
  </si>
  <si>
    <t>Meldedatum</t>
  </si>
  <si>
    <t>IdLandkreis</t>
  </si>
  <si>
    <t>Datenstand</t>
  </si>
  <si>
    <t>NeuerFall</t>
  </si>
  <si>
    <t>NeuerTodesfall</t>
  </si>
  <si>
    <t>Refdatum</t>
  </si>
  <si>
    <t>NeuGenesen</t>
  </si>
  <si>
    <t>AnzahlGenesen</t>
  </si>
  <si>
    <t>IstErkrankungsbeginn</t>
  </si>
  <si>
    <t>Altersgruppe2</t>
  </si>
  <si>
    <t>Schleswig-Holstein</t>
  </si>
  <si>
    <t>SK Flensburg</t>
  </si>
  <si>
    <t>A00-A04</t>
  </si>
  <si>
    <t>Nicht übermittelt</t>
  </si>
  <si>
    <t>M</t>
  </si>
  <si>
    <t>Zeilenbeschriftungen</t>
  </si>
  <si>
    <t>Gesamtergebnis</t>
  </si>
  <si>
    <t>Stand:</t>
  </si>
  <si>
    <t>Summe Fälle:</t>
  </si>
  <si>
    <t>Summe Verstorbene:</t>
  </si>
  <si>
    <t>Summe Genesene:</t>
  </si>
  <si>
    <t>Summe aktive Fälle:</t>
  </si>
  <si>
    <t>Quellen:</t>
  </si>
  <si>
    <t>https://www.arcgis.com/home/item.html?id=f10774f1c63e40168479a1feb6c7ca74</t>
  </si>
  <si>
    <t>https://www.rki.de/DE/Content/InfAZ/N/Neuartiges_Coronavirus/nCoV_node.html</t>
  </si>
  <si>
    <t>Anzahl Fall</t>
  </si>
  <si>
    <t>Anzahl Tote</t>
  </si>
  <si>
    <t>Anzahl Genesene</t>
  </si>
  <si>
    <t>Summe von Anzahl Tote</t>
  </si>
  <si>
    <t>Summe von Anzahl Genesene</t>
  </si>
  <si>
    <t>Summe von Anzahl Fall</t>
  </si>
  <si>
    <t>Die gelben Felder nicht ändern, 
die ändern sich selbst.</t>
  </si>
  <si>
    <t>Einwohner:</t>
  </si>
  <si>
    <t>Inzidenz</t>
  </si>
  <si>
    <t>Okt</t>
  </si>
  <si>
    <t>neu eingetroffene Fälle:</t>
  </si>
  <si>
    <t>neu eingetr. Todesfälle:</t>
  </si>
  <si>
    <t>neu eingetr. Genesene:</t>
  </si>
  <si>
    <t>Diese Zahlen gelten bundesweit und können auf der Zeitleiste  Ü B E R A L L  liegen. Sogar auf dem 01.01. (das hatte ich bereits erlebt).</t>
  </si>
  <si>
    <t>Summe von IstErkrankungsbeginn</t>
  </si>
  <si>
    <t>h t t p s : / / Q U E R D E N K E N - 8 4 1 . d e</t>
  </si>
  <si>
    <t>I  n  g  o  l  s  t  a  d  t</t>
  </si>
  <si>
    <t>MD&lt;RD</t>
  </si>
  <si>
    <t>22.10.2020, 00:00 Uhr</t>
  </si>
  <si>
    <t>Sep</t>
  </si>
  <si>
    <t>30. Sep</t>
  </si>
  <si>
    <t>01. Okt</t>
  </si>
  <si>
    <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</si>
</sst>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pro &quot;#,##0"/>
  </numFmts>
  <fonts count="11"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1"/>
      <color rgb="FFFFFF00"/>
      <name val="Calibri"/>
      <family val="2"/>
      <scheme val="minor"/>
    </font>
    <font>
      <b/>
      <sz val="12"/>
      <color rgb="FFFF0000"/>
      <name val="Calibri"/>
      <family val="2"/>
      <scheme val="minor"/>
    </font>
    <font>
      <b/>
      <sz val="36"/>
      <color theme="1"/>
      <name val="Calibri"/>
      <family val="2"/>
      <scheme val="minor"/>
    </font>
    <font>
      <sz val="11"/>
      <color theme="0"/>
      <name val="Calibri"/>
      <family val="2"/>
      <scheme val="minor"/>
    </font>
    <font>
      <b/>
      <sz val="36"/>
      <color theme="0"/>
      <name val="Calibri"/>
      <family val="2"/>
      <scheme val="minor"/>
    </font>
    <font>
      <sz val="24"/>
      <color theme="0"/>
      <name val="Calibri"/>
      <family val="2"/>
      <scheme val="minor"/>
    </font>
  </fonts>
  <fills count="8">
    <fill>
      <patternFill patternType="none"/>
    </fill>
    <fill>
      <patternFill patternType="gray125"/>
    </fill>
    <fill>
      <gradientFill degree="270">
        <stop position="0">
          <color rgb="FF7030A0"/>
        </stop>
        <stop position="1">
          <color rgb="FF002060"/>
        </stop>
      </gradientFill>
    </fill>
    <fill>
      <patternFill patternType="solid">
        <fgColor rgb="FFFFFF00"/>
        <bgColor indexed="64"/>
      </patternFill>
    </fill>
    <fill>
      <gradientFill degree="270">
        <stop position="0">
          <color rgb="FFFF0000"/>
        </stop>
        <stop position="1">
          <color rgb="FFFFFF00"/>
        </stop>
      </gradientFill>
    </fill>
    <fill>
      <gradientFill degree="90">
        <stop position="0">
          <color rgb="FFFF0000"/>
        </stop>
        <stop position="1">
          <color rgb="FFFFFF00"/>
        </stop>
      </gradientFill>
    </fill>
    <fill>
      <gradientFill degree="270">
        <stop position="0">
          <color rgb="FFFF0000"/>
        </stop>
        <stop position="1">
          <color theme="1"/>
        </stop>
      </gradientFill>
    </fill>
    <fill>
      <gradientFill degree="90">
        <stop position="0">
          <color rgb="FFFF0000"/>
        </stop>
        <stop position="1">
          <color theme="1"/>
        </stop>
      </gradientFill>
    </fill>
  </fills>
  <borders count="10">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0"/>
      </top>
      <bottom/>
      <diagonal/>
    </border>
    <border>
      <left/>
      <right/>
      <top/>
      <bottom style="thick">
        <color theme="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38">
    <xf numFmtId="0" fontId="0" fillId="0" borderId="0" xfId="0"/>
    <xf numFmtId="49" fontId="0" fillId="0" borderId="0" xfId="0" applyNumberFormat="1"/>
    <xf numFmtId="22" fontId="0" fillId="0" borderId="0" xfId="0" applyNumberFormat="1"/>
    <xf numFmtId="0" fontId="0" fillId="0" borderId="0" xfId="0" applyNumberFormat="1"/>
    <xf numFmtId="0" fontId="0" fillId="0" borderId="0" xfId="0" pivotButton="1"/>
    <xf numFmtId="0" fontId="0" fillId="0" borderId="0" xfId="0" applyAlignment="1">
      <alignment horizontal="left"/>
    </xf>
    <xf numFmtId="22" fontId="0" fillId="0" borderId="0" xfId="0" applyNumberFormat="1" applyAlignment="1">
      <alignment horizontal="left" indent="1"/>
    </xf>
    <xf numFmtId="14" fontId="0" fillId="0" borderId="0" xfId="0" applyNumberFormat="1" applyAlignment="1">
      <alignment horizontal="left"/>
    </xf>
    <xf numFmtId="0" fontId="3" fillId="0" borderId="0" xfId="2"/>
    <xf numFmtId="0" fontId="0" fillId="0" borderId="0" xfId="0" applyAlignment="1">
      <alignment horizontal="right"/>
    </xf>
    <xf numFmtId="14" fontId="0" fillId="0" borderId="0" xfId="0" applyNumberFormat="1"/>
    <xf numFmtId="14" fontId="2" fillId="2" borderId="0" xfId="0" applyNumberFormat="1" applyFont="1" applyFill="1" applyAlignment="1">
      <alignment horizontal="right"/>
    </xf>
    <xf numFmtId="164" fontId="2" fillId="2" borderId="0" xfId="1" applyNumberFormat="1" applyFont="1" applyFill="1" applyAlignment="1">
      <alignment horizontal="right"/>
    </xf>
    <xf numFmtId="0" fontId="0" fillId="3" borderId="1" xfId="0" applyFill="1" applyBorder="1"/>
    <xf numFmtId="0" fontId="0" fillId="3" borderId="0" xfId="0" applyFill="1"/>
    <xf numFmtId="0" fontId="0" fillId="3" borderId="1" xfId="0" applyNumberFormat="1" applyFill="1" applyBorder="1"/>
    <xf numFmtId="0" fontId="0" fillId="3" borderId="0" xfId="0" applyNumberFormat="1" applyFill="1"/>
    <xf numFmtId="164" fontId="4" fillId="4" borderId="0" xfId="1" applyNumberFormat="1" applyFont="1" applyFill="1" applyAlignment="1">
      <alignment horizontal="center"/>
    </xf>
    <xf numFmtId="164" fontId="4" fillId="5" borderId="0" xfId="1" applyNumberFormat="1" applyFont="1" applyFill="1" applyAlignment="1">
      <alignment horizontal="center"/>
    </xf>
    <xf numFmtId="165" fontId="4" fillId="4" borderId="0" xfId="1" applyNumberFormat="1" applyFont="1" applyFill="1" applyAlignment="1">
      <alignment horizontal="center"/>
    </xf>
    <xf numFmtId="43" fontId="4" fillId="4" borderId="0" xfId="1" applyNumberFormat="1" applyFont="1" applyFill="1" applyAlignment="1">
      <alignment horizontal="center"/>
    </xf>
    <xf numFmtId="164" fontId="5" fillId="7" borderId="0" xfId="1" applyNumberFormat="1" applyFont="1" applyFill="1" applyAlignment="1">
      <alignment horizontal="right"/>
    </xf>
    <xf numFmtId="0" fontId="7" fillId="0" borderId="0" xfId="0" applyFont="1" applyBorder="1" applyAlignment="1">
      <alignment vertical="center"/>
    </xf>
    <xf numFmtId="3" fontId="0" fillId="0" borderId="0" xfId="0" applyNumberFormat="1"/>
    <xf numFmtId="0" fontId="8" fillId="0" borderId="0" xfId="0" applyFont="1"/>
    <xf numFmtId="0" fontId="2" fillId="2" borderId="0" xfId="0" applyFont="1" applyFill="1" applyAlignment="1">
      <alignment horizontal="right"/>
    </xf>
    <xf numFmtId="0" fontId="5" fillId="7" borderId="0" xfId="0" applyFont="1" applyFill="1" applyAlignment="1">
      <alignment horizontal="right"/>
    </xf>
    <xf numFmtId="0" fontId="10" fillId="0" borderId="0" xfId="0" applyFont="1" applyAlignment="1">
      <alignment horizontal="center" vertical="top"/>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5" fillId="6" borderId="0" xfId="0" applyFont="1" applyFill="1" applyAlignment="1">
      <alignment horizontal="center"/>
    </xf>
    <xf numFmtId="0" fontId="6" fillId="3" borderId="2" xfId="0" applyFont="1" applyFill="1" applyBorder="1" applyAlignment="1">
      <alignment horizontal="center" wrapText="1"/>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cellXfs>
  <cellStyles count="3">
    <cellStyle name="Komma" xfId="1" builtinId="3"/>
    <cellStyle name="Link" xfId="2" builtinId="8"/>
    <cellStyle name="Standard" xfId="0" builtinId="0"/>
  </cellStyles>
  <dxfs count="9">
    <dxf>
      <numFmt numFmtId="0" formatCode="General"/>
      <fill>
        <patternFill patternType="solid">
          <fgColor indexed="64"/>
          <bgColor rgb="FFFFFF00"/>
        </patternFill>
      </fill>
    </dxf>
    <dxf>
      <numFmt numFmtId="0" formatCode="General"/>
      <fill>
        <patternFill patternType="solid">
          <fgColor indexed="64"/>
          <bgColor rgb="FFFFFF00"/>
        </patternFill>
      </fill>
    </dxf>
    <dxf>
      <numFmt numFmtId="0" formatCode="General"/>
      <fill>
        <patternFill patternType="solid">
          <fgColor indexed="64"/>
          <bgColor rgb="FFFFFF00"/>
        </patternFill>
      </fill>
    </dxf>
    <dxf>
      <numFmt numFmtId="0" formatCode="General"/>
      <fill>
        <patternFill patternType="solid">
          <fgColor indexed="64"/>
          <bgColor rgb="FFFFFF00"/>
        </patternFill>
      </fill>
      <border diagonalUp="0" diagonalDown="0">
        <left style="thin">
          <color indexed="64"/>
        </left>
        <right/>
        <top/>
        <bottom/>
      </border>
    </dxf>
    <dxf>
      <numFmt numFmtId="30" formatCode="@"/>
    </dxf>
    <dxf>
      <numFmt numFmtId="27" formatCode="dd/mm/yyyy\ hh:mm"/>
    </dxf>
    <dxf>
      <numFmt numFmtId="27" formatCode="dd/mm/yyyy\ hh:mm"/>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1/relationships/timelineCache" Target="timelineCaches/timelineCache2.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11/relationships/timelineCache" Target="timelineCaches/timeline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[Kochstudio-QD-841.xlsx]Pivot!PivotTable2</c:name>
    <c:fmtId val="3"/>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00B0F0"/>
          </a:solidFill>
          <a:ln w="19050">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F0000"/>
          </a:solidFill>
          <a:ln w="38100">
            <a:solidFill>
              <a:srgbClr val="FF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a:solidFill>
              <a:srgbClr val="92D05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B0F0"/>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FF0000"/>
          </a:solidFill>
          <a:ln w="381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solidFill>
              <a:srgbClr val="00B05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0070C0"/>
          </a:solidFill>
          <a:ln w="3175">
            <a:solidFill>
              <a:srgbClr val="0070C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F0000"/>
          </a:solidFill>
          <a:ln w="28575">
            <a:solidFill>
              <a:srgbClr val="FF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9942099805972756E-2"/>
          <c:y val="3.5625323904575623E-2"/>
          <c:w val="0.93035907017489816"/>
          <c:h val="0.69153785713091598"/>
        </c:manualLayout>
      </c:layout>
      <c:barChart>
        <c:barDir val="col"/>
        <c:grouping val="clustered"/>
        <c:varyColors val="0"/>
        <c:ser>
          <c:idx val="1"/>
          <c:order val="1"/>
          <c:tx>
            <c:strRef>
              <c:f>Pivot!$C$3</c:f>
              <c:strCache>
                <c:ptCount val="1"/>
                <c:pt idx="0">
                  <c:v>Summe von Anzahl Fall</c:v>
                </c:pt>
              </c:strCache>
            </c:strRef>
          </c:tx>
          <c:spPr>
            <a:solidFill>
              <a:srgbClr val="0070C0"/>
            </a:solidFill>
            <a:ln w="3175">
              <a:solidFill>
                <a:srgbClr val="0070C0"/>
              </a:solidFill>
            </a:ln>
            <a:effectLst/>
          </c:spPr>
          <c:invertIfNegative val="0"/>
          <c:cat>
            <c:multiLvlStrRef>
              <c:f>Pivot!$A$4:$A$8</c:f>
              <c:multiLvlStrCache>
                <c:ptCount val="2"/>
                <c:lvl>
                  <c:pt idx="0">
                    <c:v>30. Sep</c:v>
                  </c:pt>
                  <c:pt idx="1">
                    <c:v>01. Okt</c:v>
                  </c:pt>
                </c:lvl>
                <c:lvl>
                  <c:pt idx="0">
                    <c:v>Sep</c:v>
                  </c:pt>
                  <c:pt idx="1">
                    <c:v>Okt</c:v>
                  </c:pt>
                </c:lvl>
              </c:multiLvlStrCache>
            </c:multiLvlStrRef>
          </c:cat>
          <c:val>
            <c:numRef>
              <c:f>Pivot!$C$4:$C$8</c:f>
              <c:numCache>
                <c:formatCode>General</c:formatCode>
                <c:ptCount val="2"/>
                <c:pt idx="0">
                  <c:v>1</c:v>
                </c:pt>
                <c:pt idx="1">
                  <c:v>1</c:v>
                </c:pt>
              </c:numCache>
            </c:numRef>
          </c:val>
          <c:extLst>
            <c:ext xmlns:c16="http://schemas.microsoft.com/office/drawing/2014/chart" uri="{C3380CC4-5D6E-409C-BE32-E72D297353CC}">
              <c16:uniqueId val="{00000004-49E1-4461-8D9C-A01DDEC071A4}"/>
            </c:ext>
          </c:extLst>
        </c:ser>
        <c:ser>
          <c:idx val="2"/>
          <c:order val="2"/>
          <c:tx>
            <c:strRef>
              <c:f>Pivot!$D$3</c:f>
              <c:strCache>
                <c:ptCount val="1"/>
                <c:pt idx="0">
                  <c:v>Summe von Anzahl Tote</c:v>
                </c:pt>
              </c:strCache>
            </c:strRef>
          </c:tx>
          <c:spPr>
            <a:solidFill>
              <a:srgbClr val="FF0000"/>
            </a:solidFill>
            <a:ln w="28575">
              <a:solidFill>
                <a:srgbClr val="FF0000"/>
              </a:solidFill>
            </a:ln>
            <a:effectLst/>
          </c:spPr>
          <c:invertIfNegative val="0"/>
          <c:cat>
            <c:multiLvlStrRef>
              <c:f>Pivot!$A$4:$A$8</c:f>
              <c:multiLvlStrCache>
                <c:ptCount val="2"/>
                <c:lvl>
                  <c:pt idx="0">
                    <c:v>30. Sep</c:v>
                  </c:pt>
                  <c:pt idx="1">
                    <c:v>01. Okt</c:v>
                  </c:pt>
                </c:lvl>
                <c:lvl>
                  <c:pt idx="0">
                    <c:v>Sep</c:v>
                  </c:pt>
                  <c:pt idx="1">
                    <c:v>Okt</c:v>
                  </c:pt>
                </c:lvl>
              </c:multiLvlStrCache>
            </c:multiLvlStrRef>
          </c:cat>
          <c:val>
            <c:numRef>
              <c:f>Pivot!$D$4:$D$8</c:f>
              <c:numCache>
                <c:formatCode>General</c:formatCode>
                <c:ptCount val="2"/>
                <c:pt idx="0">
                  <c:v>1</c:v>
                </c:pt>
                <c:pt idx="1">
                  <c:v>0</c:v>
                </c:pt>
              </c:numCache>
            </c:numRef>
          </c:val>
          <c:extLst>
            <c:ext xmlns:c16="http://schemas.microsoft.com/office/drawing/2014/chart" uri="{C3380CC4-5D6E-409C-BE32-E72D297353CC}">
              <c16:uniqueId val="{00000007-49E1-4461-8D9C-A01DDEC071A4}"/>
            </c:ext>
          </c:extLst>
        </c:ser>
        <c:ser>
          <c:idx val="3"/>
          <c:order val="3"/>
          <c:tx>
            <c:strRef>
              <c:f>Pivot!$E$3</c:f>
              <c:strCache>
                <c:ptCount val="1"/>
                <c:pt idx="0">
                  <c:v>Summe von IstErkrankungsbeginn</c:v>
                </c:pt>
              </c:strCache>
            </c:strRef>
          </c:tx>
          <c:spPr>
            <a:solidFill>
              <a:schemeClr val="accent4"/>
            </a:solidFill>
            <a:ln>
              <a:noFill/>
            </a:ln>
            <a:effectLst/>
          </c:spPr>
          <c:invertIfNegative val="0"/>
          <c:cat>
            <c:multiLvlStrRef>
              <c:f>Pivot!$A$4:$A$8</c:f>
              <c:multiLvlStrCache>
                <c:ptCount val="2"/>
                <c:lvl>
                  <c:pt idx="0">
                    <c:v>30. Sep</c:v>
                  </c:pt>
                  <c:pt idx="1">
                    <c:v>01. Okt</c:v>
                  </c:pt>
                </c:lvl>
                <c:lvl>
                  <c:pt idx="0">
                    <c:v>Sep</c:v>
                  </c:pt>
                  <c:pt idx="1">
                    <c:v>Okt</c:v>
                  </c:pt>
                </c:lvl>
              </c:multiLvlStrCache>
            </c:multiLvlStrRef>
          </c:cat>
          <c:val>
            <c:numRef>
              <c:f>Pivot!$E$4:$E$8</c:f>
              <c:numCache>
                <c:formatCode>General</c:formatCode>
                <c:ptCount val="2"/>
                <c:pt idx="0">
                  <c:v>1</c:v>
                </c:pt>
                <c:pt idx="1">
                  <c:v>0</c:v>
                </c:pt>
              </c:numCache>
            </c:numRef>
          </c:val>
          <c:extLst>
            <c:ext xmlns:c16="http://schemas.microsoft.com/office/drawing/2014/chart" uri="{C3380CC4-5D6E-409C-BE32-E72D297353CC}">
              <c16:uniqueId val="{00000001-580F-4C53-9CAC-9C2F72B266A8}"/>
            </c:ext>
          </c:extLst>
        </c:ser>
        <c:dLbls>
          <c:showLegendKey val="0"/>
          <c:showVal val="0"/>
          <c:showCatName val="0"/>
          <c:showSerName val="0"/>
          <c:showPercent val="0"/>
          <c:showBubbleSize val="0"/>
        </c:dLbls>
        <c:gapWidth val="219"/>
        <c:axId val="821510768"/>
        <c:axId val="821509456"/>
      </c:barChart>
      <c:lineChart>
        <c:grouping val="standard"/>
        <c:varyColors val="0"/>
        <c:ser>
          <c:idx val="0"/>
          <c:order val="0"/>
          <c:tx>
            <c:strRef>
              <c:f>Pivot!$B$3</c:f>
              <c:strCache>
                <c:ptCount val="1"/>
                <c:pt idx="0">
                  <c:v>Summe von Anzahl Genesene</c:v>
                </c:pt>
              </c:strCache>
            </c:strRef>
          </c:tx>
          <c:spPr>
            <a:ln w="28575" cap="rnd">
              <a:solidFill>
                <a:srgbClr val="00B050"/>
              </a:solidFill>
              <a:round/>
            </a:ln>
            <a:effectLst/>
          </c:spPr>
          <c:marker>
            <c:symbol val="none"/>
          </c:marker>
          <c:cat>
            <c:multiLvlStrRef>
              <c:f>Pivot!$A$4:$A$8</c:f>
              <c:multiLvlStrCache>
                <c:ptCount val="2"/>
                <c:lvl>
                  <c:pt idx="0">
                    <c:v>30. Sep</c:v>
                  </c:pt>
                  <c:pt idx="1">
                    <c:v>01. Okt</c:v>
                  </c:pt>
                </c:lvl>
                <c:lvl>
                  <c:pt idx="0">
                    <c:v>Sep</c:v>
                  </c:pt>
                  <c:pt idx="1">
                    <c:v>Okt</c:v>
                  </c:pt>
                </c:lvl>
              </c:multiLvlStrCache>
            </c:multiLvlStrRef>
          </c:cat>
          <c:val>
            <c:numRef>
              <c:f>Pivot!$B$4:$B$8</c:f>
              <c:numCache>
                <c:formatCode>General</c:formatCode>
                <c:ptCount val="2"/>
                <c:pt idx="0">
                  <c:v>1</c:v>
                </c:pt>
                <c:pt idx="1">
                  <c:v>1</c:v>
                </c:pt>
              </c:numCache>
            </c:numRef>
          </c:val>
          <c:smooth val="0"/>
          <c:extLst>
            <c:ext xmlns:c16="http://schemas.microsoft.com/office/drawing/2014/chart" uri="{C3380CC4-5D6E-409C-BE32-E72D297353CC}">
              <c16:uniqueId val="{00000003-49E1-4461-8D9C-A01DDEC071A4}"/>
            </c:ext>
          </c:extLst>
        </c:ser>
        <c:dLbls>
          <c:showLegendKey val="0"/>
          <c:showVal val="0"/>
          <c:showCatName val="0"/>
          <c:showSerName val="0"/>
          <c:showPercent val="0"/>
          <c:showBubbleSize val="0"/>
        </c:dLbls>
        <c:marker val="1"/>
        <c:smooth val="0"/>
        <c:axId val="821510768"/>
        <c:axId val="821509456"/>
      </c:lineChart>
      <c:catAx>
        <c:axId val="82151076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de-DE"/>
          </a:p>
        </c:txPr>
        <c:crossAx val="821509456"/>
        <c:crosses val="autoZero"/>
        <c:auto val="1"/>
        <c:lblAlgn val="ctr"/>
        <c:lblOffset val="100"/>
        <c:noMultiLvlLbl val="0"/>
      </c:catAx>
      <c:valAx>
        <c:axId val="82150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de-DE"/>
          </a:p>
        </c:txPr>
        <c:crossAx val="821510768"/>
        <c:crosses val="autoZero"/>
        <c:crossBetween val="between"/>
      </c:valAx>
      <c:spPr>
        <a:noFill/>
        <a:ln>
          <a:noFill/>
        </a:ln>
        <a:effectLst/>
      </c:spPr>
    </c:plotArea>
    <c:legend>
      <c:legendPos val="r"/>
      <c:layout>
        <c:manualLayout>
          <c:xMode val="edge"/>
          <c:yMode val="edge"/>
          <c:x val="0.33210791610631463"/>
          <c:y val="0.85758496748416002"/>
          <c:w val="0.54394214086994019"/>
          <c:h val="0.1041984720062858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rgbClr val="7030A0"/>
        </a:gs>
        <a:gs pos="73470">
          <a:srgbClr val="002060"/>
        </a:gs>
        <a:gs pos="30000">
          <a:srgbClr val="7030A0"/>
        </a:gs>
        <a:gs pos="100000">
          <a:srgbClr val="002060"/>
        </a:gs>
      </a:gsLst>
      <a:lin ang="16200000" scaled="1"/>
      <a:tileRect/>
    </a:gra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342901</xdr:colOff>
      <xdr:row>4</xdr:row>
      <xdr:rowOff>28575</xdr:rowOff>
    </xdr:from>
    <xdr:to>
      <xdr:col>20</xdr:col>
      <xdr:colOff>9526</xdr:colOff>
      <xdr:row>35</xdr:row>
      <xdr:rowOff>104775</xdr:rowOff>
    </xdr:to>
    <xdr:graphicFrame macro="">
      <xdr:nvGraphicFramePr>
        <xdr:cNvPr id="3" name="Diagramm 2">
          <a:extLst>
            <a:ext uri="{FF2B5EF4-FFF2-40B4-BE49-F238E27FC236}">
              <a16:creationId xmlns:a16="http://schemas.microsoft.com/office/drawing/2014/main" id="{7457FB64-910D-46D7-9618-132EEE167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66675</xdr:colOff>
      <xdr:row>1</xdr:row>
      <xdr:rowOff>19050</xdr:rowOff>
    </xdr:from>
    <xdr:to>
      <xdr:col>23</xdr:col>
      <xdr:colOff>361950</xdr:colOff>
      <xdr:row>8</xdr:row>
      <xdr:rowOff>9526</xdr:rowOff>
    </xdr:to>
    <mc:AlternateContent xmlns:mc="http://schemas.openxmlformats.org/markup-compatibility/2006" xmlns:tsle="http://schemas.microsoft.com/office/drawing/2012/timeslicer">
      <mc:Choice Requires="tsle">
        <xdr:graphicFrame macro="">
          <xdr:nvGraphicFramePr>
            <xdr:cNvPr id="2" name="Meldedatum">
              <a:extLst>
                <a:ext uri="{FF2B5EF4-FFF2-40B4-BE49-F238E27FC236}">
                  <a16:creationId xmlns:a16="http://schemas.microsoft.com/office/drawing/2014/main" id="{AAEED04F-A0B6-47D0-8AA8-E3635AA325D3}"/>
                </a:ext>
              </a:extLst>
            </xdr:cNvPr>
            <xdr:cNvGraphicFramePr/>
          </xdr:nvGraphicFramePr>
          <xdr:xfrm>
            <a:off x="0" y="0"/>
            <a:ext cx="0" cy="0"/>
          </xdr:xfrm>
          <a:graphic>
            <a:graphicData uri="http://schemas.microsoft.com/office/drawing/2012/timeslicer">
              <tsle:timeslicer name="Meldedatum"/>
            </a:graphicData>
          </a:graphic>
        </xdr:graphicFrame>
      </mc:Choice>
      <mc:Fallback xmlns="">
        <xdr:sp macro="" textlink="">
          <xdr:nvSpPr>
            <xdr:cNvPr id="0" name=""/>
            <xdr:cNvSpPr>
              <a:spLocks noTextEdit="1"/>
            </xdr:cNvSpPr>
          </xdr:nvSpPr>
          <xdr:spPr>
            <a:xfrm>
              <a:off x="14973300" y="66675"/>
              <a:ext cx="2581275" cy="1323976"/>
            </a:xfrm>
            <a:prstGeom prst="rect">
              <a:avLst/>
            </a:prstGeom>
            <a:solidFill>
              <a:prstClr val="white"/>
            </a:solidFill>
            <a:ln w="1">
              <a:solidFill>
                <a:prstClr val="green"/>
              </a:solidFill>
            </a:ln>
          </xdr:spPr>
          <xdr:txBody>
            <a:bodyPr vertOverflow="clip" horzOverflow="clip"/>
            <a:lstStyle/>
            <a:p>
              <a:r>
                <a:rPr lang="de-DE" sz="1100"/>
                <a:t>Zeitachse: Funktioniert in Excel 2013 oder höher. Nicht verschieben oder die Größe ändern.</a:t>
              </a:r>
            </a:p>
          </xdr:txBody>
        </xdr:sp>
      </mc:Fallback>
    </mc:AlternateContent>
    <xdr:clientData/>
  </xdr:twoCellAnchor>
  <xdr:twoCellAnchor editAs="oneCell">
    <xdr:from>
      <xdr:col>20</xdr:col>
      <xdr:colOff>85725</xdr:colOff>
      <xdr:row>15</xdr:row>
      <xdr:rowOff>114300</xdr:rowOff>
    </xdr:from>
    <xdr:to>
      <xdr:col>22</xdr:col>
      <xdr:colOff>390525</xdr:colOff>
      <xdr:row>27</xdr:row>
      <xdr:rowOff>104775</xdr:rowOff>
    </xdr:to>
    <mc:AlternateContent xmlns:mc="http://schemas.openxmlformats.org/markup-compatibility/2006" xmlns:a14="http://schemas.microsoft.com/office/drawing/2010/main">
      <mc:Choice Requires="a14">
        <xdr:graphicFrame macro="">
          <xdr:nvGraphicFramePr>
            <xdr:cNvPr id="4" name="Altersgruppe">
              <a:extLst>
                <a:ext uri="{FF2B5EF4-FFF2-40B4-BE49-F238E27FC236}">
                  <a16:creationId xmlns:a16="http://schemas.microsoft.com/office/drawing/2014/main" id="{5DE4DF6F-F9D2-4A95-9051-9824E63F7AC4}"/>
                </a:ext>
              </a:extLst>
            </xdr:cNvPr>
            <xdr:cNvGraphicFramePr/>
          </xdr:nvGraphicFramePr>
          <xdr:xfrm>
            <a:off x="0" y="0"/>
            <a:ext cx="0" cy="0"/>
          </xdr:xfrm>
          <a:graphic>
            <a:graphicData uri="http://schemas.microsoft.com/office/drawing/2010/slicer">
              <sle:slicer xmlns:sle="http://schemas.microsoft.com/office/drawing/2010/slicer" name="Altersgruppe"/>
            </a:graphicData>
          </a:graphic>
        </xdr:graphicFrame>
      </mc:Choice>
      <mc:Fallback xmlns="">
        <xdr:sp macro="" textlink="">
          <xdr:nvSpPr>
            <xdr:cNvPr id="0" name=""/>
            <xdr:cNvSpPr>
              <a:spLocks noTextEdit="1"/>
            </xdr:cNvSpPr>
          </xdr:nvSpPr>
          <xdr:spPr>
            <a:xfrm>
              <a:off x="14992350" y="2828925"/>
              <a:ext cx="1828800" cy="227647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20</xdr:col>
      <xdr:colOff>95250</xdr:colOff>
      <xdr:row>27</xdr:row>
      <xdr:rowOff>171450</xdr:rowOff>
    </xdr:from>
    <xdr:to>
      <xdr:col>22</xdr:col>
      <xdr:colOff>400050</xdr:colOff>
      <xdr:row>34</xdr:row>
      <xdr:rowOff>76200</xdr:rowOff>
    </xdr:to>
    <mc:AlternateContent xmlns:mc="http://schemas.openxmlformats.org/markup-compatibility/2006" xmlns:a14="http://schemas.microsoft.com/office/drawing/2010/main">
      <mc:Choice Requires="a14">
        <xdr:graphicFrame macro="">
          <xdr:nvGraphicFramePr>
            <xdr:cNvPr id="5" name="Geschlecht">
              <a:extLst>
                <a:ext uri="{FF2B5EF4-FFF2-40B4-BE49-F238E27FC236}">
                  <a16:creationId xmlns:a16="http://schemas.microsoft.com/office/drawing/2014/main" id="{A77D8719-EC9D-43BC-8AF9-4FDFD074E009}"/>
                </a:ext>
              </a:extLst>
            </xdr:cNvPr>
            <xdr:cNvGraphicFramePr/>
          </xdr:nvGraphicFramePr>
          <xdr:xfrm>
            <a:off x="0" y="0"/>
            <a:ext cx="0" cy="0"/>
          </xdr:xfrm>
          <a:graphic>
            <a:graphicData uri="http://schemas.microsoft.com/office/drawing/2010/slicer">
              <sle:slicer xmlns:sle="http://schemas.microsoft.com/office/drawing/2010/slicer" name="Geschlecht"/>
            </a:graphicData>
          </a:graphic>
        </xdr:graphicFrame>
      </mc:Choice>
      <mc:Fallback xmlns="">
        <xdr:sp macro="" textlink="">
          <xdr:nvSpPr>
            <xdr:cNvPr id="0" name=""/>
            <xdr:cNvSpPr>
              <a:spLocks noTextEdit="1"/>
            </xdr:cNvSpPr>
          </xdr:nvSpPr>
          <xdr:spPr>
            <a:xfrm>
              <a:off x="15001875" y="5172075"/>
              <a:ext cx="1828800" cy="123825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20</xdr:col>
      <xdr:colOff>76200</xdr:colOff>
      <xdr:row>8</xdr:row>
      <xdr:rowOff>76200</xdr:rowOff>
    </xdr:from>
    <xdr:to>
      <xdr:col>23</xdr:col>
      <xdr:colOff>361950</xdr:colOff>
      <xdr:row>15</xdr:row>
      <xdr:rowOff>47625</xdr:rowOff>
    </xdr:to>
    <mc:AlternateContent xmlns:mc="http://schemas.openxmlformats.org/markup-compatibility/2006" xmlns:tsle="http://schemas.microsoft.com/office/drawing/2012/timeslicer">
      <mc:Choice Requires="tsle">
        <xdr:graphicFrame macro="">
          <xdr:nvGraphicFramePr>
            <xdr:cNvPr id="6" name="Refdatum">
              <a:extLst>
                <a:ext uri="{FF2B5EF4-FFF2-40B4-BE49-F238E27FC236}">
                  <a16:creationId xmlns:a16="http://schemas.microsoft.com/office/drawing/2014/main" id="{526A4A35-4C6F-4C66-97C3-02DC44813AF0}"/>
                </a:ext>
              </a:extLst>
            </xdr:cNvPr>
            <xdr:cNvGraphicFramePr/>
          </xdr:nvGraphicFramePr>
          <xdr:xfrm>
            <a:off x="0" y="0"/>
            <a:ext cx="0" cy="0"/>
          </xdr:xfrm>
          <a:graphic>
            <a:graphicData uri="http://schemas.microsoft.com/office/drawing/2012/timeslicer">
              <tsle:timeslicer name="Refdatum"/>
            </a:graphicData>
          </a:graphic>
        </xdr:graphicFrame>
      </mc:Choice>
      <mc:Fallback xmlns="">
        <xdr:sp macro="" textlink="">
          <xdr:nvSpPr>
            <xdr:cNvPr id="0" name=""/>
            <xdr:cNvSpPr>
              <a:spLocks noTextEdit="1"/>
            </xdr:cNvSpPr>
          </xdr:nvSpPr>
          <xdr:spPr>
            <a:xfrm>
              <a:off x="14982825" y="1457325"/>
              <a:ext cx="2571750" cy="1304925"/>
            </a:xfrm>
            <a:prstGeom prst="rect">
              <a:avLst/>
            </a:prstGeom>
            <a:solidFill>
              <a:prstClr val="white"/>
            </a:solidFill>
            <a:ln w="1">
              <a:solidFill>
                <a:prstClr val="green"/>
              </a:solidFill>
            </a:ln>
          </xdr:spPr>
          <xdr:txBody>
            <a:bodyPr vertOverflow="clip" horzOverflow="clip"/>
            <a:lstStyle/>
            <a:p>
              <a:r>
                <a:rPr lang="de-DE" sz="1100"/>
                <a:t>Zeitachse: Funktioniert in Excel 2013 oder höher. Nicht verschieben oder die Größe ändern.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drik Pötzschke" refreshedDate="44126.907293055556" createdVersion="6" refreshedVersion="6" minRefreshableVersion="3" recordCount="2" xr:uid="{99272AEE-54DC-4C47-89C7-D4CE504CD30C}">
  <cacheSource type="worksheet">
    <worksheetSource ref="A4:U6" sheet="Tabelle"/>
  </cacheSource>
  <cacheFields count="23">
    <cacheField name="FID" numFmtId="0">
      <sharedItems containsSemiMixedTypes="0" containsString="0" containsNumber="1" containsInteger="1" minValue="46017008" maxValue="46017009"/>
    </cacheField>
    <cacheField name="IdBundesland" numFmtId="0">
      <sharedItems containsSemiMixedTypes="0" containsString="0" containsNumber="1" containsInteger="1" minValue="1" maxValue="1"/>
    </cacheField>
    <cacheField name="Bundesland" numFmtId="49">
      <sharedItems count="16">
        <s v="Schleswig-Holstein"/>
        <s v="Bayern" u="1"/>
        <s v="Niedersachsen" u="1"/>
        <s v="Hessen" u="1"/>
        <s v="Brandenburg" u="1"/>
        <s v="Sachsen" u="1"/>
        <s v="Hamburg" u="1"/>
        <s v="Baden-Württemberg" u="1"/>
        <s v="Thüringen" u="1"/>
        <s v="Rheinland-Pfalz" u="1"/>
        <s v="Sachsen-Anhalt" u="1"/>
        <s v="Bremen" u="1"/>
        <s v="Berlin" u="1"/>
        <s v="Saarland" u="1"/>
        <s v="Nordrhein-Westfalen" u="1"/>
        <s v="Mecklenburg-Vorpommern" u="1"/>
      </sharedItems>
    </cacheField>
    <cacheField name="Landkreis" numFmtId="49">
      <sharedItems count="413">
        <s v="SK Flensburg"/>
        <s v="LK Zwickau" u="1"/>
        <s v="LK Helmstedt" u="1"/>
        <s v="LK Neunkirchen" u="1"/>
        <s v="SK Mülheim a.d.Ruhr" u="1"/>
        <s v="SK Berlin Lichtenberg" u="1"/>
        <s v="LK Saale-Holzland-Kreis" u="1"/>
        <s v="LK Rendsburg-Eckernförde" u="1"/>
        <s v="LK Görlitz" u="1"/>
        <s v="SK Oldenburg" u="1"/>
        <s v="LK Tübingen" u="1"/>
        <s v="LK Ebersberg" u="1"/>
        <s v="LK Rhein-Hunsrück-Kreis" u="1"/>
        <s v="LK Deggendorf" u="1"/>
        <s v="LK Heidekreis" u="1"/>
        <s v="LK Wesermarsch" u="1"/>
        <s v="SK Delmenhorst" u="1"/>
        <s v="LK Rhein-Sieg-Kreis" u="1"/>
        <s v="LK Unstrut-Hainich-Kreis" u="1"/>
        <s v="LK Kusel" u="1"/>
        <s v="LK Emsland" u="1"/>
        <s v="LK Altötting" u="1"/>
        <s v="LK Oldenburg" u="1"/>
        <s v="LK Dithmarschen" u="1"/>
        <s v="LK Wetteraukreis" u="1"/>
        <s v="LK Jerichower Land" u="1"/>
        <s v="LK Märkisch-Oderland" u="1"/>
        <s v="SK Regensburg" u="1"/>
        <s v="LK Rhein-Pfalz-Kreis" u="1"/>
        <s v="LK Harburg" u="1"/>
        <s v="SK Heilbronn" u="1"/>
        <s v="SK Pforzheim" u="1"/>
        <s v="LK Germersheim" u="1"/>
        <s v="LK Limburg-Weilburg" u="1"/>
        <s v="SK Bonn" u="1"/>
        <s v="SK Remscheid" u="1"/>
        <s v="LK Donau-Ries" u="1"/>
        <s v="SK Berlin Friedrichshain-Kreuzberg" u="1"/>
        <s v="SK Weimar" u="1"/>
        <s v="SK Rostock" u="1"/>
        <s v="LK Günzburg" u="1"/>
        <s v="LK Regensburg" u="1"/>
        <s v="LK Sankt Wendel" u="1"/>
        <s v="LK Burgenlandkreis" u="1"/>
        <s v="LK Nürnberger Land" u="1"/>
        <s v="LK Schwalm-Eder-Kreis" u="1"/>
        <s v="SK Jena" u="1"/>
        <s v="SK Suhl" u="1"/>
        <s v="LK Böblingen" u="1"/>
        <s v="LK Heilbronn" u="1"/>
        <s v="LK Holzminden" u="1"/>
        <s v="LK Ludwigsburg" u="1"/>
        <s v="LK Hildburghausen" u="1"/>
        <s v="SK Mönchengladbach" u="1"/>
        <s v="LK Fürstenfeldbruck" u="1"/>
        <s v="LK Mansfeld-Südharz" u="1"/>
        <s v="LK Rostock" u="1"/>
        <s v="SK Leverkusen" u="1"/>
        <s v="LK Hameln-Pyrmont" u="1"/>
        <s v="SK Kaiserslautern" u="1"/>
        <s v="LK Lahn-Dill-Kreis" u="1"/>
        <s v="LK Main-Tauber-Kreis" u="1"/>
        <s v="SK Wolfsburg" u="1"/>
        <s v="LK Nienburg (Weser)" u="1"/>
        <s v="SK Fürth" u="1"/>
        <s v="LK Dachau" u="1"/>
        <s v="LK Lörrach" u="1"/>
        <s v="LK Neu-Ulm" u="1"/>
        <s v="SK Dresden" u="1"/>
        <s v="LK Friesland" u="1"/>
        <s v="SK Pirmasens" u="1"/>
        <s v="SK Salzgitter" u="1"/>
        <s v="LK Kleve" u="1"/>
        <s v="SK Dortmund" u="1"/>
        <s v="SK Bremerhaven" u="1"/>
        <s v="LK Kaiserslautern" u="1"/>
        <s v="LK Rhein-Neckar-Kreis" u="1"/>
        <s v="LK Dillingen a.d.Donau" u="1"/>
        <s v="LK Neuburg-Schrobenhausen" u="1"/>
        <s v="SK Köln" u="1"/>
        <s v="LK Heinsberg" u="1"/>
        <s v="LK Ilm-Kreis" u="1"/>
        <s v="Region Hannover" u="1"/>
        <s v="LK Mühldorf a.Inn" u="1"/>
        <s v="LK Donnersbergkreis" u="1"/>
        <s v="LK Fürth" u="1"/>
        <s v="SK Erfurt" u="1"/>
        <s v="LK Stendal" u="1"/>
        <s v="SK Heidelberg" u="1"/>
        <s v="LK Vogtlandkreis" u="1"/>
        <s v="LK Bad Tölz-Wolfratshausen" u="1"/>
        <s v="SK Ulm" u="1"/>
        <s v="LK Börde" u="1"/>
        <s v="SK Mainz" u="1"/>
        <s v="LK Vechta" u="1"/>
        <s v="SK Leipzig" u="1"/>
        <s v="SK Aschaffenburg" u="1"/>
        <s v="LK Rheingau-Taunus-Kreis" u="1"/>
        <s v="LK Barnim" u="1"/>
        <s v="SK Passau" u="1"/>
        <s v="SK Potsdam" u="1"/>
        <s v="SK Offenbach" u="1"/>
        <s v="SK Ingolstadt" u="1"/>
        <s v="LK Lüchow-Dannenberg" u="1"/>
        <s v="LK Reutlingen" u="1"/>
        <s v="LK Amberg-Sulzbach" u="1"/>
        <s v="SK Berlin Neukölln" u="1"/>
        <s v="LK Leipzig" u="1"/>
        <s v="LK Freising" u="1"/>
        <s v="SK Bayreuth" u="1"/>
        <s v="LK Aschaffenburg" u="1"/>
        <s v="LK Passau" u="1"/>
        <s v="SK Cottbus" u="1"/>
        <s v="LK Offenbach" u="1"/>
        <s v="SK Rosenheim" u="1"/>
        <s v="LK Nordhausen" u="1"/>
        <s v="LK Cloppenburg" u="1"/>
        <s v="LK Sigmaringen" u="1"/>
        <s v="SK Wilhelmshaven" u="1"/>
        <s v="LK Teltow-Fläming" u="1"/>
        <s v="LK Sächsische Schweiz-Osterzgebirge" u="1"/>
        <s v="LK Mettmann" u="1"/>
        <s v="LK Ortenaukreis" u="1"/>
        <s v="LK Vogelsbergkreis" u="1"/>
        <s v="LK Erding" u="1"/>
        <s v="LK Neuwied" u="1"/>
        <s v="LK Bayreuth" u="1"/>
        <s v="LK Osterholz" u="1"/>
        <s v="LK Steinfurt" u="1"/>
        <s v="SK Berlin Tempelhof-Schöneberg" u="1"/>
        <s v="LK Rosenheim" u="1"/>
        <s v="LK Ostholstein" u="1"/>
        <s v="SK Ludwigshafen" u="1"/>
        <s v="LK Dahme-Spreewald" u="1"/>
        <s v="LK Minden-Lübbecke" u="1"/>
        <s v="SK Neustadt a.d.Weinstraße" u="1"/>
        <s v="LK Wesel" u="1"/>
        <s v="SK Amberg" u="1"/>
        <s v="SK Solingen" u="1"/>
        <s v="LK Cochem-Zell" u="1"/>
        <s v="LK Main-Kinzig-Kreis" u="1"/>
        <s v="LK Fulda" u="1"/>
        <s v="LK Enzkreis" u="1"/>
        <s v="LK Groß-Gerau" u="1"/>
        <s v="LK Ravensburg" u="1"/>
        <s v="LK Rhön-Grabfeld" u="1"/>
        <s v="LK Kronach" u="1"/>
        <s v="LK Wittmund" u="1"/>
        <s v="LK Rotenburg (Wümme)" u="1"/>
        <s v="LK Neustadt a.d.Waldnaab" u="1"/>
        <s v="LK Schwarzwald-Baar-Kreis" u="1"/>
        <s v="LK Düren" u="1"/>
        <s v="LK Borken" u="1"/>
        <s v="LK Lindau" u="1"/>
        <s v="SK Stuttgart" u="1"/>
        <s v="LK Anhalt-Bitterfeld" u="1"/>
        <s v="LK Weilheim-Schongau" u="1"/>
        <s v="LK Marburg-Biedenkopf" u="1"/>
        <s v="LK Höxter" u="1"/>
        <s v="LK Cuxhaven" u="1"/>
        <s v="LK Rottweil" u="1"/>
        <s v="LK Stormarn" u="1"/>
        <s v="SK Düsseldorf" u="1"/>
        <s v="SK Oberhausen" u="1"/>
        <s v="SK Gelsenkirchen" u="1"/>
        <s v="LK Märkischer Kreis" u="1"/>
        <s v="LK Neustadt a.d.Aisch-Bad Windsheim" u="1"/>
        <s v="LK Rheinisch-Bergischer Kreis" u="1"/>
        <s v="SK Ansbach" u="1"/>
        <s v="LK Lüneburg" u="1"/>
        <s v="SK Landau i.d.Pfalz" u="1"/>
        <s v="SK Brandenburg a.d.Havel" u="1"/>
        <s v="SK Bremen" u="1"/>
        <s v="LK Bautzen" u="1"/>
        <s v="LK Göppingen" u="1"/>
        <s v="LK Waldeck-Frankenberg" u="1"/>
        <s v="SK Koblenz" u="1"/>
        <s v="LK Euskirchen" u="1"/>
        <s v="LK Nordfriesland" u="1"/>
        <s v="LK Göttingen (alt)" u="1"/>
        <s v="LK Altmarkkreis Salzwedel" u="1"/>
        <s v="SK Berlin Treptow-Köpenick" u="1"/>
        <s v="SK Berlin Marzahn-Hellersdorf" u="1"/>
        <s v="LK Roth" u="1"/>
        <s v="LK Ansbach" u="1"/>
        <s v="SK Münster" u="1"/>
        <s v="LK Traunstein" u="1"/>
        <s v="LK Berchtesgadener Land" u="1"/>
        <s v="SK Zweibrücken" u="1"/>
        <s v="LK Bad Kreuznach" u="1"/>
        <s v="LK Peine" u="1"/>
        <s v="SK Hagen" u="1"/>
        <s v="SK Mannheim" u="1"/>
        <s v="LK Saar-Pfalz-Kreis" u="1"/>
        <s v="LK Schmalkalden-Meiningen" u="1"/>
        <s v="LK Cham" u="1"/>
        <s v="SK Essen" u="1"/>
        <s v="SK Speyer" u="1"/>
        <s v="SK Kempten" u="1"/>
        <s v="LK Oberhavel" u="1"/>
        <s v="LK Salzlandkreis" u="1"/>
        <s v="LK Recklinghausen" u="1"/>
        <s v="LK Hochsauerlandkreis" u="1"/>
        <s v="SK Schwerin" u="1"/>
        <s v="SK Wiesbaden" u="1"/>
        <s v="LK Alzey-Worms" u="1"/>
        <s v="SK Berlin Mitte" u="1"/>
        <s v="SK Braunschweig" u="1"/>
        <s v="LK Darmstadt-Dieburg" u="1"/>
        <s v="LK Oberbergischer Kreis" u="1"/>
        <s v="LK Leer" u="1"/>
        <s v="LK Goslar" u="1"/>
        <s v="LK Gifhorn" u="1"/>
        <s v="SK Krefeld" u="1"/>
        <s v="LK Diepholz" u="1"/>
        <s v="LK Eichstätt" u="1"/>
        <s v="LK Forchheim" u="1"/>
        <s v="LK Havelland" u="1"/>
        <s v="LK Sonneberg" u="1"/>
        <s v="LK Tuttlingen" u="1"/>
        <s v="LK Altenkirchen" u="1"/>
        <s v="LK Tirschenreuth" u="1"/>
        <s v="LK Hersfeld-Rotenburg" u="1"/>
        <s v="LK Ostprignitz-Ruppin" u="1"/>
        <s v="LK Vorpommern-Greifswald" u="1"/>
        <s v="LK Stadtverband Saarbrücken" u="1"/>
        <s v="LK Harz" u="1"/>
        <s v="LK Miesbach" u="1"/>
        <s v="LK Sömmerda" u="1"/>
        <s v="LK Eichsfeld" u="1"/>
        <s v="LK Miltenberg" u="1"/>
        <s v="LK Spree-Neiße" u="1"/>
        <s v="SK Dessau-Roßlau" u="1"/>
        <s v="LK Landsberg a.Lech" u="1"/>
        <s v="LK Erlangen-Höchstadt" u="1"/>
        <s v="SK Hamm" u="1"/>
        <s v="LK Verden" u="1"/>
        <s v="LK Rastatt" u="1"/>
        <s v="SK Bamberg" u="1"/>
        <s v="LK Biberach" u="1"/>
        <s v="LK Ostalbkreis" u="1"/>
        <s v="LK Freudenstadt" u="1"/>
        <s v="LK Bodenseekreis" u="1"/>
        <s v="LK Odenwaldkreis" u="1"/>
        <s v="LK Wartburgkreis" u="1"/>
        <s v="LK Ludwigslust-Parchim" u="1"/>
        <s v="SK Gera" u="1"/>
        <s v="LK Saarlouis" u="1"/>
        <s v="LK Ennepe-Ruhr-Kreis" u="1"/>
        <s v="LK Grafschaft Bentheim" u="1"/>
        <s v="SK München" u="1"/>
        <s v="LK Paderborn" u="1"/>
        <s v="LK Schwandorf" u="1"/>
        <s v="LK Freyung-Grafenau" u="1"/>
        <s v="LK Rhein-Erft-Kreis" u="1"/>
        <s v="LK Oberspreewald-Lausitz" u="1"/>
        <s v="LK Gießen" u="1"/>
        <s v="LK Bamberg" u="1"/>
        <s v="LK Herford" u="1"/>
        <s v="LK Konstanz" u="1"/>
        <s v="LK Waldshut" u="1"/>
        <s v="LK Schaumburg" u="1"/>
        <s v="LK Nordsachsen" u="1"/>
        <s v="SK Baden-Baden" u="1"/>
        <s v="LK Rhein-Lahn-Kreis" u="1"/>
        <s v="SK Freiburg i.Breisgau" u="1"/>
        <s v="LK Calw" u="1"/>
        <s v="SK Herne" u="1"/>
        <s v="LK Kitzingen" u="1"/>
        <s v="LK Emmendingen" u="1"/>
        <s v="LK Lichtenfels" u="1"/>
        <s v="LK Vulkaneifel" u="1"/>
        <s v="LK Trier-Saarburg" u="1"/>
        <s v="LK Pfaffenhofen a.d.Ilm" u="1"/>
        <s v="LK Weißenburg-Gunzenhausen" u="1"/>
        <s v="LK Breisgau-Hochschwarzwald" u="1"/>
        <s v="SK Kiel" u="1"/>
        <s v="LK München" u="1"/>
        <s v="LK Bernkastel-Wittlich" u="1"/>
        <s v="LK Schleswig-Flensburg" u="1"/>
        <s v="LK Uelzen" u="1"/>
        <s v="SK Würzburg" u="1"/>
        <s v="LK Gütersloh" u="1"/>
        <s v="StadtRegion Aachen" u="1"/>
        <s v="LK Werra-Meißner-Kreis" u="1"/>
        <s v="SK Duisburg" u="1"/>
        <s v="LK Starnberg" u="1"/>
        <s v="SK Osnabrück" u="1"/>
        <s v="LK Bad Kissingen" u="1"/>
        <s v="LK Vorpommern-Rügen" u="1"/>
        <s v="LK Main-Taunus-Kreis" u="1"/>
        <s v="LK Mecklenburgische Seenplatte" u="1"/>
        <s v="LK Unna" u="1"/>
        <s v="LK Lippe" u="1"/>
        <s v="LK Steinburg" u="1"/>
        <s v="LK Uckermark" u="1"/>
        <s v="LK Saalekreis" u="1"/>
        <s v="SK Neumünster" u="1"/>
        <s v="LK Hochtaunuskreis" u="1"/>
        <s v="LK Aurich" u="1"/>
        <s v="SK Bochum" u="1"/>
        <s v="LK Kelheim" u="1"/>
        <s v="LK Würzburg" u="1"/>
        <s v="LK Ahrweiler" u="1"/>
        <s v="LK Bergstraße" u="1"/>
        <s v="LK Saalfeld-Rudolstadt" u="1"/>
        <s v="LK Südliche Weinstraße" u="1"/>
        <s v="LK Osnabrück" u="1"/>
        <s v="LK Mainz-Bingen" u="1"/>
        <s v="LK Main-Spessart" u="1"/>
        <s v="LK Rhein-Kreis Neuss" u="1"/>
        <s v="SK Berlin Spandau" u="1"/>
        <s v="LK Herzogtum Lauenburg" u="1"/>
        <s v="SK Coburg" u="1"/>
        <s v="SK Kassel" u="1"/>
        <s v="SK Eisenach" u="1"/>
        <s v="SK Landshut" u="1"/>
        <s v="SK Schweinfurt" u="1"/>
        <s v="LK Bad Dürkheim" u="1"/>
        <s v="LK Hohenlohekreis" u="1"/>
        <s v="SK Weiden i.d.OPf." u="1"/>
        <s v="LK Altenburger Land" u="1"/>
        <s v="SK Frankfurt (Oder)" u="1"/>
        <s v="LK Siegen-Wittgenstein" u="1"/>
        <s v="SK Hof" u="1"/>
        <s v="LK Gotha" u="1"/>
        <s v="SK Magdeburg" u="1"/>
        <s v="LK Westerwaldkreis" u="1"/>
        <s v="LK Pinneberg" u="1"/>
        <s v="LK Mayen-Koblenz" u="1"/>
        <s v="LK Straubing-Bogen" u="1"/>
        <s v="LK Greiz" u="1"/>
        <s v="SK Worms" u="1"/>
        <s v="LK Coburg" u="1"/>
        <s v="LK Kassel" u="1"/>
        <s v="LK Landshut" u="1"/>
        <s v="LK Northeim" u="1"/>
        <s v="SK Kaufbeuren" u="1"/>
        <s v="LK Schweinfurt" u="1"/>
        <s v="LK Merzig-Wadern" u="1"/>
        <s v="LK Hof" u="1"/>
        <s v="LK Celle" u="1"/>
        <s v="LK Segeberg" u="1"/>
        <s v="SK Wuppertal" u="1"/>
        <s v="LK Rottal-Inn" u="1"/>
        <s v="LK Weimarer Land" u="1"/>
        <s v="LK Garmisch-Partenkirchen" u="1"/>
        <s v="LK Soest" u="1"/>
        <s v="SK Emden" u="1"/>
        <s v="LK Meißen" u="1"/>
        <s v="SK Erlangen" u="1"/>
        <s v="LK Ammerland" u="1"/>
        <s v="SK Karlsruhe" u="1"/>
        <s v="SK Berlin Pankow" u="1"/>
        <s v="SK Berlin Steglitz-Zehlendorf" u="1"/>
        <s v="SK Lübeck" u="1"/>
        <s v="LK Viersen" u="1"/>
        <s v="SK Hamburg" u="1"/>
        <s v="SK Nürnberg" u="1"/>
        <s v="LK Warendorf" u="1"/>
        <s v="LK Bitburg-Prüm" u="1"/>
        <s v="LK Neckar-Odenwald-Kreis" u="1"/>
        <s v="SK Bottrop" u="1"/>
        <s v="LK Esslingen" u="1"/>
        <s v="LK Göttingen" u="1"/>
        <s v="LK Unterallgäu" u="1"/>
        <s v="SK Frankenthal" u="1"/>
        <s v="LK Südwestpfalz" u="1"/>
        <s v="LK Wolfenbüttel" u="1"/>
        <s v="LK Neumarkt i.d.OPf." u="1"/>
        <s v="LK Kulmbach" u="1"/>
        <s v="LK Karlsruhe" u="1"/>
        <s v="LK Ostallgäu" u="1"/>
        <s v="LK Alb-Donau-Kreis" u="1"/>
        <s v="LK Dingolfing-Landau" u="1"/>
        <s v="SK Berlin Charlottenburg-Wilmersdorf" u="1"/>
        <s v="SK Halle" u="1"/>
        <s v="SK Augsburg" u="1"/>
        <s v="SK Bielefeld" u="1"/>
        <s v="SK Darmstadt" u="1"/>
        <s v="LK Oberallgäu" u="1"/>
        <s v="LK Elbe-Elster" u="1"/>
        <s v="LK Kyffhäuserkreis" u="1"/>
        <s v="LK Rems-Murr-Kreis" u="1"/>
        <s v="LK Schwäbisch Hall" u="1"/>
        <s v="LK Potsdam-Mittelmark" u="1"/>
        <s v="LK Olpe" u="1"/>
        <s v="LK Coesfeld" u="1"/>
        <s v="SK Straubing" u="1"/>
        <s v="LK Wunsiedel i.Fichtelgebirge" u="1"/>
        <s v="LK Wittenberg" u="1"/>
        <s v="LK Saale-Orla-Kreis" u="1"/>
        <s v="SK Frankfurt am Main" u="1"/>
        <s v="LK Augsburg" u="1"/>
        <s v="LK Oder-Spree" u="1"/>
        <s v="LK Mittelsachsen" u="1"/>
        <s v="LK Aichach-Friedberg" u="1"/>
        <s v="LK Regen" u="1"/>
        <s v="SK Chemnitz" u="1"/>
        <s v="LK Hildesheim" u="1"/>
        <s v="LK Erzgebirgskreis" u="1"/>
        <s v="LK Zollernalbkreis" u="1"/>
        <s v="LK Birkenfeld" u="1"/>
        <s v="SK Berlin Reinickendorf" u="1"/>
        <s v="LK Plön" u="1"/>
        <s v="LK Nordwestmecklenburg" u="1"/>
        <s v="LK Stade" u="1"/>
        <s v="SK Trier" u="1"/>
        <s v="LK Haßberge" u="1"/>
        <s v="LK Prignitz" u="1"/>
        <s v="SK Memmingen" u="1"/>
        <s v="SK Schwabach" u="1"/>
        <s v="LK Heidenheim" u="1"/>
      </sharedItems>
    </cacheField>
    <cacheField name="Altersgruppe" numFmtId="0">
      <sharedItems count="7">
        <s v="A00-A04"/>
        <s v="A60-A79" u="1"/>
        <s v="A15-A34" u="1"/>
        <s v="A05-A14" u="1"/>
        <s v="A35-A59" u="1"/>
        <s v="A80+" u="1"/>
        <s v="unbekannt" u="1"/>
      </sharedItems>
    </cacheField>
    <cacheField name="Geschlecht" numFmtId="0">
      <sharedItems count="3">
        <s v="M"/>
        <s v="w"/>
        <s v="unbekannt" u="1"/>
      </sharedItems>
    </cacheField>
    <cacheField name="AnzahlFall" numFmtId="0">
      <sharedItems containsSemiMixedTypes="0" containsString="0" containsNumber="1" containsInteger="1" minValue="1" maxValue="1"/>
    </cacheField>
    <cacheField name="AnzahlTodesfall" numFmtId="0">
      <sharedItems containsSemiMixedTypes="0" containsString="0" containsNumber="1" containsInteger="1" minValue="0" maxValue="1"/>
    </cacheField>
    <cacheField name="Meldedatum" numFmtId="22">
      <sharedItems containsSemiMixedTypes="0" containsNonDate="0" containsDate="1" containsString="0" minDate="2020-09-30T00:00:00" maxDate="2020-10-02T00:00:00" count="2">
        <d v="2020-09-30T00:00:00"/>
        <d v="2020-10-01T00:00:00"/>
      </sharedItems>
      <fieldGroup par="21" base="8">
        <rangePr groupBy="days" startDate="2020-09-30T00:00:00" endDate="2020-10-02T00:00:00"/>
        <groupItems count="368">
          <s v="&lt;30.09.2020"/>
          <s v="01. Jan"/>
          <s v="02. Jan"/>
          <s v="03. Jan"/>
          <s v="04. Jan"/>
          <s v="05. Jan"/>
          <s v="06. Jan"/>
          <s v="07. Jan"/>
          <s v="08. Jan"/>
          <s v="09. Jan"/>
          <s v="10. Jan"/>
          <s v="11. Jan"/>
          <s v="12. Jan"/>
          <s v="13. Jan"/>
          <s v="14. Jan"/>
          <s v="15. Jan"/>
          <s v="16. Jan"/>
          <s v="17. Jan"/>
          <s v="18. Jan"/>
          <s v="19. Jan"/>
          <s v="20. Jan"/>
          <s v="21. Jan"/>
          <s v="22. Jan"/>
          <s v="23. Jan"/>
          <s v="24. Jan"/>
          <s v="25. Jan"/>
          <s v="26. Jan"/>
          <s v="27. Jan"/>
          <s v="28. Jan"/>
          <s v="29. Jan"/>
          <s v="30. Jan"/>
          <s v="31. Jan"/>
          <s v="01. Feb"/>
          <s v="02. Feb"/>
          <s v="03. Feb"/>
          <s v="04. Feb"/>
          <s v="05. Feb"/>
          <s v="06. Feb"/>
          <s v="07. Feb"/>
          <s v="08. Feb"/>
          <s v="09. Feb"/>
          <s v="10. Feb"/>
          <s v="11. Feb"/>
          <s v="12. Feb"/>
          <s v="13. Feb"/>
          <s v="14. Feb"/>
          <s v="15. Feb"/>
          <s v="16. Feb"/>
          <s v="17. Feb"/>
          <s v="18. Feb"/>
          <s v="19. Feb"/>
          <s v="20. Feb"/>
          <s v="21. Feb"/>
          <s v="22. Feb"/>
          <s v="23. Feb"/>
          <s v="24. Feb"/>
          <s v="25. Feb"/>
          <s v="26. Feb"/>
          <s v="27. Feb"/>
          <s v="28. Feb"/>
          <s v="29. Feb"/>
          <s v="01. Mrz"/>
          <s v="02. Mrz"/>
          <s v="03. Mrz"/>
          <s v="04. Mrz"/>
          <s v="05. Mrz"/>
          <s v="06. Mrz"/>
          <s v="07. Mrz"/>
          <s v="08. Mrz"/>
          <s v="09. Mrz"/>
          <s v="10. Mrz"/>
          <s v="11. Mrz"/>
          <s v="12. Mrz"/>
          <s v="13. Mrz"/>
          <s v="14. Mrz"/>
          <s v="15. Mrz"/>
          <s v="16. Mrz"/>
          <s v="17. Mrz"/>
          <s v="18. Mrz"/>
          <s v="19. Mrz"/>
          <s v="20. Mrz"/>
          <s v="21. Mrz"/>
          <s v="22. Mrz"/>
          <s v="23. Mrz"/>
          <s v="24. Mrz"/>
          <s v="25. Mrz"/>
          <s v="26. Mrz"/>
          <s v="27. Mrz"/>
          <s v="28. Mrz"/>
          <s v="29. Mrz"/>
          <s v="30. Mrz"/>
          <s v="31. Mrz"/>
          <s v="01. Apr"/>
          <s v="02. Apr"/>
          <s v="03. Apr"/>
          <s v="04. Apr"/>
          <s v="05. Apr"/>
          <s v="06. Apr"/>
          <s v="07. Apr"/>
          <s v="08. Apr"/>
          <s v="09. Apr"/>
          <s v="10. Apr"/>
          <s v="11. Apr"/>
          <s v="12. Apr"/>
          <s v="13. Apr"/>
          <s v="14. Apr"/>
          <s v="15. Apr"/>
          <s v="16. Apr"/>
          <s v="17. Apr"/>
          <s v="18. Apr"/>
          <s v="19. Apr"/>
          <s v="20. Apr"/>
          <s v="21. Apr"/>
          <s v="22. Apr"/>
          <s v="23. Apr"/>
          <s v="24. Apr"/>
          <s v="25. Apr"/>
          <s v="26. Apr"/>
          <s v="27. Apr"/>
          <s v="28. Apr"/>
          <s v="29. Apr"/>
          <s v="30. Apr"/>
          <s v="01. Mai"/>
          <s v="02. Mai"/>
          <s v="03. Mai"/>
          <s v="04. Mai"/>
          <s v="05. Mai"/>
          <s v="06. Mai"/>
          <s v="07. Mai"/>
          <s v="08. Mai"/>
          <s v="09. Mai"/>
          <s v="10. Mai"/>
          <s v="11. Mai"/>
          <s v="12. Mai"/>
          <s v="13. Mai"/>
          <s v="14. Mai"/>
          <s v="15. Mai"/>
          <s v="16. Mai"/>
          <s v="17. Mai"/>
          <s v="18. Mai"/>
          <s v="19. Mai"/>
          <s v="20. Mai"/>
          <s v="21. Mai"/>
          <s v="22. Mai"/>
          <s v="23. Mai"/>
          <s v="24. Mai"/>
          <s v="25. Mai"/>
          <s v="26. Mai"/>
          <s v="27. Mai"/>
          <s v="28. Mai"/>
          <s v="29. Mai"/>
          <s v="30. Mai"/>
          <s v="31. Mai"/>
          <s v="01. Jun"/>
          <s v="02. Jun"/>
          <s v="03. Jun"/>
          <s v="04. Jun"/>
          <s v="05. Jun"/>
          <s v="06. Jun"/>
          <s v="07. Jun"/>
          <s v="08. Jun"/>
          <s v="09. Jun"/>
          <s v="10. Jun"/>
          <s v="11. Jun"/>
          <s v="12. Jun"/>
          <s v="13. Jun"/>
          <s v="14. Jun"/>
          <s v="15. Jun"/>
          <s v="16. Jun"/>
          <s v="17. Jun"/>
          <s v="18. Jun"/>
          <s v="19. Jun"/>
          <s v="20. Jun"/>
          <s v="21. Jun"/>
          <s v="22. Jun"/>
          <s v="23. Jun"/>
          <s v="24. Jun"/>
          <s v="25. Jun"/>
          <s v="26. Jun"/>
          <s v="27. Jun"/>
          <s v="28. Jun"/>
          <s v="29. Jun"/>
          <s v="30. Jun"/>
          <s v="01. Jul"/>
          <s v="02. Jul"/>
          <s v="03. Jul"/>
          <s v="04. Jul"/>
          <s v="05. Jul"/>
          <s v="06. Jul"/>
          <s v="07. Jul"/>
          <s v="08. Jul"/>
          <s v="09. Jul"/>
          <s v="10. Jul"/>
          <s v="11. Jul"/>
          <s v="12. Jul"/>
          <s v="13. Jul"/>
          <s v="14. Jul"/>
          <s v="15. Jul"/>
          <s v="16. Jul"/>
          <s v="17. Jul"/>
          <s v="18. Jul"/>
          <s v="19. Jul"/>
          <s v="20. Jul"/>
          <s v="21. Jul"/>
          <s v="22. Jul"/>
          <s v="23. Jul"/>
          <s v="24. Jul"/>
          <s v="25. Jul"/>
          <s v="26. Jul"/>
          <s v="27. Jul"/>
          <s v="28. Jul"/>
          <s v="29. Jul"/>
          <s v="30. Jul"/>
          <s v="31. Jul"/>
          <s v="01. Aug"/>
          <s v="02. Aug"/>
          <s v="03. Aug"/>
          <s v="04. Aug"/>
          <s v="05. Aug"/>
          <s v="06. Aug"/>
          <s v="07. Aug"/>
          <s v="08. Aug"/>
          <s v="09. Aug"/>
          <s v="10. Aug"/>
          <s v="11. Aug"/>
          <s v="12. Aug"/>
          <s v="13. Aug"/>
          <s v="14. Aug"/>
          <s v="15. Aug"/>
          <s v="16. Aug"/>
          <s v="17. Aug"/>
          <s v="18. Aug"/>
          <s v="19. Aug"/>
          <s v="20. Aug"/>
          <s v="21. Aug"/>
          <s v="22. Aug"/>
          <s v="23. Aug"/>
          <s v="24. Aug"/>
          <s v="25. Aug"/>
          <s v="26. Aug"/>
          <s v="27. Aug"/>
          <s v="28. Aug"/>
          <s v="29. Aug"/>
          <s v="30. Aug"/>
          <s v="31. Aug"/>
          <s v="01. Sep"/>
          <s v="02. Sep"/>
          <s v="03. Sep"/>
          <s v="04. Sep"/>
          <s v="05. Sep"/>
          <s v="06. Sep"/>
          <s v="07. Sep"/>
          <s v="08. Sep"/>
          <s v="09. Sep"/>
          <s v="10. Sep"/>
          <s v="11. Sep"/>
          <s v="12. Sep"/>
          <s v="13. Sep"/>
          <s v="14. Sep"/>
          <s v="15. Sep"/>
          <s v="16. Sep"/>
          <s v="17. Sep"/>
          <s v="18. Sep"/>
          <s v="19. Sep"/>
          <s v="20. Sep"/>
          <s v="21. Sep"/>
          <s v="22. Sep"/>
          <s v="23. Sep"/>
          <s v="24. Sep"/>
          <s v="25. Sep"/>
          <s v="26. Sep"/>
          <s v="27. Sep"/>
          <s v="28. Sep"/>
          <s v="29. Sep"/>
          <s v="30. Sep"/>
          <s v="01. Okt"/>
          <s v="02. Okt"/>
          <s v="03. Okt"/>
          <s v="04. Okt"/>
          <s v="05. Okt"/>
          <s v="06. Okt"/>
          <s v="07. Okt"/>
          <s v="08. Okt"/>
          <s v="09. Okt"/>
          <s v="10. Okt"/>
          <s v="11. Okt"/>
          <s v="12. Okt"/>
          <s v="13. Okt"/>
          <s v="14. Okt"/>
          <s v="15. Okt"/>
          <s v="16. Okt"/>
          <s v="17. Okt"/>
          <s v="18. Okt"/>
          <s v="19. Okt"/>
          <s v="20. Okt"/>
          <s v="21. Okt"/>
          <s v="22. Okt"/>
          <s v="23. Okt"/>
          <s v="24. Okt"/>
          <s v="25. Okt"/>
          <s v="26. Okt"/>
          <s v="27. Okt"/>
          <s v="28. Okt"/>
          <s v="29. Okt"/>
          <s v="30. Okt"/>
          <s v="31. Okt"/>
          <s v="01. Nov"/>
          <s v="02. Nov"/>
          <s v="03. Nov"/>
          <s v="04. Nov"/>
          <s v="05. Nov"/>
          <s v="06. Nov"/>
          <s v="07. Nov"/>
          <s v="08. Nov"/>
          <s v="09. Nov"/>
          <s v="10. Nov"/>
          <s v="11. Nov"/>
          <s v="12. Nov"/>
          <s v="13. Nov"/>
          <s v="14. Nov"/>
          <s v="15. Nov"/>
          <s v="16. Nov"/>
          <s v="17. Nov"/>
          <s v="18. Nov"/>
          <s v="19. Nov"/>
          <s v="20. Nov"/>
          <s v="21. Nov"/>
          <s v="22. Nov"/>
          <s v="23. Nov"/>
          <s v="24. Nov"/>
          <s v="25. Nov"/>
          <s v="26. Nov"/>
          <s v="27. Nov"/>
          <s v="28. Nov"/>
          <s v="29. Nov"/>
          <s v="30. Nov"/>
          <s v="01. Dez"/>
          <s v="02. Dez"/>
          <s v="03. Dez"/>
          <s v="04. Dez"/>
          <s v="05. Dez"/>
          <s v="06. Dez"/>
          <s v="07. Dez"/>
          <s v="08. Dez"/>
          <s v="09. Dez"/>
          <s v="10. Dez"/>
          <s v="11. Dez"/>
          <s v="12. Dez"/>
          <s v="13. Dez"/>
          <s v="14. Dez"/>
          <s v="15. Dez"/>
          <s v="16. Dez"/>
          <s v="17. Dez"/>
          <s v="18. Dez"/>
          <s v="19. Dez"/>
          <s v="20. Dez"/>
          <s v="21. Dez"/>
          <s v="22. Dez"/>
          <s v="23. Dez"/>
          <s v="24. Dez"/>
          <s v="25. Dez"/>
          <s v="26. Dez"/>
          <s v="27. Dez"/>
          <s v="28. Dez"/>
          <s v="29. Dez"/>
          <s v="30. Dez"/>
          <s v="31. Dez"/>
          <s v="&gt;02.10.2020"/>
        </groupItems>
      </fieldGroup>
    </cacheField>
    <cacheField name="IdLandkreis" numFmtId="0">
      <sharedItems containsString="0" containsBlank="1" containsNumber="1" containsInteger="1" minValue="1001" maxValue="1001"/>
    </cacheField>
    <cacheField name="Datenstand" numFmtId="0">
      <sharedItems/>
    </cacheField>
    <cacheField name="NeuerFall" numFmtId="0">
      <sharedItems containsString="0" containsBlank="1" containsNumber="1" containsInteger="1" minValue="1" maxValue="1"/>
    </cacheField>
    <cacheField name="NeuerTodesfall" numFmtId="0">
      <sharedItems containsString="0" containsBlank="1" containsNumber="1" containsInteger="1" minValue="1" maxValue="1"/>
    </cacheField>
    <cacheField name="Refdatum" numFmtId="22">
      <sharedItems containsSemiMixedTypes="0" containsNonDate="0" containsDate="1" containsString="0" minDate="2020-09-30T00:00:00" maxDate="2020-10-02T00:00:00" count="2">
        <d v="2020-09-30T00:00:00"/>
        <d v="2020-10-01T00:00:00"/>
      </sharedItems>
      <fieldGroup par="22" base="13">
        <rangePr groupBy="days" startDate="2020-09-30T00:00:00" endDate="2020-10-02T00:00:00"/>
        <groupItems count="368">
          <s v="&lt;30.09.2020"/>
          <s v="01. Jan"/>
          <s v="02. Jan"/>
          <s v="03. Jan"/>
          <s v="04. Jan"/>
          <s v="05. Jan"/>
          <s v="06. Jan"/>
          <s v="07. Jan"/>
          <s v="08. Jan"/>
          <s v="09. Jan"/>
          <s v="10. Jan"/>
          <s v="11. Jan"/>
          <s v="12. Jan"/>
          <s v="13. Jan"/>
          <s v="14. Jan"/>
          <s v="15. Jan"/>
          <s v="16. Jan"/>
          <s v="17. Jan"/>
          <s v="18. Jan"/>
          <s v="19. Jan"/>
          <s v="20. Jan"/>
          <s v="21. Jan"/>
          <s v="22. Jan"/>
          <s v="23. Jan"/>
          <s v="24. Jan"/>
          <s v="25. Jan"/>
          <s v="26. Jan"/>
          <s v="27. Jan"/>
          <s v="28. Jan"/>
          <s v="29. Jan"/>
          <s v="30. Jan"/>
          <s v="31. Jan"/>
          <s v="01. Feb"/>
          <s v="02. Feb"/>
          <s v="03. Feb"/>
          <s v="04. Feb"/>
          <s v="05. Feb"/>
          <s v="06. Feb"/>
          <s v="07. Feb"/>
          <s v="08. Feb"/>
          <s v="09. Feb"/>
          <s v="10. Feb"/>
          <s v="11. Feb"/>
          <s v="12. Feb"/>
          <s v="13. Feb"/>
          <s v="14. Feb"/>
          <s v="15. Feb"/>
          <s v="16. Feb"/>
          <s v="17. Feb"/>
          <s v="18. Feb"/>
          <s v="19. Feb"/>
          <s v="20. Feb"/>
          <s v="21. Feb"/>
          <s v="22. Feb"/>
          <s v="23. Feb"/>
          <s v="24. Feb"/>
          <s v="25. Feb"/>
          <s v="26. Feb"/>
          <s v="27. Feb"/>
          <s v="28. Feb"/>
          <s v="29. Feb"/>
          <s v="01. Mrz"/>
          <s v="02. Mrz"/>
          <s v="03. Mrz"/>
          <s v="04. Mrz"/>
          <s v="05. Mrz"/>
          <s v="06. Mrz"/>
          <s v="07. Mrz"/>
          <s v="08. Mrz"/>
          <s v="09. Mrz"/>
          <s v="10. Mrz"/>
          <s v="11. Mrz"/>
          <s v="12. Mrz"/>
          <s v="13. Mrz"/>
          <s v="14. Mrz"/>
          <s v="15. Mrz"/>
          <s v="16. Mrz"/>
          <s v="17. Mrz"/>
          <s v="18. Mrz"/>
          <s v="19. Mrz"/>
          <s v="20. Mrz"/>
          <s v="21. Mrz"/>
          <s v="22. Mrz"/>
          <s v="23. Mrz"/>
          <s v="24. Mrz"/>
          <s v="25. Mrz"/>
          <s v="26. Mrz"/>
          <s v="27. Mrz"/>
          <s v="28. Mrz"/>
          <s v="29. Mrz"/>
          <s v="30. Mrz"/>
          <s v="31. Mrz"/>
          <s v="01. Apr"/>
          <s v="02. Apr"/>
          <s v="03. Apr"/>
          <s v="04. Apr"/>
          <s v="05. Apr"/>
          <s v="06. Apr"/>
          <s v="07. Apr"/>
          <s v="08. Apr"/>
          <s v="09. Apr"/>
          <s v="10. Apr"/>
          <s v="11. Apr"/>
          <s v="12. Apr"/>
          <s v="13. Apr"/>
          <s v="14. Apr"/>
          <s v="15. Apr"/>
          <s v="16. Apr"/>
          <s v="17. Apr"/>
          <s v="18. Apr"/>
          <s v="19. Apr"/>
          <s v="20. Apr"/>
          <s v="21. Apr"/>
          <s v="22. Apr"/>
          <s v="23. Apr"/>
          <s v="24. Apr"/>
          <s v="25. Apr"/>
          <s v="26. Apr"/>
          <s v="27. Apr"/>
          <s v="28. Apr"/>
          <s v="29. Apr"/>
          <s v="30. Apr"/>
          <s v="01. Mai"/>
          <s v="02. Mai"/>
          <s v="03. Mai"/>
          <s v="04. Mai"/>
          <s v="05. Mai"/>
          <s v="06. Mai"/>
          <s v="07. Mai"/>
          <s v="08. Mai"/>
          <s v="09. Mai"/>
          <s v="10. Mai"/>
          <s v="11. Mai"/>
          <s v="12. Mai"/>
          <s v="13. Mai"/>
          <s v="14. Mai"/>
          <s v="15. Mai"/>
          <s v="16. Mai"/>
          <s v="17. Mai"/>
          <s v="18. Mai"/>
          <s v="19. Mai"/>
          <s v="20. Mai"/>
          <s v="21. Mai"/>
          <s v="22. Mai"/>
          <s v="23. Mai"/>
          <s v="24. Mai"/>
          <s v="25. Mai"/>
          <s v="26. Mai"/>
          <s v="27. Mai"/>
          <s v="28. Mai"/>
          <s v="29. Mai"/>
          <s v="30. Mai"/>
          <s v="31. Mai"/>
          <s v="01. Jun"/>
          <s v="02. Jun"/>
          <s v="03. Jun"/>
          <s v="04. Jun"/>
          <s v="05. Jun"/>
          <s v="06. Jun"/>
          <s v="07. Jun"/>
          <s v="08. Jun"/>
          <s v="09. Jun"/>
          <s v="10. Jun"/>
          <s v="11. Jun"/>
          <s v="12. Jun"/>
          <s v="13. Jun"/>
          <s v="14. Jun"/>
          <s v="15. Jun"/>
          <s v="16. Jun"/>
          <s v="17. Jun"/>
          <s v="18. Jun"/>
          <s v="19. Jun"/>
          <s v="20. Jun"/>
          <s v="21. Jun"/>
          <s v="22. Jun"/>
          <s v="23. Jun"/>
          <s v="24. Jun"/>
          <s v="25. Jun"/>
          <s v="26. Jun"/>
          <s v="27. Jun"/>
          <s v="28. Jun"/>
          <s v="29. Jun"/>
          <s v="30. Jun"/>
          <s v="01. Jul"/>
          <s v="02. Jul"/>
          <s v="03. Jul"/>
          <s v="04. Jul"/>
          <s v="05. Jul"/>
          <s v="06. Jul"/>
          <s v="07. Jul"/>
          <s v="08. Jul"/>
          <s v="09. Jul"/>
          <s v="10. Jul"/>
          <s v="11. Jul"/>
          <s v="12. Jul"/>
          <s v="13. Jul"/>
          <s v="14. Jul"/>
          <s v="15. Jul"/>
          <s v="16. Jul"/>
          <s v="17. Jul"/>
          <s v="18. Jul"/>
          <s v="19. Jul"/>
          <s v="20. Jul"/>
          <s v="21. Jul"/>
          <s v="22. Jul"/>
          <s v="23. Jul"/>
          <s v="24. Jul"/>
          <s v="25. Jul"/>
          <s v="26. Jul"/>
          <s v="27. Jul"/>
          <s v="28. Jul"/>
          <s v="29. Jul"/>
          <s v="30. Jul"/>
          <s v="31. Jul"/>
          <s v="01. Aug"/>
          <s v="02. Aug"/>
          <s v="03. Aug"/>
          <s v="04. Aug"/>
          <s v="05. Aug"/>
          <s v="06. Aug"/>
          <s v="07. Aug"/>
          <s v="08. Aug"/>
          <s v="09. Aug"/>
          <s v="10. Aug"/>
          <s v="11. Aug"/>
          <s v="12. Aug"/>
          <s v="13. Aug"/>
          <s v="14. Aug"/>
          <s v="15. Aug"/>
          <s v="16. Aug"/>
          <s v="17. Aug"/>
          <s v="18. Aug"/>
          <s v="19. Aug"/>
          <s v="20. Aug"/>
          <s v="21. Aug"/>
          <s v="22. Aug"/>
          <s v="23. Aug"/>
          <s v="24. Aug"/>
          <s v="25. Aug"/>
          <s v="26. Aug"/>
          <s v="27. Aug"/>
          <s v="28. Aug"/>
          <s v="29. Aug"/>
          <s v="30. Aug"/>
          <s v="31. Aug"/>
          <s v="01. Sep"/>
          <s v="02. Sep"/>
          <s v="03. Sep"/>
          <s v="04. Sep"/>
          <s v="05. Sep"/>
          <s v="06. Sep"/>
          <s v="07. Sep"/>
          <s v="08. Sep"/>
          <s v="09. Sep"/>
          <s v="10. Sep"/>
          <s v="11. Sep"/>
          <s v="12. Sep"/>
          <s v="13. Sep"/>
          <s v="14. Sep"/>
          <s v="15. Sep"/>
          <s v="16. Sep"/>
          <s v="17. Sep"/>
          <s v="18. Sep"/>
          <s v="19. Sep"/>
          <s v="20. Sep"/>
          <s v="21. Sep"/>
          <s v="22. Sep"/>
          <s v="23. Sep"/>
          <s v="24. Sep"/>
          <s v="25. Sep"/>
          <s v="26. Sep"/>
          <s v="27. Sep"/>
          <s v="28. Sep"/>
          <s v="29. Sep"/>
          <s v="30. Sep"/>
          <s v="01. Okt"/>
          <s v="02. Okt"/>
          <s v="03. Okt"/>
          <s v="04. Okt"/>
          <s v="05. Okt"/>
          <s v="06. Okt"/>
          <s v="07. Okt"/>
          <s v="08. Okt"/>
          <s v="09. Okt"/>
          <s v="10. Okt"/>
          <s v="11. Okt"/>
          <s v="12. Okt"/>
          <s v="13. Okt"/>
          <s v="14. Okt"/>
          <s v="15. Okt"/>
          <s v="16. Okt"/>
          <s v="17. Okt"/>
          <s v="18. Okt"/>
          <s v="19. Okt"/>
          <s v="20. Okt"/>
          <s v="21. Okt"/>
          <s v="22. Okt"/>
          <s v="23. Okt"/>
          <s v="24. Okt"/>
          <s v="25. Okt"/>
          <s v="26. Okt"/>
          <s v="27. Okt"/>
          <s v="28. Okt"/>
          <s v="29. Okt"/>
          <s v="30. Okt"/>
          <s v="31. Okt"/>
          <s v="01. Nov"/>
          <s v="02. Nov"/>
          <s v="03. Nov"/>
          <s v="04. Nov"/>
          <s v="05. Nov"/>
          <s v="06. Nov"/>
          <s v="07. Nov"/>
          <s v="08. Nov"/>
          <s v="09. Nov"/>
          <s v="10. Nov"/>
          <s v="11. Nov"/>
          <s v="12. Nov"/>
          <s v="13. Nov"/>
          <s v="14. Nov"/>
          <s v="15. Nov"/>
          <s v="16. Nov"/>
          <s v="17. Nov"/>
          <s v="18. Nov"/>
          <s v="19. Nov"/>
          <s v="20. Nov"/>
          <s v="21. Nov"/>
          <s v="22. Nov"/>
          <s v="23. Nov"/>
          <s v="24. Nov"/>
          <s v="25. Nov"/>
          <s v="26. Nov"/>
          <s v="27. Nov"/>
          <s v="28. Nov"/>
          <s v="29. Nov"/>
          <s v="30. Nov"/>
          <s v="01. Dez"/>
          <s v="02. Dez"/>
          <s v="03. Dez"/>
          <s v="04. Dez"/>
          <s v="05. Dez"/>
          <s v="06. Dez"/>
          <s v="07. Dez"/>
          <s v="08. Dez"/>
          <s v="09. Dez"/>
          <s v="10. Dez"/>
          <s v="11. Dez"/>
          <s v="12. Dez"/>
          <s v="13. Dez"/>
          <s v="14. Dez"/>
          <s v="15. Dez"/>
          <s v="16. Dez"/>
          <s v="17. Dez"/>
          <s v="18. Dez"/>
          <s v="19. Dez"/>
          <s v="20. Dez"/>
          <s v="21. Dez"/>
          <s v="22. Dez"/>
          <s v="23. Dez"/>
          <s v="24. Dez"/>
          <s v="25. Dez"/>
          <s v="26. Dez"/>
          <s v="27. Dez"/>
          <s v="28. Dez"/>
          <s v="29. Dez"/>
          <s v="30. Dez"/>
          <s v="31. Dez"/>
          <s v="&gt;02.10.2020"/>
        </groupItems>
      </fieldGroup>
    </cacheField>
    <cacheField name="NeuGenesen" numFmtId="0">
      <sharedItems containsSemiMixedTypes="0" containsString="0" containsNumber="1" containsInteger="1" minValue="0" maxValue="1"/>
    </cacheField>
    <cacheField name="AnzahlGenesen" numFmtId="0">
      <sharedItems containsSemiMixedTypes="0" containsString="0" containsNumber="1" containsInteger="1" minValue="1" maxValue="1"/>
    </cacheField>
    <cacheField name="IstErkrankungsbeginn" numFmtId="0">
      <sharedItems containsSemiMixedTypes="0" containsString="0" containsNumber="1" containsInteger="1" minValue="0" maxValue="1"/>
    </cacheField>
    <cacheField name="Altersgruppe2" numFmtId="49">
      <sharedItems/>
    </cacheField>
    <cacheField name="Anzahl Fall" numFmtId="0">
      <sharedItems containsSemiMixedTypes="0" containsString="0" containsNumber="1" containsInteger="1" minValue="1" maxValue="1"/>
    </cacheField>
    <cacheField name="Anzahl Tote" numFmtId="0">
      <sharedItems containsSemiMixedTypes="0" containsString="0" containsNumber="1" containsInteger="1" minValue="0" maxValue="1"/>
    </cacheField>
    <cacheField name="Anzahl Genesene" numFmtId="0">
      <sharedItems containsSemiMixedTypes="0" containsString="0" containsNumber="1" containsInteger="1" minValue="1" maxValue="1"/>
    </cacheField>
    <cacheField name="Monate" numFmtId="0" databaseField="0">
      <fieldGroup base="8">
        <rangePr groupBy="months" startDate="2020-09-30T00:00:00" endDate="2020-10-02T00:00:00"/>
        <groupItems count="14">
          <s v="&lt;30.09.2020"/>
          <s v="Jan"/>
          <s v="Feb"/>
          <s v="Mrz"/>
          <s v="Apr"/>
          <s v="Mai"/>
          <s v="Jun"/>
          <s v="Jul"/>
          <s v="Aug"/>
          <s v="Sep"/>
          <s v="Okt"/>
          <s v="Nov"/>
          <s v="Dez"/>
          <s v="&gt;02.10.2020"/>
        </groupItems>
      </fieldGroup>
    </cacheField>
    <cacheField name="Monate2" numFmtId="0" databaseField="0">
      <fieldGroup base="13">
        <rangePr groupBy="months" startDate="2020-09-30T00:00:00" endDate="2020-10-02T00:00:00"/>
        <groupItems count="14">
          <s v="&lt;30.09.2020"/>
          <s v="Jan"/>
          <s v="Feb"/>
          <s v="Mrz"/>
          <s v="Apr"/>
          <s v="Mai"/>
          <s v="Jun"/>
          <s v="Jul"/>
          <s v="Aug"/>
          <s v="Sep"/>
          <s v="Okt"/>
          <s v="Nov"/>
          <s v="Dez"/>
          <s v="&gt;02.10.2020"/>
        </groupItems>
      </fieldGroup>
    </cacheField>
  </cacheFields>
  <extLst>
    <ext xmlns:x14="http://schemas.microsoft.com/office/spreadsheetml/2009/9/main" uri="{725AE2AE-9491-48be-B2B4-4EB974FC3084}">
      <x14:pivotCacheDefinition pivotCacheId="2090165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n v="46017008"/>
    <n v="1"/>
    <x v="0"/>
    <x v="0"/>
    <x v="0"/>
    <x v="0"/>
    <n v="1"/>
    <n v="1"/>
    <x v="0"/>
    <n v="1001"/>
    <s v="22.10.2020, 00:00 Uhr"/>
    <n v="1"/>
    <n v="1"/>
    <x v="0"/>
    <n v="1"/>
    <n v="1"/>
    <n v="1"/>
    <s v="Nicht übermittelt"/>
    <n v="1"/>
    <n v="1"/>
    <n v="1"/>
  </r>
  <r>
    <n v="46017009"/>
    <n v="1"/>
    <x v="0"/>
    <x v="0"/>
    <x v="0"/>
    <x v="1"/>
    <n v="1"/>
    <n v="0"/>
    <x v="1"/>
    <m/>
    <s v="22.10.2020, 00:00 Uhr"/>
    <m/>
    <m/>
    <x v="1"/>
    <n v="0"/>
    <n v="1"/>
    <n v="0"/>
    <s v="Nicht übermittelt"/>
    <n v="1"/>
    <n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3D304DB-3A66-4597-B075-03657908625C}" name="PivotTable2" cacheId="18" applyNumberFormats="0" applyBorderFormats="0" applyFontFormats="0" applyPatternFormats="0" applyAlignmentFormats="0" applyWidthHeightFormats="1" dataCaption="Werte" updatedVersion="6" minRefreshableVersion="5" useAutoFormatting="1" itemPrintTitles="1" createdVersion="6" indent="0" outline="1" outlineData="1" multipleFieldFilters="0" chartFormat="4">
  <location ref="A3:E8" firstHeaderRow="0" firstDataRow="1" firstDataCol="1"/>
  <pivotFields count="23">
    <pivotField showAll="0"/>
    <pivotField showAll="0"/>
    <pivotField axis="axisRow" showAll="0">
      <items count="17">
        <item sd="0" m="1" x="7"/>
        <item sd="0" m="1" x="1"/>
        <item sd="0" m="1" x="12"/>
        <item sd="0" m="1" x="4"/>
        <item sd="0" m="1" x="11"/>
        <item sd="0" m="1" x="6"/>
        <item sd="0" m="1" x="3"/>
        <item sd="0" m="1" x="15"/>
        <item sd="0" m="1" x="2"/>
        <item sd="0" m="1" x="14"/>
        <item sd="0" m="1" x="9"/>
        <item sd="0" m="1" x="13"/>
        <item sd="0" m="1" x="5"/>
        <item sd="0" m="1" x="10"/>
        <item sd="0" x="0"/>
        <item sd="0" m="1" x="8"/>
        <item t="default" sd="0"/>
      </items>
    </pivotField>
    <pivotField axis="axisRow" showAll="0">
      <items count="414">
        <item sd="0" m="1" x="303"/>
        <item sd="0" m="1" x="396"/>
        <item sd="0" m="1" x="373"/>
        <item sd="0" m="1" x="321"/>
        <item sd="0" m="1" x="220"/>
        <item sd="0" m="1" x="180"/>
        <item sd="0" m="1" x="21"/>
        <item sd="0" m="1" x="205"/>
        <item sd="0" m="1" x="105"/>
        <item sd="0" m="1" x="351"/>
        <item sd="0" m="1" x="155"/>
        <item sd="0" m="1" x="184"/>
        <item sd="0" m="1" x="110"/>
        <item sd="0" m="1" x="393"/>
        <item sd="0" m="1" x="299"/>
        <item sd="0" m="1" x="318"/>
        <item sd="0" m="1" x="288"/>
        <item sd="0" m="1" x="189"/>
        <item sd="0" m="1" x="90"/>
        <item sd="0" m="1" x="257"/>
        <item sd="0" m="1" x="98"/>
        <item sd="0" m="1" x="173"/>
        <item sd="0" m="1" x="126"/>
        <item sd="0" m="1" x="187"/>
        <item sd="0" m="1" x="304"/>
        <item sd="0" m="1" x="278"/>
        <item sd="0" m="1" x="239"/>
        <item sd="0" m="1" x="402"/>
        <item sd="0" m="1" x="360"/>
        <item sd="0" m="1" x="48"/>
        <item sd="0" m="1" x="242"/>
        <item sd="0" m="1" x="92"/>
        <item sd="0" m="1" x="152"/>
        <item sd="0" m="1" x="275"/>
        <item sd="0" m="1" x="43"/>
        <item sd="0" m="1" x="266"/>
        <item sd="0" m="1" x="341"/>
        <item sd="0" m="1" x="195"/>
        <item sd="0" m="1" x="116"/>
        <item sd="0" m="1" x="333"/>
        <item sd="0" m="1" x="139"/>
        <item sd="0" m="1" x="387"/>
        <item sd="0" m="1" x="159"/>
        <item sd="0" m="1" x="65"/>
        <item sd="0" m="1" x="133"/>
        <item sd="0" m="1" x="208"/>
        <item sd="0" m="1" x="13"/>
        <item sd="0" m="1" x="214"/>
        <item sd="0" m="1" x="77"/>
        <item sd="0" m="1" x="374"/>
        <item sd="0" m="1" x="23"/>
        <item sd="0" m="1" x="36"/>
        <item sd="0" m="1" x="84"/>
        <item sd="0" m="1" x="151"/>
        <item sd="0" m="1" x="11"/>
        <item sd="0" m="1" x="229"/>
        <item sd="0" m="1" x="215"/>
        <item sd="0" m="1" x="381"/>
        <item sd="0" m="1" x="269"/>
        <item sd="0" m="1" x="20"/>
        <item sd="0" m="1" x="248"/>
        <item sd="0" m="1" x="142"/>
        <item sd="0" m="1" x="124"/>
        <item sd="0" m="1" x="234"/>
        <item sd="0" m="1" x="400"/>
        <item sd="0" m="1" x="363"/>
        <item sd="0" m="1" x="177"/>
        <item sd="0" m="1" x="216"/>
        <item sd="0" m="1" x="108"/>
        <item sd="0" m="1" x="241"/>
        <item sd="0" m="1" x="253"/>
        <item sd="0" m="1" x="69"/>
        <item sd="0" m="1" x="141"/>
        <item sd="0" m="1" x="54"/>
        <item sd="0" m="1" x="85"/>
        <item sd="0" m="1" x="346"/>
        <item sd="0" m="1" x="32"/>
        <item sd="0" m="1" x="256"/>
        <item sd="0" m="1" x="212"/>
        <item sd="0" m="1" x="174"/>
        <item sd="0" m="1" x="8"/>
        <item sd="0" m="1" x="211"/>
        <item sd="0" m="1" x="325"/>
        <item sd="0" m="1" x="364"/>
        <item sd="0" m="1" x="249"/>
        <item sd="0" m="1" x="331"/>
        <item sd="0" m="1" x="143"/>
        <item sd="0" m="1" x="40"/>
        <item sd="0" m="1" x="282"/>
        <item sd="0" m="1" x="58"/>
        <item sd="0" m="1" x="29"/>
        <item sd="0" m="1" x="226"/>
        <item sd="0" m="1" x="408"/>
        <item sd="0" m="1" x="217"/>
        <item sd="0" m="1" x="14"/>
        <item sd="0" m="1" x="412"/>
        <item sd="0" m="1" x="49"/>
        <item sd="0" m="1" x="80"/>
        <item sd="0" m="1" x="2"/>
        <item sd="0" m="1" x="258"/>
        <item sd="0" m="1" x="222"/>
        <item sd="0" m="1" x="312"/>
        <item sd="0" m="1" x="52"/>
        <item sd="0" m="1" x="399"/>
        <item sd="0" m="1" x="202"/>
        <item sd="0" m="1" x="298"/>
        <item sd="0" m="1" x="340"/>
        <item sd="0" m="1" x="319"/>
        <item sd="0" m="1" x="50"/>
        <item sd="0" m="1" x="158"/>
        <item sd="0" m="1" x="81"/>
        <item sd="0" m="1" x="25"/>
        <item sd="0" m="1" x="75"/>
        <item sd="0" m="1" x="371"/>
        <item sd="0" m="1" x="334"/>
        <item sd="0" m="1" x="301"/>
        <item sd="0" m="1" x="268"/>
        <item sd="0" m="1" x="72"/>
        <item sd="0" m="1" x="259"/>
        <item sd="0" m="1" x="146"/>
        <item sd="0" m="1" x="370"/>
        <item sd="0" m="1" x="19"/>
        <item sd="0" m="1" x="382"/>
        <item sd="0" m="1" x="60"/>
        <item sd="0" m="1" x="233"/>
        <item sd="0" m="1" x="335"/>
        <item sd="0" m="1" x="210"/>
        <item sd="0" m="1" x="107"/>
        <item sd="0" m="1" x="270"/>
        <item sd="0" m="1" x="33"/>
        <item sd="0" m="1" x="153"/>
        <item sd="0" m="1" x="293"/>
        <item sd="0" m="1" x="66"/>
        <item sd="0" m="1" x="103"/>
        <item sd="0" m="1" x="51"/>
        <item sd="0" m="1" x="245"/>
        <item sd="0" m="1" x="169"/>
        <item sd="0" m="1" x="140"/>
        <item sd="0" m="1" x="309"/>
        <item sd="0" m="1" x="61"/>
        <item sd="0" m="1" x="290"/>
        <item sd="0" m="1" x="308"/>
        <item sd="0" m="1" x="55"/>
        <item sd="0" m="1" x="157"/>
        <item sd="0" m="1" x="165"/>
        <item sd="0" m="1" x="26"/>
        <item sd="0" m="1" x="329"/>
        <item sd="0" m="1" x="291"/>
        <item sd="0" m="1" x="349"/>
        <item sd="0" m="1" x="339"/>
        <item sd="0" m="1" x="121"/>
        <item sd="0" m="1" x="227"/>
        <item sd="0" m="1" x="230"/>
        <item sd="0" m="1" x="134"/>
        <item sd="0" m="1" x="395"/>
        <item sd="0" m="1" x="83"/>
        <item sd="0" m="1" x="277"/>
        <item sd="0" m="1" x="361"/>
        <item sd="0" m="1" x="78"/>
        <item sd="0" m="1" x="369"/>
        <item sd="0" m="1" x="3"/>
        <item sd="0" m="1" x="166"/>
        <item sd="0" m="1" x="149"/>
        <item sd="0" m="1" x="67"/>
        <item sd="0" m="1" x="125"/>
        <item sd="0" m="1" x="63"/>
        <item sd="0" m="1" x="178"/>
        <item sd="0" m="1" x="115"/>
        <item sd="0" m="1" x="262"/>
        <item sd="0" m="1" x="405"/>
        <item sd="0" m="1" x="336"/>
        <item sd="0" m="1" x="44"/>
        <item sd="0" m="1" x="380"/>
        <item sd="0" m="1" x="209"/>
        <item sd="0" m="1" x="199"/>
        <item sd="0" m="1" x="255"/>
        <item sd="0" m="1" x="243"/>
        <item sd="0" m="1" x="394"/>
        <item sd="0" m="1" x="113"/>
        <item sd="0" m="1" x="22"/>
        <item sd="0" m="1" x="386"/>
        <item sd="0" m="1" x="122"/>
        <item sd="0" m="1" x="307"/>
        <item sd="0" m="1" x="240"/>
        <item sd="0" m="1" x="372"/>
        <item sd="0" m="1" x="127"/>
        <item sd="0" m="1" x="131"/>
        <item sd="0" m="1" x="223"/>
        <item sd="0" m="1" x="251"/>
        <item sd="0" m="1" x="111"/>
        <item sd="0" m="1" x="190"/>
        <item sd="0" m="1" x="273"/>
        <item sd="0" m="1" x="328"/>
        <item sd="0" m="1" x="404"/>
        <item sd="0" m="1" x="385"/>
        <item sd="0" m="1" x="409"/>
        <item sd="0" m="1" x="237"/>
        <item sd="0" m="1" x="144"/>
        <item sd="0" m="1" x="201"/>
        <item sd="0" m="1" x="397"/>
        <item sd="0" m="1" x="41"/>
        <item sd="0" m="1" x="383"/>
        <item sd="0" m="1" x="7"/>
        <item sd="0" m="1" x="104"/>
        <item sd="0" m="1" x="254"/>
        <item sd="0" m="1" x="97"/>
        <item sd="0" m="1" x="12"/>
        <item sd="0" m="1" x="167"/>
        <item sd="0" m="1" x="310"/>
        <item sd="0" m="1" x="264"/>
        <item sd="0" m="1" x="76"/>
        <item sd="0" m="1" x="28"/>
        <item sd="0" m="1" x="17"/>
        <item sd="0" m="1" x="145"/>
        <item sd="0" m="1" x="130"/>
        <item sd="0" m="1" x="56"/>
        <item sd="0" m="1" x="148"/>
        <item sd="0" m="1" x="183"/>
        <item sd="0" m="1" x="344"/>
        <item sd="0" m="1" x="160"/>
        <item sd="0" m="1" x="6"/>
        <item sd="0" m="1" x="296"/>
        <item sd="0" m="1" x="391"/>
        <item sd="0" m="1" x="305"/>
        <item sd="0" m="1" x="247"/>
        <item sd="0" m="1" x="193"/>
        <item sd="0" m="1" x="120"/>
        <item sd="0" m="1" x="200"/>
        <item sd="0" m="1" x="42"/>
        <item sd="0" m="1" x="261"/>
        <item sd="0" m="1" x="279"/>
        <item sd="0" m="1" x="194"/>
        <item sd="0" m="1" x="384"/>
        <item sd="0" m="1" x="45"/>
        <item sd="0" m="1" x="252"/>
        <item sd="0" m="1" x="150"/>
        <item sd="0" m="1" x="338"/>
        <item sd="0" m="1" x="342"/>
        <item sd="0" m="1" x="323"/>
        <item sd="0" m="1" x="117"/>
        <item sd="0" m="1" x="347"/>
        <item sd="0" m="1" x="228"/>
        <item sd="0" m="1" x="218"/>
        <item sd="0" m="1" x="231"/>
        <item sd="0" m="1" x="406"/>
        <item sd="0" m="1" x="225"/>
        <item sd="0" m="1" x="286"/>
        <item sd="0" m="1" x="294"/>
        <item sd="0" m="1" x="128"/>
        <item sd="0" m="1" x="87"/>
        <item sd="0" m="1" x="161"/>
        <item sd="0" m="1" x="330"/>
        <item sd="0" m="1" x="306"/>
        <item sd="0" m="1" x="367"/>
        <item sd="0" m="1" x="119"/>
        <item sd="0" m="1" x="221"/>
        <item sd="0" m="1" x="186"/>
        <item sd="0" m="1" x="272"/>
        <item sd="0" m="1" x="10"/>
        <item sd="0" m="1" x="219"/>
        <item sd="0" m="1" x="295"/>
        <item sd="0" m="1" x="280"/>
        <item sd="0" m="1" x="292"/>
        <item sd="0" m="1" x="18"/>
        <item sd="0" m="1" x="365"/>
        <item sd="0" m="1" x="94"/>
        <item sd="0" m="1" x="236"/>
        <item sd="0" m="1" x="356"/>
        <item sd="0" m="1" x="123"/>
        <item sd="0" m="1" x="89"/>
        <item sd="0" m="1" x="224"/>
        <item sd="0" m="1" x="289"/>
        <item sd="0" m="1" x="271"/>
        <item sd="0" m="1" x="175"/>
        <item sd="0" m="1" x="260"/>
        <item sd="0" m="1" x="359"/>
        <item sd="0" m="1" x="244"/>
        <item sd="0" m="1" x="156"/>
        <item sd="0" m="1" x="345"/>
        <item sd="0" m="1" x="274"/>
        <item sd="0" m="1" x="284"/>
        <item sd="0" m="1" x="136"/>
        <item sd="0" m="1" x="15"/>
        <item sd="0" m="1" x="327"/>
        <item sd="0" m="1" x="24"/>
        <item sd="0" m="1" x="390"/>
        <item sd="0" m="1" x="147"/>
        <item sd="0" m="1" x="368"/>
        <item sd="0" m="1" x="389"/>
        <item sd="0" m="1" x="302"/>
        <item sd="0" m="1" x="401"/>
        <item sd="0" m="1" x="1"/>
        <item sd="0" m="1" x="82"/>
        <item sd="0" m="1" x="137"/>
        <item sd="0" m="1" x="168"/>
        <item sd="0" m="1" x="96"/>
        <item sd="0" m="1" x="377"/>
        <item sd="0" m="1" x="263"/>
        <item sd="0" m="1" x="238"/>
        <item sd="0" m="1" x="109"/>
        <item sd="0" m="1" x="375"/>
        <item sd="0" m="1" x="37"/>
        <item sd="0" m="1" x="5"/>
        <item sd="0" m="1" x="182"/>
        <item sd="0" m="1" x="206"/>
        <item sd="0" m="1" x="106"/>
        <item sd="0" m="1" x="353"/>
        <item sd="0" m="1" x="403"/>
        <item sd="0" m="1" x="311"/>
        <item sd="0" m="1" x="354"/>
        <item sd="0" m="1" x="129"/>
        <item sd="0" m="1" x="181"/>
        <item sd="0" m="1" x="378"/>
        <item sd="0" m="1" x="300"/>
        <item sd="0" m="1" x="34"/>
        <item sd="0" m="1" x="362"/>
        <item sd="0" m="1" x="171"/>
        <item sd="0" m="1" x="207"/>
        <item sd="0" m="1" x="172"/>
        <item sd="0" m="1" x="74"/>
        <item sd="0" m="1" x="398"/>
        <item sd="0" m="1" x="313"/>
        <item sd="0" m="1" x="112"/>
        <item sd="0" m="1" x="379"/>
        <item sd="0" m="1" x="16"/>
        <item sd="0" m="1" x="232"/>
        <item sd="0" m="1" x="73"/>
        <item sd="0" m="1" x="68"/>
        <item sd="0" m="1" x="285"/>
        <item sd="0" m="1" x="162"/>
        <item sd="0" m="1" x="315"/>
        <item sd="0" m="1" x="348"/>
        <item sd="0" m="1" x="86"/>
        <item sd="0" m="1" x="350"/>
        <item sd="0" m="1" x="196"/>
        <item sd="0" x="0"/>
        <item sd="0" m="1" x="366"/>
        <item sd="0" m="1" x="322"/>
        <item sd="0" m="1" x="392"/>
        <item sd="0" m="1" x="265"/>
        <item sd="0" m="1" x="64"/>
        <item sd="0" m="1" x="164"/>
        <item sd="0" m="1" x="246"/>
        <item sd="0" m="1" x="191"/>
        <item sd="0" m="1" x="376"/>
        <item sd="0" m="1" x="357"/>
        <item sd="0" m="1" x="235"/>
        <item sd="0" m="1" x="88"/>
        <item sd="0" m="1" x="30"/>
        <item sd="0" m="1" x="267"/>
        <item sd="0" m="1" x="324"/>
        <item sd="0" m="1" x="102"/>
        <item sd="0" m="1" x="46"/>
        <item sd="0" m="1" x="59"/>
        <item sd="0" m="1" x="352"/>
        <item sd="0" m="1" x="314"/>
        <item sd="0" m="1" x="337"/>
        <item sd="0" m="1" x="198"/>
        <item sd="0" m="1" x="276"/>
        <item sd="0" m="1" x="176"/>
        <item sd="0" m="1" x="79"/>
        <item sd="0" m="1" x="213"/>
        <item sd="0" m="1" x="170"/>
        <item sd="0" m="1" x="316"/>
        <item sd="0" m="1" x="95"/>
        <item sd="0" m="1" x="57"/>
        <item sd="0" m="1" x="355"/>
        <item sd="0" m="1" x="132"/>
        <item sd="0" m="1" x="326"/>
        <item sd="0" m="1" x="93"/>
        <item sd="0" m="1" x="192"/>
        <item sd="0" m="1" x="410"/>
        <item sd="0" m="1" x="53"/>
        <item sd="0" m="1" x="4"/>
        <item sd="0" m="1" x="250"/>
        <item sd="0" m="1" x="185"/>
        <item sd="0" m="1" x="297"/>
        <item sd="0" m="1" x="135"/>
        <item sd="0" m="1" x="358"/>
        <item sd="0" m="1" x="163"/>
        <item sd="0" m="1" x="101"/>
        <item sd="0" m="1" x="9"/>
        <item sd="0" m="1" x="287"/>
        <item sd="0" m="1" x="99"/>
        <item sd="0" m="1" x="31"/>
        <item sd="0" m="1" x="70"/>
        <item sd="0" m="1" x="100"/>
        <item sd="0" m="1" x="27"/>
        <item sd="0" m="1" x="35"/>
        <item sd="0" m="1" x="114"/>
        <item sd="0" m="1" x="39"/>
        <item sd="0" m="1" x="71"/>
        <item sd="0" m="1" x="411"/>
        <item sd="0" m="1" x="317"/>
        <item sd="0" m="1" x="203"/>
        <item sd="0" m="1" x="138"/>
        <item sd="0" m="1" x="197"/>
        <item sd="0" m="1" x="388"/>
        <item sd="0" m="1" x="154"/>
        <item sd="0" m="1" x="47"/>
        <item sd="0" m="1" x="407"/>
        <item sd="0" m="1" x="91"/>
        <item sd="0" m="1" x="320"/>
        <item sd="0" m="1" x="38"/>
        <item sd="0" m="1" x="204"/>
        <item sd="0" m="1" x="118"/>
        <item sd="0" m="1" x="62"/>
        <item sd="0" m="1" x="332"/>
        <item sd="0" m="1" x="343"/>
        <item sd="0" m="1" x="281"/>
        <item sd="0" m="1" x="188"/>
        <item sd="0" m="1" x="283"/>
        <item sd="0" m="1" x="179"/>
        <item t="default" sd="0"/>
      </items>
    </pivotField>
    <pivotField axis="axisRow" showAll="0">
      <items count="8">
        <item sd="0" x="0"/>
        <item sd="0" m="1" x="3"/>
        <item sd="0" m="1" x="2"/>
        <item sd="0" m="1" x="4"/>
        <item sd="0" m="1" x="1"/>
        <item sd="0" m="1" x="5"/>
        <item sd="0" m="1" x="6"/>
        <item t="default" sd="0"/>
      </items>
    </pivotField>
    <pivotField axis="axisRow" showAll="0">
      <items count="4">
        <item sd="0" x="0"/>
        <item sd="0" m="1" x="2"/>
        <item sd="0" x="1"/>
        <item t="default" sd="0"/>
      </items>
    </pivotField>
    <pivotField showAll="0"/>
    <pivotField showAll="0"/>
    <pivotField numFmtId="22" showAll="0" sortType="ascending">
      <items count="369">
        <item x="0"/>
        <item x="367"/>
        <item sd="0" x="92"/>
        <item sd="0" x="214"/>
        <item sd="0" x="336"/>
        <item sd="0" x="32"/>
        <item sd="0" x="1"/>
        <item sd="0" x="183"/>
        <item sd="0" x="153"/>
        <item sd="0" x="122"/>
        <item sd="0" x="61"/>
        <item sd="0" x="306"/>
        <item sd="0" x="275"/>
        <item sd="0" x="245"/>
        <item sd="0" x="93"/>
        <item sd="0" x="215"/>
        <item sd="0" x="337"/>
        <item sd="0" x="33"/>
        <item sd="0" x="2"/>
        <item sd="0" x="184"/>
        <item sd="0" x="154"/>
        <item sd="0" x="123"/>
        <item sd="0" x="62"/>
        <item sd="0" x="307"/>
        <item sd="0" x="276"/>
        <item sd="0" x="246"/>
        <item sd="0" x="94"/>
        <item sd="0" x="216"/>
        <item sd="0" x="338"/>
        <item sd="0" x="34"/>
        <item sd="0" x="3"/>
        <item sd="0" x="185"/>
        <item sd="0" x="155"/>
        <item sd="0" x="124"/>
        <item sd="0" x="63"/>
        <item sd="0" x="308"/>
        <item sd="0" x="277"/>
        <item sd="0" x="247"/>
        <item sd="0" x="95"/>
        <item sd="0" x="217"/>
        <item sd="0" x="339"/>
        <item sd="0" x="35"/>
        <item sd="0" x="4"/>
        <item sd="0" x="186"/>
        <item sd="0" x="156"/>
        <item sd="0" x="125"/>
        <item sd="0" x="64"/>
        <item sd="0" x="309"/>
        <item sd="0" x="278"/>
        <item sd="0" x="248"/>
        <item sd="0" x="96"/>
        <item sd="0" x="218"/>
        <item sd="0" x="340"/>
        <item sd="0" x="36"/>
        <item sd="0" x="5"/>
        <item sd="0" x="187"/>
        <item sd="0" x="157"/>
        <item sd="0" x="126"/>
        <item sd="0" x="65"/>
        <item sd="0" x="310"/>
        <item sd="0" x="279"/>
        <item sd="0" x="249"/>
        <item sd="0" x="97"/>
        <item sd="0" x="219"/>
        <item sd="0" x="341"/>
        <item sd="0" x="37"/>
        <item sd="0" x="6"/>
        <item sd="0" x="188"/>
        <item sd="0" x="158"/>
        <item sd="0" x="127"/>
        <item sd="0" x="66"/>
        <item sd="0" x="311"/>
        <item sd="0" x="280"/>
        <item sd="0" x="250"/>
        <item sd="0" x="98"/>
        <item sd="0" x="220"/>
        <item sd="0" x="342"/>
        <item sd="0" x="38"/>
        <item sd="0" x="7"/>
        <item sd="0" x="189"/>
        <item sd="0" x="159"/>
        <item sd="0" x="128"/>
        <item sd="0" x="67"/>
        <item sd="0" x="312"/>
        <item sd="0" x="281"/>
        <item sd="0" x="251"/>
        <item sd="0" x="99"/>
        <item sd="0" x="221"/>
        <item sd="0" x="343"/>
        <item sd="0" x="39"/>
        <item sd="0" x="8"/>
        <item sd="0" x="190"/>
        <item sd="0" x="160"/>
        <item sd="0" x="129"/>
        <item sd="0" x="68"/>
        <item sd="0" x="313"/>
        <item sd="0" x="282"/>
        <item sd="0" x="252"/>
        <item sd="0" x="100"/>
        <item sd="0" x="222"/>
        <item sd="0" x="344"/>
        <item sd="0" x="40"/>
        <item sd="0" x="9"/>
        <item sd="0" x="191"/>
        <item sd="0" x="161"/>
        <item sd="0" x="130"/>
        <item sd="0" x="69"/>
        <item sd="0" x="314"/>
        <item sd="0" x="283"/>
        <item sd="0" x="253"/>
        <item sd="0" x="101"/>
        <item sd="0" x="223"/>
        <item sd="0" x="345"/>
        <item sd="0" x="41"/>
        <item sd="0" x="10"/>
        <item sd="0" x="192"/>
        <item sd="0" x="162"/>
        <item sd="0" x="131"/>
        <item sd="0" x="70"/>
        <item sd="0" x="315"/>
        <item sd="0" x="284"/>
        <item sd="0" x="254"/>
        <item sd="0" x="102"/>
        <item sd="0" x="224"/>
        <item sd="0" x="346"/>
        <item sd="0" x="42"/>
        <item sd="0" x="11"/>
        <item sd="0" x="193"/>
        <item sd="0" x="163"/>
        <item sd="0" x="132"/>
        <item sd="0" x="71"/>
        <item sd="0" x="316"/>
        <item sd="0" x="285"/>
        <item sd="0" x="255"/>
        <item sd="0" x="103"/>
        <item sd="0" x="225"/>
        <item sd="0" x="347"/>
        <item sd="0" x="43"/>
        <item sd="0" x="12"/>
        <item sd="0" x="194"/>
        <item sd="0" x="164"/>
        <item sd="0" x="133"/>
        <item sd="0" x="72"/>
        <item sd="0" x="317"/>
        <item sd="0" x="286"/>
        <item sd="0" x="256"/>
        <item sd="0" x="104"/>
        <item sd="0" x="226"/>
        <item sd="0" x="348"/>
        <item sd="0" x="44"/>
        <item sd="0" x="13"/>
        <item sd="0" x="195"/>
        <item sd="0" x="165"/>
        <item sd="0" x="134"/>
        <item sd="0" x="73"/>
        <item sd="0" x="318"/>
        <item sd="0" x="287"/>
        <item sd="0" x="257"/>
        <item sd="0" x="105"/>
        <item sd="0" x="227"/>
        <item sd="0" x="349"/>
        <item sd="0" x="45"/>
        <item sd="0" x="14"/>
        <item sd="0" x="196"/>
        <item sd="0" x="166"/>
        <item sd="0" x="135"/>
        <item sd="0" x="74"/>
        <item sd="0" x="319"/>
        <item sd="0" x="288"/>
        <item sd="0" x="258"/>
        <item sd="0" x="106"/>
        <item sd="0" x="228"/>
        <item sd="0" x="350"/>
        <item sd="0" x="46"/>
        <item sd="0" x="15"/>
        <item sd="0" x="197"/>
        <item sd="0" x="167"/>
        <item sd="0" x="136"/>
        <item sd="0" x="75"/>
        <item sd="0" x="320"/>
        <item sd="0" x="289"/>
        <item sd="0" x="259"/>
        <item sd="0" x="107"/>
        <item sd="0" x="229"/>
        <item sd="0" x="351"/>
        <item sd="0" x="47"/>
        <item sd="0" x="16"/>
        <item sd="0" x="198"/>
        <item sd="0" x="168"/>
        <item sd="0" x="137"/>
        <item sd="0" x="76"/>
        <item sd="0" x="321"/>
        <item sd="0" x="290"/>
        <item sd="0" x="260"/>
        <item sd="0" x="108"/>
        <item sd="0" x="230"/>
        <item sd="0" x="352"/>
        <item sd="0" x="48"/>
        <item sd="0" x="17"/>
        <item sd="0" x="199"/>
        <item sd="0" x="169"/>
        <item sd="0" x="138"/>
        <item sd="0" x="77"/>
        <item sd="0" x="322"/>
        <item sd="0" x="291"/>
        <item sd="0" x="261"/>
        <item sd="0" x="109"/>
        <item sd="0" x="231"/>
        <item sd="0" x="353"/>
        <item sd="0" x="49"/>
        <item sd="0" x="18"/>
        <item sd="0" x="200"/>
        <item sd="0" x="170"/>
        <item sd="0" x="139"/>
        <item sd="0" x="78"/>
        <item sd="0" x="323"/>
        <item sd="0" x="292"/>
        <item sd="0" x="262"/>
        <item sd="0" x="110"/>
        <item sd="0" x="232"/>
        <item sd="0" x="354"/>
        <item sd="0" x="50"/>
        <item sd="0" x="19"/>
        <item sd="0" x="201"/>
        <item sd="0" x="171"/>
        <item sd="0" x="140"/>
        <item sd="0" x="79"/>
        <item sd="0" x="324"/>
        <item sd="0" x="293"/>
        <item sd="0" x="263"/>
        <item sd="0" x="111"/>
        <item sd="0" x="233"/>
        <item sd="0" x="355"/>
        <item sd="0" x="51"/>
        <item sd="0" x="20"/>
        <item sd="0" x="202"/>
        <item sd="0" x="172"/>
        <item sd="0" x="141"/>
        <item sd="0" x="80"/>
        <item sd="0" x="325"/>
        <item sd="0" x="294"/>
        <item sd="0" x="264"/>
        <item sd="0" x="112"/>
        <item sd="0" x="234"/>
        <item sd="0" x="356"/>
        <item sd="0" x="52"/>
        <item sd="0" x="21"/>
        <item sd="0" x="203"/>
        <item sd="0" x="173"/>
        <item sd="0" x="142"/>
        <item sd="0" x="81"/>
        <item sd="0" x="326"/>
        <item sd="0" x="295"/>
        <item sd="0" x="265"/>
        <item sd="0" x="113"/>
        <item sd="0" x="235"/>
        <item sd="0" x="357"/>
        <item sd="0" x="53"/>
        <item sd="0" x="22"/>
        <item sd="0" x="204"/>
        <item sd="0" x="174"/>
        <item sd="0" x="143"/>
        <item sd="0" x="82"/>
        <item sd="0" x="327"/>
        <item sd="0" x="296"/>
        <item sd="0" x="266"/>
        <item sd="0" x="114"/>
        <item sd="0" x="236"/>
        <item sd="0" x="358"/>
        <item sd="0" x="54"/>
        <item sd="0" x="23"/>
        <item sd="0" x="205"/>
        <item sd="0" x="175"/>
        <item sd="0" x="144"/>
        <item sd="0" x="83"/>
        <item sd="0" x="328"/>
        <item sd="0" x="297"/>
        <item sd="0" x="267"/>
        <item sd="0" x="115"/>
        <item sd="0" x="237"/>
        <item sd="0" x="359"/>
        <item sd="0" x="55"/>
        <item sd="0" x="24"/>
        <item sd="0" x="206"/>
        <item sd="0" x="176"/>
        <item sd="0" x="145"/>
        <item sd="0" x="84"/>
        <item sd="0" x="329"/>
        <item sd="0" x="298"/>
        <item sd="0" x="268"/>
        <item sd="0" x="116"/>
        <item sd="0" x="238"/>
        <item sd="0" x="360"/>
        <item sd="0" x="56"/>
        <item sd="0" x="25"/>
        <item sd="0" x="207"/>
        <item sd="0" x="177"/>
        <item sd="0" x="146"/>
        <item sd="0" x="85"/>
        <item sd="0" x="330"/>
        <item sd="0" x="299"/>
        <item sd="0" x="269"/>
        <item sd="0" x="117"/>
        <item sd="0" x="239"/>
        <item sd="0" x="361"/>
        <item sd="0" x="57"/>
        <item sd="0" x="26"/>
        <item sd="0" x="208"/>
        <item sd="0" x="178"/>
        <item sd="0" x="147"/>
        <item sd="0" x="86"/>
        <item sd="0" x="331"/>
        <item sd="0" x="300"/>
        <item sd="0" x="270"/>
        <item sd="0" x="118"/>
        <item sd="0" x="240"/>
        <item sd="0" x="362"/>
        <item sd="0" x="58"/>
        <item sd="0" x="27"/>
        <item sd="0" x="209"/>
        <item sd="0" x="179"/>
        <item sd="0" x="148"/>
        <item sd="0" x="87"/>
        <item sd="0" x="332"/>
        <item sd="0" x="301"/>
        <item sd="0" x="271"/>
        <item sd="0" x="119"/>
        <item sd="0" x="241"/>
        <item sd="0" x="363"/>
        <item sd="0" x="59"/>
        <item sd="0" x="28"/>
        <item sd="0" x="210"/>
        <item sd="0" x="180"/>
        <item sd="0" x="149"/>
        <item sd="0" x="88"/>
        <item sd="0" x="333"/>
        <item sd="0" x="302"/>
        <item sd="0" x="272"/>
        <item sd="0" x="120"/>
        <item sd="0" x="242"/>
        <item sd="0" x="364"/>
        <item sd="0" x="60"/>
        <item sd="0" x="29"/>
        <item sd="0" x="211"/>
        <item sd="0" x="181"/>
        <item sd="0" x="150"/>
        <item sd="0" x="89"/>
        <item sd="0" x="334"/>
        <item sd="0" x="303"/>
        <item sd="0" x="273"/>
        <item sd="0" x="121"/>
        <item sd="0" x="243"/>
        <item sd="0" x="365"/>
        <item sd="0" x="30"/>
        <item sd="0" x="212"/>
        <item sd="0" x="182"/>
        <item sd="0" x="151"/>
        <item sd="0" x="90"/>
        <item sd="0" x="335"/>
        <item sd="0" x="304"/>
        <item sd="0" x="274"/>
        <item sd="0" x="244"/>
        <item sd="0" x="366"/>
        <item sd="0" x="31"/>
        <item sd="0" x="213"/>
        <item sd="0" x="152"/>
        <item sd="0" x="91"/>
        <item sd="0" x="305"/>
        <item t="default" sd="0"/>
      </items>
    </pivotField>
    <pivotField showAll="0"/>
    <pivotField showAll="0"/>
    <pivotField showAll="0"/>
    <pivotField showAll="0"/>
    <pivotField axis="axisRow" numFmtId="22" showAll="0">
      <items count="369">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x="0"/>
        <item x="367"/>
        <item t="default" sd="0"/>
      </items>
    </pivotField>
    <pivotField showAll="0"/>
    <pivotField showAll="0"/>
    <pivotField dataField="1" showAll="0"/>
    <pivotField showAll="0"/>
    <pivotField dataField="1" showAll="0"/>
    <pivotField dataField="1" showAll="0"/>
    <pivotField dataField="1" showAll="0"/>
    <pivotField showAll="0">
      <items count="15">
        <item x="0"/>
        <item x="1"/>
        <item x="2"/>
        <item x="3"/>
        <item x="4"/>
        <item x="5"/>
        <item x="6"/>
        <item x="7"/>
        <item x="8"/>
        <item x="9"/>
        <item x="10"/>
        <item x="11"/>
        <item x="12"/>
        <item x="13"/>
        <item t="default"/>
      </items>
    </pivotField>
    <pivotField axis="axisRow" showAll="0">
      <items count="15">
        <item x="0"/>
        <item x="1"/>
        <item x="2"/>
        <item x="3"/>
        <item x="4"/>
        <item x="5"/>
        <item x="6"/>
        <item x="7"/>
        <item x="8"/>
        <item x="9"/>
        <item x="10"/>
        <item x="11"/>
        <item x="12"/>
        <item x="13"/>
        <item t="default"/>
      </items>
    </pivotField>
  </pivotFields>
  <rowFields count="6">
    <field x="22"/>
    <field x="13"/>
    <field x="2"/>
    <field x="3"/>
    <field x="5"/>
    <field x="4"/>
  </rowFields>
  <rowItems count="5">
    <i>
      <x v="9"/>
    </i>
    <i r="1">
      <x v="273"/>
    </i>
    <i>
      <x v="10"/>
    </i>
    <i r="1">
      <x v="274"/>
    </i>
    <i t="grand">
      <x/>
    </i>
  </rowItems>
  <colFields count="1">
    <field x="-2"/>
  </colFields>
  <colItems count="4">
    <i>
      <x/>
    </i>
    <i i="1">
      <x v="1"/>
    </i>
    <i i="2">
      <x v="2"/>
    </i>
    <i i="3">
      <x v="3"/>
    </i>
  </colItems>
  <dataFields count="4">
    <dataField name="Summe von Anzahl Genesene" fld="20" baseField="0" baseItem="0"/>
    <dataField name="Summe von Anzahl Fall" fld="18" baseField="0" baseItem="0"/>
    <dataField name="Summe von Anzahl Tote" fld="19" baseField="0" baseItem="0"/>
    <dataField name="Summe von IstErkrankungsbeginn" fld="16" baseField="0" baseItem="0"/>
  </dataFields>
  <chartFormats count="4">
    <chartFormat chart="3" format="13" series="1">
      <pivotArea type="data" outline="0" fieldPosition="0">
        <references count="1">
          <reference field="4294967294" count="1" selected="0">
            <x v="0"/>
          </reference>
        </references>
      </pivotArea>
    </chartFormat>
    <chartFormat chart="3" format="14" series="1">
      <pivotArea type="data" outline="0" fieldPosition="0">
        <references count="1">
          <reference field="4294967294" count="1" selected="0">
            <x v="1"/>
          </reference>
        </references>
      </pivotArea>
    </chartFormat>
    <chartFormat chart="3" format="15" series="1">
      <pivotArea type="data" outline="0" fieldPosition="0">
        <references count="1">
          <reference field="4294967294" count="1" selected="0">
            <x v="2"/>
          </reference>
        </references>
      </pivotArea>
    </chartFormat>
    <chartFormat chart="3" format="16"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Altersgruppe" xr10:uid="{04AA8FD8-2C87-42F3-9D25-0CEA72D05A42}" sourceName="Altersgruppe">
  <pivotTables>
    <pivotTable tabId="2" name="PivotTable2"/>
  </pivotTables>
  <data>
    <tabular pivotCacheId="2090165185">
      <items count="7">
        <i x="0" s="1"/>
        <i x="3" s="1" nd="1"/>
        <i x="2" s="1" nd="1"/>
        <i x="4" s="1" nd="1"/>
        <i x="1" s="1" nd="1"/>
        <i x="5" s="1" nd="1"/>
        <i x="6"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Geschlecht" xr10:uid="{4E0C844B-181C-4F65-AEB5-C3C27A2094D7}" sourceName="Geschlecht">
  <pivotTables>
    <pivotTable tabId="2" name="PivotTable2"/>
  </pivotTables>
  <data>
    <tabular pivotCacheId="2090165185">
      <items count="3">
        <i x="0" s="1"/>
        <i x="1" s="1"/>
        <i x="2"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ltersgruppe" xr10:uid="{7582DF67-09AC-4311-B075-2DFAC7B0FF86}" cache="Datenschnitt_Altersgruppe" caption="Altersgruppe" rowHeight="241300"/>
  <slicer name="Geschlecht" xr10:uid="{E00434B9-268C-431B-B395-1DBBCF097373}" cache="Datenschnitt_Geschlecht" caption="Geschlecht"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D7C9E4-E2FE-4B20-940A-4D8A866677B7}" name="Tabelle1" displayName="Tabelle1" ref="A4:V6" totalsRowShown="0">
  <autoFilter ref="A4:V6" xr:uid="{D5534029-17F8-4982-9F56-0BFDF66F38CA}"/>
  <tableColumns count="22">
    <tableColumn id="1" xr3:uid="{5236E7AD-FAB6-4028-9068-FDE874EF6578}" name="FID"/>
    <tableColumn id="2" xr3:uid="{ABD1902B-2482-4B3D-B467-B38A00B58119}" name="IdBundesland"/>
    <tableColumn id="3" xr3:uid="{BBF575F1-EBEE-4D4C-BFD4-F6726C534B55}" name="Bundesland" dataDxfId="8"/>
    <tableColumn id="4" xr3:uid="{CA6D1084-F2D0-42D5-A725-D7805914EE30}" name="Landkreis" dataDxfId="7"/>
    <tableColumn id="5" xr3:uid="{6B93D229-2B10-4D90-9D3C-589BA0F43351}" name="Altersgruppe"/>
    <tableColumn id="6" xr3:uid="{8D5C47EC-4036-4BAD-960C-E953C435A7EE}" name="Geschlecht"/>
    <tableColumn id="7" xr3:uid="{55F3DD43-AE92-4885-871B-FFE4FF393C0A}" name="AnzahlFall"/>
    <tableColumn id="8" xr3:uid="{E9BDAAAD-57C4-4CEA-9A1B-9C876FDDA33E}" name="AnzahlTodesfall"/>
    <tableColumn id="9" xr3:uid="{933E7F72-5B78-4E9E-A76F-BFABD54F4E5D}" name="Meldedatum" dataDxfId="6"/>
    <tableColumn id="10" xr3:uid="{FDE24090-036B-4583-B044-C813856783C6}" name="IdLandkreis"/>
    <tableColumn id="11" xr3:uid="{C7A1FE7B-4BC7-4394-9BA1-B467DF6A77C6}" name="Datenstand"/>
    <tableColumn id="12" xr3:uid="{4799F2A8-001C-41E7-8162-A315506665E7}" name="NeuerFall"/>
    <tableColumn id="13" xr3:uid="{ED38FCBE-5A02-44C6-9404-0E059C7B0E0B}" name="NeuerTodesfall"/>
    <tableColumn id="14" xr3:uid="{676AF6E1-7277-4B9D-864B-2C07632A1272}" name="Refdatum" dataDxfId="5"/>
    <tableColumn id="15" xr3:uid="{CFCCE2E0-2356-47E6-A97E-0A1F735FB478}" name="NeuGenesen"/>
    <tableColumn id="16" xr3:uid="{EA44FD8A-3DA2-475A-BDAA-549053DAF3D6}" name="AnzahlGenesen"/>
    <tableColumn id="17" xr3:uid="{FF02043B-CD46-4606-8548-03C75B3DF27C}" name="IstErkrankungsbeginn"/>
    <tableColumn id="18" xr3:uid="{188FE49A-89A3-4D79-8D88-A99EF1D0D342}" name="Altersgruppe2" dataDxfId="4"/>
    <tableColumn id="19" xr3:uid="{5DAAF308-3B70-40F0-83BE-6BD20D387164}" name="Anzahl Fall" dataDxfId="3">
      <calculatedColumnFormula>IF(Tabelle1[[#This Row],[AnzahlFall]]&gt;-1,Tabelle1[[#This Row],[AnzahlFall]],0)</calculatedColumnFormula>
    </tableColumn>
    <tableColumn id="20" xr3:uid="{AB456C84-11DA-429C-85B5-770C89333464}" name="Anzahl Tote" dataDxfId="2">
      <calculatedColumnFormula>IF(Tabelle1[[#This Row],[AnzahlTodesfall]]&gt;-1,Tabelle1[[#This Row],[AnzahlTodesfall]],0)</calculatedColumnFormula>
    </tableColumn>
    <tableColumn id="21" xr3:uid="{7FD99B66-3B30-4125-8106-E24EDD76C194}" name="Anzahl Genesene" dataDxfId="1">
      <calculatedColumnFormula>IF(Tabelle1[[#This Row],[AnzahlGenesen]]&gt;-1,Tabelle1[[#This Row],[AnzahlGenesen]],0)</calculatedColumnFormula>
    </tableColumn>
    <tableColumn id="23" xr3:uid="{77AB9058-7952-4562-A3BF-BB4DB48C9F3A}" name="MD&lt;RD" dataDxfId="0">
      <calculatedColumnFormula>IF(Tabelle1[[#This Row],[Refdatum]]&gt;Tabelle1[[#This Row],[Meldedatum]],1,0)</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Zeitachse_Meldedatum" xr10:uid="{8A692F4E-A480-4706-87A2-B25FC20F7B5C}" sourceName="Meldedatum">
  <pivotTables>
    <pivotTable tabId="2" name="PivotTable2"/>
  </pivotTables>
  <state minimalRefreshVersion="6" lastRefreshVersion="6" pivotCacheId="2090165185" filterType="unknown">
    <bounds startDate="2020-01-01T00:00:00" endDate="2021-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Zeitachse_Refdatum" xr10:uid="{3A93CC87-DEBA-4C7E-976B-A85160C251B6}" sourceName="Refdatum">
  <pivotTables>
    <pivotTable tabId="2" name="PivotTable2"/>
  </pivotTables>
  <state minimalRefreshVersion="6" lastRefreshVersion="6" pivotCacheId="2090165185" filterType="unknown">
    <bounds startDate="2020-01-01T00:00:00" endDate="2021-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eldedatum" xr10:uid="{66EA949C-5C96-4820-8A85-4926F46E2F32}" cache="NativeZeitachse_Meldedatum" caption="Meldedatum" level="3" selectionLevel="3" scrollPosition="2020-10-14T00:00:00"/>
  <timeline name="Refdatum" xr10:uid="{0E4B0CF9-8B06-42D1-B728-690D605A4169}" cache="NativeZeitachse_Refdatum" caption="Refdatum" level="3" selectionLevel="3" scrollPosition="2020-10-14T00:00:00"/>
</timelines>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ki.de/DE/Content/InfAZ/N/Neuartiges_Coronavirus/nCoV_node.html" TargetMode="External"/><Relationship Id="rId1" Type="http://schemas.openxmlformats.org/officeDocument/2006/relationships/hyperlink" Target="https://www.arcgis.com/home/item.html?id=f10774f1c63e40168479a1feb6c7ca74"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F3AE-5FBC-47FC-881B-EA79E527DC98}">
  <dimension ref="B1:T44"/>
  <sheetViews>
    <sheetView showGridLines="0" tabSelected="1" zoomScaleNormal="100" workbookViewId="0">
      <selection activeCell="V38" sqref="V38"/>
    </sheetView>
  </sheetViews>
  <sheetFormatPr baseColWidth="10" defaultRowHeight="15" x14ac:dyDescent="0.25"/>
  <cols>
    <col min="1" max="1" width="5.28515625" customWidth="1"/>
    <col min="7" max="7" width="12.5703125" bestFit="1" customWidth="1"/>
    <col min="11" max="11" width="12" customWidth="1"/>
  </cols>
  <sheetData>
    <row r="1" spans="2:20" ht="3.75" customHeight="1" x14ac:dyDescent="0.25"/>
    <row r="2" spans="2:20" x14ac:dyDescent="0.25">
      <c r="D2" s="23"/>
      <c r="F2" s="17"/>
      <c r="G2" s="19">
        <v>100000</v>
      </c>
      <c r="H2" s="17" t="s">
        <v>41</v>
      </c>
      <c r="J2" s="31" t="s">
        <v>46</v>
      </c>
      <c r="K2" s="31"/>
      <c r="L2" s="31"/>
      <c r="M2" s="31"/>
      <c r="N2" s="31"/>
      <c r="O2" s="31"/>
      <c r="P2" s="31"/>
      <c r="Q2" s="31"/>
      <c r="R2" s="31"/>
      <c r="S2" s="31"/>
      <c r="T2" s="31"/>
    </row>
    <row r="3" spans="2:20" x14ac:dyDescent="0.25">
      <c r="F3" s="17" t="s">
        <v>40</v>
      </c>
      <c r="G3" s="18"/>
      <c r="H3" s="20" t="str">
        <f>IF(G3&gt;0,H4/G3*G2,"&lt;&lt; eingeben")</f>
        <v>&lt;&lt; eingeben</v>
      </c>
      <c r="J3" s="26" t="s">
        <v>44</v>
      </c>
      <c r="K3" s="26"/>
      <c r="L3" s="21">
        <f>SUMIF(Tabelle1[NeuerTodesfall],1,Tabelle1[AnzahlTodesfall])+SUMIF(Tabelle1[NeuerTodesfall],-1,Tabelle1[AnzahlTodesfall])</f>
        <v>1</v>
      </c>
      <c r="N3" s="26" t="s">
        <v>45</v>
      </c>
      <c r="O3" s="26"/>
      <c r="P3" s="21">
        <f>SUMIF(Tabelle1[NeuGenesen],1,Tabelle1[AnzahlGenesen])+SUMIF(Tabelle1[NeuGenesen],-1,Tabelle1[AnzahlGenesen])</f>
        <v>1</v>
      </c>
      <c r="R3" s="26" t="s">
        <v>43</v>
      </c>
      <c r="S3" s="26"/>
      <c r="T3" s="21">
        <f>SUMIF(Tabelle1[NeuerFall],1,Tabelle1[AnzahlFall])+SUMIF(Tabelle1[NeuerFall],-1,Tabelle1[AnzahlFall])</f>
        <v>1</v>
      </c>
    </row>
    <row r="4" spans="2:20" x14ac:dyDescent="0.25">
      <c r="B4" s="25" t="s">
        <v>25</v>
      </c>
      <c r="C4" s="25"/>
      <c r="D4" s="11" t="str">
        <f>Tabelle!B1</f>
        <v>22.10.2020</v>
      </c>
      <c r="F4" s="25" t="s">
        <v>26</v>
      </c>
      <c r="G4" s="25"/>
      <c r="H4" s="12">
        <f>GETPIVOTDATA("Summe von Anzahl Fall",Pivot!$A$3)</f>
        <v>2</v>
      </c>
      <c r="J4" s="25" t="s">
        <v>27</v>
      </c>
      <c r="K4" s="25"/>
      <c r="L4" s="12">
        <f>GETPIVOTDATA("Summe von Anzahl Tote",Pivot!$A$3)</f>
        <v>1</v>
      </c>
      <c r="N4" s="25" t="s">
        <v>28</v>
      </c>
      <c r="O4" s="25"/>
      <c r="P4" s="12">
        <f>GETPIVOTDATA("Summe von Anzahl Genesene",Pivot!$A$3)</f>
        <v>2</v>
      </c>
      <c r="R4" s="25" t="s">
        <v>29</v>
      </c>
      <c r="S4" s="25"/>
      <c r="T4" s="12">
        <f>H4-L4-P4</f>
        <v>-1</v>
      </c>
    </row>
    <row r="36" spans="5:17" ht="12" customHeight="1" thickBot="1" x14ac:dyDescent="0.3"/>
    <row r="37" spans="5:17" ht="3" customHeight="1" thickBot="1" x14ac:dyDescent="0.3">
      <c r="F37" s="22"/>
      <c r="G37" s="22"/>
      <c r="H37" s="22"/>
      <c r="I37" s="22"/>
      <c r="J37" s="22"/>
      <c r="K37" s="22"/>
      <c r="L37" s="22"/>
      <c r="M37" s="22"/>
      <c r="N37" s="22"/>
      <c r="O37" s="22"/>
      <c r="P37" s="22"/>
      <c r="Q37" s="22"/>
    </row>
    <row r="38" spans="5:17" ht="15" customHeight="1" thickTop="1" x14ac:dyDescent="0.25">
      <c r="E38" s="28" t="s">
        <v>48</v>
      </c>
      <c r="F38" s="28"/>
      <c r="G38" s="28"/>
      <c r="H38" s="28"/>
      <c r="I38" s="28"/>
      <c r="J38" s="28"/>
      <c r="K38" s="28"/>
      <c r="L38" s="28"/>
      <c r="M38" s="28"/>
      <c r="N38" s="28"/>
      <c r="O38" s="28"/>
      <c r="P38" s="28"/>
      <c r="Q38" s="28"/>
    </row>
    <row r="39" spans="5:17" ht="15" customHeight="1" x14ac:dyDescent="0.25">
      <c r="E39" s="29"/>
      <c r="F39" s="29"/>
      <c r="G39" s="29"/>
      <c r="H39" s="29"/>
      <c r="I39" s="29"/>
      <c r="J39" s="29"/>
      <c r="K39" s="29"/>
      <c r="L39" s="29"/>
      <c r="M39" s="29"/>
      <c r="N39" s="29"/>
      <c r="O39" s="29"/>
      <c r="P39" s="29"/>
      <c r="Q39" s="29"/>
    </row>
    <row r="40" spans="5:17" ht="15" customHeight="1" x14ac:dyDescent="0.25">
      <c r="E40" s="29"/>
      <c r="F40" s="29"/>
      <c r="G40" s="29"/>
      <c r="H40" s="29"/>
      <c r="I40" s="29"/>
      <c r="J40" s="29"/>
      <c r="K40" s="29"/>
      <c r="L40" s="29"/>
      <c r="M40" s="29"/>
      <c r="N40" s="29"/>
      <c r="O40" s="29"/>
      <c r="P40" s="29"/>
      <c r="Q40" s="29"/>
    </row>
    <row r="41" spans="5:17" ht="15" customHeight="1" x14ac:dyDescent="0.25">
      <c r="E41" s="29"/>
      <c r="F41" s="29"/>
      <c r="G41" s="29"/>
      <c r="H41" s="29"/>
      <c r="I41" s="29"/>
      <c r="J41" s="29"/>
      <c r="K41" s="29"/>
      <c r="L41" s="29"/>
      <c r="M41" s="29"/>
      <c r="N41" s="29"/>
      <c r="O41" s="29"/>
      <c r="P41" s="29"/>
      <c r="Q41" s="29"/>
    </row>
    <row r="42" spans="5:17" ht="15" customHeight="1" thickBot="1" x14ac:dyDescent="0.3">
      <c r="E42" s="30"/>
      <c r="F42" s="30"/>
      <c r="G42" s="30"/>
      <c r="H42" s="30"/>
      <c r="I42" s="30"/>
      <c r="J42" s="30"/>
      <c r="K42" s="30"/>
      <c r="L42" s="30"/>
      <c r="M42" s="30"/>
      <c r="N42" s="30"/>
      <c r="O42" s="30"/>
      <c r="P42" s="30"/>
      <c r="Q42" s="30"/>
    </row>
    <row r="43" spans="5:17" ht="15.75" thickTop="1" x14ac:dyDescent="0.25">
      <c r="E43" s="24"/>
      <c r="F43" s="24"/>
      <c r="G43" s="24"/>
      <c r="H43" s="27" t="s">
        <v>49</v>
      </c>
      <c r="I43" s="27"/>
      <c r="J43" s="27"/>
      <c r="K43" s="27"/>
      <c r="L43" s="27"/>
      <c r="M43" s="27"/>
      <c r="N43" s="27"/>
      <c r="O43" s="24"/>
      <c r="P43" s="24"/>
      <c r="Q43" s="24"/>
    </row>
    <row r="44" spans="5:17" x14ac:dyDescent="0.25">
      <c r="E44" s="24"/>
      <c r="F44" s="24"/>
      <c r="G44" s="24"/>
      <c r="H44" s="27"/>
      <c r="I44" s="27"/>
      <c r="J44" s="27"/>
      <c r="K44" s="27"/>
      <c r="L44" s="27"/>
      <c r="M44" s="27"/>
      <c r="N44" s="27"/>
      <c r="O44" s="24"/>
      <c r="P44" s="24"/>
      <c r="Q44" s="24"/>
    </row>
  </sheetData>
  <mergeCells count="11">
    <mergeCell ref="H43:N44"/>
    <mergeCell ref="E38:Q42"/>
    <mergeCell ref="J2:T2"/>
    <mergeCell ref="R3:S3"/>
    <mergeCell ref="R4:S4"/>
    <mergeCell ref="B4:C4"/>
    <mergeCell ref="F4:G4"/>
    <mergeCell ref="J4:K4"/>
    <mergeCell ref="N4:O4"/>
    <mergeCell ref="J3:K3"/>
    <mergeCell ref="N3:O3"/>
  </mergeCells>
  <pageMargins left="0.7" right="0.7" top="0.78740157499999996" bottom="0.78740157499999996" header="0.3" footer="0.3"/>
  <pageSetup paperSize="9" orientation="portrait" horizontalDpi="4294967293" verticalDpi="4294967293" r:id="rId1"/>
  <drawing r:id="rId2"/>
  <picture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B073-F888-4FAB-87FF-89DF2BF5CC7C}">
  <dimension ref="A1:E8"/>
  <sheetViews>
    <sheetView workbookViewId="0">
      <selection activeCell="D6" sqref="D6"/>
    </sheetView>
  </sheetViews>
  <sheetFormatPr baseColWidth="10" defaultRowHeight="15" x14ac:dyDescent="0.25"/>
  <cols>
    <col min="1" max="1" width="22.42578125" bestFit="1" customWidth="1"/>
    <col min="2" max="2" width="27.85546875" bestFit="1" customWidth="1"/>
    <col min="3" max="3" width="21.7109375" bestFit="1" customWidth="1"/>
    <col min="4" max="4" width="22.5703125" bestFit="1" customWidth="1"/>
    <col min="5" max="5" width="31.28515625" bestFit="1" customWidth="1"/>
  </cols>
  <sheetData>
    <row r="1" spans="1:5" x14ac:dyDescent="0.25">
      <c r="B1" s="9" t="s">
        <v>25</v>
      </c>
      <c r="C1" s="10" t="str">
        <f>Tabelle!B1</f>
        <v>22.10.2020</v>
      </c>
    </row>
    <row r="3" spans="1:5" x14ac:dyDescent="0.25">
      <c r="A3" s="4" t="s">
        <v>23</v>
      </c>
      <c r="B3" t="s">
        <v>37</v>
      </c>
      <c r="C3" t="s">
        <v>38</v>
      </c>
      <c r="D3" t="s">
        <v>36</v>
      </c>
      <c r="E3" t="s">
        <v>47</v>
      </c>
    </row>
    <row r="4" spans="1:5" x14ac:dyDescent="0.25">
      <c r="A4" s="5" t="s">
        <v>52</v>
      </c>
      <c r="B4" s="3">
        <v>1</v>
      </c>
      <c r="C4" s="3">
        <v>1</v>
      </c>
      <c r="D4" s="3">
        <v>1</v>
      </c>
      <c r="E4" s="3">
        <v>1</v>
      </c>
    </row>
    <row r="5" spans="1:5" x14ac:dyDescent="0.25">
      <c r="A5" s="6" t="s">
        <v>53</v>
      </c>
      <c r="B5" s="3">
        <v>1</v>
      </c>
      <c r="C5" s="3">
        <v>1</v>
      </c>
      <c r="D5" s="3">
        <v>1</v>
      </c>
      <c r="E5" s="3">
        <v>1</v>
      </c>
    </row>
    <row r="6" spans="1:5" x14ac:dyDescent="0.25">
      <c r="A6" s="5" t="s">
        <v>42</v>
      </c>
      <c r="B6" s="3">
        <v>1</v>
      </c>
      <c r="C6" s="3">
        <v>1</v>
      </c>
      <c r="D6" s="3">
        <v>0</v>
      </c>
      <c r="E6" s="3">
        <v>0</v>
      </c>
    </row>
    <row r="7" spans="1:5" x14ac:dyDescent="0.25">
      <c r="A7" s="6" t="s">
        <v>54</v>
      </c>
      <c r="B7" s="3">
        <v>1</v>
      </c>
      <c r="C7" s="3">
        <v>1</v>
      </c>
      <c r="D7" s="3">
        <v>0</v>
      </c>
      <c r="E7" s="3">
        <v>0</v>
      </c>
    </row>
    <row r="8" spans="1:5" x14ac:dyDescent="0.25">
      <c r="A8" s="5" t="s">
        <v>24</v>
      </c>
      <c r="B8" s="3">
        <v>2</v>
      </c>
      <c r="C8" s="3">
        <v>2</v>
      </c>
      <c r="D8" s="3">
        <v>1</v>
      </c>
      <c r="E8" s="3">
        <v>1</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CF04-5C19-40A4-B486-25433B8E342A}">
  <dimension ref="A1:V6"/>
  <sheetViews>
    <sheetView zoomScale="85" zoomScaleNormal="85" workbookViewId="0">
      <selection activeCell="R10" sqref="R10"/>
    </sheetView>
  </sheetViews>
  <sheetFormatPr baseColWidth="10" defaultRowHeight="15" x14ac:dyDescent="0.25"/>
  <cols>
    <col min="1" max="1" width="9" bestFit="1" customWidth="1"/>
    <col min="2" max="2" width="16.140625" customWidth="1"/>
    <col min="3" max="3" width="25.42578125" bestFit="1" customWidth="1"/>
    <col min="4" max="4" width="35.140625" bestFit="1" customWidth="1"/>
    <col min="5" max="5" width="15" customWidth="1"/>
    <col min="6" max="6" width="13.28515625" customWidth="1"/>
    <col min="7" max="7" width="13" customWidth="1"/>
    <col min="8" max="8" width="18.140625" customWidth="1"/>
    <col min="9" max="9" width="15.140625" bestFit="1" customWidth="1"/>
    <col min="10" max="10" width="14" customWidth="1"/>
    <col min="11" max="11" width="19.42578125" customWidth="1"/>
    <col min="12" max="12" width="12.28515625" customWidth="1"/>
    <col min="13" max="13" width="17.42578125" customWidth="1"/>
    <col min="14" max="14" width="15.140625" bestFit="1" customWidth="1"/>
    <col min="15" max="15" width="15.140625" customWidth="1"/>
    <col min="16" max="16" width="17.7109375" customWidth="1"/>
    <col min="17" max="17" width="23" customWidth="1"/>
    <col min="18" max="18" width="16.5703125" customWidth="1"/>
  </cols>
  <sheetData>
    <row r="1" spans="1:22" x14ac:dyDescent="0.25">
      <c r="A1" t="s">
        <v>25</v>
      </c>
      <c r="B1" s="7" t="str">
        <f>LEFT(K5,10)</f>
        <v>22.10.2020</v>
      </c>
      <c r="S1" s="32" t="s">
        <v>39</v>
      </c>
      <c r="T1" s="33"/>
      <c r="U1" s="34"/>
    </row>
    <row r="2" spans="1:22" ht="15.75" thickBot="1" x14ac:dyDescent="0.3">
      <c r="A2" t="s">
        <v>30</v>
      </c>
      <c r="B2" s="8" t="s">
        <v>31</v>
      </c>
      <c r="S2" s="35"/>
      <c r="T2" s="36"/>
      <c r="U2" s="37"/>
    </row>
    <row r="3" spans="1:22" x14ac:dyDescent="0.25">
      <c r="B3" s="8" t="s">
        <v>32</v>
      </c>
    </row>
    <row r="4" spans="1:22" x14ac:dyDescent="0.25">
      <c r="A4" t="s">
        <v>0</v>
      </c>
      <c r="B4" t="s">
        <v>1</v>
      </c>
      <c r="C4" s="1" t="s">
        <v>2</v>
      </c>
      <c r="D4" s="1" t="s">
        <v>3</v>
      </c>
      <c r="E4" t="s">
        <v>4</v>
      </c>
      <c r="F4" t="s">
        <v>5</v>
      </c>
      <c r="G4" t="s">
        <v>6</v>
      </c>
      <c r="H4" t="s">
        <v>7</v>
      </c>
      <c r="I4" t="s">
        <v>8</v>
      </c>
      <c r="J4" t="s">
        <v>9</v>
      </c>
      <c r="K4" t="s">
        <v>10</v>
      </c>
      <c r="L4" t="s">
        <v>11</v>
      </c>
      <c r="M4" t="s">
        <v>12</v>
      </c>
      <c r="N4" t="s">
        <v>13</v>
      </c>
      <c r="O4" t="s">
        <v>14</v>
      </c>
      <c r="P4" t="s">
        <v>15</v>
      </c>
      <c r="Q4" t="s">
        <v>16</v>
      </c>
      <c r="R4" s="1" t="s">
        <v>17</v>
      </c>
      <c r="S4" t="s">
        <v>33</v>
      </c>
      <c r="T4" t="s">
        <v>34</v>
      </c>
      <c r="U4" t="s">
        <v>35</v>
      </c>
      <c r="V4" t="s">
        <v>50</v>
      </c>
    </row>
    <row r="5" spans="1:22" x14ac:dyDescent="0.25">
      <c r="A5">
        <v>46017008</v>
      </c>
      <c r="B5">
        <v>1</v>
      </c>
      <c r="C5" s="1" t="s">
        <v>18</v>
      </c>
      <c r="D5" s="1" t="s">
        <v>19</v>
      </c>
      <c r="E5" t="s">
        <v>20</v>
      </c>
      <c r="F5" t="s">
        <v>22</v>
      </c>
      <c r="G5">
        <v>1</v>
      </c>
      <c r="H5">
        <v>1</v>
      </c>
      <c r="I5" s="2">
        <v>44104</v>
      </c>
      <c r="J5">
        <v>1001</v>
      </c>
      <c r="K5" t="s">
        <v>51</v>
      </c>
      <c r="L5">
        <v>1</v>
      </c>
      <c r="M5">
        <v>1</v>
      </c>
      <c r="N5" s="2">
        <v>44104</v>
      </c>
      <c r="O5">
        <v>1</v>
      </c>
      <c r="P5">
        <v>1</v>
      </c>
      <c r="Q5">
        <v>1</v>
      </c>
      <c r="R5" s="1" t="s">
        <v>21</v>
      </c>
      <c r="S5" s="13">
        <f>IF(Tabelle1[[#This Row],[AnzahlFall]]&gt;-1,Tabelle1[[#This Row],[AnzahlFall]],0)</f>
        <v>1</v>
      </c>
      <c r="T5" s="14">
        <f>IF(Tabelle1[[#This Row],[AnzahlTodesfall]]&gt;-1,Tabelle1[[#This Row],[AnzahlTodesfall]],0)</f>
        <v>1</v>
      </c>
      <c r="U5" s="14">
        <f>IF(Tabelle1[[#This Row],[AnzahlGenesen]]&gt;-1,Tabelle1[[#This Row],[AnzahlGenesen]],0)</f>
        <v>1</v>
      </c>
      <c r="V5" s="14">
        <f>IF(Tabelle1[[#This Row],[Refdatum]]&gt;Tabelle1[[#This Row],[Meldedatum]],1,0)</f>
        <v>0</v>
      </c>
    </row>
    <row r="6" spans="1:22" x14ac:dyDescent="0.25">
      <c r="A6">
        <v>46017009</v>
      </c>
      <c r="B6">
        <v>1</v>
      </c>
      <c r="C6" s="1" t="s">
        <v>18</v>
      </c>
      <c r="D6" s="1" t="s">
        <v>19</v>
      </c>
      <c r="E6" t="s">
        <v>20</v>
      </c>
      <c r="F6" t="s">
        <v>55</v>
      </c>
      <c r="G6">
        <v>1</v>
      </c>
      <c r="H6">
        <v>0</v>
      </c>
      <c r="I6" s="2">
        <v>44105</v>
      </c>
      <c r="K6" t="s">
        <v>51</v>
      </c>
      <c r="N6" s="2">
        <v>44105</v>
      </c>
      <c r="O6">
        <v>0</v>
      </c>
      <c r="P6">
        <v>1</v>
      </c>
      <c r="Q6">
        <v>0</v>
      </c>
      <c r="R6" s="1" t="s">
        <v>21</v>
      </c>
      <c r="S6" s="15">
        <f>IF(Tabelle1[[#This Row],[AnzahlFall]]&gt;-1,Tabelle1[[#This Row],[AnzahlFall]],0)</f>
        <v>1</v>
      </c>
      <c r="T6" s="16">
        <f>IF(Tabelle1[[#This Row],[AnzahlTodesfall]]&gt;-1,Tabelle1[[#This Row],[AnzahlTodesfall]],0)</f>
        <v>0</v>
      </c>
      <c r="U6" s="16">
        <f>IF(Tabelle1[[#This Row],[AnzahlGenesen]]&gt;-1,Tabelle1[[#This Row],[AnzahlGenesen]],0)</f>
        <v>1</v>
      </c>
      <c r="V6" s="16">
        <f>IF(Tabelle1[[#This Row],[Refdatum]]&gt;Tabelle1[[#This Row],[Meldedatum]],1,0)</f>
        <v>0</v>
      </c>
    </row>
  </sheetData>
  <mergeCells count="1">
    <mergeCell ref="S1:U2"/>
  </mergeCells>
  <hyperlinks>
    <hyperlink ref="B2" r:id="rId1" xr:uid="{5CC2E084-B711-4C22-ACB3-2B039864F9CF}"/>
    <hyperlink ref="B3" r:id="rId2" xr:uid="{2A384C35-2A33-4FB3-95C9-E8BD6B7E6A42}"/>
  </hyperlinks>
  <pageMargins left="0.7" right="0.7" top="0.78740157499999996" bottom="0.78740157499999996" header="0.3" footer="0.3"/>
  <pageSetup paperSize="9" orientation="portrait" horizontalDpi="4294967293" verticalDpi="4294967293"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N Z x P U S 4 w w C e l A A A A 9 Q A A A B I A H A B D b 2 5 m a W c v U G F j a 2 F n Z S 5 4 b W w g o h g A K K A U A A A A A A A A A A A A A A A A A A A A A A A A A A A A e 7 9 7 v 4 1 9 R W 6 O Q l l q U X F m f p 6 t k q G e g Z J C a l 5 y f k p m X r q t U m l J m q 6 F k r 2 d T U B i c n Z i e q o C U H F e s V V F c a a t U k Z J S Y G V v n 5 5 e b l e u b F e f l G 6 v p G B g a F + h K 9 P c H J G a m 6 i b m Z e c U l i X n K q E l x X C m F d S n Y 2 Y R D H 2 B n p W Z j q m Z s A n W S j D x O z 8 c 3 M Q 8 g b A e V A s k i C N s 6 l O S W l R a l 2 K a m 6 L q 4 2 + j C u j T 7 U C 3 Y A U E s D B B Q A A g A I A D W c T 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n E 9 R K I p H u A 4 A A A A R A A A A E w A c A E Z v c m 1 1 b G F z L 1 N l Y 3 R p b 2 4 x L m 0 g o h g A K K A U A A A A A A A A A A A A A A A A A A A A A A A A A A A A K 0 5 N L s n M z 1 M I h t C G 1 g B Q S w E C L Q A U A A I A C A A 1 n E 9 R L j D A J 6 U A A A D 1 A A A A E g A A A A A A A A A A A A A A A A A A A A A A Q 2 9 u Z m l n L 1 B h Y 2 t h Z 2 U u e G 1 s U E s B A i 0 A F A A C A A g A N Z x P U Q / K 6 a u k A A A A 6 Q A A A B M A A A A A A A A A A A A A A A A A 8 Q A A A F t D b 2 5 0 Z W 5 0 X 1 R 5 c G V z X S 5 4 b W x Q S w E C L Q A U A A I A C A A 1 n E 9 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b F K 6 a t 2 b k 2 K z x r Q G Y y i L A A A A A A C A A A A A A A Q Z g A A A A E A A C A A A A C 4 A R f S 0 U Z + C A 8 D 9 6 G M U 0 Y / 1 x a I z l O n t G 8 + n 3 s x R h + w Q Q A A A A A O g A A A A A I A A C A A A A C K I i m i + c q 4 h f 8 / V o w Q T j M 8 0 q 8 4 Z 0 m E 4 u g Q h 4 z s q A 6 o F V A A A A D G V f s T 3 5 H b 0 6 V e K y o f 5 d 3 / A E r E U Q Q y 4 y b 3 k S D t G p 6 Y 4 Y 5 D T + q w O 1 y G o w 6 Y z D g C z G F q v C 2 T H A b K O d f o H g 2 L z P Y 8 t S W Q 0 1 A a m d r Q S M X J o 2 s v t 0 A A A A D U j 9 q 1 k h D K F R X J P n d k J 7 Z E 9 v P o e T f O V 7 f C S 7 U f B Q 7 l C C b 7 R 3 X / A + 3 i u C V J 2 5 H j d l x N r Y e x g e 3 I i o A u 1 5 L u 2 B D g < / D a t a M a s h u p > 
</file>

<file path=customXml/itemProps1.xml><?xml version="1.0" encoding="utf-8"?>
<ds:datastoreItem xmlns:ds="http://schemas.openxmlformats.org/officeDocument/2006/customXml" ds:itemID="{2F6303CE-0AB8-4DCE-8CB2-D9770D3677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Grafik</vt:lpstr>
      <vt:lpstr>Pivot</vt:lpstr>
      <vt:lpstr>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Hendrik Pötzschke</dc:creator>
  <cp:lastModifiedBy>Hendrik Pötzschke</cp:lastModifiedBy>
  <dcterms:created xsi:type="dcterms:W3CDTF">2020-09-12T06:15:06Z</dcterms:created>
  <dcterms:modified xsi:type="dcterms:W3CDTF">2020-10-22T19:46:41Z</dcterms:modified>
</cp:coreProperties>
</file>