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0e814251e459fa/Desktop/Grand of Florida/"/>
    </mc:Choice>
  </mc:AlternateContent>
  <xr:revisionPtr revIDLastSave="0" documentId="8_{33CB2DB9-1EED-4CCF-AED6-E71CD8CD9F52}" xr6:coauthVersionLast="47" xr6:coauthVersionMax="47" xr10:uidLastSave="{00000000-0000-0000-0000-000000000000}"/>
  <workbookProtection workbookPassword="C4DA" lockStructure="1"/>
  <bookViews>
    <workbookView xWindow="-120" yWindow="-120" windowWidth="20730" windowHeight="11040" tabRatio="605" firstSheet="12" activeTab="12" xr2:uid="{00000000-000D-0000-FFFF-FFFF00000000}"/>
  </bookViews>
  <sheets>
    <sheet name="A" sheetId="2" r:id="rId1"/>
    <sheet name="C" sheetId="5" r:id="rId2"/>
    <sheet name="D" sheetId="6" r:id="rId3"/>
    <sheet name="E" sheetId="7" r:id="rId4"/>
    <sheet name="F" sheetId="8" r:id="rId5"/>
    <sheet name="G" sheetId="9" r:id="rId6"/>
    <sheet name="H" sheetId="10" r:id="rId7"/>
    <sheet name="I" sheetId="11" r:id="rId8"/>
    <sheet name="K" sheetId="12" r:id="rId9"/>
    <sheet name="L" sheetId="13" r:id="rId10"/>
    <sheet name="M" sheetId="14" r:id="rId11"/>
    <sheet name="N" sheetId="15" r:id="rId12"/>
    <sheet name="O" sheetId="16" r:id="rId13"/>
    <sheet name="P" sheetId="17" r:id="rId14"/>
    <sheet name="S" sheetId="18" r:id="rId15"/>
    <sheet name="T" sheetId="19" r:id="rId16"/>
    <sheet name="V" sheetId="20" r:id="rId17"/>
    <sheet name="W" sheetId="21" r:id="rId18"/>
    <sheet name="Standings" sheetId="4" r:id="rId19"/>
    <sheet name="variables" sheetId="3" r:id="rId20"/>
    <sheet name="Totals" sheetId="22" r:id="rId21"/>
  </sheets>
  <definedNames>
    <definedName name="_xlnm.Print_Area" localSheetId="18">Standings!$A$1:$L$67</definedName>
    <definedName name="_xlnm.Print_Titles" localSheetId="13">P!$2:$2</definedName>
    <definedName name="_xlnm.Print_Titles" localSheetId="20">Totals!$1:$1</definedName>
  </definedNames>
  <calcPr calcId="191028"/>
  <customWorkbookViews>
    <customWorkbookView name="Jesse E Kitson - Personal View" guid="{F02C43EC-1E1F-4F91-8C6E-ACE46B5D7137}" mergeInterval="0" personalView="1" maximized="1" windowWidth="1596" windowHeight="653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9" l="1"/>
  <c r="J18" i="21" l="1"/>
  <c r="J22" i="15"/>
  <c r="F56" i="4"/>
  <c r="E56" i="4"/>
  <c r="S18" i="15"/>
  <c r="F18" i="15"/>
  <c r="H49" i="4"/>
  <c r="Z4" i="9"/>
  <c r="P4" i="9"/>
  <c r="I4" i="7"/>
  <c r="I6" i="7"/>
  <c r="H6" i="7"/>
  <c r="J6" i="7"/>
  <c r="E25" i="19"/>
  <c r="E15" i="20"/>
  <c r="E25" i="5"/>
  <c r="E16" i="5"/>
  <c r="E22" i="11"/>
  <c r="G6" i="10"/>
  <c r="J15" i="20"/>
  <c r="I61" i="4"/>
  <c r="A39" i="4"/>
  <c r="B39" i="4"/>
  <c r="D39" i="4"/>
  <c r="E39" i="4"/>
  <c r="F39" i="4"/>
  <c r="K39" i="4" s="1"/>
  <c r="I39" i="4"/>
  <c r="A14" i="4"/>
  <c r="B14" i="4"/>
  <c r="F14" i="4"/>
  <c r="I14" i="4"/>
  <c r="C52" i="4"/>
  <c r="D52" i="4"/>
  <c r="E52" i="4"/>
  <c r="F52" i="4"/>
  <c r="G52" i="4"/>
  <c r="I52" i="4"/>
  <c r="J52" i="4"/>
  <c r="G18" i="2"/>
  <c r="I10" i="2"/>
  <c r="K52" i="4" l="1"/>
  <c r="H52" i="4"/>
  <c r="J5" i="2"/>
  <c r="J10" i="2"/>
  <c r="I5" i="2"/>
  <c r="F10" i="2"/>
  <c r="E10" i="2"/>
  <c r="E5" i="2"/>
  <c r="AO5" i="2"/>
  <c r="AO4" i="2"/>
  <c r="AJ4" i="2"/>
  <c r="AJ5" i="2" s="1"/>
  <c r="AE5" i="2"/>
  <c r="Z5" i="2"/>
  <c r="U5" i="2"/>
  <c r="P5" i="2"/>
  <c r="G13" i="2"/>
  <c r="P15" i="2"/>
  <c r="P27" i="2"/>
  <c r="P18" i="2"/>
  <c r="U3" i="2"/>
  <c r="U13" i="2"/>
  <c r="P3" i="2"/>
  <c r="B42" i="22" l="1"/>
  <c r="B43" i="22"/>
  <c r="F15" i="2"/>
  <c r="F5" i="2"/>
  <c r="F3" i="2"/>
  <c r="F27" i="2"/>
  <c r="F8" i="2"/>
  <c r="C5" i="2"/>
  <c r="C10" i="2"/>
  <c r="B47" i="22"/>
  <c r="B46" i="22"/>
  <c r="J47" i="4"/>
  <c r="I47" i="4"/>
  <c r="C47" i="22" s="1"/>
  <c r="E47" i="4"/>
  <c r="F47" i="4"/>
  <c r="F49" i="4"/>
  <c r="D47" i="4"/>
  <c r="K47" i="4" l="1"/>
  <c r="D46" i="4"/>
  <c r="F2" i="4" l="1"/>
  <c r="BP24" i="19" l="1"/>
  <c r="BQ24" i="19"/>
  <c r="BR24" i="19"/>
  <c r="BK24" i="19"/>
  <c r="BL24" i="19"/>
  <c r="BM24" i="19"/>
  <c r="BJ24" i="19"/>
  <c r="BF24" i="19"/>
  <c r="BG24" i="19"/>
  <c r="BH24" i="19"/>
  <c r="BE24" i="19"/>
  <c r="BA24" i="19"/>
  <c r="BB24" i="19"/>
  <c r="BC24" i="19"/>
  <c r="AZ24" i="19"/>
  <c r="AV24" i="19"/>
  <c r="AW24" i="19"/>
  <c r="AX24" i="19"/>
  <c r="AU24" i="19"/>
  <c r="AQ24" i="19"/>
  <c r="AR24" i="19"/>
  <c r="AS24" i="19"/>
  <c r="AP24" i="19"/>
  <c r="AL24" i="19"/>
  <c r="AM24" i="19"/>
  <c r="AN24" i="19"/>
  <c r="AK24" i="19"/>
  <c r="AG24" i="19"/>
  <c r="AH24" i="19"/>
  <c r="AI24" i="19"/>
  <c r="AF24" i="19"/>
  <c r="AB24" i="19"/>
  <c r="AC24" i="19"/>
  <c r="AD24" i="19"/>
  <c r="AA24" i="19"/>
  <c r="W24" i="19"/>
  <c r="X24" i="19"/>
  <c r="Y24" i="19"/>
  <c r="V24" i="19"/>
  <c r="R24" i="19"/>
  <c r="S24" i="19"/>
  <c r="T24" i="19"/>
  <c r="Q24" i="19"/>
  <c r="O24" i="19"/>
  <c r="N24" i="19"/>
  <c r="M24" i="19"/>
  <c r="P23" i="19"/>
  <c r="U23" i="19" s="1"/>
  <c r="Z23" i="19" s="1"/>
  <c r="AE23" i="19" s="1"/>
  <c r="AJ23" i="19" s="1"/>
  <c r="AO23" i="19" s="1"/>
  <c r="AT23" i="19" s="1"/>
  <c r="AY23" i="19" s="1"/>
  <c r="BD23" i="19" s="1"/>
  <c r="BI23" i="19" s="1"/>
  <c r="BN23" i="19" s="1"/>
  <c r="BS23" i="19" s="1"/>
  <c r="C25" i="19"/>
  <c r="AT7" i="11" l="1"/>
  <c r="F15" i="20" l="1"/>
  <c r="P17" i="19"/>
  <c r="U17" i="19" s="1"/>
  <c r="Z17" i="19" s="1"/>
  <c r="AE17" i="19" s="1"/>
  <c r="AJ17" i="19" s="1"/>
  <c r="AO17" i="19" s="1"/>
  <c r="AT17" i="19" s="1"/>
  <c r="AY17" i="19" s="1"/>
  <c r="BD17" i="19" s="1"/>
  <c r="BI17" i="19" s="1"/>
  <c r="BN17" i="19" s="1"/>
  <c r="BS17" i="19" s="1"/>
  <c r="G17" i="19" s="1"/>
  <c r="I53" i="14"/>
  <c r="I32" i="2"/>
  <c r="I8" i="2"/>
  <c r="I3" i="2"/>
  <c r="I17" i="19"/>
  <c r="P12" i="19" l="1"/>
  <c r="U12" i="19" s="1"/>
  <c r="Z12" i="19" s="1"/>
  <c r="AE12" i="19" s="1"/>
  <c r="AJ12" i="19" s="1"/>
  <c r="AO12" i="19" s="1"/>
  <c r="AT12" i="19" s="1"/>
  <c r="AY12" i="19" s="1"/>
  <c r="BD12" i="19" s="1"/>
  <c r="BI12" i="19" s="1"/>
  <c r="BN12" i="19" s="1"/>
  <c r="BS12" i="19" s="1"/>
  <c r="G12" i="19" s="1"/>
  <c r="P6" i="12"/>
  <c r="U6" i="12" s="1"/>
  <c r="Z6" i="12" s="1"/>
  <c r="P32" i="2" l="1"/>
  <c r="U32" i="2" s="1"/>
  <c r="Z32" i="2" s="1"/>
  <c r="AE32" i="2" s="1"/>
  <c r="AJ32" i="2" s="1"/>
  <c r="AO32" i="2" s="1"/>
  <c r="AT32" i="2" s="1"/>
  <c r="AY32" i="2" s="1"/>
  <c r="BD32" i="2" s="1"/>
  <c r="BI32" i="2" s="1"/>
  <c r="BN32" i="2" s="1"/>
  <c r="BS32" i="2" s="1"/>
  <c r="G32" i="2" s="1"/>
  <c r="Y10" i="9"/>
  <c r="AD10" i="9" s="1"/>
  <c r="AI10" i="9" s="1"/>
  <c r="AN10" i="9" s="1"/>
  <c r="AS10" i="9" s="1"/>
  <c r="AX10" i="9" s="1"/>
  <c r="BC10" i="9" s="1"/>
  <c r="BH10" i="9" s="1"/>
  <c r="BM10" i="9" s="1"/>
  <c r="BR10" i="9" s="1"/>
  <c r="I10" i="9"/>
  <c r="E10" i="9"/>
  <c r="C10" i="9"/>
  <c r="BR9" i="9"/>
  <c r="BQ9" i="9"/>
  <c r="BP9" i="9"/>
  <c r="BO9" i="9"/>
  <c r="BM9" i="9"/>
  <c r="BL9" i="9"/>
  <c r="BK9" i="9"/>
  <c r="BJ9" i="9"/>
  <c r="BH9" i="9"/>
  <c r="BG9" i="9"/>
  <c r="BF9" i="9"/>
  <c r="BE9" i="9"/>
  <c r="BC9" i="9"/>
  <c r="BB9" i="9"/>
  <c r="BA9" i="9"/>
  <c r="AZ9" i="9"/>
  <c r="AX9" i="9"/>
  <c r="AW9" i="9"/>
  <c r="AV9" i="9"/>
  <c r="AU9" i="9"/>
  <c r="AS9" i="9"/>
  <c r="AR9" i="9"/>
  <c r="AQ9" i="9"/>
  <c r="AP9" i="9"/>
  <c r="AN9" i="9"/>
  <c r="AM9" i="9"/>
  <c r="AL9" i="9"/>
  <c r="AK9" i="9"/>
  <c r="AI9" i="9"/>
  <c r="AH9" i="9"/>
  <c r="AG9" i="9"/>
  <c r="AF9" i="9"/>
  <c r="AD9" i="9"/>
  <c r="AC9" i="9"/>
  <c r="AB9" i="9"/>
  <c r="AA9" i="9"/>
  <c r="Y9" i="9"/>
  <c r="X9" i="9"/>
  <c r="W9" i="9"/>
  <c r="V9" i="9"/>
  <c r="T9" i="9"/>
  <c r="S9" i="9"/>
  <c r="R9" i="9"/>
  <c r="Q9" i="9"/>
  <c r="O9" i="9"/>
  <c r="O10" i="9" s="1"/>
  <c r="N9" i="9"/>
  <c r="M9" i="9"/>
  <c r="M10" i="9" s="1"/>
  <c r="R10" i="9" s="1"/>
  <c r="W10" i="9" s="1"/>
  <c r="AB10" i="9" s="1"/>
  <c r="P8" i="9"/>
  <c r="U8" i="9" s="1"/>
  <c r="Z8" i="9" s="1"/>
  <c r="I8" i="9"/>
  <c r="G47" i="4" s="1"/>
  <c r="F10" i="9"/>
  <c r="N5" i="9"/>
  <c r="N6" i="9" s="1"/>
  <c r="O5" i="9"/>
  <c r="O6" i="9" s="1"/>
  <c r="M5" i="9"/>
  <c r="N14" i="9"/>
  <c r="O14" i="9"/>
  <c r="M14" i="9"/>
  <c r="N17" i="9"/>
  <c r="O17" i="9"/>
  <c r="M17" i="9"/>
  <c r="H47" i="4" l="1"/>
  <c r="AG10" i="9"/>
  <c r="AL10" i="9" s="1"/>
  <c r="AQ10" i="9" s="1"/>
  <c r="AV10" i="9" s="1"/>
  <c r="BA10" i="9" s="1"/>
  <c r="BF10" i="9" s="1"/>
  <c r="BK10" i="9" s="1"/>
  <c r="BP10" i="9" s="1"/>
  <c r="P9" i="9"/>
  <c r="P10" i="9" s="1"/>
  <c r="AE8" i="9"/>
  <c r="Z9" i="9"/>
  <c r="Z10" i="9" s="1"/>
  <c r="U9" i="9"/>
  <c r="U10" i="9" s="1"/>
  <c r="N10" i="9"/>
  <c r="S10" i="9" s="1"/>
  <c r="X10" i="9" s="1"/>
  <c r="AC10" i="9" s="1"/>
  <c r="AH10" i="9" s="1"/>
  <c r="AM10" i="9" s="1"/>
  <c r="AR10" i="9" s="1"/>
  <c r="AW10" i="9" s="1"/>
  <c r="BB10" i="9" s="1"/>
  <c r="BG10" i="9" s="1"/>
  <c r="BL10" i="9" s="1"/>
  <c r="BQ10" i="9" s="1"/>
  <c r="T10" i="9"/>
  <c r="P5" i="9"/>
  <c r="M6" i="9"/>
  <c r="I6" i="21"/>
  <c r="P6" i="21"/>
  <c r="U6" i="21" s="1"/>
  <c r="Z6" i="21" s="1"/>
  <c r="AE6" i="21" s="1"/>
  <c r="AJ6" i="21" s="1"/>
  <c r="AO6" i="21" s="1"/>
  <c r="AT6" i="21" s="1"/>
  <c r="AY6" i="21" s="1"/>
  <c r="BD6" i="21" s="1"/>
  <c r="BI6" i="21" s="1"/>
  <c r="BN6" i="21" s="1"/>
  <c r="BS6" i="21" s="1"/>
  <c r="G6" i="21" s="1"/>
  <c r="J42" i="4"/>
  <c r="I42" i="4"/>
  <c r="C42" i="22" s="1"/>
  <c r="G42" i="4"/>
  <c r="BP9" i="2"/>
  <c r="BK9" i="2"/>
  <c r="BF9" i="2"/>
  <c r="AU5" i="2"/>
  <c r="BR5" i="2"/>
  <c r="F42" i="4" s="1"/>
  <c r="BQ5" i="2"/>
  <c r="E42" i="4" s="1"/>
  <c r="BO5" i="2"/>
  <c r="BM5" i="2"/>
  <c r="BL5" i="2"/>
  <c r="BJ5" i="2"/>
  <c r="BH5" i="2"/>
  <c r="BG5" i="2"/>
  <c r="BE5" i="2"/>
  <c r="BC5" i="2"/>
  <c r="BB5" i="2"/>
  <c r="AZ5" i="2"/>
  <c r="BR4" i="2"/>
  <c r="BQ4" i="2"/>
  <c r="BP4" i="2"/>
  <c r="BO4" i="2"/>
  <c r="BO9" i="2" s="1"/>
  <c r="BM4" i="2"/>
  <c r="BL4" i="2"/>
  <c r="BK4" i="2"/>
  <c r="BJ4" i="2"/>
  <c r="BH4" i="2"/>
  <c r="BG4" i="2"/>
  <c r="BF4" i="2"/>
  <c r="BE4" i="2"/>
  <c r="BC4" i="2"/>
  <c r="BB4" i="2"/>
  <c r="BA4" i="2"/>
  <c r="AZ4" i="2"/>
  <c r="AX4" i="2"/>
  <c r="AW4" i="2"/>
  <c r="AV4" i="2"/>
  <c r="AU4" i="2"/>
  <c r="AS4" i="2"/>
  <c r="AR4" i="2"/>
  <c r="AQ4" i="2"/>
  <c r="AP4" i="2"/>
  <c r="AX5" i="2"/>
  <c r="AW5" i="2"/>
  <c r="AS5" i="2"/>
  <c r="AR5" i="2"/>
  <c r="AQ5" i="2"/>
  <c r="AP5" i="2"/>
  <c r="AN5" i="2"/>
  <c r="AM5" i="2"/>
  <c r="AL5" i="2"/>
  <c r="AK5" i="2"/>
  <c r="AI5" i="2"/>
  <c r="AH5" i="2"/>
  <c r="AG5" i="2"/>
  <c r="AF5" i="2"/>
  <c r="AD5" i="2"/>
  <c r="AC5" i="2"/>
  <c r="AB5" i="2"/>
  <c r="AA5" i="2"/>
  <c r="Y5" i="2"/>
  <c r="X5" i="2"/>
  <c r="W5" i="2"/>
  <c r="V5" i="2"/>
  <c r="T5" i="2"/>
  <c r="S5" i="2"/>
  <c r="R5" i="2"/>
  <c r="Q5" i="2"/>
  <c r="O5" i="2"/>
  <c r="N5" i="2"/>
  <c r="M5" i="2"/>
  <c r="O9" i="2"/>
  <c r="N9" i="2"/>
  <c r="M9" i="2"/>
  <c r="BB9" i="2"/>
  <c r="BA9" i="2"/>
  <c r="AZ9" i="2"/>
  <c r="AX9" i="2"/>
  <c r="AW9" i="2"/>
  <c r="AV9" i="2"/>
  <c r="AU9" i="2"/>
  <c r="AS9" i="2"/>
  <c r="AR9" i="2"/>
  <c r="AQ9" i="2"/>
  <c r="AP9" i="2"/>
  <c r="AN9" i="2"/>
  <c r="AM9" i="2"/>
  <c r="AL9" i="2"/>
  <c r="AK9" i="2"/>
  <c r="AI9" i="2"/>
  <c r="AH9" i="2"/>
  <c r="AG9" i="2"/>
  <c r="AF9" i="2"/>
  <c r="AD9" i="2"/>
  <c r="AC9" i="2"/>
  <c r="AB9" i="2"/>
  <c r="AA9" i="2"/>
  <c r="Y9" i="2"/>
  <c r="X9" i="2"/>
  <c r="W9" i="2"/>
  <c r="V9" i="2"/>
  <c r="T9" i="2"/>
  <c r="S9" i="2"/>
  <c r="R9" i="2"/>
  <c r="Q9" i="2"/>
  <c r="I13" i="20"/>
  <c r="N14" i="20"/>
  <c r="O14" i="20"/>
  <c r="M14" i="20"/>
  <c r="R14" i="20"/>
  <c r="S14" i="20"/>
  <c r="T14" i="20"/>
  <c r="Q14" i="20"/>
  <c r="W14" i="20"/>
  <c r="X14" i="20"/>
  <c r="Y14" i="20"/>
  <c r="V14" i="20"/>
  <c r="AB14" i="20"/>
  <c r="AC14" i="20"/>
  <c r="AD14" i="20"/>
  <c r="AA14" i="20"/>
  <c r="AF14" i="20"/>
  <c r="AG14" i="20"/>
  <c r="AH14" i="20"/>
  <c r="AI14" i="20"/>
  <c r="AL14" i="20"/>
  <c r="AM14" i="20"/>
  <c r="AN14" i="20"/>
  <c r="AK14" i="20"/>
  <c r="AQ14" i="20"/>
  <c r="AR14" i="20"/>
  <c r="AS14" i="20"/>
  <c r="AP14" i="20"/>
  <c r="AV14" i="20"/>
  <c r="AW14" i="20"/>
  <c r="AX14" i="20"/>
  <c r="AU14" i="20"/>
  <c r="BA14" i="20"/>
  <c r="BB14" i="20"/>
  <c r="BC14" i="20"/>
  <c r="AZ14" i="20"/>
  <c r="BF14" i="20"/>
  <c r="BG14" i="20"/>
  <c r="BH14" i="20"/>
  <c r="BE14" i="20"/>
  <c r="BP14" i="20"/>
  <c r="BQ14" i="20"/>
  <c r="BR14" i="20"/>
  <c r="BO14" i="20"/>
  <c r="BK14" i="20"/>
  <c r="BL14" i="20"/>
  <c r="BM14" i="20"/>
  <c r="BJ14" i="20"/>
  <c r="H15" i="20"/>
  <c r="P13" i="20"/>
  <c r="C15" i="20"/>
  <c r="I12" i="5"/>
  <c r="P12" i="5"/>
  <c r="U12" i="5" s="1"/>
  <c r="Z12" i="5" s="1"/>
  <c r="AE12" i="5" s="1"/>
  <c r="AJ12" i="5" s="1"/>
  <c r="AO12" i="5" s="1"/>
  <c r="AT12" i="5" s="1"/>
  <c r="AY12" i="5" s="1"/>
  <c r="BD12" i="5" s="1"/>
  <c r="BI12" i="5" s="1"/>
  <c r="BN12" i="5" s="1"/>
  <c r="BS12" i="5" s="1"/>
  <c r="G12" i="5" s="1"/>
  <c r="I6" i="12"/>
  <c r="AE6" i="12"/>
  <c r="AJ6" i="12" s="1"/>
  <c r="AO6" i="12" s="1"/>
  <c r="AT6" i="12" s="1"/>
  <c r="AY6" i="12" s="1"/>
  <c r="BD6" i="12" s="1"/>
  <c r="BI6" i="12" s="1"/>
  <c r="BN6" i="12" s="1"/>
  <c r="BS6" i="12" s="1"/>
  <c r="G6" i="12" s="1"/>
  <c r="D47" i="22" l="1"/>
  <c r="E47" i="22" s="1"/>
  <c r="BM9" i="2"/>
  <c r="AE9" i="9"/>
  <c r="AE10" i="9" s="1"/>
  <c r="AJ8" i="9"/>
  <c r="AV5" i="2"/>
  <c r="BA5" i="2" s="1"/>
  <c r="BF5" i="2" s="1"/>
  <c r="BK5" i="2" s="1"/>
  <c r="BR9" i="2"/>
  <c r="BQ9" i="2"/>
  <c r="BL9" i="2"/>
  <c r="BJ9" i="2"/>
  <c r="U13" i="20"/>
  <c r="I52" i="15"/>
  <c r="P52" i="15"/>
  <c r="U52" i="15" s="1"/>
  <c r="Z52" i="15" s="1"/>
  <c r="AE52" i="15" s="1"/>
  <c r="AJ52" i="15" s="1"/>
  <c r="AO52" i="15" s="1"/>
  <c r="AT52" i="15" s="1"/>
  <c r="AY52" i="15" s="1"/>
  <c r="BD52" i="15" s="1"/>
  <c r="BI52" i="15" s="1"/>
  <c r="BN52" i="15" s="1"/>
  <c r="BS52" i="15" s="1"/>
  <c r="G52" i="15" s="1"/>
  <c r="AJ9" i="9" l="1"/>
  <c r="AJ10" i="9" s="1"/>
  <c r="AO8" i="9"/>
  <c r="BP5" i="2"/>
  <c r="D42" i="4" s="1"/>
  <c r="Z13" i="20"/>
  <c r="I22" i="16"/>
  <c r="P61" i="14"/>
  <c r="U61" i="14" s="1"/>
  <c r="Z61" i="14" s="1"/>
  <c r="AE61" i="14" s="1"/>
  <c r="AJ61" i="14" s="1"/>
  <c r="AO61" i="14" s="1"/>
  <c r="I61" i="14"/>
  <c r="I40" i="14"/>
  <c r="P40" i="14"/>
  <c r="U40" i="14" s="1"/>
  <c r="Z40" i="14" s="1"/>
  <c r="AE40" i="14" s="1"/>
  <c r="AJ40" i="14" s="1"/>
  <c r="AO40" i="14" s="1"/>
  <c r="AT40" i="14" s="1"/>
  <c r="I28" i="14"/>
  <c r="P28" i="14"/>
  <c r="U28" i="14" s="1"/>
  <c r="Z28" i="14" s="1"/>
  <c r="AE28" i="14" s="1"/>
  <c r="AJ28" i="14" s="1"/>
  <c r="AO28" i="14" s="1"/>
  <c r="AT28" i="14" s="1"/>
  <c r="I6" i="9"/>
  <c r="H42" i="4" l="1"/>
  <c r="D42" i="22" s="1"/>
  <c r="K42" i="4"/>
  <c r="AT8" i="9"/>
  <c r="AO9" i="9"/>
  <c r="AO10" i="9" s="1"/>
  <c r="AE13" i="20"/>
  <c r="I21" i="5"/>
  <c r="AT9" i="9" l="1"/>
  <c r="AT10" i="9" s="1"/>
  <c r="AY8" i="9"/>
  <c r="AJ13" i="20"/>
  <c r="AO13" i="20" s="1"/>
  <c r="AT13" i="20" s="1"/>
  <c r="AY13" i="20" s="1"/>
  <c r="BD13" i="20" s="1"/>
  <c r="BI13" i="20" s="1"/>
  <c r="BN13" i="20" s="1"/>
  <c r="BS13" i="20" s="1"/>
  <c r="G13" i="20" s="1"/>
  <c r="Y12" i="21"/>
  <c r="X12" i="21"/>
  <c r="W12" i="21"/>
  <c r="V12" i="21"/>
  <c r="P22" i="16"/>
  <c r="U22" i="16" s="1"/>
  <c r="Z22" i="16" s="1"/>
  <c r="AE22" i="16" s="1"/>
  <c r="AJ22" i="16" s="1"/>
  <c r="AO22" i="16" s="1"/>
  <c r="AT22" i="16" s="1"/>
  <c r="AY22" i="16" s="1"/>
  <c r="BD22" i="16" s="1"/>
  <c r="BI22" i="16" s="1"/>
  <c r="BN22" i="16" s="1"/>
  <c r="BS22" i="16" s="1"/>
  <c r="G22" i="16" s="1"/>
  <c r="BM26" i="2"/>
  <c r="AY9" i="9" l="1"/>
  <c r="AY10" i="9" s="1"/>
  <c r="BD8" i="9"/>
  <c r="AY40" i="14"/>
  <c r="BD40" i="14" s="1"/>
  <c r="BI40" i="14" s="1"/>
  <c r="BN40" i="14" s="1"/>
  <c r="BS40" i="14" s="1"/>
  <c r="G40" i="14" s="1"/>
  <c r="AT61" i="14"/>
  <c r="AY61" i="14" s="1"/>
  <c r="BD61" i="14" s="1"/>
  <c r="BI61" i="14" s="1"/>
  <c r="BN61" i="14" s="1"/>
  <c r="BS61" i="14" s="1"/>
  <c r="G61" i="14" s="1"/>
  <c r="P57" i="15"/>
  <c r="U57" i="15" s="1"/>
  <c r="AY28" i="14"/>
  <c r="BD28" i="14" s="1"/>
  <c r="BI28" i="14" s="1"/>
  <c r="BN28" i="14" s="1"/>
  <c r="BS28" i="14" s="1"/>
  <c r="G28" i="14" s="1"/>
  <c r="BI8" i="9" l="1"/>
  <c r="BD9" i="9"/>
  <c r="BD10" i="9" s="1"/>
  <c r="I57" i="15"/>
  <c r="P11" i="20"/>
  <c r="U11" i="20" s="1"/>
  <c r="Z11" i="20" s="1"/>
  <c r="AE11" i="20" s="1"/>
  <c r="AJ11" i="20" s="1"/>
  <c r="AO11" i="20" s="1"/>
  <c r="AT11" i="20" s="1"/>
  <c r="AY11" i="20" s="1"/>
  <c r="BD11" i="20" s="1"/>
  <c r="BI11" i="20" s="1"/>
  <c r="BN11" i="20" s="1"/>
  <c r="BS11" i="20" s="1"/>
  <c r="G11" i="20" s="1"/>
  <c r="I11" i="20"/>
  <c r="P24" i="14"/>
  <c r="U24" i="14" s="1"/>
  <c r="Z24" i="14" s="1"/>
  <c r="AE24" i="14" s="1"/>
  <c r="AJ24" i="14" s="1"/>
  <c r="AO24" i="14" s="1"/>
  <c r="AT24" i="14" s="1"/>
  <c r="AY24" i="14" s="1"/>
  <c r="BD24" i="14" s="1"/>
  <c r="BI24" i="14" s="1"/>
  <c r="BN24" i="14" s="1"/>
  <c r="I24" i="14"/>
  <c r="Z57" i="15"/>
  <c r="AE57" i="15" s="1"/>
  <c r="AJ57" i="15" s="1"/>
  <c r="AO57" i="15" s="1"/>
  <c r="AT57" i="15" s="1"/>
  <c r="AY57" i="15" s="1"/>
  <c r="BD57" i="15" s="1"/>
  <c r="BI57" i="15" s="1"/>
  <c r="BN57" i="15" s="1"/>
  <c r="BS57" i="15" s="1"/>
  <c r="G57" i="15" s="1"/>
  <c r="I56" i="15"/>
  <c r="P56" i="15"/>
  <c r="U56" i="15" s="1"/>
  <c r="Z56" i="15" s="1"/>
  <c r="AE56" i="15" s="1"/>
  <c r="AJ56" i="15" s="1"/>
  <c r="AO56" i="15" s="1"/>
  <c r="AT56" i="15" s="1"/>
  <c r="AY56" i="15" s="1"/>
  <c r="BD56" i="15" s="1"/>
  <c r="BI56" i="15" s="1"/>
  <c r="BN56" i="15" s="1"/>
  <c r="BS56" i="15" s="1"/>
  <c r="G56" i="15" s="1"/>
  <c r="BI9" i="9" l="1"/>
  <c r="BI10" i="9" s="1"/>
  <c r="BN8" i="9"/>
  <c r="P18" i="17"/>
  <c r="U18" i="17" s="1"/>
  <c r="Z18" i="17" s="1"/>
  <c r="BS8" i="9" l="1"/>
  <c r="BN9" i="9"/>
  <c r="BN10" i="9" s="1"/>
  <c r="F4" i="9"/>
  <c r="BS9" i="9" l="1"/>
  <c r="G8" i="9"/>
  <c r="C47" i="4" s="1"/>
  <c r="F16" i="9"/>
  <c r="BS10" i="9" l="1"/>
  <c r="G10" i="9"/>
  <c r="I62" i="15"/>
  <c r="E64" i="15"/>
  <c r="E69" i="14"/>
  <c r="P21" i="5"/>
  <c r="U21" i="5" s="1"/>
  <c r="Z21" i="5" s="1"/>
  <c r="AE21" i="5" s="1"/>
  <c r="AJ21" i="5" s="1"/>
  <c r="AO21" i="5" s="1"/>
  <c r="AT21" i="5" s="1"/>
  <c r="AY21" i="5" s="1"/>
  <c r="BD21" i="5" s="1"/>
  <c r="BI21" i="5" s="1"/>
  <c r="BN21" i="5" s="1"/>
  <c r="BS21" i="5" s="1"/>
  <c r="G21" i="5" s="1"/>
  <c r="F69" i="14" l="1"/>
  <c r="F13" i="21"/>
  <c r="F30" i="21"/>
  <c r="F25" i="19"/>
  <c r="F8" i="19"/>
  <c r="F18" i="18"/>
  <c r="F11" i="18"/>
  <c r="F29" i="17"/>
  <c r="F13" i="17"/>
  <c r="F16" i="16"/>
  <c r="F27" i="16"/>
  <c r="F38" i="16"/>
  <c r="F74" i="15"/>
  <c r="F64" i="15"/>
  <c r="F49" i="15"/>
  <c r="F38" i="15"/>
  <c r="F30" i="15"/>
  <c r="F8" i="15"/>
  <c r="F13" i="14"/>
  <c r="F31" i="14"/>
  <c r="F47" i="14"/>
  <c r="F57" i="14"/>
  <c r="F8" i="13"/>
  <c r="F18" i="12"/>
  <c r="F10" i="12"/>
  <c r="F22" i="11"/>
  <c r="F11" i="11"/>
  <c r="F22" i="8"/>
  <c r="F8" i="6"/>
  <c r="F25" i="5"/>
  <c r="F16" i="5"/>
  <c r="F36" i="2"/>
  <c r="P50" i="14"/>
  <c r="U50" i="14" s="1"/>
  <c r="BO68" i="14"/>
  <c r="BR68" i="14"/>
  <c r="BQ68" i="14"/>
  <c r="BP68" i="14"/>
  <c r="BS24" i="14"/>
  <c r="G24" i="14" s="1"/>
  <c r="BO22" i="15" l="1"/>
  <c r="BJ22" i="15"/>
  <c r="BE22" i="15"/>
  <c r="AZ22" i="15"/>
  <c r="AU22" i="15"/>
  <c r="AP22" i="15"/>
  <c r="AK22" i="15"/>
  <c r="AF22" i="15"/>
  <c r="AA22" i="15"/>
  <c r="V22" i="15"/>
  <c r="Q22" i="15"/>
  <c r="AP18" i="15"/>
  <c r="AK18" i="15"/>
  <c r="AF18" i="15"/>
  <c r="AA18" i="15"/>
  <c r="V18" i="15"/>
  <c r="Q18" i="15"/>
  <c r="O22" i="15"/>
  <c r="T22" i="15" s="1"/>
  <c r="Y22" i="15" s="1"/>
  <c r="AD22" i="15" s="1"/>
  <c r="AI22" i="15" s="1"/>
  <c r="AN22" i="15" s="1"/>
  <c r="AS22" i="15" s="1"/>
  <c r="AX22" i="15" s="1"/>
  <c r="BC22" i="15" s="1"/>
  <c r="BH22" i="15" s="1"/>
  <c r="BM22" i="15" s="1"/>
  <c r="BR22" i="15" s="1"/>
  <c r="N22" i="15"/>
  <c r="S22" i="15" s="1"/>
  <c r="X22" i="15" s="1"/>
  <c r="AC22" i="15" s="1"/>
  <c r="AH22" i="15" s="1"/>
  <c r="AM22" i="15" s="1"/>
  <c r="AR22" i="15" s="1"/>
  <c r="AW22" i="15" s="1"/>
  <c r="BB22" i="15" s="1"/>
  <c r="BG22" i="15" s="1"/>
  <c r="BL22" i="15" s="1"/>
  <c r="BQ22" i="15" s="1"/>
  <c r="M22" i="15"/>
  <c r="R22" i="15" s="1"/>
  <c r="W22" i="15" s="1"/>
  <c r="AB22" i="15" s="1"/>
  <c r="AG22" i="15" s="1"/>
  <c r="AL22" i="15" s="1"/>
  <c r="AQ22" i="15" s="1"/>
  <c r="AV22" i="15" s="1"/>
  <c r="BA22" i="15" s="1"/>
  <c r="BF22" i="15" s="1"/>
  <c r="BK22" i="15" s="1"/>
  <c r="BP22" i="15" s="1"/>
  <c r="B56" i="22"/>
  <c r="B55" i="22"/>
  <c r="I19" i="19"/>
  <c r="P19" i="19"/>
  <c r="U19" i="19" s="1"/>
  <c r="Z19" i="19" s="1"/>
  <c r="AE19" i="19" s="1"/>
  <c r="AJ19" i="19" s="1"/>
  <c r="AO19" i="19" s="1"/>
  <c r="AT19" i="19" s="1"/>
  <c r="AY19" i="19" s="1"/>
  <c r="BD19" i="19" s="1"/>
  <c r="BI19" i="19" s="1"/>
  <c r="BN19" i="19" s="1"/>
  <c r="BS19" i="19" s="1"/>
  <c r="G19" i="19" s="1"/>
  <c r="J46" i="4" l="1"/>
  <c r="BR5" i="9"/>
  <c r="BQ5" i="9"/>
  <c r="BP5" i="9"/>
  <c r="BO5" i="9"/>
  <c r="BM5" i="9"/>
  <c r="BL5" i="9"/>
  <c r="BK5" i="9"/>
  <c r="BJ5" i="9"/>
  <c r="BH5" i="9"/>
  <c r="BG5" i="9"/>
  <c r="BF5" i="9"/>
  <c r="BE5" i="9"/>
  <c r="BC5" i="9"/>
  <c r="BB5" i="9"/>
  <c r="BA5" i="9"/>
  <c r="AZ5" i="9"/>
  <c r="AX5" i="9"/>
  <c r="AW5" i="9"/>
  <c r="AV5" i="9"/>
  <c r="AU5" i="9"/>
  <c r="AS5" i="9"/>
  <c r="AR5" i="9"/>
  <c r="AQ5" i="9"/>
  <c r="AP5" i="9"/>
  <c r="AN5" i="9"/>
  <c r="AM5" i="9"/>
  <c r="AL5" i="9"/>
  <c r="AK5" i="9"/>
  <c r="AI5" i="9"/>
  <c r="AH5" i="9"/>
  <c r="AG5" i="9"/>
  <c r="AF5" i="9"/>
  <c r="AD5" i="9"/>
  <c r="AD6" i="9" s="1"/>
  <c r="AC5" i="9"/>
  <c r="AB5" i="9"/>
  <c r="AA5" i="9"/>
  <c r="Y5" i="9"/>
  <c r="Y6" i="9" s="1"/>
  <c r="X5" i="9"/>
  <c r="W5" i="9"/>
  <c r="V5" i="9"/>
  <c r="T5" i="9"/>
  <c r="T6" i="9" s="1"/>
  <c r="S5" i="9"/>
  <c r="S6" i="9" s="1"/>
  <c r="R5" i="9"/>
  <c r="R6" i="9" s="1"/>
  <c r="Q5" i="9"/>
  <c r="U5" i="9" s="1"/>
  <c r="F6" i="9"/>
  <c r="P6" i="9" s="1"/>
  <c r="E6" i="9"/>
  <c r="C6" i="9"/>
  <c r="U4" i="9"/>
  <c r="I4" i="9"/>
  <c r="G46" i="4" s="1"/>
  <c r="I11" i="8"/>
  <c r="P11" i="8"/>
  <c r="U11" i="8" s="1"/>
  <c r="Z11" i="8" s="1"/>
  <c r="AE11" i="8" s="1"/>
  <c r="AJ11" i="8" s="1"/>
  <c r="AO11" i="8" s="1"/>
  <c r="AT11" i="8" s="1"/>
  <c r="AY11" i="8" s="1"/>
  <c r="I69" i="15"/>
  <c r="P69" i="15"/>
  <c r="U69" i="15" s="1"/>
  <c r="Z69" i="15" s="1"/>
  <c r="AE69" i="15" s="1"/>
  <c r="AJ69" i="15" s="1"/>
  <c r="AO69" i="15" s="1"/>
  <c r="AT69" i="15" s="1"/>
  <c r="AY69" i="15" s="1"/>
  <c r="BD69" i="15" s="1"/>
  <c r="BI69" i="15" s="1"/>
  <c r="BN69" i="15" s="1"/>
  <c r="BS69" i="15" s="1"/>
  <c r="G69" i="15" s="1"/>
  <c r="J64" i="15"/>
  <c r="I8" i="21"/>
  <c r="P8" i="21"/>
  <c r="U8" i="21" s="1"/>
  <c r="Z8" i="21" s="1"/>
  <c r="AE8" i="21" s="1"/>
  <c r="AJ8" i="21" s="1"/>
  <c r="AO8" i="21" s="1"/>
  <c r="AT8" i="21" s="1"/>
  <c r="AY8" i="21" s="1"/>
  <c r="BD8" i="21" s="1"/>
  <c r="BI8" i="21" s="1"/>
  <c r="BN8" i="21" s="1"/>
  <c r="BS8" i="21" s="1"/>
  <c r="G8" i="21" s="1"/>
  <c r="I18" i="17"/>
  <c r="H64" i="15"/>
  <c r="C64" i="15"/>
  <c r="AD68" i="14"/>
  <c r="AC68" i="14"/>
  <c r="AB68" i="14"/>
  <c r="AA68" i="14"/>
  <c r="AE4" i="9" l="1"/>
  <c r="Z5" i="9"/>
  <c r="Z6" i="9" s="1"/>
  <c r="I46" i="4"/>
  <c r="X6" i="9"/>
  <c r="AC6" i="9" s="1"/>
  <c r="AH6" i="9" s="1"/>
  <c r="AM6" i="9" s="1"/>
  <c r="AR6" i="9" s="1"/>
  <c r="AW6" i="9" s="1"/>
  <c r="BB6" i="9" s="1"/>
  <c r="BG6" i="9" s="1"/>
  <c r="BL6" i="9" s="1"/>
  <c r="BQ6" i="9" s="1"/>
  <c r="E46" i="4" s="1"/>
  <c r="W6" i="9"/>
  <c r="AB6" i="9" s="1"/>
  <c r="AG6" i="9" s="1"/>
  <c r="AL6" i="9" s="1"/>
  <c r="AQ6" i="9" s="1"/>
  <c r="AV6" i="9" s="1"/>
  <c r="BA6" i="9" s="1"/>
  <c r="BF6" i="9" s="1"/>
  <c r="BK6" i="9" s="1"/>
  <c r="BP6" i="9" s="1"/>
  <c r="AI6" i="9"/>
  <c r="AN6" i="9" s="1"/>
  <c r="AS6" i="9" s="1"/>
  <c r="AX6" i="9" s="1"/>
  <c r="BC6" i="9" s="1"/>
  <c r="BH6" i="9" s="1"/>
  <c r="BM6" i="9" s="1"/>
  <c r="BR6" i="9" s="1"/>
  <c r="F46" i="4" s="1"/>
  <c r="U6" i="9"/>
  <c r="BD11" i="8"/>
  <c r="BI11" i="8" s="1"/>
  <c r="BN11" i="8" s="1"/>
  <c r="BS11" i="8" s="1"/>
  <c r="G11" i="8" s="1"/>
  <c r="AE18" i="17"/>
  <c r="AJ18" i="17" s="1"/>
  <c r="AO18" i="17" s="1"/>
  <c r="AT18" i="17" s="1"/>
  <c r="AY18" i="17" s="1"/>
  <c r="BD18" i="17" s="1"/>
  <c r="BI18" i="17" s="1"/>
  <c r="BN18" i="17" s="1"/>
  <c r="BS18" i="17" s="1"/>
  <c r="G18" i="17" s="1"/>
  <c r="BR63" i="15"/>
  <c r="BQ63" i="15"/>
  <c r="BP63" i="15"/>
  <c r="BO63" i="15"/>
  <c r="BM63" i="15"/>
  <c r="BL63" i="15"/>
  <c r="BK63" i="15"/>
  <c r="BJ63" i="15"/>
  <c r="BH63" i="15"/>
  <c r="BG63" i="15"/>
  <c r="BF63" i="15"/>
  <c r="BE63" i="15"/>
  <c r="BC63" i="15"/>
  <c r="BB63" i="15"/>
  <c r="BA63" i="15"/>
  <c r="AZ63" i="15"/>
  <c r="AX63" i="15"/>
  <c r="AW63" i="15"/>
  <c r="AV63" i="15"/>
  <c r="AU63" i="15"/>
  <c r="AS63" i="15"/>
  <c r="AR63" i="15"/>
  <c r="AQ63" i="15"/>
  <c r="AP63" i="15"/>
  <c r="AN63" i="15"/>
  <c r="AM63" i="15"/>
  <c r="AL63" i="15"/>
  <c r="AK63" i="15"/>
  <c r="AI63" i="15"/>
  <c r="AH63" i="15"/>
  <c r="AG63" i="15"/>
  <c r="AF63" i="15"/>
  <c r="AD63" i="15"/>
  <c r="AC63" i="15"/>
  <c r="AB63" i="15"/>
  <c r="AA63" i="15"/>
  <c r="W63" i="15"/>
  <c r="X63" i="15"/>
  <c r="Y63" i="15"/>
  <c r="V63" i="15"/>
  <c r="R63" i="15"/>
  <c r="S63" i="15"/>
  <c r="T63" i="15"/>
  <c r="Q63" i="15"/>
  <c r="P62" i="15"/>
  <c r="U62" i="15" s="1"/>
  <c r="Z62" i="15" s="1"/>
  <c r="AE62" i="15" s="1"/>
  <c r="AJ62" i="15" s="1"/>
  <c r="AO62" i="15" s="1"/>
  <c r="AT62" i="15" s="1"/>
  <c r="AY62" i="15" s="1"/>
  <c r="BD62" i="15" s="1"/>
  <c r="BI62" i="15" s="1"/>
  <c r="BN62" i="15" s="1"/>
  <c r="BS62" i="15" s="1"/>
  <c r="G62" i="15" s="1"/>
  <c r="Z50" i="14"/>
  <c r="AE50" i="14" s="1"/>
  <c r="AJ50" i="14" s="1"/>
  <c r="AO50" i="14" s="1"/>
  <c r="AT50" i="14" s="1"/>
  <c r="AY50" i="14" s="1"/>
  <c r="BD50" i="14" s="1"/>
  <c r="BI50" i="14" s="1"/>
  <c r="BN50" i="14" s="1"/>
  <c r="BS50" i="14" s="1"/>
  <c r="G50" i="14" s="1"/>
  <c r="AJ4" i="9" l="1"/>
  <c r="AE5" i="9"/>
  <c r="AE6" i="9" s="1"/>
  <c r="J69" i="14"/>
  <c r="H69" i="14"/>
  <c r="AU68" i="14"/>
  <c r="AL68" i="14"/>
  <c r="AM68" i="14"/>
  <c r="AN68" i="14"/>
  <c r="AP68" i="14"/>
  <c r="AQ68" i="14"/>
  <c r="AR68" i="14"/>
  <c r="AS68" i="14"/>
  <c r="AK68" i="14"/>
  <c r="AG68" i="14"/>
  <c r="AH68" i="14"/>
  <c r="AI68" i="14"/>
  <c r="AF68" i="14"/>
  <c r="W68" i="14"/>
  <c r="X68" i="14"/>
  <c r="Y68" i="14"/>
  <c r="V68" i="14"/>
  <c r="R68" i="14"/>
  <c r="S68" i="14"/>
  <c r="T68" i="14"/>
  <c r="Q68" i="14"/>
  <c r="O68" i="14"/>
  <c r="N68" i="14"/>
  <c r="M68" i="14"/>
  <c r="C69" i="14"/>
  <c r="J51" i="4"/>
  <c r="F51" i="4"/>
  <c r="J56" i="4"/>
  <c r="J53" i="4"/>
  <c r="F53" i="4"/>
  <c r="E53" i="4"/>
  <c r="D53" i="4"/>
  <c r="J49" i="4"/>
  <c r="J48" i="4"/>
  <c r="I23" i="16"/>
  <c r="AO4" i="9" l="1"/>
  <c r="AJ5" i="9"/>
  <c r="AJ6" i="9" s="1"/>
  <c r="F72" i="14"/>
  <c r="I53" i="4" s="1"/>
  <c r="I50" i="14"/>
  <c r="AT4" i="9" l="1"/>
  <c r="AO5" i="9"/>
  <c r="AO6" i="9" s="1"/>
  <c r="P3" i="11"/>
  <c r="U3" i="11" s="1"/>
  <c r="Z3" i="11" s="1"/>
  <c r="AE3" i="11" s="1"/>
  <c r="AJ3" i="11" s="1"/>
  <c r="AO3" i="11" s="1"/>
  <c r="AT3" i="11" s="1"/>
  <c r="AY3" i="11" s="1"/>
  <c r="BD3" i="11" s="1"/>
  <c r="P4" i="11"/>
  <c r="U4" i="11" s="1"/>
  <c r="Z4" i="11" s="1"/>
  <c r="AE4" i="11" s="1"/>
  <c r="AJ4" i="11" s="1"/>
  <c r="AO4" i="11" s="1"/>
  <c r="AT4" i="11" s="1"/>
  <c r="AY4" i="11" s="1"/>
  <c r="BD4" i="11" s="1"/>
  <c r="P5" i="11"/>
  <c r="U5" i="11" s="1"/>
  <c r="Z5" i="11" s="1"/>
  <c r="AE5" i="11" s="1"/>
  <c r="AJ5" i="11" s="1"/>
  <c r="AO5" i="11" s="1"/>
  <c r="AT5" i="11" s="1"/>
  <c r="AY5" i="11" s="1"/>
  <c r="BD5" i="11" s="1"/>
  <c r="AY4" i="9" l="1"/>
  <c r="AT5" i="9"/>
  <c r="AT6" i="9" s="1"/>
  <c r="I42" i="15"/>
  <c r="E22" i="15"/>
  <c r="E18" i="15"/>
  <c r="P72" i="14"/>
  <c r="H74" i="14"/>
  <c r="E74" i="14"/>
  <c r="F74" i="14" s="1"/>
  <c r="O74" i="14"/>
  <c r="N74" i="14"/>
  <c r="M74" i="14"/>
  <c r="J74" i="14"/>
  <c r="BH72" i="14"/>
  <c r="BG72" i="14"/>
  <c r="BC72" i="14"/>
  <c r="BB72" i="14"/>
  <c r="BA72" i="14"/>
  <c r="AZ72" i="14"/>
  <c r="AX72" i="14"/>
  <c r="AW72" i="14"/>
  <c r="AV72" i="14"/>
  <c r="AU72" i="14"/>
  <c r="AS72" i="14"/>
  <c r="AR72" i="14"/>
  <c r="AQ72" i="14"/>
  <c r="AP72" i="14"/>
  <c r="AN72" i="14"/>
  <c r="AM72" i="14"/>
  <c r="AI72" i="14"/>
  <c r="AH72" i="14"/>
  <c r="AG72" i="14"/>
  <c r="AF72" i="14"/>
  <c r="AD72" i="14"/>
  <c r="AC72" i="14"/>
  <c r="AB72" i="14"/>
  <c r="AA72" i="14"/>
  <c r="Y72" i="14"/>
  <c r="X72" i="14"/>
  <c r="V72" i="14"/>
  <c r="T72" i="14"/>
  <c r="S72" i="14"/>
  <c r="R72" i="14"/>
  <c r="I72" i="14"/>
  <c r="C57" i="14"/>
  <c r="P23" i="14"/>
  <c r="U23" i="14" s="1"/>
  <c r="Z23" i="14" s="1"/>
  <c r="AE23" i="14" s="1"/>
  <c r="AJ23" i="14" s="1"/>
  <c r="AO23" i="14" s="1"/>
  <c r="AT23" i="14" s="1"/>
  <c r="AY23" i="14" s="1"/>
  <c r="BD23" i="14" s="1"/>
  <c r="BI23" i="14" s="1"/>
  <c r="BN23" i="14" s="1"/>
  <c r="BS23" i="14" s="1"/>
  <c r="G23" i="14" s="1"/>
  <c r="I23" i="14"/>
  <c r="F13" i="11"/>
  <c r="J15" i="11"/>
  <c r="H15" i="11"/>
  <c r="E15" i="11"/>
  <c r="C15" i="11"/>
  <c r="BR14" i="11"/>
  <c r="BQ14" i="11"/>
  <c r="BP14" i="11"/>
  <c r="BO14" i="11"/>
  <c r="BM14" i="11"/>
  <c r="BL14" i="11"/>
  <c r="BK14" i="11"/>
  <c r="BJ14" i="11"/>
  <c r="BH14" i="11"/>
  <c r="BG14" i="11"/>
  <c r="BF14" i="11"/>
  <c r="BE14" i="11"/>
  <c r="BC14" i="11"/>
  <c r="BB14" i="11"/>
  <c r="BA14" i="11"/>
  <c r="AZ14" i="11"/>
  <c r="AX14" i="11"/>
  <c r="AW14" i="11"/>
  <c r="AV14" i="11"/>
  <c r="AU14" i="11"/>
  <c r="AS14" i="11"/>
  <c r="AR14" i="11"/>
  <c r="AQ14" i="11"/>
  <c r="AP14" i="11"/>
  <c r="AN14" i="11"/>
  <c r="AM14" i="11"/>
  <c r="AL14" i="11"/>
  <c r="AK14" i="11"/>
  <c r="AI14" i="11"/>
  <c r="AH14" i="11"/>
  <c r="AG14" i="11"/>
  <c r="AF14" i="11"/>
  <c r="AD14" i="11"/>
  <c r="AC14" i="11"/>
  <c r="AB14" i="11"/>
  <c r="AA14" i="11"/>
  <c r="Y14" i="11"/>
  <c r="X14" i="11"/>
  <c r="W14" i="11"/>
  <c r="V14" i="11"/>
  <c r="T14" i="11"/>
  <c r="S14" i="11"/>
  <c r="R14" i="11"/>
  <c r="Q14" i="11"/>
  <c r="O14" i="11"/>
  <c r="N14" i="11"/>
  <c r="M14" i="11"/>
  <c r="P13" i="11"/>
  <c r="P14" i="11" s="1"/>
  <c r="I13" i="11"/>
  <c r="J18" i="9"/>
  <c r="I18" i="9" s="1"/>
  <c r="E18" i="9"/>
  <c r="C18" i="9"/>
  <c r="BR17" i="9"/>
  <c r="BQ17" i="9"/>
  <c r="BP17" i="9"/>
  <c r="BO17" i="9"/>
  <c r="BM17" i="9"/>
  <c r="BL17" i="9"/>
  <c r="BK17" i="9"/>
  <c r="BJ17" i="9"/>
  <c r="BH17" i="9"/>
  <c r="BG17" i="9"/>
  <c r="BF17" i="9"/>
  <c r="BE17" i="9"/>
  <c r="BC17" i="9"/>
  <c r="BB17" i="9"/>
  <c r="BA17" i="9"/>
  <c r="AZ17" i="9"/>
  <c r="AX17" i="9"/>
  <c r="AW17" i="9"/>
  <c r="AV17" i="9"/>
  <c r="AU17" i="9"/>
  <c r="AS17" i="9"/>
  <c r="AR17" i="9"/>
  <c r="AQ17" i="9"/>
  <c r="AP17" i="9"/>
  <c r="AN17" i="9"/>
  <c r="AM17" i="9"/>
  <c r="AL17" i="9"/>
  <c r="AK17" i="9"/>
  <c r="AI17" i="9"/>
  <c r="AH17" i="9"/>
  <c r="AG17" i="9"/>
  <c r="AF17" i="9"/>
  <c r="AD17" i="9"/>
  <c r="AC17" i="9"/>
  <c r="AB17" i="9"/>
  <c r="AA17" i="9"/>
  <c r="Y17" i="9"/>
  <c r="X17" i="9"/>
  <c r="W17" i="9"/>
  <c r="V17" i="9"/>
  <c r="T17" i="9"/>
  <c r="S17" i="9"/>
  <c r="R17" i="9"/>
  <c r="Q17" i="9"/>
  <c r="O18" i="9"/>
  <c r="N18" i="9"/>
  <c r="M18" i="9"/>
  <c r="I16" i="9"/>
  <c r="G49" i="4" s="1"/>
  <c r="J14" i="9"/>
  <c r="I14" i="9" s="1"/>
  <c r="E14" i="9"/>
  <c r="C14" i="9"/>
  <c r="BR13" i="9"/>
  <c r="BQ13" i="9"/>
  <c r="BO13" i="9"/>
  <c r="BM13" i="9"/>
  <c r="BL13" i="9"/>
  <c r="BK13" i="9"/>
  <c r="BJ13" i="9"/>
  <c r="BH13" i="9"/>
  <c r="BG13" i="9"/>
  <c r="BF13" i="9"/>
  <c r="BE13" i="9"/>
  <c r="BC13" i="9"/>
  <c r="BB13" i="9"/>
  <c r="BA13" i="9"/>
  <c r="AZ13" i="9"/>
  <c r="AX13" i="9"/>
  <c r="AW13" i="9"/>
  <c r="AV13" i="9"/>
  <c r="AU13" i="9"/>
  <c r="AS13" i="9"/>
  <c r="AR13" i="9"/>
  <c r="AQ13" i="9"/>
  <c r="AP13" i="9"/>
  <c r="AN13" i="9"/>
  <c r="AM13" i="9"/>
  <c r="AL13" i="9"/>
  <c r="AK13" i="9"/>
  <c r="AI13" i="9"/>
  <c r="AH13" i="9"/>
  <c r="AG13" i="9"/>
  <c r="AF13" i="9"/>
  <c r="AD13" i="9"/>
  <c r="AC13" i="9"/>
  <c r="AB13" i="9"/>
  <c r="AA13" i="9"/>
  <c r="Y13" i="9"/>
  <c r="X13" i="9"/>
  <c r="W13" i="9"/>
  <c r="V13" i="9"/>
  <c r="T13" i="9"/>
  <c r="S13" i="9"/>
  <c r="R13" i="9"/>
  <c r="Q13" i="9"/>
  <c r="O13" i="9"/>
  <c r="N13" i="9"/>
  <c r="M13" i="9"/>
  <c r="I12" i="9"/>
  <c r="F12" i="9"/>
  <c r="F14" i="9" s="1"/>
  <c r="F13" i="2"/>
  <c r="P16" i="9" l="1"/>
  <c r="P17" i="9" s="1"/>
  <c r="BD4" i="9"/>
  <c r="AY5" i="9"/>
  <c r="AY6" i="9" s="1"/>
  <c r="G48" i="4"/>
  <c r="P12" i="9"/>
  <c r="U12" i="9" s="1"/>
  <c r="Z12" i="9" s="1"/>
  <c r="S74" i="14"/>
  <c r="X74" i="14" s="1"/>
  <c r="AC74" i="14" s="1"/>
  <c r="AH74" i="14" s="1"/>
  <c r="AM74" i="14" s="1"/>
  <c r="AR74" i="14" s="1"/>
  <c r="AW74" i="14" s="1"/>
  <c r="BB74" i="14" s="1"/>
  <c r="BG74" i="14" s="1"/>
  <c r="BL74" i="14" s="1"/>
  <c r="R15" i="11"/>
  <c r="W15" i="11" s="1"/>
  <c r="AB15" i="11" s="1"/>
  <c r="AG15" i="11" s="1"/>
  <c r="AL15" i="11" s="1"/>
  <c r="AQ15" i="11" s="1"/>
  <c r="AV15" i="11" s="1"/>
  <c r="BA15" i="11" s="1"/>
  <c r="BF15" i="11" s="1"/>
  <c r="BK15" i="11" s="1"/>
  <c r="BP15" i="11" s="1"/>
  <c r="D51" i="4" s="1"/>
  <c r="T15" i="11"/>
  <c r="Y15" i="11" s="1"/>
  <c r="AD15" i="11" s="1"/>
  <c r="AI15" i="11" s="1"/>
  <c r="AN15" i="11" s="1"/>
  <c r="AS15" i="11" s="1"/>
  <c r="AX15" i="11" s="1"/>
  <c r="BC15" i="11" s="1"/>
  <c r="BH15" i="11" s="1"/>
  <c r="BM15" i="11" s="1"/>
  <c r="BR15" i="11" s="1"/>
  <c r="F15" i="11"/>
  <c r="P15" i="11" s="1"/>
  <c r="I51" i="4"/>
  <c r="I15" i="11"/>
  <c r="G51" i="4"/>
  <c r="T74" i="14"/>
  <c r="Y74" i="14" s="1"/>
  <c r="AD74" i="14" s="1"/>
  <c r="AI74" i="14" s="1"/>
  <c r="AN74" i="14" s="1"/>
  <c r="AS74" i="14" s="1"/>
  <c r="AX74" i="14" s="1"/>
  <c r="BC74" i="14" s="1"/>
  <c r="BH74" i="14" s="1"/>
  <c r="BM74" i="14" s="1"/>
  <c r="T14" i="9"/>
  <c r="Y14" i="9" s="1"/>
  <c r="AD14" i="9" s="1"/>
  <c r="AI14" i="9" s="1"/>
  <c r="AN14" i="9" s="1"/>
  <c r="AS14" i="9" s="1"/>
  <c r="AX14" i="9" s="1"/>
  <c r="BC14" i="9" s="1"/>
  <c r="BH14" i="9" s="1"/>
  <c r="BM14" i="9" s="1"/>
  <c r="BR14" i="9" s="1"/>
  <c r="F48" i="4" s="1"/>
  <c r="T18" i="9"/>
  <c r="Y18" i="9" s="1"/>
  <c r="AD18" i="9" s="1"/>
  <c r="AI18" i="9" s="1"/>
  <c r="AN18" i="9" s="1"/>
  <c r="AS18" i="9" s="1"/>
  <c r="AX18" i="9" s="1"/>
  <c r="BC18" i="9" s="1"/>
  <c r="BH18" i="9" s="1"/>
  <c r="BM18" i="9" s="1"/>
  <c r="BR18" i="9" s="1"/>
  <c r="I48" i="4"/>
  <c r="C48" i="22" s="1"/>
  <c r="S14" i="9"/>
  <c r="X14" i="9" s="1"/>
  <c r="AC14" i="9" s="1"/>
  <c r="AH14" i="9" s="1"/>
  <c r="AM14" i="9" s="1"/>
  <c r="AR14" i="9" s="1"/>
  <c r="AW14" i="9" s="1"/>
  <c r="BB14" i="9" s="1"/>
  <c r="BG14" i="9" s="1"/>
  <c r="BL14" i="9" s="1"/>
  <c r="BQ14" i="9" s="1"/>
  <c r="E48" i="4" s="1"/>
  <c r="F18" i="9"/>
  <c r="I49" i="4"/>
  <c r="C49" i="22" s="1"/>
  <c r="R14" i="9"/>
  <c r="W14" i="9" s="1"/>
  <c r="AB14" i="9" s="1"/>
  <c r="AG14" i="9" s="1"/>
  <c r="AL14" i="9" s="1"/>
  <c r="AQ14" i="9" s="1"/>
  <c r="AV14" i="9" s="1"/>
  <c r="BA14" i="9" s="1"/>
  <c r="BF14" i="9" s="1"/>
  <c r="BK14" i="9" s="1"/>
  <c r="BP14" i="9" s="1"/>
  <c r="D48" i="4" s="1"/>
  <c r="P74" i="14"/>
  <c r="I74" i="14"/>
  <c r="G53" i="4"/>
  <c r="R74" i="14"/>
  <c r="W74" i="14" s="1"/>
  <c r="AB74" i="14" s="1"/>
  <c r="AG74" i="14" s="1"/>
  <c r="AL74" i="14" s="1"/>
  <c r="AQ74" i="14" s="1"/>
  <c r="AV74" i="14" s="1"/>
  <c r="BA74" i="14" s="1"/>
  <c r="BF74" i="14" s="1"/>
  <c r="BK74" i="14" s="1"/>
  <c r="S18" i="9"/>
  <c r="X18" i="9" s="1"/>
  <c r="AC18" i="9" s="1"/>
  <c r="AH18" i="9" s="1"/>
  <c r="AM18" i="9" s="1"/>
  <c r="AR18" i="9" s="1"/>
  <c r="AW18" i="9" s="1"/>
  <c r="BB18" i="9" s="1"/>
  <c r="BG18" i="9" s="1"/>
  <c r="BL18" i="9" s="1"/>
  <c r="BQ18" i="9" s="1"/>
  <c r="E49" i="4" s="1"/>
  <c r="R18" i="9"/>
  <c r="W18" i="9" s="1"/>
  <c r="AB18" i="9" s="1"/>
  <c r="AG18" i="9" s="1"/>
  <c r="AL18" i="9" s="1"/>
  <c r="AQ18" i="9" s="1"/>
  <c r="AV18" i="9" s="1"/>
  <c r="BA18" i="9" s="1"/>
  <c r="BF18" i="9" s="1"/>
  <c r="BK18" i="9" s="1"/>
  <c r="BP18" i="9" s="1"/>
  <c r="D49" i="4" s="1"/>
  <c r="U72" i="14"/>
  <c r="Z72" i="14" s="1"/>
  <c r="Z74" i="14" s="1"/>
  <c r="U13" i="11"/>
  <c r="U14" i="11" s="1"/>
  <c r="S15" i="11"/>
  <c r="X15" i="11" s="1"/>
  <c r="AC15" i="11" s="1"/>
  <c r="AH15" i="11" s="1"/>
  <c r="AM15" i="11" s="1"/>
  <c r="AR15" i="11" s="1"/>
  <c r="AW15" i="11" s="1"/>
  <c r="BB15" i="11" s="1"/>
  <c r="BG15" i="11" s="1"/>
  <c r="BL15" i="11" s="1"/>
  <c r="BQ15" i="11" s="1"/>
  <c r="E51" i="4" s="1"/>
  <c r="P13" i="9"/>
  <c r="U13" i="9" s="1"/>
  <c r="U16" i="9" l="1"/>
  <c r="P18" i="9"/>
  <c r="BI4" i="9"/>
  <c r="BD5" i="9"/>
  <c r="BD6" i="9" s="1"/>
  <c r="U15" i="11"/>
  <c r="U14" i="9"/>
  <c r="K48" i="4"/>
  <c r="H48" i="4"/>
  <c r="D48" i="22" s="1"/>
  <c r="E48" i="22" s="1"/>
  <c r="P14" i="9"/>
  <c r="H51" i="4"/>
  <c r="K51" i="4"/>
  <c r="H46" i="4"/>
  <c r="D46" i="22" s="1"/>
  <c r="K46" i="4"/>
  <c r="K49" i="4"/>
  <c r="AE72" i="14"/>
  <c r="AJ72" i="14" s="1"/>
  <c r="U74" i="14"/>
  <c r="Z13" i="11"/>
  <c r="Z14" i="11" s="1"/>
  <c r="Z15" i="11" s="1"/>
  <c r="U17" i="9"/>
  <c r="U18" i="9" s="1"/>
  <c r="Z16" i="9"/>
  <c r="AE12" i="9"/>
  <c r="Z13" i="9"/>
  <c r="Z14" i="9" s="1"/>
  <c r="BN4" i="9" l="1"/>
  <c r="BI5" i="9"/>
  <c r="BI6" i="9" s="1"/>
  <c r="AE74" i="14"/>
  <c r="AJ74" i="14"/>
  <c r="AO72" i="14"/>
  <c r="AE13" i="11"/>
  <c r="AJ13" i="11" s="1"/>
  <c r="AE16" i="9"/>
  <c r="Z17" i="9"/>
  <c r="Z18" i="9" s="1"/>
  <c r="AE13" i="9"/>
  <c r="AE14" i="9" s="1"/>
  <c r="AJ12" i="9"/>
  <c r="BS4" i="9" l="1"/>
  <c r="BN5" i="9"/>
  <c r="BN6" i="9" s="1"/>
  <c r="AE14" i="11"/>
  <c r="AE15" i="11" s="1"/>
  <c r="AT72" i="14"/>
  <c r="AO74" i="14"/>
  <c r="AO13" i="11"/>
  <c r="AJ14" i="11"/>
  <c r="AJ15" i="11" s="1"/>
  <c r="AJ16" i="9"/>
  <c r="AE17" i="9"/>
  <c r="AE18" i="9" s="1"/>
  <c r="AO12" i="9"/>
  <c r="AJ13" i="9"/>
  <c r="AJ14" i="9" s="1"/>
  <c r="BS5" i="9" l="1"/>
  <c r="G4" i="9"/>
  <c r="C46" i="4" s="1"/>
  <c r="AY72" i="14"/>
  <c r="AT74" i="14"/>
  <c r="AO14" i="11"/>
  <c r="AO15" i="11" s="1"/>
  <c r="AT13" i="11"/>
  <c r="AO16" i="9"/>
  <c r="AJ17" i="9"/>
  <c r="AJ18" i="9" s="1"/>
  <c r="AT12" i="9"/>
  <c r="AO13" i="9"/>
  <c r="AO14" i="9" s="1"/>
  <c r="G6" i="9" l="1"/>
  <c r="BS6" i="9"/>
  <c r="AY74" i="14"/>
  <c r="BD72" i="14"/>
  <c r="AY13" i="11"/>
  <c r="AT14" i="11"/>
  <c r="AT15" i="11" s="1"/>
  <c r="AT16" i="9"/>
  <c r="AO17" i="9"/>
  <c r="AO18" i="9" s="1"/>
  <c r="AT13" i="9"/>
  <c r="AT14" i="9" s="1"/>
  <c r="AY12" i="9"/>
  <c r="BD74" i="14" l="1"/>
  <c r="BI72" i="14"/>
  <c r="BD13" i="11"/>
  <c r="AY14" i="11"/>
  <c r="AY15" i="11" s="1"/>
  <c r="AY16" i="9"/>
  <c r="AT17" i="9"/>
  <c r="AT18" i="9" s="1"/>
  <c r="AY13" i="9"/>
  <c r="AY14" i="9" s="1"/>
  <c r="BD12" i="9"/>
  <c r="BN72" i="14" l="1"/>
  <c r="BI74" i="14"/>
  <c r="BD14" i="11"/>
  <c r="BD15" i="11" s="1"/>
  <c r="BI13" i="11"/>
  <c r="BD16" i="9"/>
  <c r="AY17" i="9"/>
  <c r="AY18" i="9" s="1"/>
  <c r="BI12" i="9"/>
  <c r="BD13" i="9"/>
  <c r="BD14" i="9" s="1"/>
  <c r="BS72" i="14" l="1"/>
  <c r="BN74" i="14"/>
  <c r="BI14" i="11"/>
  <c r="BI15" i="11" s="1"/>
  <c r="BN13" i="11"/>
  <c r="BD17" i="9"/>
  <c r="BD18" i="9" s="1"/>
  <c r="BI16" i="9"/>
  <c r="BI13" i="9"/>
  <c r="BI14" i="9" s="1"/>
  <c r="BN12" i="9"/>
  <c r="BS74" i="14" l="1"/>
  <c r="G74" i="14"/>
  <c r="G72" i="14"/>
  <c r="C53" i="4" s="1"/>
  <c r="BS13" i="11"/>
  <c r="BN14" i="11"/>
  <c r="BN15" i="11" s="1"/>
  <c r="BI17" i="9"/>
  <c r="BI18" i="9" s="1"/>
  <c r="BN16" i="9"/>
  <c r="BN13" i="9"/>
  <c r="BN14" i="9" s="1"/>
  <c r="BS12" i="9"/>
  <c r="BS14" i="11" l="1"/>
  <c r="G13" i="11"/>
  <c r="C51" i="4" s="1"/>
  <c r="BS16" i="9"/>
  <c r="BN17" i="9"/>
  <c r="BN18" i="9" s="1"/>
  <c r="BS13" i="9"/>
  <c r="G12" i="9"/>
  <c r="C48" i="4" s="1"/>
  <c r="BS15" i="11" l="1"/>
  <c r="G15" i="11"/>
  <c r="BS17" i="9"/>
  <c r="G16" i="9"/>
  <c r="C49" i="4" s="1"/>
  <c r="BS14" i="9"/>
  <c r="G14" i="9"/>
  <c r="G18" i="9" l="1"/>
  <c r="BS18" i="9"/>
  <c r="J55" i="4" l="1"/>
  <c r="J54" i="4" l="1"/>
  <c r="F55" i="4"/>
  <c r="D55" i="4"/>
  <c r="E55" i="4"/>
  <c r="P20" i="15"/>
  <c r="P16" i="15"/>
  <c r="O18" i="15"/>
  <c r="T18" i="15" s="1"/>
  <c r="Y18" i="15" s="1"/>
  <c r="AD18" i="15" s="1"/>
  <c r="N18" i="15"/>
  <c r="X18" i="15" s="1"/>
  <c r="AC18" i="15" s="1"/>
  <c r="AH18" i="15" s="1"/>
  <c r="AM18" i="15" s="1"/>
  <c r="AR18" i="15" s="1"/>
  <c r="AW18" i="15" s="1"/>
  <c r="M18" i="15"/>
  <c r="R18" i="15" s="1"/>
  <c r="W18" i="15" s="1"/>
  <c r="AB18" i="15" s="1"/>
  <c r="AG18" i="15" s="1"/>
  <c r="AL18" i="15" s="1"/>
  <c r="AQ18" i="15" s="1"/>
  <c r="AV18" i="15" s="1"/>
  <c r="AU18" i="15"/>
  <c r="H22" i="15"/>
  <c r="I22" i="15" s="1"/>
  <c r="G55" i="4" s="1"/>
  <c r="H55" i="4" s="1"/>
  <c r="H18" i="15"/>
  <c r="I18" i="15" s="1"/>
  <c r="BB18" i="15" l="1"/>
  <c r="BG18" i="15" s="1"/>
  <c r="BL18" i="15" s="1"/>
  <c r="BQ18" i="15" s="1"/>
  <c r="E54" i="4" s="1"/>
  <c r="AI18" i="15"/>
  <c r="AN18" i="15" s="1"/>
  <c r="AS18" i="15" s="1"/>
  <c r="AX18" i="15" s="1"/>
  <c r="AZ18" i="15"/>
  <c r="BE18" i="15" s="1"/>
  <c r="BJ18" i="15" s="1"/>
  <c r="BO18" i="15" s="1"/>
  <c r="BA18" i="15"/>
  <c r="BF18" i="15" s="1"/>
  <c r="BK18" i="15" s="1"/>
  <c r="BP18" i="15" s="1"/>
  <c r="D54" i="4" s="1"/>
  <c r="D56" i="22"/>
  <c r="K55" i="4"/>
  <c r="P42" i="15"/>
  <c r="U42" i="15" s="1"/>
  <c r="Z42" i="15" s="1"/>
  <c r="AE42" i="15" s="1"/>
  <c r="AJ42" i="15" s="1"/>
  <c r="AO42" i="15" s="1"/>
  <c r="AT42" i="15" s="1"/>
  <c r="P23" i="16"/>
  <c r="U23" i="16" s="1"/>
  <c r="Z23" i="16" s="1"/>
  <c r="AE23" i="16" s="1"/>
  <c r="AJ23" i="16" s="1"/>
  <c r="AO23" i="16" s="1"/>
  <c r="AT23" i="16" s="1"/>
  <c r="AY23" i="16" s="1"/>
  <c r="BD23" i="16" s="1"/>
  <c r="BI23" i="16" s="1"/>
  <c r="BN23" i="16" s="1"/>
  <c r="BS23" i="16" s="1"/>
  <c r="G23" i="16" s="1"/>
  <c r="BC18" i="15" l="1"/>
  <c r="BH18" i="15" s="1"/>
  <c r="BM18" i="15" s="1"/>
  <c r="BR18" i="15" s="1"/>
  <c r="F54" i="4" s="1"/>
  <c r="AY42" i="15"/>
  <c r="BD42" i="15" s="1"/>
  <c r="BI42" i="15" s="1"/>
  <c r="BN42" i="15" s="1"/>
  <c r="BS42" i="15" s="1"/>
  <c r="G42" i="15" s="1"/>
  <c r="K54" i="4" l="1"/>
  <c r="B45" i="22"/>
  <c r="B54" i="22"/>
  <c r="B49" i="22"/>
  <c r="B51" i="22" l="1"/>
  <c r="I16" i="19" l="1"/>
  <c r="P7" i="14" l="1"/>
  <c r="U7" i="14" s="1"/>
  <c r="Z7" i="14" s="1"/>
  <c r="AE7" i="14" s="1"/>
  <c r="AJ7" i="14" s="1"/>
  <c r="AO7" i="14" s="1"/>
  <c r="AT7" i="14" s="1"/>
  <c r="AY7" i="14" s="1"/>
  <c r="C22" i="8" l="1"/>
  <c r="I21" i="19" l="1"/>
  <c r="P9" i="18"/>
  <c r="P8" i="18"/>
  <c r="U8" i="18" s="1"/>
  <c r="Z8" i="18" s="1"/>
  <c r="AE8" i="18" s="1"/>
  <c r="E11" i="18"/>
  <c r="H11" i="18"/>
  <c r="J11" i="18" l="1"/>
  <c r="I7" i="14" l="1"/>
  <c r="C47" i="14" l="1"/>
  <c r="BD7" i="14" l="1"/>
  <c r="BI7" i="14" s="1"/>
  <c r="BN7" i="14" s="1"/>
  <c r="BS7" i="14" s="1"/>
  <c r="G7" i="14" s="1"/>
  <c r="I9" i="18" l="1"/>
  <c r="C11" i="18" l="1"/>
  <c r="I16" i="12" l="1"/>
  <c r="P16" i="12"/>
  <c r="U16" i="12" s="1"/>
  <c r="Z16" i="12" s="1"/>
  <c r="AE16" i="12" s="1"/>
  <c r="AJ16" i="12" s="1"/>
  <c r="AO16" i="12" s="1"/>
  <c r="AT16" i="12" s="1"/>
  <c r="AY16" i="12" s="1"/>
  <c r="BD16" i="12" s="1"/>
  <c r="BI16" i="12" s="1"/>
  <c r="BN16" i="12" s="1"/>
  <c r="BS16" i="12" s="1"/>
  <c r="G16" i="12" s="1"/>
  <c r="P21" i="19" l="1"/>
  <c r="U21" i="19" s="1"/>
  <c r="Z21" i="19" s="1"/>
  <c r="AE21" i="19" s="1"/>
  <c r="AJ21" i="19" s="1"/>
  <c r="AO21" i="19" s="1"/>
  <c r="AT21" i="19" s="1"/>
  <c r="AY21" i="19" s="1"/>
  <c r="BD21" i="19" s="1"/>
  <c r="BI21" i="19" s="1"/>
  <c r="BN21" i="19" s="1"/>
  <c r="BS21" i="19" s="1"/>
  <c r="G21" i="19" s="1"/>
  <c r="P3" i="14" l="1"/>
  <c r="P10" i="19" l="1"/>
  <c r="P4" i="6" l="1"/>
  <c r="U4" i="6" s="1"/>
  <c r="Z4" i="6" s="1"/>
  <c r="AE4" i="6" s="1"/>
  <c r="AJ4" i="6" s="1"/>
  <c r="AO4" i="6" s="1"/>
  <c r="AT4" i="6" s="1"/>
  <c r="AY4" i="6" s="1"/>
  <c r="I4" i="8"/>
  <c r="P4" i="8"/>
  <c r="U4" i="8" s="1"/>
  <c r="Z4" i="8" s="1"/>
  <c r="AE4" i="8" s="1"/>
  <c r="I35" i="16" l="1"/>
  <c r="P35" i="16"/>
  <c r="U35" i="16" s="1"/>
  <c r="Z35" i="16" s="1"/>
  <c r="AE35" i="16" s="1"/>
  <c r="AJ35" i="16" s="1"/>
  <c r="I34" i="2"/>
  <c r="I7" i="11" l="1"/>
  <c r="K53" i="4" l="1"/>
  <c r="AO35" i="16" l="1"/>
  <c r="AT35" i="16" s="1"/>
  <c r="AY35" i="16" s="1"/>
  <c r="BD35" i="16" s="1"/>
  <c r="BI35" i="16" s="1"/>
  <c r="BN35" i="16" s="1"/>
  <c r="BS35" i="16" s="1"/>
  <c r="G35" i="16" s="1"/>
  <c r="H36" i="2" l="1"/>
  <c r="BO35" i="2" l="1"/>
  <c r="BJ35" i="2"/>
  <c r="BE35" i="2"/>
  <c r="AZ35" i="2"/>
  <c r="AU35" i="2"/>
  <c r="AP35" i="2"/>
  <c r="AK35" i="2"/>
  <c r="AF35" i="2"/>
  <c r="AA35" i="2"/>
  <c r="V35" i="2"/>
  <c r="Q35" i="2"/>
  <c r="BP35" i="2"/>
  <c r="BQ35" i="2"/>
  <c r="BR35" i="2"/>
  <c r="BK35" i="2"/>
  <c r="BL35" i="2"/>
  <c r="BM35" i="2"/>
  <c r="BF35" i="2"/>
  <c r="BG35" i="2"/>
  <c r="BH35" i="2"/>
  <c r="BA35" i="2"/>
  <c r="BB35" i="2"/>
  <c r="BC35" i="2"/>
  <c r="AV35" i="2"/>
  <c r="AW35" i="2"/>
  <c r="AX35" i="2"/>
  <c r="AQ35" i="2"/>
  <c r="AR35" i="2"/>
  <c r="AS35" i="2"/>
  <c r="AL35" i="2"/>
  <c r="AM35" i="2"/>
  <c r="AN35" i="2"/>
  <c r="AG35" i="2"/>
  <c r="AH35" i="2"/>
  <c r="AI35" i="2"/>
  <c r="AC35" i="2"/>
  <c r="AD35" i="2"/>
  <c r="AB35" i="2"/>
  <c r="W35" i="2"/>
  <c r="X35" i="2"/>
  <c r="Y35" i="2"/>
  <c r="S35" i="2"/>
  <c r="T35" i="2"/>
  <c r="R35" i="2"/>
  <c r="N35" i="2"/>
  <c r="O35" i="2"/>
  <c r="M35" i="2"/>
  <c r="P34" i="2"/>
  <c r="U34" i="2" s="1"/>
  <c r="Z34" i="2" s="1"/>
  <c r="AE34" i="2" s="1"/>
  <c r="AJ34" i="2" s="1"/>
  <c r="AO34" i="2" s="1"/>
  <c r="AT34" i="2" s="1"/>
  <c r="AY34" i="2" s="1"/>
  <c r="BD34" i="2" s="1"/>
  <c r="BI34" i="2" s="1"/>
  <c r="BN34" i="2" s="1"/>
  <c r="BS34" i="2" s="1"/>
  <c r="G34" i="2" s="1"/>
  <c r="C36" i="2"/>
  <c r="S21" i="8" l="1"/>
  <c r="T21" i="8"/>
  <c r="R21" i="8"/>
  <c r="W21" i="8"/>
  <c r="X21" i="8"/>
  <c r="Y21" i="8"/>
  <c r="AB21" i="8"/>
  <c r="AC21" i="8"/>
  <c r="AD21" i="8"/>
  <c r="AA21" i="8"/>
  <c r="AG21" i="8"/>
  <c r="AH21" i="8"/>
  <c r="AI21" i="8"/>
  <c r="AF21" i="8"/>
  <c r="AK21" i="8"/>
  <c r="BP21" i="8"/>
  <c r="BQ21" i="8"/>
  <c r="BR21" i="8"/>
  <c r="BO21" i="8"/>
  <c r="BK21" i="8"/>
  <c r="BL21" i="8"/>
  <c r="BM21" i="8"/>
  <c r="BJ21" i="8"/>
  <c r="BF21" i="8"/>
  <c r="BG21" i="8"/>
  <c r="BH21" i="8"/>
  <c r="BE21" i="8"/>
  <c r="BA21" i="8"/>
  <c r="BB21" i="8"/>
  <c r="BC21" i="8"/>
  <c r="AZ21" i="8"/>
  <c r="AV21" i="8"/>
  <c r="AW21" i="8"/>
  <c r="AX21" i="8"/>
  <c r="AU21" i="8"/>
  <c r="AQ21" i="8"/>
  <c r="AR21" i="8"/>
  <c r="AS21" i="8"/>
  <c r="AP21" i="8"/>
  <c r="AN21" i="8"/>
  <c r="AM21" i="8"/>
  <c r="AL21" i="8"/>
  <c r="AJ4" i="8"/>
  <c r="AO4" i="8" s="1"/>
  <c r="AT4" i="8" s="1"/>
  <c r="AY4" i="8" s="1"/>
  <c r="BD4" i="8" s="1"/>
  <c r="BI4" i="8" s="1"/>
  <c r="BN4" i="8" s="1"/>
  <c r="BS4" i="8" s="1"/>
  <c r="G4" i="8" s="1"/>
  <c r="N21" i="8" l="1"/>
  <c r="O21" i="8"/>
  <c r="M21" i="8"/>
  <c r="P3" i="8"/>
  <c r="C13" i="14" l="1"/>
  <c r="I4" i="14"/>
  <c r="P4" i="14"/>
  <c r="U4" i="14" s="1"/>
  <c r="Z4" i="14" s="1"/>
  <c r="AE4" i="14" s="1"/>
  <c r="AJ4" i="14" s="1"/>
  <c r="AO4" i="14" s="1"/>
  <c r="AT4" i="14" s="1"/>
  <c r="AY4" i="14" s="1"/>
  <c r="BD4" i="14" s="1"/>
  <c r="BI4" i="14" s="1"/>
  <c r="BN4" i="14" s="1"/>
  <c r="BS4" i="14" s="1"/>
  <c r="G4" i="14" s="1"/>
  <c r="P3" i="16" l="1"/>
  <c r="E13" i="15" l="1"/>
  <c r="I8" i="20" l="1"/>
  <c r="P8" i="20"/>
  <c r="U8" i="20" s="1"/>
  <c r="H8" i="6"/>
  <c r="Z8" i="20" l="1"/>
  <c r="AE8" i="20" s="1"/>
  <c r="AJ8" i="20" s="1"/>
  <c r="AO8" i="20" s="1"/>
  <c r="AT8" i="20" s="1"/>
  <c r="AY8" i="20" s="1"/>
  <c r="BD8" i="20" s="1"/>
  <c r="J45" i="4"/>
  <c r="BI8" i="20" l="1"/>
  <c r="BN8" i="20" s="1"/>
  <c r="BS8" i="20" s="1"/>
  <c r="G8" i="20" s="1"/>
  <c r="M7" i="6" l="1"/>
  <c r="N7" i="6"/>
  <c r="O7" i="6"/>
  <c r="Q7" i="6"/>
  <c r="R7" i="6"/>
  <c r="S7" i="6"/>
  <c r="T7" i="6"/>
  <c r="V7" i="6"/>
  <c r="W7" i="6"/>
  <c r="X7" i="6"/>
  <c r="Y7" i="6"/>
  <c r="AA7" i="6"/>
  <c r="AB7" i="6"/>
  <c r="AC7" i="6"/>
  <c r="AD7" i="6"/>
  <c r="AF7" i="6"/>
  <c r="AG7" i="6"/>
  <c r="AH7" i="6"/>
  <c r="AI7" i="6"/>
  <c r="AK7" i="6"/>
  <c r="AL7" i="6"/>
  <c r="AM7" i="6"/>
  <c r="AN7" i="6"/>
  <c r="AP7" i="6"/>
  <c r="AQ7" i="6"/>
  <c r="AR7" i="6"/>
  <c r="AS7" i="6"/>
  <c r="AU7" i="6"/>
  <c r="AV7" i="6"/>
  <c r="AW7" i="6"/>
  <c r="AX7" i="6"/>
  <c r="AZ7" i="6"/>
  <c r="BA7" i="6"/>
  <c r="BB7" i="6"/>
  <c r="BC7" i="6"/>
  <c r="BE7" i="6"/>
  <c r="BF7" i="6"/>
  <c r="BG7" i="6"/>
  <c r="BH7" i="6"/>
  <c r="BP7" i="6"/>
  <c r="BQ7" i="6"/>
  <c r="BR7" i="6"/>
  <c r="BO7" i="6"/>
  <c r="BJ7" i="6"/>
  <c r="BK7" i="6"/>
  <c r="BL7" i="6"/>
  <c r="BM7" i="6"/>
  <c r="C8" i="6" l="1"/>
  <c r="I9" i="20" l="1"/>
  <c r="P9" i="20"/>
  <c r="U9" i="20" l="1"/>
  <c r="Z9" i="20" s="1"/>
  <c r="AE9" i="20" s="1"/>
  <c r="AJ9" i="20" s="1"/>
  <c r="AO9" i="20" s="1"/>
  <c r="AT9" i="20" s="1"/>
  <c r="AY9" i="20" s="1"/>
  <c r="BD9" i="20" s="1"/>
  <c r="BI9" i="20" s="1"/>
  <c r="BN9" i="20" s="1"/>
  <c r="BS9" i="20" s="1"/>
  <c r="G9" i="20" s="1"/>
  <c r="H16" i="16"/>
  <c r="P14" i="16" l="1"/>
  <c r="U14" i="16" s="1"/>
  <c r="Z14" i="16" s="1"/>
  <c r="AE14" i="16" s="1"/>
  <c r="AJ14" i="16" s="1"/>
  <c r="AO14" i="16" s="1"/>
  <c r="I14" i="16"/>
  <c r="F13" i="15" l="1"/>
  <c r="I25" i="17" l="1"/>
  <c r="I26" i="17"/>
  <c r="I19" i="17"/>
  <c r="I10" i="17" l="1"/>
  <c r="P3" i="21"/>
  <c r="U3" i="21" s="1"/>
  <c r="Z3" i="21" s="1"/>
  <c r="AE3" i="21" s="1"/>
  <c r="AJ3" i="21" s="1"/>
  <c r="AO3" i="21" s="1"/>
  <c r="AT3" i="21" s="1"/>
  <c r="AY3" i="21" s="1"/>
  <c r="P4" i="17"/>
  <c r="U4" i="17" s="1"/>
  <c r="Z4" i="17" s="1"/>
  <c r="AE4" i="17" s="1"/>
  <c r="AJ4" i="17" s="1"/>
  <c r="AO4" i="17" s="1"/>
  <c r="AT4" i="17" s="1"/>
  <c r="AY4" i="17" s="1"/>
  <c r="BD4" i="17" s="1"/>
  <c r="BI4" i="17" s="1"/>
  <c r="I38" i="14"/>
  <c r="P38" i="14" l="1"/>
  <c r="U38" i="14" s="1"/>
  <c r="Z38" i="14" s="1"/>
  <c r="AE38" i="14" s="1"/>
  <c r="AJ38" i="14" s="1"/>
  <c r="AO38" i="14" s="1"/>
  <c r="AT38" i="14" s="1"/>
  <c r="AY38" i="14" s="1"/>
  <c r="BD38" i="14" s="1"/>
  <c r="BI38" i="14" s="1"/>
  <c r="BN38" i="14" s="1"/>
  <c r="BS38" i="14" s="1"/>
  <c r="G38" i="14" s="1"/>
  <c r="H29" i="17" l="1"/>
  <c r="E29" i="17"/>
  <c r="P26" i="17"/>
  <c r="U26" i="17" s="1"/>
  <c r="N28" i="17"/>
  <c r="O28" i="17"/>
  <c r="Q28" i="17"/>
  <c r="R28" i="17"/>
  <c r="S28" i="17"/>
  <c r="T28" i="17"/>
  <c r="V28" i="17"/>
  <c r="W28" i="17"/>
  <c r="X28" i="17"/>
  <c r="Y28" i="17"/>
  <c r="AA28" i="17"/>
  <c r="AB28" i="17"/>
  <c r="AC28" i="17"/>
  <c r="AD28" i="17"/>
  <c r="AF28" i="17"/>
  <c r="AG28" i="17"/>
  <c r="AH28" i="17"/>
  <c r="AI28" i="17"/>
  <c r="AK28" i="17"/>
  <c r="AL28" i="17"/>
  <c r="AM28" i="17"/>
  <c r="AN28" i="17"/>
  <c r="AP28" i="17"/>
  <c r="AQ28" i="17"/>
  <c r="AR28" i="17"/>
  <c r="AS28" i="17"/>
  <c r="AU28" i="17"/>
  <c r="AV28" i="17"/>
  <c r="AW28" i="17"/>
  <c r="AX28" i="17"/>
  <c r="AZ28" i="17"/>
  <c r="BA28" i="17"/>
  <c r="BB28" i="17"/>
  <c r="BC28" i="17"/>
  <c r="BE28" i="17"/>
  <c r="BF28" i="17"/>
  <c r="BG28" i="17"/>
  <c r="BH28" i="17"/>
  <c r="BJ28" i="17"/>
  <c r="BK28" i="17"/>
  <c r="BL28" i="17"/>
  <c r="BM28" i="17"/>
  <c r="BO28" i="17"/>
  <c r="BP28" i="17"/>
  <c r="BQ28" i="17"/>
  <c r="BR28" i="17"/>
  <c r="M28" i="17"/>
  <c r="C29" i="17"/>
  <c r="C38" i="16"/>
  <c r="Z26" i="17" l="1"/>
  <c r="AE26" i="17" s="1"/>
  <c r="AJ26" i="17" s="1"/>
  <c r="N37" i="16"/>
  <c r="O37" i="16"/>
  <c r="Q37" i="16"/>
  <c r="R37" i="16"/>
  <c r="S37" i="16"/>
  <c r="T37" i="16"/>
  <c r="V37" i="16"/>
  <c r="W37" i="16"/>
  <c r="X37" i="16"/>
  <c r="Y37" i="16"/>
  <c r="AA37" i="16"/>
  <c r="AB37" i="16"/>
  <c r="AC37" i="16"/>
  <c r="AD37" i="16"/>
  <c r="AF37" i="16"/>
  <c r="AG37" i="16"/>
  <c r="AH37" i="16"/>
  <c r="AI37" i="16"/>
  <c r="AK37" i="16"/>
  <c r="AL37" i="16"/>
  <c r="AM37" i="16"/>
  <c r="AN37" i="16"/>
  <c r="AP37" i="16"/>
  <c r="AQ37" i="16"/>
  <c r="AR37" i="16"/>
  <c r="AS37" i="16"/>
  <c r="AU37" i="16"/>
  <c r="AV37" i="16"/>
  <c r="AW37" i="16"/>
  <c r="AX37" i="16"/>
  <c r="AZ37" i="16"/>
  <c r="BA37" i="16"/>
  <c r="BB37" i="16"/>
  <c r="BC37" i="16"/>
  <c r="BE37" i="16"/>
  <c r="BF37" i="16"/>
  <c r="BG37" i="16"/>
  <c r="BH37" i="16"/>
  <c r="BJ37" i="16"/>
  <c r="BK37" i="16"/>
  <c r="BL37" i="16"/>
  <c r="BM37" i="16"/>
  <c r="BO37" i="16"/>
  <c r="BP37" i="16"/>
  <c r="BQ37" i="16"/>
  <c r="BR37" i="16"/>
  <c r="M37" i="16"/>
  <c r="J38" i="16"/>
  <c r="H38" i="16"/>
  <c r="E38" i="16"/>
  <c r="AO26" i="17" l="1"/>
  <c r="AT26" i="17" l="1"/>
  <c r="P10" i="17"/>
  <c r="U10" i="17" s="1"/>
  <c r="Z10" i="17" s="1"/>
  <c r="AE10" i="17" s="1"/>
  <c r="AJ10" i="17" s="1"/>
  <c r="AO10" i="17" s="1"/>
  <c r="AT10" i="17" s="1"/>
  <c r="AY10" i="17" s="1"/>
  <c r="BD10" i="17" s="1"/>
  <c r="BI10" i="17" s="1"/>
  <c r="BN10" i="17" s="1"/>
  <c r="BS10" i="17" s="1"/>
  <c r="G10" i="17" s="1"/>
  <c r="AY26" i="17" l="1"/>
  <c r="P19" i="17"/>
  <c r="U19" i="17" s="1"/>
  <c r="Z19" i="17" s="1"/>
  <c r="AE19" i="17" s="1"/>
  <c r="AJ19" i="17" s="1"/>
  <c r="AO19" i="17" s="1"/>
  <c r="AT19" i="17" s="1"/>
  <c r="AY19" i="17" s="1"/>
  <c r="BD19" i="17" s="1"/>
  <c r="BI19" i="17" s="1"/>
  <c r="BN19" i="17" s="1"/>
  <c r="BS19" i="17" s="1"/>
  <c r="G19" i="17" s="1"/>
  <c r="BD26" i="17" l="1"/>
  <c r="H13" i="15"/>
  <c r="I13" i="15" s="1"/>
  <c r="Q13" i="15"/>
  <c r="V13" i="15" s="1"/>
  <c r="AA13" i="15" s="1"/>
  <c r="AF13" i="15" s="1"/>
  <c r="AK13" i="15" s="1"/>
  <c r="AP13" i="15" s="1"/>
  <c r="AU13" i="15" s="1"/>
  <c r="AZ13" i="15" s="1"/>
  <c r="BE13" i="15" s="1"/>
  <c r="BJ13" i="15" s="1"/>
  <c r="BO13" i="15" s="1"/>
  <c r="N13" i="15"/>
  <c r="S13" i="15" s="1"/>
  <c r="X13" i="15" s="1"/>
  <c r="AC13" i="15" s="1"/>
  <c r="AH13" i="15" s="1"/>
  <c r="AM13" i="15" s="1"/>
  <c r="AR13" i="15" s="1"/>
  <c r="AW13" i="15" s="1"/>
  <c r="BB13" i="15" s="1"/>
  <c r="BG13" i="15" s="1"/>
  <c r="BL13" i="15" s="1"/>
  <c r="BQ13" i="15" s="1"/>
  <c r="O13" i="15"/>
  <c r="T13" i="15" s="1"/>
  <c r="Y13" i="15" s="1"/>
  <c r="AD13" i="15" s="1"/>
  <c r="AI13" i="15" s="1"/>
  <c r="AN13" i="15" s="1"/>
  <c r="AS13" i="15" s="1"/>
  <c r="AX13" i="15" s="1"/>
  <c r="BC13" i="15" s="1"/>
  <c r="BH13" i="15" s="1"/>
  <c r="BM13" i="15" s="1"/>
  <c r="BR13" i="15" s="1"/>
  <c r="M13" i="15"/>
  <c r="R13" i="15" s="1"/>
  <c r="W13" i="15" s="1"/>
  <c r="AB13" i="15" s="1"/>
  <c r="AG13" i="15" s="1"/>
  <c r="AL13" i="15" s="1"/>
  <c r="AQ13" i="15" s="1"/>
  <c r="AV13" i="15" s="1"/>
  <c r="BA13" i="15" s="1"/>
  <c r="BF13" i="15" s="1"/>
  <c r="BK13" i="15" s="1"/>
  <c r="BP13" i="15" s="1"/>
  <c r="D56" i="4" s="1"/>
  <c r="BI26" i="17" l="1"/>
  <c r="BN26" i="17" l="1"/>
  <c r="K56" i="4"/>
  <c r="Q73" i="15"/>
  <c r="R73" i="15"/>
  <c r="S73" i="15"/>
  <c r="T73" i="15"/>
  <c r="V73" i="15"/>
  <c r="W73" i="15"/>
  <c r="X73" i="15"/>
  <c r="Y73" i="15"/>
  <c r="AA73" i="15"/>
  <c r="AB73" i="15"/>
  <c r="AC73" i="15"/>
  <c r="AD73" i="15"/>
  <c r="AF73" i="15"/>
  <c r="AG73" i="15"/>
  <c r="AH73" i="15"/>
  <c r="AI73" i="15"/>
  <c r="AK73" i="15"/>
  <c r="AL73" i="15"/>
  <c r="AM73" i="15"/>
  <c r="AN73" i="15"/>
  <c r="AP73" i="15"/>
  <c r="AQ73" i="15"/>
  <c r="AR73" i="15"/>
  <c r="AS73" i="15"/>
  <c r="AU73" i="15"/>
  <c r="AV73" i="15"/>
  <c r="AW73" i="15"/>
  <c r="AX73" i="15"/>
  <c r="AZ73" i="15"/>
  <c r="BA73" i="15"/>
  <c r="BB73" i="15"/>
  <c r="BC73" i="15"/>
  <c r="BE73" i="15"/>
  <c r="BF73" i="15"/>
  <c r="BG73" i="15"/>
  <c r="BH73" i="15"/>
  <c r="BJ73" i="15"/>
  <c r="BK73" i="15"/>
  <c r="BL73" i="15"/>
  <c r="BM73" i="15"/>
  <c r="BO73" i="15"/>
  <c r="BP73" i="15"/>
  <c r="BQ73" i="15"/>
  <c r="BR73" i="15"/>
  <c r="M73" i="15"/>
  <c r="N73" i="15"/>
  <c r="O73" i="15"/>
  <c r="M63" i="15"/>
  <c r="N63" i="15"/>
  <c r="O63" i="15"/>
  <c r="Q48" i="15"/>
  <c r="R48" i="15"/>
  <c r="S48" i="15"/>
  <c r="T48" i="15"/>
  <c r="V48" i="15"/>
  <c r="W48" i="15"/>
  <c r="X48" i="15"/>
  <c r="Y48" i="15"/>
  <c r="AA48" i="15"/>
  <c r="AB48" i="15"/>
  <c r="AC48" i="15"/>
  <c r="AD48" i="15"/>
  <c r="AF48" i="15"/>
  <c r="AG48" i="15"/>
  <c r="AH48" i="15"/>
  <c r="AI48" i="15"/>
  <c r="AK48" i="15"/>
  <c r="AL48" i="15"/>
  <c r="AM48" i="15"/>
  <c r="AN48" i="15"/>
  <c r="AP48" i="15"/>
  <c r="AQ48" i="15"/>
  <c r="AR48" i="15"/>
  <c r="AS48" i="15"/>
  <c r="AU48" i="15"/>
  <c r="AV48" i="15"/>
  <c r="AW48" i="15"/>
  <c r="AX48" i="15"/>
  <c r="AZ48" i="15"/>
  <c r="BA48" i="15"/>
  <c r="BB48" i="15"/>
  <c r="BC48" i="15"/>
  <c r="BE48" i="15"/>
  <c r="BF48" i="15"/>
  <c r="BG48" i="15"/>
  <c r="BH48" i="15"/>
  <c r="BJ48" i="15"/>
  <c r="BK48" i="15"/>
  <c r="BL48" i="15"/>
  <c r="BM48" i="15"/>
  <c r="BO48" i="15"/>
  <c r="BP48" i="15"/>
  <c r="BQ48" i="15"/>
  <c r="BR48" i="15"/>
  <c r="M48" i="15"/>
  <c r="N48" i="15"/>
  <c r="O48" i="15"/>
  <c r="Q37" i="15"/>
  <c r="R37" i="15"/>
  <c r="S37" i="15"/>
  <c r="T37" i="15"/>
  <c r="V37" i="15"/>
  <c r="W37" i="15"/>
  <c r="X37" i="15"/>
  <c r="Y37" i="15"/>
  <c r="AA37" i="15"/>
  <c r="AB37" i="15"/>
  <c r="AC37" i="15"/>
  <c r="AD37" i="15"/>
  <c r="AF37" i="15"/>
  <c r="AG37" i="15"/>
  <c r="AH37" i="15"/>
  <c r="AI37" i="15"/>
  <c r="AK37" i="15"/>
  <c r="AL37" i="15"/>
  <c r="AM37" i="15"/>
  <c r="AN37" i="15"/>
  <c r="AP37" i="15"/>
  <c r="AQ37" i="15"/>
  <c r="AR37" i="15"/>
  <c r="AS37" i="15"/>
  <c r="AU37" i="15"/>
  <c r="AV37" i="15"/>
  <c r="AW37" i="15"/>
  <c r="AX37" i="15"/>
  <c r="AZ37" i="15"/>
  <c r="BA37" i="15"/>
  <c r="BB37" i="15"/>
  <c r="BC37" i="15"/>
  <c r="BE37" i="15"/>
  <c r="BF37" i="15"/>
  <c r="BG37" i="15"/>
  <c r="BH37" i="15"/>
  <c r="BJ37" i="15"/>
  <c r="BK37" i="15"/>
  <c r="BL37" i="15"/>
  <c r="BM37" i="15"/>
  <c r="BO37" i="15"/>
  <c r="BP37" i="15"/>
  <c r="BQ37" i="15"/>
  <c r="BR37" i="15"/>
  <c r="M37" i="15"/>
  <c r="N37" i="15"/>
  <c r="O37" i="15"/>
  <c r="Q29" i="15"/>
  <c r="R29" i="15"/>
  <c r="S29" i="15"/>
  <c r="T29" i="15"/>
  <c r="V29" i="15"/>
  <c r="W29" i="15"/>
  <c r="X29" i="15"/>
  <c r="Y29" i="15"/>
  <c r="AA29" i="15"/>
  <c r="AB29" i="15"/>
  <c r="AC29" i="15"/>
  <c r="AD29" i="15"/>
  <c r="AF29" i="15"/>
  <c r="AG29" i="15"/>
  <c r="AH29" i="15"/>
  <c r="AI29" i="15"/>
  <c r="AK29" i="15"/>
  <c r="AL29" i="15"/>
  <c r="AM29" i="15"/>
  <c r="AN29" i="15"/>
  <c r="AP29" i="15"/>
  <c r="AQ29" i="15"/>
  <c r="AR29" i="15"/>
  <c r="AS29" i="15"/>
  <c r="AU29" i="15"/>
  <c r="AV29" i="15"/>
  <c r="AW29" i="15"/>
  <c r="AX29" i="15"/>
  <c r="AZ29" i="15"/>
  <c r="BA29" i="15"/>
  <c r="BB29" i="15"/>
  <c r="BC29" i="15"/>
  <c r="BE29" i="15"/>
  <c r="BF29" i="15"/>
  <c r="BG29" i="15"/>
  <c r="BH29" i="15"/>
  <c r="BJ29" i="15"/>
  <c r="BK29" i="15"/>
  <c r="BL29" i="15"/>
  <c r="BM29" i="15"/>
  <c r="BO29" i="15"/>
  <c r="BP29" i="15"/>
  <c r="BQ29" i="15"/>
  <c r="BR29" i="15"/>
  <c r="M29" i="15"/>
  <c r="N29" i="15"/>
  <c r="O29" i="15"/>
  <c r="Q7" i="15"/>
  <c r="R7" i="15"/>
  <c r="S7" i="15"/>
  <c r="T7" i="15"/>
  <c r="V7" i="15"/>
  <c r="W7" i="15"/>
  <c r="X7" i="15"/>
  <c r="Y7" i="15"/>
  <c r="AA7" i="15"/>
  <c r="AB7" i="15"/>
  <c r="AC7" i="15"/>
  <c r="AD7" i="15"/>
  <c r="AF7" i="15"/>
  <c r="AG7" i="15"/>
  <c r="AH7" i="15"/>
  <c r="AI7" i="15"/>
  <c r="AK7" i="15"/>
  <c r="AL7" i="15"/>
  <c r="AM7" i="15"/>
  <c r="AN7" i="15"/>
  <c r="AP7" i="15"/>
  <c r="AQ7" i="15"/>
  <c r="AR7" i="15"/>
  <c r="AS7" i="15"/>
  <c r="AU7" i="15"/>
  <c r="AV7" i="15"/>
  <c r="AW7" i="15"/>
  <c r="AX7" i="15"/>
  <c r="AZ7" i="15"/>
  <c r="BA7" i="15"/>
  <c r="BB7" i="15"/>
  <c r="BC7" i="15"/>
  <c r="BE7" i="15"/>
  <c r="BF7" i="15"/>
  <c r="BG7" i="15"/>
  <c r="BH7" i="15"/>
  <c r="BJ7" i="15"/>
  <c r="BK7" i="15"/>
  <c r="BL7" i="15"/>
  <c r="BM7" i="15"/>
  <c r="BO7" i="15"/>
  <c r="BP7" i="15"/>
  <c r="BQ7" i="15"/>
  <c r="BR7" i="15"/>
  <c r="M7" i="15"/>
  <c r="N7" i="15"/>
  <c r="O7" i="15"/>
  <c r="P5" i="15"/>
  <c r="P6" i="15"/>
  <c r="P4" i="15"/>
  <c r="P3" i="15"/>
  <c r="U3" i="15" s="1"/>
  <c r="Z3" i="15" s="1"/>
  <c r="P11" i="15"/>
  <c r="P13" i="15" s="1"/>
  <c r="P10" i="15"/>
  <c r="U10" i="15" s="1"/>
  <c r="Z10" i="15" s="1"/>
  <c r="AE10" i="15" s="1"/>
  <c r="P15" i="15"/>
  <c r="U15" i="15" s="1"/>
  <c r="Z15" i="15" s="1"/>
  <c r="P26" i="15"/>
  <c r="P27" i="15"/>
  <c r="P28" i="15"/>
  <c r="P25" i="15"/>
  <c r="P24" i="15"/>
  <c r="P34" i="15"/>
  <c r="P35" i="15"/>
  <c r="P36" i="15"/>
  <c r="P33" i="15"/>
  <c r="P32" i="15"/>
  <c r="U32" i="15" s="1"/>
  <c r="P43" i="15"/>
  <c r="P44" i="15"/>
  <c r="P45" i="15"/>
  <c r="P46" i="15"/>
  <c r="P47" i="15"/>
  <c r="P41" i="15"/>
  <c r="P40" i="15"/>
  <c r="U40" i="15" s="1"/>
  <c r="P54" i="15"/>
  <c r="P55" i="15"/>
  <c r="P58" i="15"/>
  <c r="P59" i="15"/>
  <c r="P60" i="15"/>
  <c r="P61" i="15"/>
  <c r="P53" i="15"/>
  <c r="P51" i="15"/>
  <c r="P68" i="15"/>
  <c r="P70" i="15"/>
  <c r="P71" i="15"/>
  <c r="P72" i="15"/>
  <c r="P67" i="15"/>
  <c r="P66" i="15"/>
  <c r="U66" i="15" s="1"/>
  <c r="H8" i="15"/>
  <c r="H30" i="15"/>
  <c r="H38" i="15"/>
  <c r="H49" i="15"/>
  <c r="H74" i="15"/>
  <c r="I4" i="15"/>
  <c r="I5" i="15"/>
  <c r="I6" i="15"/>
  <c r="I11" i="15"/>
  <c r="G56" i="4" s="1"/>
  <c r="H56" i="4" s="1"/>
  <c r="I16" i="15"/>
  <c r="G54" i="4" s="1"/>
  <c r="I20" i="15"/>
  <c r="I25" i="15"/>
  <c r="I26" i="15"/>
  <c r="I27" i="15"/>
  <c r="I28" i="15"/>
  <c r="I33" i="15"/>
  <c r="I34" i="15"/>
  <c r="I35" i="15"/>
  <c r="I36" i="15"/>
  <c r="I41" i="15"/>
  <c r="I43" i="15"/>
  <c r="I44" i="15"/>
  <c r="I45" i="15"/>
  <c r="I46" i="15"/>
  <c r="I47" i="15"/>
  <c r="I53" i="15"/>
  <c r="I54" i="15"/>
  <c r="I55" i="15"/>
  <c r="I58" i="15"/>
  <c r="I60" i="15"/>
  <c r="I61" i="15"/>
  <c r="I67" i="15"/>
  <c r="I68" i="15"/>
  <c r="I70" i="15"/>
  <c r="I71" i="15"/>
  <c r="I72" i="15"/>
  <c r="Q17" i="18"/>
  <c r="R17" i="18"/>
  <c r="S17" i="18"/>
  <c r="T17" i="18"/>
  <c r="V17" i="18"/>
  <c r="W17" i="18"/>
  <c r="X17" i="18"/>
  <c r="Y17" i="18"/>
  <c r="AA17" i="18"/>
  <c r="AB17" i="18"/>
  <c r="AC17" i="18"/>
  <c r="AD17" i="18"/>
  <c r="AF17" i="18"/>
  <c r="AG17" i="18"/>
  <c r="AH17" i="18"/>
  <c r="AI17" i="18"/>
  <c r="AK17" i="18"/>
  <c r="AL17" i="18"/>
  <c r="AM17" i="18"/>
  <c r="AN17" i="18"/>
  <c r="AP17" i="18"/>
  <c r="AQ17" i="18"/>
  <c r="AR17" i="18"/>
  <c r="AS17" i="18"/>
  <c r="AU17" i="18"/>
  <c r="AV17" i="18"/>
  <c r="AW17" i="18"/>
  <c r="AX17" i="18"/>
  <c r="AZ17" i="18"/>
  <c r="BA17" i="18"/>
  <c r="BB17" i="18"/>
  <c r="BC17" i="18"/>
  <c r="BE17" i="18"/>
  <c r="BF17" i="18"/>
  <c r="BG17" i="18"/>
  <c r="BH17" i="18"/>
  <c r="BJ17" i="18"/>
  <c r="BK17" i="18"/>
  <c r="BL17" i="18"/>
  <c r="BM17" i="18"/>
  <c r="BO17" i="18"/>
  <c r="BP17" i="18"/>
  <c r="BQ17" i="18"/>
  <c r="BR17" i="18"/>
  <c r="M17" i="18"/>
  <c r="N17" i="18"/>
  <c r="O17" i="18"/>
  <c r="P15" i="18"/>
  <c r="P16" i="18"/>
  <c r="P14" i="18"/>
  <c r="P13" i="18"/>
  <c r="H18" i="18"/>
  <c r="I14" i="18"/>
  <c r="I15" i="18"/>
  <c r="I16" i="18"/>
  <c r="Q10" i="18"/>
  <c r="R10" i="18"/>
  <c r="S10" i="18"/>
  <c r="T10" i="18"/>
  <c r="V10" i="18"/>
  <c r="W10" i="18"/>
  <c r="Y10" i="18"/>
  <c r="AA10" i="18"/>
  <c r="AB10" i="18"/>
  <c r="AC10" i="18"/>
  <c r="AD10" i="18"/>
  <c r="AF10" i="18"/>
  <c r="AG10" i="18"/>
  <c r="AH10" i="18"/>
  <c r="AI10" i="18"/>
  <c r="AK10" i="18"/>
  <c r="AL10" i="18"/>
  <c r="AM10" i="18"/>
  <c r="AN10" i="18"/>
  <c r="AP10" i="18"/>
  <c r="AQ10" i="18"/>
  <c r="AR10" i="18"/>
  <c r="AS10" i="18"/>
  <c r="AU10" i="18"/>
  <c r="AV10" i="18"/>
  <c r="AW10" i="18"/>
  <c r="AX10" i="18"/>
  <c r="AZ10" i="18"/>
  <c r="BA10" i="18"/>
  <c r="BB10" i="18"/>
  <c r="BC10" i="18"/>
  <c r="BE10" i="18"/>
  <c r="BF10" i="18"/>
  <c r="BG10" i="18"/>
  <c r="BH10" i="18"/>
  <c r="BJ10" i="18"/>
  <c r="BK10" i="18"/>
  <c r="BL10" i="18"/>
  <c r="BM10" i="18"/>
  <c r="BO10" i="18"/>
  <c r="BP10" i="18"/>
  <c r="BQ10" i="18"/>
  <c r="BR10" i="18"/>
  <c r="M10" i="18"/>
  <c r="N10" i="18"/>
  <c r="O10" i="18"/>
  <c r="P5" i="18"/>
  <c r="P6" i="18"/>
  <c r="P7" i="18"/>
  <c r="P4" i="18"/>
  <c r="P3" i="18"/>
  <c r="I4" i="18"/>
  <c r="I11" i="18" s="1"/>
  <c r="I5" i="18"/>
  <c r="I6" i="18"/>
  <c r="I7" i="18"/>
  <c r="I8" i="18"/>
  <c r="BO24" i="19"/>
  <c r="P11" i="19"/>
  <c r="P13" i="19"/>
  <c r="P14" i="19"/>
  <c r="P16" i="19"/>
  <c r="P18" i="19"/>
  <c r="P20" i="19"/>
  <c r="P22" i="19"/>
  <c r="U22" i="19" s="1"/>
  <c r="H25" i="19"/>
  <c r="U10" i="19"/>
  <c r="I13" i="19"/>
  <c r="I14" i="19"/>
  <c r="I18" i="19"/>
  <c r="I20" i="19"/>
  <c r="I22" i="19"/>
  <c r="Q7" i="19"/>
  <c r="R7" i="19"/>
  <c r="S7" i="19"/>
  <c r="T7" i="19"/>
  <c r="V7" i="19"/>
  <c r="W7" i="19"/>
  <c r="X7" i="19"/>
  <c r="Y7" i="19"/>
  <c r="AA7" i="19"/>
  <c r="AB7" i="19"/>
  <c r="AC7" i="19"/>
  <c r="AD7" i="19"/>
  <c r="AF7" i="19"/>
  <c r="AG7" i="19"/>
  <c r="AH7" i="19"/>
  <c r="AI7" i="19"/>
  <c r="AK7" i="19"/>
  <c r="AL7" i="19"/>
  <c r="AM7" i="19"/>
  <c r="AN7" i="19"/>
  <c r="AP7" i="19"/>
  <c r="AQ7" i="19"/>
  <c r="AR7" i="19"/>
  <c r="AS7" i="19"/>
  <c r="AU7" i="19"/>
  <c r="AV7" i="19"/>
  <c r="AW7" i="19"/>
  <c r="AX7" i="19"/>
  <c r="AZ7" i="19"/>
  <c r="BA7" i="19"/>
  <c r="BB7" i="19"/>
  <c r="BC7" i="19"/>
  <c r="BE7" i="19"/>
  <c r="BF7" i="19"/>
  <c r="BG7" i="19"/>
  <c r="BH7" i="19"/>
  <c r="BJ7" i="19"/>
  <c r="BK7" i="19"/>
  <c r="BL7" i="19"/>
  <c r="BM7" i="19"/>
  <c r="BO7" i="19"/>
  <c r="BP7" i="19"/>
  <c r="BQ7" i="19"/>
  <c r="BR7" i="19"/>
  <c r="P4" i="19"/>
  <c r="P5" i="19"/>
  <c r="P6" i="19"/>
  <c r="P3" i="19"/>
  <c r="U3" i="19" s="1"/>
  <c r="Z3" i="19" s="1"/>
  <c r="H8" i="19"/>
  <c r="I4" i="19"/>
  <c r="I5" i="19"/>
  <c r="I6" i="19"/>
  <c r="P5" i="20"/>
  <c r="P6" i="20"/>
  <c r="P7" i="20"/>
  <c r="P10" i="20"/>
  <c r="P12" i="20"/>
  <c r="P4" i="20"/>
  <c r="P3" i="20"/>
  <c r="U3" i="20" s="1"/>
  <c r="I4" i="20"/>
  <c r="I5" i="20"/>
  <c r="I6" i="20"/>
  <c r="I7" i="20"/>
  <c r="I10" i="20"/>
  <c r="I12" i="20"/>
  <c r="Q29" i="21"/>
  <c r="Q30" i="21" s="1"/>
  <c r="R29" i="21"/>
  <c r="S29" i="21"/>
  <c r="T29" i="21"/>
  <c r="V29" i="21"/>
  <c r="V30" i="21" s="1"/>
  <c r="W29" i="21"/>
  <c r="X29" i="21"/>
  <c r="Y29" i="21"/>
  <c r="AA29" i="21"/>
  <c r="AA30" i="21" s="1"/>
  <c r="AB29" i="21"/>
  <c r="AC29" i="21"/>
  <c r="AD29" i="21"/>
  <c r="AF29" i="21"/>
  <c r="AG29" i="21"/>
  <c r="AH29" i="21"/>
  <c r="AI29" i="21"/>
  <c r="AK29" i="21"/>
  <c r="AL29" i="21"/>
  <c r="AM29" i="21"/>
  <c r="AN29" i="21"/>
  <c r="AP29" i="21"/>
  <c r="AQ29" i="21"/>
  <c r="AR29" i="21"/>
  <c r="AS29" i="21"/>
  <c r="AU29" i="21"/>
  <c r="AV29" i="21"/>
  <c r="AW29" i="21"/>
  <c r="AX29" i="21"/>
  <c r="AZ29" i="21"/>
  <c r="BA29" i="21"/>
  <c r="BB29" i="21"/>
  <c r="BC29" i="21"/>
  <c r="BE29" i="21"/>
  <c r="BF29" i="21"/>
  <c r="BG29" i="21"/>
  <c r="BH29" i="21"/>
  <c r="BJ29" i="21"/>
  <c r="BK29" i="21"/>
  <c r="BL29" i="21"/>
  <c r="BM29" i="21"/>
  <c r="BO29" i="21"/>
  <c r="BP29" i="21"/>
  <c r="BQ29" i="21"/>
  <c r="BR29" i="21"/>
  <c r="P21" i="21"/>
  <c r="P22" i="21"/>
  <c r="P23" i="21"/>
  <c r="P24" i="21"/>
  <c r="P25" i="21"/>
  <c r="P26" i="21"/>
  <c r="P27" i="21"/>
  <c r="P20" i="21"/>
  <c r="H30" i="21"/>
  <c r="I21" i="21"/>
  <c r="I22" i="21"/>
  <c r="I23" i="21"/>
  <c r="I24" i="21"/>
  <c r="I25" i="21"/>
  <c r="I26" i="21"/>
  <c r="I27" i="21"/>
  <c r="P16" i="21"/>
  <c r="H18" i="21"/>
  <c r="I16" i="21"/>
  <c r="BO12" i="21"/>
  <c r="BP12" i="21"/>
  <c r="BQ12" i="21"/>
  <c r="BR12" i="21"/>
  <c r="Q12" i="21"/>
  <c r="R12" i="21"/>
  <c r="S12" i="21"/>
  <c r="T12" i="21"/>
  <c r="AA12" i="21"/>
  <c r="AB12" i="21"/>
  <c r="AC12" i="21"/>
  <c r="AD12" i="21"/>
  <c r="AF12" i="21"/>
  <c r="AG12" i="21"/>
  <c r="AH12" i="21"/>
  <c r="AI12" i="21"/>
  <c r="AK12" i="21"/>
  <c r="AL12" i="21"/>
  <c r="AM12" i="21"/>
  <c r="AN12" i="21"/>
  <c r="AP12" i="21"/>
  <c r="AQ12" i="21"/>
  <c r="AR12" i="21"/>
  <c r="AS12" i="21"/>
  <c r="AU12" i="21"/>
  <c r="AV12" i="21"/>
  <c r="AW12" i="21"/>
  <c r="AX12" i="21"/>
  <c r="AZ12" i="21"/>
  <c r="BA12" i="21"/>
  <c r="BB12" i="21"/>
  <c r="BC12" i="21"/>
  <c r="BE12" i="21"/>
  <c r="BF12" i="21"/>
  <c r="BG12" i="21"/>
  <c r="BH12" i="21"/>
  <c r="BJ12" i="21"/>
  <c r="BK12" i="21"/>
  <c r="BL12" i="21"/>
  <c r="BM12" i="21"/>
  <c r="H13" i="21"/>
  <c r="P4" i="21"/>
  <c r="P5" i="21"/>
  <c r="P7" i="21"/>
  <c r="P9" i="21"/>
  <c r="P10" i="21"/>
  <c r="P11" i="21"/>
  <c r="I4" i="21"/>
  <c r="I5" i="21"/>
  <c r="I7" i="21"/>
  <c r="I9" i="21"/>
  <c r="I10" i="21"/>
  <c r="I11" i="21"/>
  <c r="P71" i="14"/>
  <c r="U71" i="14" s="1"/>
  <c r="Q12" i="14"/>
  <c r="R12" i="14"/>
  <c r="S12" i="14"/>
  <c r="T12" i="14"/>
  <c r="V12" i="14"/>
  <c r="W12" i="14"/>
  <c r="X12" i="14"/>
  <c r="Y12" i="14"/>
  <c r="AA12" i="14"/>
  <c r="AB12" i="14"/>
  <c r="AC12" i="14"/>
  <c r="AD12" i="14"/>
  <c r="AF12" i="14"/>
  <c r="AG12" i="14"/>
  <c r="AH12" i="14"/>
  <c r="AI12" i="14"/>
  <c r="AK12" i="14"/>
  <c r="AL12" i="14"/>
  <c r="AM12" i="14"/>
  <c r="AN12" i="14"/>
  <c r="AP12" i="14"/>
  <c r="AQ12" i="14"/>
  <c r="AR12" i="14"/>
  <c r="AS12" i="14"/>
  <c r="AU12" i="14"/>
  <c r="AV12" i="14"/>
  <c r="AW12" i="14"/>
  <c r="AX12" i="14"/>
  <c r="AZ12" i="14"/>
  <c r="BA12" i="14"/>
  <c r="BB12" i="14"/>
  <c r="BC12" i="14"/>
  <c r="BE12" i="14"/>
  <c r="BF12" i="14"/>
  <c r="BG12" i="14"/>
  <c r="BH12" i="14"/>
  <c r="BJ12" i="14"/>
  <c r="BK12" i="14"/>
  <c r="BL12" i="14"/>
  <c r="BM12" i="14"/>
  <c r="BO12" i="14"/>
  <c r="BP12" i="14"/>
  <c r="BQ12" i="14"/>
  <c r="BR12" i="14"/>
  <c r="Q30" i="14"/>
  <c r="R30" i="14"/>
  <c r="S30" i="14"/>
  <c r="T30" i="14"/>
  <c r="V30" i="14"/>
  <c r="W30" i="14"/>
  <c r="X30" i="14"/>
  <c r="Y30" i="14"/>
  <c r="AA30" i="14"/>
  <c r="AB30" i="14"/>
  <c r="AC30" i="14"/>
  <c r="AD30" i="14"/>
  <c r="AF30" i="14"/>
  <c r="AG30" i="14"/>
  <c r="AH30" i="14"/>
  <c r="AI30" i="14"/>
  <c r="AK30" i="14"/>
  <c r="AL30" i="14"/>
  <c r="AM30" i="14"/>
  <c r="AN30" i="14"/>
  <c r="AP30" i="14"/>
  <c r="AQ30" i="14"/>
  <c r="AR30" i="14"/>
  <c r="AS30" i="14"/>
  <c r="AU30" i="14"/>
  <c r="AV30" i="14"/>
  <c r="AW30" i="14"/>
  <c r="AX30" i="14"/>
  <c r="AZ30" i="14"/>
  <c r="BA30" i="14"/>
  <c r="BB30" i="14"/>
  <c r="BC30" i="14"/>
  <c r="BE30" i="14"/>
  <c r="BF30" i="14"/>
  <c r="BG30" i="14"/>
  <c r="BH30" i="14"/>
  <c r="BJ30" i="14"/>
  <c r="BK30" i="14"/>
  <c r="BL30" i="14"/>
  <c r="BM30" i="14"/>
  <c r="BO30" i="14"/>
  <c r="BP30" i="14"/>
  <c r="BQ30" i="14"/>
  <c r="BR30" i="14"/>
  <c r="Q46" i="14"/>
  <c r="R46" i="14"/>
  <c r="S46" i="14"/>
  <c r="T46" i="14"/>
  <c r="V46" i="14"/>
  <c r="W46" i="14"/>
  <c r="X46" i="14"/>
  <c r="Y46" i="14"/>
  <c r="AA46" i="14"/>
  <c r="AB46" i="14"/>
  <c r="AC46" i="14"/>
  <c r="AD46" i="14"/>
  <c r="AF46" i="14"/>
  <c r="AG46" i="14"/>
  <c r="AH46" i="14"/>
  <c r="AI46" i="14"/>
  <c r="AK46" i="14"/>
  <c r="AL46" i="14"/>
  <c r="AM46" i="14"/>
  <c r="AN46" i="14"/>
  <c r="AP46" i="14"/>
  <c r="AQ46" i="14"/>
  <c r="AR46" i="14"/>
  <c r="AS46" i="14"/>
  <c r="AU46" i="14"/>
  <c r="AV46" i="14"/>
  <c r="AW46" i="14"/>
  <c r="AX46" i="14"/>
  <c r="AZ46" i="14"/>
  <c r="BA46" i="14"/>
  <c r="BB46" i="14"/>
  <c r="BC46" i="14"/>
  <c r="BE46" i="14"/>
  <c r="BF46" i="14"/>
  <c r="BG46" i="14"/>
  <c r="BH46" i="14"/>
  <c r="BJ46" i="14"/>
  <c r="BK46" i="14"/>
  <c r="BL46" i="14"/>
  <c r="BM46" i="14"/>
  <c r="BO46" i="14"/>
  <c r="BP46" i="14"/>
  <c r="BQ46" i="14"/>
  <c r="BR46" i="14"/>
  <c r="Q56" i="14"/>
  <c r="R56" i="14"/>
  <c r="S56" i="14"/>
  <c r="T56" i="14"/>
  <c r="V56" i="14"/>
  <c r="W56" i="14"/>
  <c r="X56" i="14"/>
  <c r="Y56" i="14"/>
  <c r="AA56" i="14"/>
  <c r="AB56" i="14"/>
  <c r="AC56" i="14"/>
  <c r="AD56" i="14"/>
  <c r="AF56" i="14"/>
  <c r="AG56" i="14"/>
  <c r="AH56" i="14"/>
  <c r="AI56" i="14"/>
  <c r="AK56" i="14"/>
  <c r="AL56" i="14"/>
  <c r="AM56" i="14"/>
  <c r="AN56" i="14"/>
  <c r="AP56" i="14"/>
  <c r="AQ56" i="14"/>
  <c r="AR56" i="14"/>
  <c r="AS56" i="14"/>
  <c r="AU56" i="14"/>
  <c r="AV56" i="14"/>
  <c r="AW56" i="14"/>
  <c r="AX56" i="14"/>
  <c r="AZ56" i="14"/>
  <c r="BA56" i="14"/>
  <c r="BB56" i="14"/>
  <c r="BC56" i="14"/>
  <c r="BE56" i="14"/>
  <c r="BF56" i="14"/>
  <c r="BG56" i="14"/>
  <c r="BH56" i="14"/>
  <c r="BJ56" i="14"/>
  <c r="BK56" i="14"/>
  <c r="BL56" i="14"/>
  <c r="BM56" i="14"/>
  <c r="BO56" i="14"/>
  <c r="BP56" i="14"/>
  <c r="BQ56" i="14"/>
  <c r="BR56" i="14"/>
  <c r="AV68" i="14"/>
  <c r="AW68" i="14"/>
  <c r="AX68" i="14"/>
  <c r="AZ68" i="14"/>
  <c r="BA68" i="14"/>
  <c r="BB68" i="14"/>
  <c r="BC68" i="14"/>
  <c r="BE68" i="14"/>
  <c r="BF68" i="14"/>
  <c r="BG68" i="14"/>
  <c r="BH68" i="14"/>
  <c r="BJ68" i="14"/>
  <c r="BK68" i="14"/>
  <c r="BL68" i="14"/>
  <c r="BM68" i="14"/>
  <c r="P62" i="14"/>
  <c r="P63" i="14"/>
  <c r="P64" i="14"/>
  <c r="P65" i="14"/>
  <c r="P66" i="14"/>
  <c r="P67" i="14"/>
  <c r="P60" i="14"/>
  <c r="P59" i="14"/>
  <c r="P51" i="14"/>
  <c r="P52" i="14"/>
  <c r="P53" i="14"/>
  <c r="P54" i="14"/>
  <c r="P55" i="14"/>
  <c r="P49" i="14"/>
  <c r="U49" i="14" s="1"/>
  <c r="H57" i="14"/>
  <c r="P35" i="14"/>
  <c r="P36" i="14"/>
  <c r="P37" i="14"/>
  <c r="P39" i="14"/>
  <c r="P41" i="14"/>
  <c r="P42" i="14"/>
  <c r="P43" i="14"/>
  <c r="P44" i="14"/>
  <c r="P45" i="14"/>
  <c r="P34" i="14"/>
  <c r="P33" i="14"/>
  <c r="U33" i="14" s="1"/>
  <c r="Z33" i="14" s="1"/>
  <c r="H47" i="14"/>
  <c r="P14" i="20" l="1"/>
  <c r="I15" i="20"/>
  <c r="G37" i="4" s="1"/>
  <c r="U59" i="14"/>
  <c r="Z59" i="14" s="1"/>
  <c r="P68" i="14"/>
  <c r="G26" i="4"/>
  <c r="U51" i="15"/>
  <c r="Z51" i="15" s="1"/>
  <c r="P63" i="15"/>
  <c r="AE3" i="19"/>
  <c r="AJ3" i="19" s="1"/>
  <c r="AO3" i="19" s="1"/>
  <c r="AT3" i="19" s="1"/>
  <c r="AY3" i="19" s="1"/>
  <c r="BD3" i="19" s="1"/>
  <c r="BI3" i="19" s="1"/>
  <c r="BN3" i="19" s="1"/>
  <c r="BS26" i="17"/>
  <c r="G26" i="17" s="1"/>
  <c r="P56" i="14"/>
  <c r="Z3" i="20"/>
  <c r="I8" i="19"/>
  <c r="G35" i="4" s="1"/>
  <c r="P37" i="15"/>
  <c r="G33" i="4"/>
  <c r="I18" i="18"/>
  <c r="G34" i="4" s="1"/>
  <c r="P7" i="19"/>
  <c r="I25" i="19"/>
  <c r="G36" i="4" s="1"/>
  <c r="P10" i="18"/>
  <c r="P17" i="18"/>
  <c r="I30" i="21"/>
  <c r="G39" i="4" s="1"/>
  <c r="H39" i="4" s="1"/>
  <c r="P29" i="21"/>
  <c r="I13" i="21"/>
  <c r="G38" i="4" s="1"/>
  <c r="P12" i="21"/>
  <c r="U20" i="21"/>
  <c r="I18" i="21"/>
  <c r="G57" i="4" s="1"/>
  <c r="P29" i="15"/>
  <c r="P48" i="15"/>
  <c r="I74" i="15"/>
  <c r="G27" i="4" s="1"/>
  <c r="U3" i="18"/>
  <c r="U13" i="18"/>
  <c r="Z10" i="19"/>
  <c r="AE10" i="19" s="1"/>
  <c r="AJ10" i="19" s="1"/>
  <c r="AO10" i="19" s="1"/>
  <c r="AT10" i="19" s="1"/>
  <c r="AY10" i="19" s="1"/>
  <c r="P24" i="19"/>
  <c r="P46" i="14"/>
  <c r="Z49" i="14"/>
  <c r="Z71" i="14"/>
  <c r="AE33" i="14"/>
  <c r="Z66" i="15"/>
  <c r="AE66" i="15" s="1"/>
  <c r="AJ66" i="15" s="1"/>
  <c r="AO66" i="15" s="1"/>
  <c r="Z32" i="15"/>
  <c r="AE32" i="15" s="1"/>
  <c r="AJ32" i="15" s="1"/>
  <c r="AO32" i="15" s="1"/>
  <c r="AT32" i="15" s="1"/>
  <c r="AY32" i="15" s="1"/>
  <c r="BD32" i="15" s="1"/>
  <c r="BI32" i="15" s="1"/>
  <c r="Z40" i="15"/>
  <c r="AE40" i="15" s="1"/>
  <c r="AJ40" i="15" s="1"/>
  <c r="AO40" i="15" s="1"/>
  <c r="P73" i="15"/>
  <c r="U24" i="15"/>
  <c r="Z24" i="15" s="1"/>
  <c r="AE24" i="15" s="1"/>
  <c r="AJ24" i="15" s="1"/>
  <c r="AO24" i="15" s="1"/>
  <c r="AT24" i="15" s="1"/>
  <c r="P7" i="15"/>
  <c r="I8" i="15"/>
  <c r="G22" i="4" s="1"/>
  <c r="I49" i="15"/>
  <c r="G25" i="4" s="1"/>
  <c r="I30" i="15"/>
  <c r="G23" i="4" s="1"/>
  <c r="I38" i="15"/>
  <c r="G24" i="4" s="1"/>
  <c r="AE15" i="15"/>
  <c r="AJ10" i="15"/>
  <c r="AO10" i="15" s="1"/>
  <c r="AT10" i="15" s="1"/>
  <c r="AY10" i="15" s="1"/>
  <c r="BD10" i="15" s="1"/>
  <c r="BI10" i="15" s="1"/>
  <c r="BN10" i="15" s="1"/>
  <c r="AE3" i="15"/>
  <c r="AJ3" i="15" s="1"/>
  <c r="AO3" i="15" s="1"/>
  <c r="AT3" i="15" s="1"/>
  <c r="I34" i="14"/>
  <c r="I35" i="14"/>
  <c r="I36" i="14"/>
  <c r="I37" i="14"/>
  <c r="I39" i="14"/>
  <c r="I41" i="14"/>
  <c r="I42" i="14"/>
  <c r="I43" i="14"/>
  <c r="I44" i="14"/>
  <c r="I45" i="14"/>
  <c r="I51" i="14"/>
  <c r="I52" i="14"/>
  <c r="I54" i="14"/>
  <c r="I55" i="14"/>
  <c r="I60" i="14"/>
  <c r="I62" i="14"/>
  <c r="I63" i="14"/>
  <c r="I64" i="14"/>
  <c r="I65" i="14"/>
  <c r="I66" i="14"/>
  <c r="I67" i="14"/>
  <c r="H53" i="4"/>
  <c r="D54" i="22"/>
  <c r="P21" i="14"/>
  <c r="P22" i="14"/>
  <c r="P25" i="14"/>
  <c r="P26" i="14"/>
  <c r="P27" i="14"/>
  <c r="P29" i="14"/>
  <c r="P20" i="14"/>
  <c r="H31" i="14"/>
  <c r="I21" i="14"/>
  <c r="I22" i="14"/>
  <c r="I25" i="14"/>
  <c r="I26" i="14"/>
  <c r="I27" i="14"/>
  <c r="I29" i="14"/>
  <c r="P16" i="14"/>
  <c r="H18" i="14"/>
  <c r="I16" i="14"/>
  <c r="P6" i="14"/>
  <c r="P8" i="14"/>
  <c r="P9" i="14"/>
  <c r="P10" i="14"/>
  <c r="P11" i="14"/>
  <c r="P5" i="14"/>
  <c r="U3" i="14"/>
  <c r="H13" i="14"/>
  <c r="I5" i="14"/>
  <c r="I6" i="14"/>
  <c r="I8" i="14"/>
  <c r="I9" i="14"/>
  <c r="I10" i="14"/>
  <c r="I11" i="14"/>
  <c r="AE51" i="15" l="1"/>
  <c r="I69" i="14"/>
  <c r="G21" i="4" s="1"/>
  <c r="AE3" i="20"/>
  <c r="Z20" i="21"/>
  <c r="Z3" i="18"/>
  <c r="Z13" i="18"/>
  <c r="P30" i="14"/>
  <c r="I13" i="14"/>
  <c r="G17" i="4" s="1"/>
  <c r="U20" i="14"/>
  <c r="Z20" i="14" s="1"/>
  <c r="I31" i="14"/>
  <c r="G18" i="4" s="1"/>
  <c r="I57" i="14"/>
  <c r="G20" i="4" s="1"/>
  <c r="Z3" i="14"/>
  <c r="AJ33" i="14"/>
  <c r="AE59" i="14"/>
  <c r="AJ59" i="14" s="1"/>
  <c r="I18" i="14"/>
  <c r="I47" i="14"/>
  <c r="G19" i="4" s="1"/>
  <c r="AE71" i="14"/>
  <c r="AE49" i="14"/>
  <c r="AT66" i="15"/>
  <c r="AT40" i="15"/>
  <c r="AY40" i="15" s="1"/>
  <c r="BN32" i="15"/>
  <c r="BS32" i="15" s="1"/>
  <c r="AY24" i="15"/>
  <c r="AT15" i="15"/>
  <c r="AY15" i="15" s="1"/>
  <c r="BD15" i="15" s="1"/>
  <c r="BI15" i="15" s="1"/>
  <c r="BS10" i="15"/>
  <c r="AY3" i="15"/>
  <c r="BD3" i="15" s="1"/>
  <c r="BD10" i="19"/>
  <c r="BI10" i="19" s="1"/>
  <c r="BN10" i="19" s="1"/>
  <c r="BS10" i="19" s="1"/>
  <c r="BS3" i="19"/>
  <c r="P12" i="14"/>
  <c r="P5" i="13"/>
  <c r="P6" i="13"/>
  <c r="P4" i="13"/>
  <c r="P3" i="13"/>
  <c r="U3" i="13" s="1"/>
  <c r="H8" i="13"/>
  <c r="I4" i="13"/>
  <c r="I5" i="13"/>
  <c r="I6" i="13"/>
  <c r="P14" i="12"/>
  <c r="P15" i="12"/>
  <c r="P13" i="12"/>
  <c r="P12" i="12"/>
  <c r="H18" i="12"/>
  <c r="I13" i="12"/>
  <c r="I14" i="12"/>
  <c r="I15" i="12"/>
  <c r="P19" i="11"/>
  <c r="P20" i="11"/>
  <c r="P18" i="11"/>
  <c r="P6" i="11"/>
  <c r="P7" i="11"/>
  <c r="P8" i="11"/>
  <c r="P9" i="11"/>
  <c r="P5" i="12"/>
  <c r="P7" i="12"/>
  <c r="P8" i="12"/>
  <c r="P4" i="12"/>
  <c r="P3" i="12"/>
  <c r="U3" i="12" s="1"/>
  <c r="I4" i="12"/>
  <c r="I5" i="12"/>
  <c r="I7" i="12"/>
  <c r="I8" i="12"/>
  <c r="H10" i="12"/>
  <c r="P17" i="11"/>
  <c r="U17" i="11" s="1"/>
  <c r="Z17" i="11" s="1"/>
  <c r="AE17" i="11" s="1"/>
  <c r="AJ17" i="11" s="1"/>
  <c r="AO17" i="11" s="1"/>
  <c r="AT17" i="11" s="1"/>
  <c r="AY17" i="11" s="1"/>
  <c r="BD17" i="11" s="1"/>
  <c r="BI17" i="11" s="1"/>
  <c r="BN17" i="11" s="1"/>
  <c r="BS17" i="11" s="1"/>
  <c r="J22" i="11"/>
  <c r="J13" i="4" s="1"/>
  <c r="H22" i="11"/>
  <c r="I18" i="11"/>
  <c r="I19" i="11"/>
  <c r="I20" i="11"/>
  <c r="I4" i="11"/>
  <c r="I5" i="11"/>
  <c r="I6" i="11"/>
  <c r="I8" i="11"/>
  <c r="I9" i="11"/>
  <c r="H11" i="11"/>
  <c r="P4" i="10"/>
  <c r="I4" i="10"/>
  <c r="G50" i="4" s="1"/>
  <c r="H6" i="10"/>
  <c r="P3" i="9"/>
  <c r="P6" i="8"/>
  <c r="P7" i="8"/>
  <c r="P8" i="8"/>
  <c r="P9" i="8"/>
  <c r="P10" i="8"/>
  <c r="P12" i="8"/>
  <c r="P13" i="8"/>
  <c r="P14" i="8"/>
  <c r="P15" i="8"/>
  <c r="P16" i="8"/>
  <c r="P17" i="8"/>
  <c r="P18" i="8"/>
  <c r="P19" i="8"/>
  <c r="P20" i="8"/>
  <c r="P5" i="8"/>
  <c r="I5" i="8"/>
  <c r="I6" i="8"/>
  <c r="I7" i="8"/>
  <c r="I8" i="8"/>
  <c r="I9" i="8"/>
  <c r="I10" i="8"/>
  <c r="I12" i="8"/>
  <c r="I13" i="8"/>
  <c r="I14" i="8"/>
  <c r="I15" i="8"/>
  <c r="I16" i="8"/>
  <c r="I17" i="8"/>
  <c r="I18" i="8"/>
  <c r="I19" i="8"/>
  <c r="I20" i="8"/>
  <c r="H22" i="8"/>
  <c r="P4" i="7"/>
  <c r="Z3" i="7"/>
  <c r="AE3" i="7" s="1"/>
  <c r="AJ3" i="7" s="1"/>
  <c r="AO3" i="7" s="1"/>
  <c r="AT3" i="7" s="1"/>
  <c r="AY3" i="7" s="1"/>
  <c r="BD3" i="7" s="1"/>
  <c r="BI3" i="7" s="1"/>
  <c r="BN3" i="7" s="1"/>
  <c r="BS3" i="7" s="1"/>
  <c r="P3" i="7"/>
  <c r="G45" i="4"/>
  <c r="P3" i="6"/>
  <c r="P5" i="6"/>
  <c r="P6" i="6"/>
  <c r="Q3" i="6"/>
  <c r="J8" i="6"/>
  <c r="I4" i="6"/>
  <c r="I5" i="6"/>
  <c r="I6" i="6"/>
  <c r="P18" i="5"/>
  <c r="U18" i="5" s="1"/>
  <c r="P3" i="5"/>
  <c r="U3" i="5" s="1"/>
  <c r="P15" i="17"/>
  <c r="P3" i="17"/>
  <c r="P29" i="2"/>
  <c r="P17" i="2"/>
  <c r="U17" i="2" s="1"/>
  <c r="P13" i="2"/>
  <c r="J25" i="5"/>
  <c r="P20" i="5"/>
  <c r="P22" i="5"/>
  <c r="P23" i="5"/>
  <c r="P19" i="5"/>
  <c r="P4" i="5"/>
  <c r="P5" i="5"/>
  <c r="P6" i="5"/>
  <c r="P7" i="5"/>
  <c r="P8" i="5"/>
  <c r="P9" i="5"/>
  <c r="P10" i="5"/>
  <c r="P11" i="5"/>
  <c r="P13" i="5"/>
  <c r="P14" i="5"/>
  <c r="I19" i="5"/>
  <c r="I20" i="5"/>
  <c r="I22" i="5"/>
  <c r="I23" i="5"/>
  <c r="H25" i="5"/>
  <c r="I18" i="5"/>
  <c r="I4" i="5"/>
  <c r="I5" i="5"/>
  <c r="I6" i="5"/>
  <c r="I7" i="5"/>
  <c r="I8" i="5"/>
  <c r="I9" i="5"/>
  <c r="I10" i="5"/>
  <c r="I11" i="5"/>
  <c r="I13" i="5"/>
  <c r="I14" i="5"/>
  <c r="I3" i="5"/>
  <c r="J16" i="5"/>
  <c r="H16" i="5"/>
  <c r="P31" i="2"/>
  <c r="U31" i="2" s="1"/>
  <c r="Z31" i="2" s="1"/>
  <c r="AE31" i="2" s="1"/>
  <c r="AJ31" i="2" s="1"/>
  <c r="P33" i="2"/>
  <c r="U33" i="2" s="1"/>
  <c r="Z33" i="2" s="1"/>
  <c r="AE33" i="2" s="1"/>
  <c r="AJ33" i="2" s="1"/>
  <c r="P30" i="2"/>
  <c r="U30" i="2" s="1"/>
  <c r="Z30" i="2" s="1"/>
  <c r="AE30" i="2" s="1"/>
  <c r="AJ30" i="2" s="1"/>
  <c r="P19" i="2"/>
  <c r="U19" i="2" s="1"/>
  <c r="Z19" i="2" s="1"/>
  <c r="AE19" i="2" s="1"/>
  <c r="AJ19" i="2" s="1"/>
  <c r="P20" i="2"/>
  <c r="U20" i="2" s="1"/>
  <c r="Z20" i="2" s="1"/>
  <c r="AE20" i="2" s="1"/>
  <c r="AJ20" i="2" s="1"/>
  <c r="P21" i="2"/>
  <c r="U21" i="2" s="1"/>
  <c r="Z21" i="2" s="1"/>
  <c r="AE21" i="2" s="1"/>
  <c r="AJ21" i="2" s="1"/>
  <c r="P22" i="2"/>
  <c r="U22" i="2" s="1"/>
  <c r="Z22" i="2" s="1"/>
  <c r="AE22" i="2" s="1"/>
  <c r="AJ22" i="2" s="1"/>
  <c r="P23" i="2"/>
  <c r="U23" i="2" s="1"/>
  <c r="Z23" i="2" s="1"/>
  <c r="AE23" i="2" s="1"/>
  <c r="AJ23" i="2" s="1"/>
  <c r="P24" i="2"/>
  <c r="U24" i="2" s="1"/>
  <c r="Z24" i="2" s="1"/>
  <c r="AE24" i="2" s="1"/>
  <c r="AJ24" i="2" s="1"/>
  <c r="P25" i="2"/>
  <c r="U25" i="2" s="1"/>
  <c r="Z25" i="2" s="1"/>
  <c r="AE25" i="2" s="1"/>
  <c r="AJ25" i="2" s="1"/>
  <c r="U18" i="2"/>
  <c r="Z18" i="2" s="1"/>
  <c r="AE18" i="2" s="1"/>
  <c r="AJ18" i="2" s="1"/>
  <c r="J36" i="2"/>
  <c r="I30" i="2"/>
  <c r="I31" i="2"/>
  <c r="I33" i="2"/>
  <c r="I29" i="2"/>
  <c r="AJ51" i="15" l="1"/>
  <c r="AO51" i="15" s="1"/>
  <c r="AT51" i="15" s="1"/>
  <c r="AY51" i="15" s="1"/>
  <c r="BD51" i="15" s="1"/>
  <c r="BI51" i="15" s="1"/>
  <c r="BN51" i="15" s="1"/>
  <c r="I36" i="2"/>
  <c r="G7" i="4" s="1"/>
  <c r="U29" i="2"/>
  <c r="U35" i="2" s="1"/>
  <c r="P35" i="2"/>
  <c r="P7" i="6"/>
  <c r="U3" i="6"/>
  <c r="Z3" i="6" s="1"/>
  <c r="AE3" i="6" s="1"/>
  <c r="P17" i="12"/>
  <c r="I18" i="12"/>
  <c r="G15" i="4" s="1"/>
  <c r="I22" i="8"/>
  <c r="G11" i="4" s="1"/>
  <c r="P21" i="8"/>
  <c r="I8" i="6"/>
  <c r="G10" i="4" s="1"/>
  <c r="Z3" i="12"/>
  <c r="U3" i="8"/>
  <c r="U12" i="12"/>
  <c r="Z12" i="12" s="1"/>
  <c r="AE12" i="12" s="1"/>
  <c r="AJ12" i="12" s="1"/>
  <c r="AO12" i="12" s="1"/>
  <c r="AT12" i="12" s="1"/>
  <c r="AY12" i="12" s="1"/>
  <c r="BD12" i="12" s="1"/>
  <c r="BI12" i="12" s="1"/>
  <c r="BN12" i="12" s="1"/>
  <c r="BS12" i="12" s="1"/>
  <c r="I8" i="13"/>
  <c r="G16" i="4" s="1"/>
  <c r="I6" i="10"/>
  <c r="I10" i="12"/>
  <c r="G14" i="4" s="1"/>
  <c r="P9" i="12"/>
  <c r="AJ3" i="20"/>
  <c r="P5" i="7"/>
  <c r="I22" i="11"/>
  <c r="G13" i="4" s="1"/>
  <c r="AE20" i="21"/>
  <c r="Z3" i="13"/>
  <c r="P7" i="13"/>
  <c r="I11" i="11"/>
  <c r="G12" i="4" s="1"/>
  <c r="AE13" i="18"/>
  <c r="AE3" i="18"/>
  <c r="P24" i="5"/>
  <c r="I25" i="5"/>
  <c r="G9" i="4" s="1"/>
  <c r="P15" i="5"/>
  <c r="Z3" i="5"/>
  <c r="Z18" i="5"/>
  <c r="AE18" i="5" s="1"/>
  <c r="AJ18" i="5" s="1"/>
  <c r="AO18" i="5" s="1"/>
  <c r="AT18" i="5" s="1"/>
  <c r="AY18" i="5" s="1"/>
  <c r="BD18" i="5" s="1"/>
  <c r="BI18" i="5" s="1"/>
  <c r="BN18" i="5" s="1"/>
  <c r="BS18" i="5" s="1"/>
  <c r="U3" i="9"/>
  <c r="AJ49" i="14"/>
  <c r="AE20" i="14"/>
  <c r="AO33" i="14"/>
  <c r="AE3" i="14"/>
  <c r="AJ71" i="14"/>
  <c r="AO59" i="14"/>
  <c r="AY66" i="15"/>
  <c r="BD40" i="15"/>
  <c r="BD24" i="15"/>
  <c r="BN15" i="15"/>
  <c r="BI3" i="15"/>
  <c r="P21" i="11"/>
  <c r="Z17" i="2"/>
  <c r="U26" i="2"/>
  <c r="P26" i="2"/>
  <c r="Z29" i="2" l="1"/>
  <c r="Z35" i="2" s="1"/>
  <c r="AE3" i="12"/>
  <c r="AO3" i="20"/>
  <c r="Z3" i="8"/>
  <c r="AJ20" i="21"/>
  <c r="AE3" i="13"/>
  <c r="AJ13" i="18"/>
  <c r="AO13" i="18" s="1"/>
  <c r="AT13" i="18" s="1"/>
  <c r="AY13" i="18" s="1"/>
  <c r="BD13" i="18" s="1"/>
  <c r="BI13" i="18" s="1"/>
  <c r="BN13" i="18" s="1"/>
  <c r="BS13" i="18" s="1"/>
  <c r="AJ3" i="18"/>
  <c r="AE3" i="5"/>
  <c r="Z3" i="9"/>
  <c r="AJ3" i="14"/>
  <c r="AJ20" i="14"/>
  <c r="AT59" i="14"/>
  <c r="AO71" i="14"/>
  <c r="AO49" i="14"/>
  <c r="AT33" i="14"/>
  <c r="BD66" i="15"/>
  <c r="BS51" i="15"/>
  <c r="BI40" i="15"/>
  <c r="BI24" i="15"/>
  <c r="BS15" i="15"/>
  <c r="BN3" i="15"/>
  <c r="AE17" i="2"/>
  <c r="Z26" i="2"/>
  <c r="AE29" i="2" l="1"/>
  <c r="AE35" i="2" s="1"/>
  <c r="AJ3" i="12"/>
  <c r="AT3" i="20"/>
  <c r="AE3" i="8"/>
  <c r="AO20" i="21"/>
  <c r="AJ3" i="13"/>
  <c r="AO3" i="18"/>
  <c r="AJ3" i="5"/>
  <c r="AE3" i="9"/>
  <c r="AY33" i="14"/>
  <c r="AO20" i="14"/>
  <c r="AT49" i="14"/>
  <c r="AO3" i="14"/>
  <c r="AT71" i="14"/>
  <c r="AY59" i="14"/>
  <c r="BI66" i="15"/>
  <c r="BN40" i="15"/>
  <c r="BN24" i="15"/>
  <c r="BS3" i="15"/>
  <c r="AJ17" i="2"/>
  <c r="AE26" i="2"/>
  <c r="AJ29" i="2" l="1"/>
  <c r="AJ35" i="2" s="1"/>
  <c r="AO3" i="12"/>
  <c r="AY3" i="20"/>
  <c r="AJ3" i="8"/>
  <c r="AT20" i="21"/>
  <c r="AO3" i="13"/>
  <c r="AT3" i="18"/>
  <c r="AO3" i="5"/>
  <c r="AJ3" i="9"/>
  <c r="BD59" i="14"/>
  <c r="AT3" i="14"/>
  <c r="AT20" i="14"/>
  <c r="AY71" i="14"/>
  <c r="AY49" i="14"/>
  <c r="BD33" i="14"/>
  <c r="BN66" i="15"/>
  <c r="BS40" i="15"/>
  <c r="BS24" i="15"/>
  <c r="AO17" i="2"/>
  <c r="AJ26" i="2"/>
  <c r="AO29" i="2" l="1"/>
  <c r="AT29" i="2" s="1"/>
  <c r="BD3" i="20"/>
  <c r="AO3" i="8"/>
  <c r="AT3" i="12"/>
  <c r="BD3" i="21"/>
  <c r="AY20" i="21"/>
  <c r="AT3" i="13"/>
  <c r="AY3" i="18"/>
  <c r="AT3" i="5"/>
  <c r="AO3" i="9"/>
  <c r="BI33" i="14"/>
  <c r="BD71" i="14"/>
  <c r="AY3" i="14"/>
  <c r="BI59" i="14"/>
  <c r="BD49" i="14"/>
  <c r="AY20" i="14"/>
  <c r="BS66" i="15"/>
  <c r="AT17" i="2"/>
  <c r="AY3" i="12" l="1"/>
  <c r="BI3" i="20"/>
  <c r="AT3" i="8"/>
  <c r="BD20" i="21"/>
  <c r="BI3" i="21"/>
  <c r="AY3" i="13"/>
  <c r="BD3" i="18"/>
  <c r="AY3" i="5"/>
  <c r="AT3" i="9"/>
  <c r="BN59" i="14"/>
  <c r="BI71" i="14"/>
  <c r="BD3" i="14"/>
  <c r="BD20" i="14"/>
  <c r="BI49" i="14"/>
  <c r="BN33" i="14"/>
  <c r="AY29" i="2"/>
  <c r="AY17" i="2"/>
  <c r="AY3" i="8" l="1"/>
  <c r="BN3" i="20"/>
  <c r="BD3" i="12"/>
  <c r="BN3" i="21"/>
  <c r="BI20" i="21"/>
  <c r="BD3" i="13"/>
  <c r="BI3" i="18"/>
  <c r="BD3" i="5"/>
  <c r="AY3" i="9"/>
  <c r="BS33" i="14"/>
  <c r="BN71" i="14"/>
  <c r="BI3" i="14"/>
  <c r="BI20" i="14"/>
  <c r="BN49" i="14"/>
  <c r="BS59" i="14"/>
  <c r="BD29" i="2"/>
  <c r="BD17" i="2"/>
  <c r="BS3" i="20" l="1"/>
  <c r="BI3" i="12"/>
  <c r="BN20" i="21"/>
  <c r="BS3" i="21"/>
  <c r="BI3" i="13"/>
  <c r="BN3" i="18"/>
  <c r="BI3" i="5"/>
  <c r="BD3" i="9"/>
  <c r="BS71" i="14"/>
  <c r="BN20" i="14"/>
  <c r="BN3" i="14"/>
  <c r="BS49" i="14"/>
  <c r="BI3" i="11"/>
  <c r="BI29" i="2"/>
  <c r="BI17" i="2"/>
  <c r="BI3" i="8" l="1"/>
  <c r="BN3" i="12"/>
  <c r="BS20" i="21"/>
  <c r="BN3" i="13"/>
  <c r="BS3" i="18"/>
  <c r="BN3" i="5"/>
  <c r="BI3" i="9"/>
  <c r="BS3" i="14"/>
  <c r="BS20" i="14"/>
  <c r="BN3" i="11"/>
  <c r="BN29" i="2"/>
  <c r="BN17" i="2"/>
  <c r="BS3" i="12" l="1"/>
  <c r="BN3" i="8"/>
  <c r="BS3" i="13"/>
  <c r="BS3" i="5"/>
  <c r="BN3" i="9"/>
  <c r="BS3" i="11"/>
  <c r="BS29" i="2"/>
  <c r="BS17" i="2"/>
  <c r="BS3" i="8" l="1"/>
  <c r="BS3" i="9"/>
  <c r="I18" i="2" l="1"/>
  <c r="I19" i="2"/>
  <c r="I20" i="2"/>
  <c r="I21" i="2"/>
  <c r="I22" i="2"/>
  <c r="I23" i="2"/>
  <c r="I24" i="2"/>
  <c r="I25" i="2"/>
  <c r="H27" i="2"/>
  <c r="I13" i="2"/>
  <c r="G44" i="4" s="1"/>
  <c r="G43" i="4" l="1"/>
  <c r="P8" i="2"/>
  <c r="P9" i="2" s="1"/>
  <c r="P10" i="2" s="1"/>
  <c r="I27" i="2"/>
  <c r="G6" i="4" s="1"/>
  <c r="N15" i="16"/>
  <c r="O15" i="16"/>
  <c r="Q15" i="16"/>
  <c r="R15" i="16"/>
  <c r="S15" i="16"/>
  <c r="T15" i="16"/>
  <c r="V15" i="16"/>
  <c r="W15" i="16"/>
  <c r="X15" i="16"/>
  <c r="Y15" i="16"/>
  <c r="AA15" i="16"/>
  <c r="AB15" i="16"/>
  <c r="AC15" i="16"/>
  <c r="AD15" i="16"/>
  <c r="AF15" i="16"/>
  <c r="AG15" i="16"/>
  <c r="AH15" i="16"/>
  <c r="AI15" i="16"/>
  <c r="AK15" i="16"/>
  <c r="AL15" i="16"/>
  <c r="AM15" i="16"/>
  <c r="AN15" i="16"/>
  <c r="AP15" i="16"/>
  <c r="AQ15" i="16"/>
  <c r="AR15" i="16"/>
  <c r="AS15" i="16"/>
  <c r="AU15" i="16"/>
  <c r="AV15" i="16"/>
  <c r="AW15" i="16"/>
  <c r="AX15" i="16"/>
  <c r="AZ15" i="16"/>
  <c r="BA15" i="16"/>
  <c r="BB15" i="16"/>
  <c r="BC15" i="16"/>
  <c r="BE15" i="16"/>
  <c r="BF15" i="16"/>
  <c r="BG15" i="16"/>
  <c r="BH15" i="16"/>
  <c r="BJ15" i="16"/>
  <c r="BK15" i="16"/>
  <c r="BL15" i="16"/>
  <c r="BM15" i="16"/>
  <c r="BO15" i="16"/>
  <c r="BP15" i="16"/>
  <c r="BQ15" i="16"/>
  <c r="BR15" i="16"/>
  <c r="M15" i="16"/>
  <c r="Q26" i="16"/>
  <c r="R26" i="16"/>
  <c r="S26" i="16"/>
  <c r="T26" i="16"/>
  <c r="V26" i="16"/>
  <c r="W26" i="16"/>
  <c r="X26" i="16"/>
  <c r="Y26" i="16"/>
  <c r="AA26" i="16"/>
  <c r="AB26" i="16"/>
  <c r="AC26" i="16"/>
  <c r="AD26" i="16"/>
  <c r="AF26" i="16"/>
  <c r="AG26" i="16"/>
  <c r="AH26" i="16"/>
  <c r="AI26" i="16"/>
  <c r="AK26" i="16"/>
  <c r="AL26" i="16"/>
  <c r="AM26" i="16"/>
  <c r="AN26" i="16"/>
  <c r="AP26" i="16"/>
  <c r="AQ26" i="16"/>
  <c r="AR26" i="16"/>
  <c r="AS26" i="16"/>
  <c r="AU26" i="16"/>
  <c r="AV26" i="16"/>
  <c r="AW26" i="16"/>
  <c r="AX26" i="16"/>
  <c r="AZ26" i="16"/>
  <c r="BA26" i="16"/>
  <c r="BB26" i="16"/>
  <c r="BC26" i="16"/>
  <c r="BE26" i="16"/>
  <c r="BF26" i="16"/>
  <c r="BG26" i="16"/>
  <c r="BH26" i="16"/>
  <c r="BJ26" i="16"/>
  <c r="BK26" i="16"/>
  <c r="BL26" i="16"/>
  <c r="BM26" i="16"/>
  <c r="BO26" i="16"/>
  <c r="BP26" i="16"/>
  <c r="BQ26" i="16"/>
  <c r="BR26" i="16"/>
  <c r="M26" i="16"/>
  <c r="N26" i="16"/>
  <c r="O26" i="16"/>
  <c r="Q38" i="16"/>
  <c r="M38" i="16"/>
  <c r="N38" i="16"/>
  <c r="O38" i="16"/>
  <c r="P30" i="16"/>
  <c r="P31" i="16"/>
  <c r="P32" i="16"/>
  <c r="P33" i="16"/>
  <c r="P34" i="16"/>
  <c r="P20" i="16"/>
  <c r="P21" i="16"/>
  <c r="P24" i="16"/>
  <c r="P25" i="16"/>
  <c r="P19" i="16"/>
  <c r="I19" i="16"/>
  <c r="I20" i="16"/>
  <c r="I21" i="16"/>
  <c r="I24" i="16"/>
  <c r="I25" i="16"/>
  <c r="P18" i="16"/>
  <c r="P5" i="16"/>
  <c r="P6" i="16"/>
  <c r="P7" i="16"/>
  <c r="P8" i="16"/>
  <c r="P9" i="16"/>
  <c r="P10" i="16"/>
  <c r="P11" i="16"/>
  <c r="P12" i="16"/>
  <c r="P13" i="16"/>
  <c r="P4" i="16"/>
  <c r="I4" i="16"/>
  <c r="I5" i="16"/>
  <c r="I6" i="16"/>
  <c r="I8" i="16"/>
  <c r="I9" i="16"/>
  <c r="I10" i="16"/>
  <c r="I11" i="16"/>
  <c r="I12" i="16"/>
  <c r="I13" i="16"/>
  <c r="I30" i="16"/>
  <c r="I31" i="16"/>
  <c r="I32" i="16"/>
  <c r="I33" i="16"/>
  <c r="I34" i="16"/>
  <c r="J27" i="16"/>
  <c r="H27" i="16"/>
  <c r="J16" i="16"/>
  <c r="I16" i="16" l="1"/>
  <c r="G28" i="4" s="1"/>
  <c r="P29" i="16"/>
  <c r="I38" i="16"/>
  <c r="G30" i="4" s="1"/>
  <c r="V38" i="16"/>
  <c r="AA38" i="16" s="1"/>
  <c r="AF38" i="16" s="1"/>
  <c r="AK38" i="16" s="1"/>
  <c r="AP38" i="16" s="1"/>
  <c r="AU38" i="16" s="1"/>
  <c r="AZ38" i="16" s="1"/>
  <c r="BE38" i="16" s="1"/>
  <c r="BJ38" i="16" s="1"/>
  <c r="BO38" i="16" s="1"/>
  <c r="U18" i="16"/>
  <c r="Z18" i="16" s="1"/>
  <c r="P26" i="16"/>
  <c r="I27" i="16"/>
  <c r="G29" i="4" s="1"/>
  <c r="N13" i="17"/>
  <c r="O13" i="17"/>
  <c r="M13" i="17"/>
  <c r="V12" i="17"/>
  <c r="W12" i="17"/>
  <c r="X12" i="17"/>
  <c r="Y12" i="17"/>
  <c r="AA12" i="17"/>
  <c r="AB12" i="17"/>
  <c r="AC12" i="17"/>
  <c r="AD12" i="17"/>
  <c r="AF12" i="17"/>
  <c r="AG12" i="17"/>
  <c r="AH12" i="17"/>
  <c r="AI12" i="17"/>
  <c r="AK12" i="17"/>
  <c r="AL12" i="17"/>
  <c r="AM12" i="17"/>
  <c r="AN12" i="17"/>
  <c r="AP12" i="17"/>
  <c r="AQ12" i="17"/>
  <c r="AR12" i="17"/>
  <c r="AS12" i="17"/>
  <c r="AU12" i="17"/>
  <c r="AV12" i="17"/>
  <c r="AW12" i="17"/>
  <c r="AX12" i="17"/>
  <c r="AZ12" i="17"/>
  <c r="BA12" i="17"/>
  <c r="BB12" i="17"/>
  <c r="BC12" i="17"/>
  <c r="BE12" i="17"/>
  <c r="BF12" i="17"/>
  <c r="BG12" i="17"/>
  <c r="BH12" i="17"/>
  <c r="BJ12" i="17"/>
  <c r="BK12" i="17"/>
  <c r="BL12" i="17"/>
  <c r="BM12" i="17"/>
  <c r="BO12" i="17"/>
  <c r="BP12" i="17"/>
  <c r="BQ12" i="17"/>
  <c r="BR12" i="17"/>
  <c r="Q12" i="17"/>
  <c r="Q13" i="17" s="1"/>
  <c r="R12" i="17"/>
  <c r="S12" i="17"/>
  <c r="T12" i="17"/>
  <c r="N12" i="17"/>
  <c r="O12" i="17"/>
  <c r="M12" i="17"/>
  <c r="P5" i="17"/>
  <c r="U5" i="17" s="1"/>
  <c r="Z5" i="17" s="1"/>
  <c r="P6" i="17"/>
  <c r="U6" i="17" s="1"/>
  <c r="Z6" i="17" s="1"/>
  <c r="P7" i="17"/>
  <c r="U7" i="17" s="1"/>
  <c r="Z7" i="17" s="1"/>
  <c r="P8" i="17"/>
  <c r="U8" i="17" s="1"/>
  <c r="Z8" i="17" s="1"/>
  <c r="P9" i="17"/>
  <c r="U9" i="17" s="1"/>
  <c r="Z9" i="17" s="1"/>
  <c r="P11" i="17"/>
  <c r="U11" i="17" s="1"/>
  <c r="Z11" i="17" s="1"/>
  <c r="V13" i="17" l="1"/>
  <c r="AA13" i="17" s="1"/>
  <c r="AF13" i="17" s="1"/>
  <c r="AK13" i="17" s="1"/>
  <c r="AP13" i="17" s="1"/>
  <c r="AU13" i="17" s="1"/>
  <c r="AZ13" i="17" s="1"/>
  <c r="BE13" i="17" s="1"/>
  <c r="BJ13" i="17" s="1"/>
  <c r="BO13" i="17" s="1"/>
  <c r="U29" i="16"/>
  <c r="P37" i="16"/>
  <c r="AE18" i="16"/>
  <c r="P12" i="17"/>
  <c r="U15" i="17"/>
  <c r="P22" i="17"/>
  <c r="U22" i="17" s="1"/>
  <c r="Z22" i="17" s="1"/>
  <c r="AE22" i="17" s="1"/>
  <c r="P23" i="17"/>
  <c r="U23" i="17" s="1"/>
  <c r="Z23" i="17" s="1"/>
  <c r="AE23" i="17" s="1"/>
  <c r="P24" i="17"/>
  <c r="U24" i="17" s="1"/>
  <c r="Z24" i="17" s="1"/>
  <c r="AE24" i="17" s="1"/>
  <c r="P25" i="17"/>
  <c r="U25" i="17" s="1"/>
  <c r="Z25" i="17" s="1"/>
  <c r="P16" i="17"/>
  <c r="U16" i="17" s="1"/>
  <c r="Z16" i="17" s="1"/>
  <c r="AE16" i="17" s="1"/>
  <c r="P17" i="17"/>
  <c r="U17" i="17" s="1"/>
  <c r="Z17" i="17" s="1"/>
  <c r="AE17" i="17" s="1"/>
  <c r="P20" i="17"/>
  <c r="U20" i="17" s="1"/>
  <c r="Z20" i="17" s="1"/>
  <c r="AE20" i="17" s="1"/>
  <c r="P21" i="17"/>
  <c r="U21" i="17" s="1"/>
  <c r="Z21" i="17" s="1"/>
  <c r="AE21" i="17" s="1"/>
  <c r="J13" i="17"/>
  <c r="H13" i="17"/>
  <c r="I4" i="17"/>
  <c r="I5" i="17"/>
  <c r="I6" i="17"/>
  <c r="I7" i="17"/>
  <c r="I8" i="17"/>
  <c r="I9" i="17"/>
  <c r="I11" i="17"/>
  <c r="U3" i="17"/>
  <c r="Z3" i="17" s="1"/>
  <c r="AE3" i="17" s="1"/>
  <c r="AJ3" i="17" s="1"/>
  <c r="AO3" i="17" s="1"/>
  <c r="AT3" i="17" s="1"/>
  <c r="AY3" i="17" s="1"/>
  <c r="BD3" i="17" s="1"/>
  <c r="BI3" i="17" s="1"/>
  <c r="BN3" i="17" s="1"/>
  <c r="BS3" i="17" s="1"/>
  <c r="P28" i="17" l="1"/>
  <c r="Z29" i="16"/>
  <c r="AJ18" i="16"/>
  <c r="U12" i="17"/>
  <c r="I13" i="17"/>
  <c r="G31" i="4" s="1"/>
  <c r="Z15" i="17"/>
  <c r="I16" i="17"/>
  <c r="I17" i="17"/>
  <c r="I20" i="17"/>
  <c r="I21" i="17"/>
  <c r="I22" i="17"/>
  <c r="I23" i="17"/>
  <c r="I24" i="17"/>
  <c r="C16" i="16"/>
  <c r="I29" i="17" l="1"/>
  <c r="G32" i="4" s="1"/>
  <c r="J29" i="17"/>
  <c r="U28" i="17"/>
  <c r="AE29" i="16"/>
  <c r="AO18" i="16"/>
  <c r="AE15" i="17"/>
  <c r="U63" i="14"/>
  <c r="Z63" i="14" s="1"/>
  <c r="AE63" i="14" s="1"/>
  <c r="AJ63" i="14" s="1"/>
  <c r="AO63" i="14" l="1"/>
  <c r="AT63" i="14" s="1"/>
  <c r="AY63" i="14" s="1"/>
  <c r="BD63" i="14" s="1"/>
  <c r="BI63" i="14" s="1"/>
  <c r="BN63" i="14" s="1"/>
  <c r="BS63" i="14" s="1"/>
  <c r="G63" i="14" s="1"/>
  <c r="AJ29" i="16"/>
  <c r="AT18" i="16"/>
  <c r="AJ15" i="17"/>
  <c r="AO29" i="16" l="1"/>
  <c r="AY18" i="16"/>
  <c r="AO15" i="17"/>
  <c r="AT29" i="16" l="1"/>
  <c r="BD18" i="16"/>
  <c r="AT15" i="17"/>
  <c r="AY29" i="16" l="1"/>
  <c r="BI18" i="16"/>
  <c r="AY15" i="17"/>
  <c r="D49" i="22"/>
  <c r="BD29" i="16" l="1"/>
  <c r="BN18" i="16"/>
  <c r="BD15" i="17"/>
  <c r="BI29" i="16" l="1"/>
  <c r="BS18" i="16"/>
  <c r="BI15" i="17"/>
  <c r="U64" i="14"/>
  <c r="Z64" i="14" s="1"/>
  <c r="AE64" i="14" s="1"/>
  <c r="AJ64" i="14" s="1"/>
  <c r="C22" i="11"/>
  <c r="U54" i="14"/>
  <c r="Z54" i="14" s="1"/>
  <c r="AE54" i="14" s="1"/>
  <c r="AO64" i="14" l="1"/>
  <c r="AT64" i="14" s="1"/>
  <c r="AY64" i="14" s="1"/>
  <c r="BD64" i="14" s="1"/>
  <c r="BI64" i="14" s="1"/>
  <c r="BN64" i="14" s="1"/>
  <c r="BS64" i="14" s="1"/>
  <c r="G64" i="14" s="1"/>
  <c r="BN29" i="16"/>
  <c r="AJ54" i="14"/>
  <c r="BN15" i="17"/>
  <c r="C8" i="15"/>
  <c r="BS29" i="16" l="1"/>
  <c r="AO54" i="14"/>
  <c r="BS15" i="17"/>
  <c r="U12" i="20"/>
  <c r="Z12" i="20" s="1"/>
  <c r="AE12" i="20" s="1"/>
  <c r="AJ12" i="20" s="1"/>
  <c r="T21" i="11"/>
  <c r="BR21" i="11"/>
  <c r="BQ21" i="11"/>
  <c r="BP21" i="11"/>
  <c r="BO21" i="11"/>
  <c r="BM21" i="11"/>
  <c r="BL21" i="11"/>
  <c r="BK21" i="11"/>
  <c r="BJ21" i="11"/>
  <c r="BH21" i="11"/>
  <c r="BG21" i="11"/>
  <c r="BF21" i="11"/>
  <c r="BE21" i="11"/>
  <c r="BC21" i="11"/>
  <c r="BB21" i="11"/>
  <c r="BA21" i="11"/>
  <c r="AZ21" i="11"/>
  <c r="AX21" i="11"/>
  <c r="AW21" i="11"/>
  <c r="AV21" i="11"/>
  <c r="AU21" i="11"/>
  <c r="AS21" i="11"/>
  <c r="AR21" i="11"/>
  <c r="AQ21" i="11"/>
  <c r="AP21" i="11"/>
  <c r="AN21" i="11"/>
  <c r="AM21" i="11"/>
  <c r="AL21" i="11"/>
  <c r="AK21" i="11"/>
  <c r="AI21" i="11"/>
  <c r="AH21" i="11"/>
  <c r="AG21" i="11"/>
  <c r="AF21" i="11"/>
  <c r="AB21" i="11"/>
  <c r="AC21" i="11"/>
  <c r="AD21" i="11"/>
  <c r="AA21" i="11"/>
  <c r="W21" i="11"/>
  <c r="X21" i="11"/>
  <c r="Y21" i="11"/>
  <c r="V21" i="11"/>
  <c r="S21" i="11"/>
  <c r="R21" i="11"/>
  <c r="Q21" i="11"/>
  <c r="O21" i="11"/>
  <c r="N21" i="11"/>
  <c r="M21" i="11"/>
  <c r="AO12" i="20" l="1"/>
  <c r="T22" i="11"/>
  <c r="Y22" i="11" s="1"/>
  <c r="AD22" i="11" s="1"/>
  <c r="AI22" i="11" s="1"/>
  <c r="AN22" i="11" s="1"/>
  <c r="AS22" i="11" s="1"/>
  <c r="AX22" i="11" s="1"/>
  <c r="BC22" i="11" s="1"/>
  <c r="BH22" i="11" s="1"/>
  <c r="BM22" i="11" s="1"/>
  <c r="BR22" i="11" s="1"/>
  <c r="F13" i="4" s="1"/>
  <c r="S22" i="11"/>
  <c r="X22" i="11" s="1"/>
  <c r="AC22" i="11" s="1"/>
  <c r="AH22" i="11" s="1"/>
  <c r="AM22" i="11" s="1"/>
  <c r="AR22" i="11" s="1"/>
  <c r="AW22" i="11" s="1"/>
  <c r="BB22" i="11" s="1"/>
  <c r="BG22" i="11" s="1"/>
  <c r="BL22" i="11" s="1"/>
  <c r="BQ22" i="11" s="1"/>
  <c r="AT54" i="14"/>
  <c r="U19" i="11"/>
  <c r="Z19" i="11" s="1"/>
  <c r="AE19" i="11" s="1"/>
  <c r="AJ19" i="11" s="1"/>
  <c r="AO19" i="11" s="1"/>
  <c r="AT19" i="11" s="1"/>
  <c r="AY19" i="11" s="1"/>
  <c r="BD19" i="11" s="1"/>
  <c r="BI19" i="11" s="1"/>
  <c r="BN19" i="11" s="1"/>
  <c r="BS19" i="11" s="1"/>
  <c r="G19" i="11" s="1"/>
  <c r="N22" i="11"/>
  <c r="O22" i="11"/>
  <c r="M22" i="11"/>
  <c r="U20" i="11"/>
  <c r="Z20" i="11" s="1"/>
  <c r="AE20" i="11" s="1"/>
  <c r="AJ20" i="11" s="1"/>
  <c r="AO20" i="11" s="1"/>
  <c r="AT20" i="11" s="1"/>
  <c r="AY20" i="11" s="1"/>
  <c r="BD20" i="11" s="1"/>
  <c r="BI20" i="11" s="1"/>
  <c r="BN20" i="11" s="1"/>
  <c r="BS20" i="11" s="1"/>
  <c r="G20" i="11" s="1"/>
  <c r="AT12" i="20" l="1"/>
  <c r="AY54" i="14"/>
  <c r="R22" i="11"/>
  <c r="W22" i="11" s="1"/>
  <c r="AB22" i="11" s="1"/>
  <c r="AG22" i="11" s="1"/>
  <c r="AL22" i="11" s="1"/>
  <c r="BD54" i="14" l="1"/>
  <c r="C11" i="11"/>
  <c r="C18" i="12"/>
  <c r="BI54" i="14" l="1"/>
  <c r="AY12" i="20"/>
  <c r="BD12" i="20" l="1"/>
  <c r="BN54" i="14"/>
  <c r="BI12" i="20" l="1"/>
  <c r="BS54" i="14"/>
  <c r="G54" i="14" s="1"/>
  <c r="Q29" i="17"/>
  <c r="V29" i="17" s="1"/>
  <c r="AA29" i="17" s="1"/>
  <c r="AF29" i="17" s="1"/>
  <c r="AK29" i="17" s="1"/>
  <c r="AP29" i="17" s="1"/>
  <c r="AU29" i="17" s="1"/>
  <c r="AZ29" i="17" s="1"/>
  <c r="BE29" i="17" s="1"/>
  <c r="BJ29" i="17" s="1"/>
  <c r="BO29" i="17" s="1"/>
  <c r="Q17" i="12"/>
  <c r="Q9" i="12"/>
  <c r="Q10" i="11"/>
  <c r="Q21" i="8"/>
  <c r="Q5" i="7"/>
  <c r="Q24" i="5"/>
  <c r="Q15" i="5"/>
  <c r="Q26" i="2"/>
  <c r="BN12" i="20" l="1"/>
  <c r="B53" i="22"/>
  <c r="BS12" i="20" l="1"/>
  <c r="Q7" i="13"/>
  <c r="G12" i="20" l="1"/>
  <c r="U18" i="19"/>
  <c r="Z18" i="19" s="1"/>
  <c r="AE18" i="19" s="1"/>
  <c r="AJ18" i="19" s="1"/>
  <c r="AO18" i="19" s="1"/>
  <c r="AT18" i="19" s="1"/>
  <c r="AY18" i="19" s="1"/>
  <c r="BD18" i="19" s="1"/>
  <c r="BI18" i="19" s="1"/>
  <c r="BN18" i="19" s="1"/>
  <c r="BS18" i="19" s="1"/>
  <c r="G18" i="19" s="1"/>
  <c r="N56" i="14" l="1"/>
  <c r="O56" i="14"/>
  <c r="M56" i="14"/>
  <c r="N46" i="14"/>
  <c r="O46" i="14"/>
  <c r="M46" i="14"/>
  <c r="N30" i="14"/>
  <c r="O30" i="14"/>
  <c r="M30" i="14"/>
  <c r="N12" i="14"/>
  <c r="O12" i="14"/>
  <c r="M12" i="14"/>
  <c r="N7" i="19" l="1"/>
  <c r="O7" i="19"/>
  <c r="M7" i="19"/>
  <c r="N29" i="21"/>
  <c r="N30" i="21" s="1"/>
  <c r="O29" i="21"/>
  <c r="O30" i="21" s="1"/>
  <c r="M29" i="21"/>
  <c r="M30" i="21" s="1"/>
  <c r="N12" i="21"/>
  <c r="O12" i="21"/>
  <c r="M12" i="21"/>
  <c r="BP7" i="13"/>
  <c r="BQ7" i="13"/>
  <c r="BR7" i="13"/>
  <c r="BO7" i="13"/>
  <c r="BK7" i="13"/>
  <c r="BL7" i="13"/>
  <c r="BM7" i="13"/>
  <c r="BJ7" i="13"/>
  <c r="BF7" i="13"/>
  <c r="BG7" i="13"/>
  <c r="BH7" i="13"/>
  <c r="BE7" i="13"/>
  <c r="BA7" i="13"/>
  <c r="BB7" i="13"/>
  <c r="BC7" i="13"/>
  <c r="AZ7" i="13"/>
  <c r="AV7" i="13"/>
  <c r="AW7" i="13"/>
  <c r="AX7" i="13"/>
  <c r="AU7" i="13"/>
  <c r="AQ7" i="13"/>
  <c r="AR7" i="13"/>
  <c r="AS7" i="13"/>
  <c r="AP7" i="13"/>
  <c r="AL7" i="13"/>
  <c r="AM7" i="13"/>
  <c r="AN7" i="13"/>
  <c r="AK7" i="13"/>
  <c r="AG7" i="13"/>
  <c r="AH7" i="13"/>
  <c r="AI7" i="13"/>
  <c r="AF7" i="13"/>
  <c r="AB7" i="13"/>
  <c r="AC7" i="13"/>
  <c r="AD7" i="13"/>
  <c r="AA7" i="13"/>
  <c r="W7" i="13"/>
  <c r="X7" i="13"/>
  <c r="Y7" i="13"/>
  <c r="V7" i="13"/>
  <c r="S7" i="13"/>
  <c r="T7" i="13"/>
  <c r="R7" i="13"/>
  <c r="N7" i="13"/>
  <c r="O7" i="13"/>
  <c r="M7" i="13"/>
  <c r="BP17" i="12"/>
  <c r="BQ17" i="12"/>
  <c r="BR17" i="12"/>
  <c r="BO17" i="12"/>
  <c r="BK17" i="12"/>
  <c r="BL17" i="12"/>
  <c r="BM17" i="12"/>
  <c r="BJ17" i="12"/>
  <c r="BF17" i="12"/>
  <c r="BG17" i="12"/>
  <c r="BH17" i="12"/>
  <c r="BE17" i="12"/>
  <c r="BA17" i="12"/>
  <c r="BB17" i="12"/>
  <c r="BC17" i="12"/>
  <c r="AZ17" i="12"/>
  <c r="AV17" i="12"/>
  <c r="AW17" i="12"/>
  <c r="AX17" i="12"/>
  <c r="AU17" i="12"/>
  <c r="AQ17" i="12"/>
  <c r="AR17" i="12"/>
  <c r="AS17" i="12"/>
  <c r="AP17" i="12"/>
  <c r="AL17" i="12"/>
  <c r="AM17" i="12"/>
  <c r="AN17" i="12"/>
  <c r="AK17" i="12"/>
  <c r="AG17" i="12"/>
  <c r="AH17" i="12"/>
  <c r="AI17" i="12"/>
  <c r="AF17" i="12"/>
  <c r="AB17" i="12"/>
  <c r="AC17" i="12"/>
  <c r="AD17" i="12"/>
  <c r="AA17" i="12"/>
  <c r="W17" i="12"/>
  <c r="X17" i="12"/>
  <c r="Y17" i="12"/>
  <c r="V17" i="12"/>
  <c r="S17" i="12"/>
  <c r="T17" i="12"/>
  <c r="R17" i="12"/>
  <c r="N17" i="12"/>
  <c r="O17" i="12"/>
  <c r="M17" i="12"/>
  <c r="BP9" i="12"/>
  <c r="BQ9" i="12"/>
  <c r="BR9" i="12"/>
  <c r="BO9" i="12"/>
  <c r="BK9" i="12"/>
  <c r="BL9" i="12"/>
  <c r="BM9" i="12"/>
  <c r="BJ9" i="12"/>
  <c r="BF9" i="12"/>
  <c r="BG9" i="12"/>
  <c r="BH9" i="12"/>
  <c r="BE9" i="12"/>
  <c r="BA9" i="12"/>
  <c r="BB9" i="12"/>
  <c r="BC9" i="12"/>
  <c r="AZ9" i="12"/>
  <c r="AV9" i="12"/>
  <c r="AW9" i="12"/>
  <c r="AX9" i="12"/>
  <c r="AU9" i="12"/>
  <c r="AQ9" i="12"/>
  <c r="AR9" i="12"/>
  <c r="AS9" i="12"/>
  <c r="AP9" i="12"/>
  <c r="AL9" i="12"/>
  <c r="AM9" i="12"/>
  <c r="AN9" i="12"/>
  <c r="AK9" i="12"/>
  <c r="AG9" i="12"/>
  <c r="AH9" i="12"/>
  <c r="AI9" i="12"/>
  <c r="AF9" i="12"/>
  <c r="AB9" i="12"/>
  <c r="AC9" i="12"/>
  <c r="AD9" i="12"/>
  <c r="AA9" i="12"/>
  <c r="W9" i="12"/>
  <c r="X9" i="12"/>
  <c r="Y9" i="12"/>
  <c r="V9" i="12"/>
  <c r="S9" i="12"/>
  <c r="T9" i="12"/>
  <c r="R9" i="12"/>
  <c r="N9" i="12"/>
  <c r="O9" i="12"/>
  <c r="M9" i="12"/>
  <c r="BP10" i="11"/>
  <c r="BQ10" i="11"/>
  <c r="BR10" i="11"/>
  <c r="BO10" i="11"/>
  <c r="BK10" i="11"/>
  <c r="BL10" i="11"/>
  <c r="BM10" i="11"/>
  <c r="BJ10" i="11"/>
  <c r="BF10" i="11"/>
  <c r="BG10" i="11"/>
  <c r="BH10" i="11"/>
  <c r="BE10" i="11"/>
  <c r="BA10" i="11"/>
  <c r="BB10" i="11"/>
  <c r="BC10" i="11"/>
  <c r="AZ10" i="11"/>
  <c r="AV10" i="11"/>
  <c r="AW10" i="11"/>
  <c r="AX10" i="11"/>
  <c r="AU10" i="11"/>
  <c r="AQ10" i="11"/>
  <c r="AR10" i="11"/>
  <c r="AS10" i="11"/>
  <c r="AP10" i="11"/>
  <c r="AL10" i="11"/>
  <c r="AM10" i="11"/>
  <c r="AN10" i="11"/>
  <c r="AK10" i="11"/>
  <c r="AG10" i="11"/>
  <c r="AH10" i="11"/>
  <c r="AI10" i="11"/>
  <c r="AF10" i="11"/>
  <c r="AB10" i="11"/>
  <c r="AC10" i="11"/>
  <c r="AD10" i="11"/>
  <c r="AA10" i="11"/>
  <c r="W10" i="11"/>
  <c r="X10" i="11"/>
  <c r="Y10" i="11"/>
  <c r="V10" i="11"/>
  <c r="S10" i="11"/>
  <c r="T10" i="11"/>
  <c r="R10" i="11"/>
  <c r="N10" i="11"/>
  <c r="O10" i="11"/>
  <c r="M10" i="11"/>
  <c r="BP5" i="7"/>
  <c r="BQ5" i="7"/>
  <c r="BR5" i="7"/>
  <c r="BO5" i="7"/>
  <c r="BK5" i="7"/>
  <c r="BL5" i="7"/>
  <c r="BM5" i="7"/>
  <c r="BJ5" i="7"/>
  <c r="BF5" i="7"/>
  <c r="BG5" i="7"/>
  <c r="BH5" i="7"/>
  <c r="BE5" i="7"/>
  <c r="BA5" i="7"/>
  <c r="BB5" i="7"/>
  <c r="BC5" i="7"/>
  <c r="AZ5" i="7"/>
  <c r="AV5" i="7"/>
  <c r="AW5" i="7"/>
  <c r="AX5" i="7"/>
  <c r="AU5" i="7"/>
  <c r="AQ5" i="7"/>
  <c r="AR5" i="7"/>
  <c r="AS5" i="7"/>
  <c r="AP5" i="7"/>
  <c r="AL5" i="7"/>
  <c r="AM5" i="7"/>
  <c r="AN5" i="7"/>
  <c r="AK5" i="7"/>
  <c r="AG5" i="7"/>
  <c r="AH5" i="7"/>
  <c r="AI5" i="7"/>
  <c r="AF5" i="7"/>
  <c r="W5" i="7"/>
  <c r="X5" i="7"/>
  <c r="Y5" i="7"/>
  <c r="V5" i="7"/>
  <c r="S5" i="7"/>
  <c r="T5" i="7"/>
  <c r="R5" i="7"/>
  <c r="N5" i="7"/>
  <c r="O5" i="7"/>
  <c r="M5" i="7"/>
  <c r="BP24" i="5"/>
  <c r="BQ24" i="5"/>
  <c r="BR24" i="5"/>
  <c r="BO24" i="5"/>
  <c r="BK24" i="5"/>
  <c r="BL24" i="5"/>
  <c r="BM24" i="5"/>
  <c r="BJ24" i="5"/>
  <c r="BF24" i="5"/>
  <c r="BG24" i="5"/>
  <c r="BH24" i="5"/>
  <c r="BE24" i="5"/>
  <c r="BA24" i="5"/>
  <c r="BB24" i="5"/>
  <c r="BC24" i="5"/>
  <c r="AZ24" i="5"/>
  <c r="AV24" i="5"/>
  <c r="AW24" i="5"/>
  <c r="AX24" i="5"/>
  <c r="AU24" i="5"/>
  <c r="AQ24" i="5"/>
  <c r="AR24" i="5"/>
  <c r="AS24" i="5"/>
  <c r="AP24" i="5"/>
  <c r="AL24" i="5"/>
  <c r="AM24" i="5"/>
  <c r="AN24" i="5"/>
  <c r="AK24" i="5"/>
  <c r="AG24" i="5"/>
  <c r="AH24" i="5"/>
  <c r="AI24" i="5"/>
  <c r="AF24" i="5"/>
  <c r="AB24" i="5"/>
  <c r="AC24" i="5"/>
  <c r="AD24" i="5"/>
  <c r="AA24" i="5"/>
  <c r="W24" i="5"/>
  <c r="X24" i="5"/>
  <c r="Y24" i="5"/>
  <c r="V24" i="5"/>
  <c r="S24" i="5"/>
  <c r="T24" i="5"/>
  <c r="R24" i="5"/>
  <c r="N24" i="5"/>
  <c r="O24" i="5"/>
  <c r="M24" i="5"/>
  <c r="BP15" i="5"/>
  <c r="BQ15" i="5"/>
  <c r="BR15" i="5"/>
  <c r="BO15" i="5"/>
  <c r="BK15" i="5"/>
  <c r="BL15" i="5"/>
  <c r="BM15" i="5"/>
  <c r="BJ15" i="5"/>
  <c r="BF15" i="5"/>
  <c r="BG15" i="5"/>
  <c r="BH15" i="5"/>
  <c r="BE15" i="5"/>
  <c r="BA15" i="5"/>
  <c r="BB15" i="5"/>
  <c r="BC15" i="5"/>
  <c r="AZ15" i="5"/>
  <c r="AV15" i="5"/>
  <c r="AW15" i="5"/>
  <c r="AX15" i="5"/>
  <c r="AU15" i="5"/>
  <c r="AQ15" i="5"/>
  <c r="AR15" i="5"/>
  <c r="AS15" i="5"/>
  <c r="AP15" i="5"/>
  <c r="AL15" i="5"/>
  <c r="AM15" i="5"/>
  <c r="AN15" i="5"/>
  <c r="AK15" i="5"/>
  <c r="AG15" i="5"/>
  <c r="AH15" i="5"/>
  <c r="AI15" i="5"/>
  <c r="AF15" i="5"/>
  <c r="AB15" i="5"/>
  <c r="AC15" i="5"/>
  <c r="AD15" i="5"/>
  <c r="AA15" i="5"/>
  <c r="W15" i="5"/>
  <c r="X15" i="5"/>
  <c r="Y15" i="5"/>
  <c r="V15" i="5"/>
  <c r="S15" i="5"/>
  <c r="T15" i="5"/>
  <c r="R15" i="5"/>
  <c r="N15" i="5"/>
  <c r="O15" i="5"/>
  <c r="M15" i="5"/>
  <c r="BP26" i="2"/>
  <c r="BQ26" i="2"/>
  <c r="BR26" i="2"/>
  <c r="BO26" i="2"/>
  <c r="BK26" i="2"/>
  <c r="BL26" i="2"/>
  <c r="BJ26" i="2"/>
  <c r="BF26" i="2"/>
  <c r="BG26" i="2"/>
  <c r="BH26" i="2"/>
  <c r="BE26" i="2"/>
  <c r="BA26" i="2"/>
  <c r="BB26" i="2"/>
  <c r="BC26" i="2"/>
  <c r="AZ26" i="2"/>
  <c r="AV26" i="2"/>
  <c r="AW26" i="2"/>
  <c r="AX26" i="2"/>
  <c r="AU26" i="2"/>
  <c r="AQ26" i="2"/>
  <c r="AR26" i="2"/>
  <c r="AS26" i="2"/>
  <c r="AP26" i="2"/>
  <c r="AL26" i="2"/>
  <c r="AM26" i="2"/>
  <c r="AN26" i="2"/>
  <c r="AK26" i="2"/>
  <c r="AG26" i="2"/>
  <c r="AH26" i="2"/>
  <c r="AI26" i="2"/>
  <c r="AF26" i="2"/>
  <c r="AB26" i="2"/>
  <c r="AC26" i="2"/>
  <c r="AD26" i="2"/>
  <c r="AA26" i="2"/>
  <c r="W26" i="2"/>
  <c r="X26" i="2"/>
  <c r="Y26" i="2"/>
  <c r="V26" i="2"/>
  <c r="R26" i="2"/>
  <c r="S26" i="2"/>
  <c r="T26" i="2"/>
  <c r="AQ22" i="11" l="1"/>
  <c r="AV22" i="11" s="1"/>
  <c r="BA22" i="11" s="1"/>
  <c r="BF22" i="11" s="1"/>
  <c r="BK22" i="11" s="1"/>
  <c r="BP22" i="11" s="1"/>
  <c r="D13" i="4" s="1"/>
  <c r="B16" i="4"/>
  <c r="B23" i="4"/>
  <c r="B32" i="4"/>
  <c r="K13" i="4" l="1"/>
  <c r="C15" i="2" l="1"/>
  <c r="U65" i="14" l="1"/>
  <c r="Z65" i="14" s="1"/>
  <c r="AE65" i="14" s="1"/>
  <c r="AJ65" i="14" l="1"/>
  <c r="AO65" i="14" l="1"/>
  <c r="Z22" i="19"/>
  <c r="AE22" i="19" s="1"/>
  <c r="AJ22" i="19" s="1"/>
  <c r="AO22" i="19" s="1"/>
  <c r="AT22" i="19" s="1"/>
  <c r="AY22" i="19" s="1"/>
  <c r="BD22" i="19" s="1"/>
  <c r="BI22" i="19" s="1"/>
  <c r="BN22" i="19" l="1"/>
  <c r="BS22" i="19" s="1"/>
  <c r="G22" i="19" s="1"/>
  <c r="AT65" i="14"/>
  <c r="BR17" i="21"/>
  <c r="BQ17" i="21"/>
  <c r="BP17" i="21"/>
  <c r="BO17" i="21"/>
  <c r="AY65" i="14" l="1"/>
  <c r="BR17" i="14"/>
  <c r="BQ17" i="14"/>
  <c r="BP17" i="14"/>
  <c r="BO17" i="14"/>
  <c r="BR5" i="10"/>
  <c r="BQ5" i="10"/>
  <c r="BP5" i="10"/>
  <c r="BO5" i="10"/>
  <c r="BR14" i="2"/>
  <c r="BQ14" i="2"/>
  <c r="BP14" i="2"/>
  <c r="BO14" i="2"/>
  <c r="BD65" i="14" l="1"/>
  <c r="J18" i="14"/>
  <c r="BI65" i="14" l="1"/>
  <c r="BM17" i="14"/>
  <c r="BL17" i="14"/>
  <c r="BK17" i="14"/>
  <c r="BJ17" i="14"/>
  <c r="BH17" i="14"/>
  <c r="BG17" i="14"/>
  <c r="BF17" i="14"/>
  <c r="BE17" i="14"/>
  <c r="BC17" i="14"/>
  <c r="BB17" i="14"/>
  <c r="BA17" i="14"/>
  <c r="AZ17" i="14"/>
  <c r="AX17" i="14"/>
  <c r="AW17" i="14"/>
  <c r="AV17" i="14"/>
  <c r="AU17" i="14"/>
  <c r="AS17" i="14"/>
  <c r="AR17" i="14"/>
  <c r="AQ17" i="14"/>
  <c r="AP17" i="14"/>
  <c r="Q17" i="14"/>
  <c r="AN17" i="14"/>
  <c r="AM17" i="14"/>
  <c r="AL17" i="14"/>
  <c r="AK17" i="14"/>
  <c r="AI17" i="14"/>
  <c r="AH17" i="14"/>
  <c r="AG17" i="14"/>
  <c r="AF17" i="14"/>
  <c r="AD17" i="14"/>
  <c r="AC17" i="14"/>
  <c r="AB17" i="14"/>
  <c r="AA17" i="14"/>
  <c r="Y17" i="14"/>
  <c r="X17" i="14"/>
  <c r="W17" i="14"/>
  <c r="V17" i="14"/>
  <c r="T17" i="14"/>
  <c r="S17" i="14"/>
  <c r="R17" i="14"/>
  <c r="N18" i="14"/>
  <c r="O18" i="14"/>
  <c r="M18" i="14"/>
  <c r="E18" i="14"/>
  <c r="F18" i="14" s="1"/>
  <c r="P18" i="14" s="1"/>
  <c r="B20" i="4"/>
  <c r="B15" i="4"/>
  <c r="B31" i="4"/>
  <c r="B18" i="4"/>
  <c r="B11" i="4"/>
  <c r="B37" i="22" s="1"/>
  <c r="B17" i="22" l="1"/>
  <c r="BN65" i="14"/>
  <c r="R18" i="14"/>
  <c r="W18" i="14" s="1"/>
  <c r="AB18" i="14" s="1"/>
  <c r="AG18" i="14" s="1"/>
  <c r="AL18" i="14" s="1"/>
  <c r="AQ18" i="14" s="1"/>
  <c r="AV18" i="14" s="1"/>
  <c r="BA18" i="14" s="1"/>
  <c r="BF18" i="14" s="1"/>
  <c r="BK18" i="14" s="1"/>
  <c r="BP18" i="14" s="1"/>
  <c r="S18" i="14"/>
  <c r="X18" i="14" s="1"/>
  <c r="AC18" i="14" s="1"/>
  <c r="AH18" i="14" s="1"/>
  <c r="AM18" i="14" s="1"/>
  <c r="AR18" i="14" s="1"/>
  <c r="AW18" i="14" s="1"/>
  <c r="BB18" i="14" s="1"/>
  <c r="BG18" i="14" s="1"/>
  <c r="BL18" i="14" s="1"/>
  <c r="BQ18" i="14" s="1"/>
  <c r="T18" i="14"/>
  <c r="Y18" i="14" s="1"/>
  <c r="AD18" i="14" s="1"/>
  <c r="AI18" i="14" s="1"/>
  <c r="AN18" i="14" s="1"/>
  <c r="AS18" i="14" s="1"/>
  <c r="AX18" i="14" s="1"/>
  <c r="BC18" i="14" s="1"/>
  <c r="BH18" i="14" s="1"/>
  <c r="BM18" i="14" s="1"/>
  <c r="BR18" i="14" s="1"/>
  <c r="C46" i="22"/>
  <c r="BS65" i="14" l="1"/>
  <c r="G65" i="14" s="1"/>
  <c r="E46" i="22"/>
  <c r="C31" i="14" l="1"/>
  <c r="A18" i="4" s="1"/>
  <c r="O14" i="2" l="1"/>
  <c r="Y14" i="2"/>
  <c r="AD14" i="2"/>
  <c r="AI14" i="2"/>
  <c r="AN14" i="2"/>
  <c r="AS14" i="2"/>
  <c r="AX14" i="2"/>
  <c r="BC14" i="2"/>
  <c r="BH14" i="2"/>
  <c r="BM14" i="2"/>
  <c r="N14" i="2"/>
  <c r="S14" i="2"/>
  <c r="X14" i="2"/>
  <c r="AC14" i="2"/>
  <c r="AH14" i="2"/>
  <c r="AM14" i="2"/>
  <c r="AR14" i="2"/>
  <c r="AW14" i="2"/>
  <c r="BB14" i="2"/>
  <c r="BG14" i="2"/>
  <c r="BL14" i="2"/>
  <c r="M14" i="2"/>
  <c r="R14" i="2"/>
  <c r="W14" i="2"/>
  <c r="AB14" i="2"/>
  <c r="AG14" i="2"/>
  <c r="AL14" i="2"/>
  <c r="AQ14" i="2"/>
  <c r="AV14" i="2"/>
  <c r="BA14" i="2"/>
  <c r="BF14" i="2"/>
  <c r="BK14" i="2"/>
  <c r="Z13" i="2"/>
  <c r="BJ14" i="2"/>
  <c r="BE14" i="2"/>
  <c r="AZ14" i="2"/>
  <c r="AU14" i="2"/>
  <c r="AP14" i="2"/>
  <c r="AK14" i="2"/>
  <c r="AF14" i="2"/>
  <c r="AA14" i="2"/>
  <c r="V14" i="2"/>
  <c r="Q14" i="2"/>
  <c r="E15" i="2"/>
  <c r="J7" i="4"/>
  <c r="J27" i="2"/>
  <c r="J6" i="4" s="1"/>
  <c r="T36" i="2"/>
  <c r="Y36" i="2" s="1"/>
  <c r="S36" i="2"/>
  <c r="AO33" i="2"/>
  <c r="AT33" i="2" s="1"/>
  <c r="AY33" i="2" s="1"/>
  <c r="BD33" i="2" s="1"/>
  <c r="BI33" i="2" s="1"/>
  <c r="BN33" i="2" s="1"/>
  <c r="BS33" i="2" s="1"/>
  <c r="G33" i="2" s="1"/>
  <c r="AO31" i="2"/>
  <c r="AT31" i="2" s="1"/>
  <c r="AY31" i="2" s="1"/>
  <c r="BD31" i="2" s="1"/>
  <c r="BI31" i="2" s="1"/>
  <c r="BN31" i="2" s="1"/>
  <c r="BS31" i="2" s="1"/>
  <c r="G31" i="2" s="1"/>
  <c r="A7" i="4"/>
  <c r="N26" i="2"/>
  <c r="M26" i="2"/>
  <c r="O26" i="2"/>
  <c r="AO25" i="2"/>
  <c r="AT25" i="2" s="1"/>
  <c r="AY25" i="2" s="1"/>
  <c r="BD25" i="2" s="1"/>
  <c r="BI25" i="2" s="1"/>
  <c r="BN25" i="2" s="1"/>
  <c r="BS25" i="2" s="1"/>
  <c r="G25" i="2" s="1"/>
  <c r="AO24" i="2"/>
  <c r="AT24" i="2" s="1"/>
  <c r="AY24" i="2" s="1"/>
  <c r="BD24" i="2" s="1"/>
  <c r="BI24" i="2" s="1"/>
  <c r="BN24" i="2" s="1"/>
  <c r="BS24" i="2" s="1"/>
  <c r="G24" i="2" s="1"/>
  <c r="AO23" i="2"/>
  <c r="AT23" i="2" s="1"/>
  <c r="AY23" i="2" s="1"/>
  <c r="BD23" i="2" s="1"/>
  <c r="BI23" i="2" s="1"/>
  <c r="BN23" i="2" s="1"/>
  <c r="BS23" i="2" s="1"/>
  <c r="G23" i="2" s="1"/>
  <c r="AO22" i="2"/>
  <c r="AT22" i="2" s="1"/>
  <c r="AY22" i="2" s="1"/>
  <c r="BD22" i="2" s="1"/>
  <c r="BI22" i="2" s="1"/>
  <c r="BN22" i="2" s="1"/>
  <c r="BS22" i="2" s="1"/>
  <c r="G22" i="2" s="1"/>
  <c r="AO21" i="2"/>
  <c r="AT21" i="2" s="1"/>
  <c r="AY21" i="2" s="1"/>
  <c r="BD21" i="2" s="1"/>
  <c r="BI21" i="2" s="1"/>
  <c r="BN21" i="2" s="1"/>
  <c r="BS21" i="2" s="1"/>
  <c r="G21" i="2" s="1"/>
  <c r="AO20" i="2"/>
  <c r="AT20" i="2" s="1"/>
  <c r="AY20" i="2" s="1"/>
  <c r="BD20" i="2" s="1"/>
  <c r="BI20" i="2" s="1"/>
  <c r="BN20" i="2" s="1"/>
  <c r="BS20" i="2" s="1"/>
  <c r="G20" i="2" s="1"/>
  <c r="AO19" i="2"/>
  <c r="AT19" i="2" s="1"/>
  <c r="AY19" i="2" s="1"/>
  <c r="BD19" i="2" s="1"/>
  <c r="BI19" i="2" s="1"/>
  <c r="BN19" i="2" s="1"/>
  <c r="BS19" i="2" s="1"/>
  <c r="G19" i="2" s="1"/>
  <c r="E27" i="2"/>
  <c r="C27" i="2"/>
  <c r="A6" i="4" s="1"/>
  <c r="A8" i="22" s="1"/>
  <c r="P12" i="2"/>
  <c r="U12" i="2" s="1"/>
  <c r="Z12" i="2" s="1"/>
  <c r="AE12" i="2" s="1"/>
  <c r="AJ12" i="2" s="1"/>
  <c r="AO12" i="2" s="1"/>
  <c r="AT12" i="2" s="1"/>
  <c r="AY12" i="2" s="1"/>
  <c r="BD12" i="2" s="1"/>
  <c r="BI12" i="2" s="1"/>
  <c r="BN12" i="2" s="1"/>
  <c r="BS12" i="2" s="1"/>
  <c r="BH9" i="2"/>
  <c r="BG9" i="2"/>
  <c r="BE9" i="2"/>
  <c r="BE10" i="2" s="1"/>
  <c r="BC9" i="2"/>
  <c r="Z3" i="2"/>
  <c r="U8" i="2"/>
  <c r="J9" i="4"/>
  <c r="J8" i="4"/>
  <c r="U23" i="5"/>
  <c r="Z23" i="5" s="1"/>
  <c r="AE23" i="5" s="1"/>
  <c r="AJ23" i="5" s="1"/>
  <c r="AO23" i="5" s="1"/>
  <c r="AT23" i="5" s="1"/>
  <c r="AY23" i="5" s="1"/>
  <c r="BD23" i="5" s="1"/>
  <c r="BI23" i="5" s="1"/>
  <c r="BN23" i="5" s="1"/>
  <c r="BS23" i="5" s="1"/>
  <c r="G23" i="5" s="1"/>
  <c r="U22" i="5"/>
  <c r="Z22" i="5" s="1"/>
  <c r="AE22" i="5" s="1"/>
  <c r="AJ22" i="5" s="1"/>
  <c r="AO22" i="5" s="1"/>
  <c r="AT22" i="5" s="1"/>
  <c r="AY22" i="5" s="1"/>
  <c r="BD22" i="5" s="1"/>
  <c r="BI22" i="5" s="1"/>
  <c r="BN22" i="5" s="1"/>
  <c r="BS22" i="5" s="1"/>
  <c r="G22" i="5" s="1"/>
  <c r="U20" i="5"/>
  <c r="C25" i="5"/>
  <c r="A9" i="4" s="1"/>
  <c r="U14" i="5"/>
  <c r="Z14" i="5" s="1"/>
  <c r="AE14" i="5" s="1"/>
  <c r="AJ14" i="5" s="1"/>
  <c r="AO14" i="5" s="1"/>
  <c r="AT14" i="5" s="1"/>
  <c r="AY14" i="5" s="1"/>
  <c r="BD14" i="5" s="1"/>
  <c r="BI14" i="5" s="1"/>
  <c r="BN14" i="5" s="1"/>
  <c r="BS14" i="5" s="1"/>
  <c r="G14" i="5" s="1"/>
  <c r="U13" i="5"/>
  <c r="Z13" i="5" s="1"/>
  <c r="AE13" i="5" s="1"/>
  <c r="AJ13" i="5" s="1"/>
  <c r="AO13" i="5" s="1"/>
  <c r="AT13" i="5" s="1"/>
  <c r="AY13" i="5" s="1"/>
  <c r="BD13" i="5" s="1"/>
  <c r="BI13" i="5" s="1"/>
  <c r="BN13" i="5" s="1"/>
  <c r="BS13" i="5" s="1"/>
  <c r="G13" i="5" s="1"/>
  <c r="U11" i="5"/>
  <c r="Z11" i="5" s="1"/>
  <c r="AE11" i="5" s="1"/>
  <c r="AJ11" i="5" s="1"/>
  <c r="AO11" i="5" s="1"/>
  <c r="AT11" i="5" s="1"/>
  <c r="AY11" i="5" s="1"/>
  <c r="BD11" i="5" s="1"/>
  <c r="BI11" i="5" s="1"/>
  <c r="BN11" i="5" s="1"/>
  <c r="BS11" i="5" s="1"/>
  <c r="G11" i="5" s="1"/>
  <c r="U10" i="5"/>
  <c r="Z10" i="5" s="1"/>
  <c r="AE10" i="5" s="1"/>
  <c r="AJ10" i="5" s="1"/>
  <c r="AO10" i="5" s="1"/>
  <c r="AT10" i="5" s="1"/>
  <c r="AY10" i="5" s="1"/>
  <c r="BD10" i="5" s="1"/>
  <c r="BI10" i="5" s="1"/>
  <c r="BN10" i="5" s="1"/>
  <c r="BS10" i="5" s="1"/>
  <c r="G10" i="5" s="1"/>
  <c r="U9" i="5"/>
  <c r="Z9" i="5" s="1"/>
  <c r="AE9" i="5" s="1"/>
  <c r="AJ9" i="5" s="1"/>
  <c r="AO9" i="5" s="1"/>
  <c r="AT9" i="5" s="1"/>
  <c r="AY9" i="5" s="1"/>
  <c r="BD9" i="5" s="1"/>
  <c r="BI9" i="5" s="1"/>
  <c r="BN9" i="5" s="1"/>
  <c r="BS9" i="5" s="1"/>
  <c r="G9" i="5" s="1"/>
  <c r="U8" i="5"/>
  <c r="Z8" i="5" s="1"/>
  <c r="AE8" i="5" s="1"/>
  <c r="AJ8" i="5" s="1"/>
  <c r="AO8" i="5" s="1"/>
  <c r="AT8" i="5" s="1"/>
  <c r="AY8" i="5" s="1"/>
  <c r="BD8" i="5" s="1"/>
  <c r="BI8" i="5" s="1"/>
  <c r="BN8" i="5" s="1"/>
  <c r="BS8" i="5" s="1"/>
  <c r="G8" i="5" s="1"/>
  <c r="U7" i="5"/>
  <c r="Z7" i="5" s="1"/>
  <c r="AE7" i="5" s="1"/>
  <c r="AJ7" i="5" s="1"/>
  <c r="AO7" i="5" s="1"/>
  <c r="AT7" i="5" s="1"/>
  <c r="AY7" i="5" s="1"/>
  <c r="BD7" i="5" s="1"/>
  <c r="BI7" i="5" s="1"/>
  <c r="BN7" i="5" s="1"/>
  <c r="BS7" i="5" s="1"/>
  <c r="G7" i="5" s="1"/>
  <c r="U6" i="5"/>
  <c r="Z6" i="5" s="1"/>
  <c r="AE6" i="5" s="1"/>
  <c r="AJ6" i="5" s="1"/>
  <c r="AO6" i="5" s="1"/>
  <c r="AT6" i="5" s="1"/>
  <c r="AY6" i="5" s="1"/>
  <c r="BD6" i="5" s="1"/>
  <c r="BI6" i="5" s="1"/>
  <c r="BN6" i="5" s="1"/>
  <c r="BS6" i="5" s="1"/>
  <c r="G6" i="5" s="1"/>
  <c r="U5" i="5"/>
  <c r="Z5" i="5" s="1"/>
  <c r="U4" i="5"/>
  <c r="Z4" i="5" s="1"/>
  <c r="C16" i="5"/>
  <c r="A8" i="4" s="1"/>
  <c r="T8" i="6"/>
  <c r="Y8" i="6" s="1"/>
  <c r="AD8" i="6" s="1"/>
  <c r="AI8" i="6" s="1"/>
  <c r="AN8" i="6" s="1"/>
  <c r="AS8" i="6" s="1"/>
  <c r="AX8" i="6" s="1"/>
  <c r="BC8" i="6" s="1"/>
  <c r="BH8" i="6" s="1"/>
  <c r="BM8" i="6" s="1"/>
  <c r="BR8" i="6" s="1"/>
  <c r="F10" i="4" s="1"/>
  <c r="S8" i="6"/>
  <c r="X8" i="6" s="1"/>
  <c r="AC8" i="6" s="1"/>
  <c r="AH8" i="6" s="1"/>
  <c r="AM8" i="6" s="1"/>
  <c r="AR8" i="6" s="1"/>
  <c r="AW8" i="6" s="1"/>
  <c r="BB8" i="6" s="1"/>
  <c r="BG8" i="6" s="1"/>
  <c r="BL8" i="6" s="1"/>
  <c r="BQ8" i="6" s="1"/>
  <c r="E10" i="4" s="1"/>
  <c r="U6" i="6"/>
  <c r="Z6" i="6" s="1"/>
  <c r="AE6" i="6" s="1"/>
  <c r="AJ6" i="6" s="1"/>
  <c r="AO6" i="6" s="1"/>
  <c r="AT6" i="6" s="1"/>
  <c r="AY6" i="6" s="1"/>
  <c r="BD6" i="6" s="1"/>
  <c r="BI6" i="6" s="1"/>
  <c r="BN6" i="6" s="1"/>
  <c r="BS6" i="6" s="1"/>
  <c r="G6" i="6" s="1"/>
  <c r="U5" i="6"/>
  <c r="E8" i="6"/>
  <c r="R8" i="6"/>
  <c r="W8" i="6" s="1"/>
  <c r="AB8" i="6" s="1"/>
  <c r="AD5" i="7"/>
  <c r="AC5" i="7"/>
  <c r="AB5" i="7"/>
  <c r="AA5" i="7"/>
  <c r="T6" i="7"/>
  <c r="Y6" i="7" s="1"/>
  <c r="S6" i="7"/>
  <c r="X6" i="7" s="1"/>
  <c r="R6" i="7"/>
  <c r="W6" i="7" s="1"/>
  <c r="U4" i="7"/>
  <c r="Z4" i="7" s="1"/>
  <c r="AE4" i="7" s="1"/>
  <c r="F4" i="7"/>
  <c r="E22" i="8"/>
  <c r="J22" i="8"/>
  <c r="J11" i="4" s="1"/>
  <c r="U10" i="8"/>
  <c r="Z10" i="8" s="1"/>
  <c r="AE10" i="8" s="1"/>
  <c r="AJ10" i="8" s="1"/>
  <c r="AO10" i="8" s="1"/>
  <c r="AT10" i="8" s="1"/>
  <c r="AY10" i="8" s="1"/>
  <c r="BD10" i="8" s="1"/>
  <c r="BI10" i="8" s="1"/>
  <c r="BN10" i="8" s="1"/>
  <c r="BS10" i="8" s="1"/>
  <c r="G10" i="8" s="1"/>
  <c r="U16" i="8"/>
  <c r="Z16" i="8" s="1"/>
  <c r="AE16" i="8" s="1"/>
  <c r="AJ16" i="8" s="1"/>
  <c r="AO16" i="8" s="1"/>
  <c r="AT16" i="8" s="1"/>
  <c r="AY16" i="8" s="1"/>
  <c r="BD16" i="8" s="1"/>
  <c r="BI16" i="8" s="1"/>
  <c r="BN16" i="8" s="1"/>
  <c r="BS16" i="8" s="1"/>
  <c r="G16" i="8" s="1"/>
  <c r="U15" i="8"/>
  <c r="Z15" i="8" s="1"/>
  <c r="AE15" i="8" s="1"/>
  <c r="AJ15" i="8" s="1"/>
  <c r="AO15" i="8" s="1"/>
  <c r="AT15" i="8" s="1"/>
  <c r="AY15" i="8" s="1"/>
  <c r="BD15" i="8" s="1"/>
  <c r="BI15" i="8" s="1"/>
  <c r="BN15" i="8" s="1"/>
  <c r="BS15" i="8" s="1"/>
  <c r="G15" i="8" s="1"/>
  <c r="U14" i="8"/>
  <c r="Z14" i="8" s="1"/>
  <c r="AE14" i="8" s="1"/>
  <c r="AJ14" i="8" s="1"/>
  <c r="AO14" i="8" s="1"/>
  <c r="AT14" i="8" s="1"/>
  <c r="AY14" i="8" s="1"/>
  <c r="BD14" i="8" s="1"/>
  <c r="BI14" i="8" s="1"/>
  <c r="BN14" i="8" s="1"/>
  <c r="BS14" i="8" s="1"/>
  <c r="G14" i="8" s="1"/>
  <c r="U13" i="8"/>
  <c r="Z13" i="8" s="1"/>
  <c r="AE13" i="8" s="1"/>
  <c r="AJ13" i="8" s="1"/>
  <c r="AO13" i="8" s="1"/>
  <c r="AT13" i="8" s="1"/>
  <c r="AY13" i="8" s="1"/>
  <c r="BD13" i="8" s="1"/>
  <c r="BI13" i="8" s="1"/>
  <c r="BN13" i="8" s="1"/>
  <c r="BS13" i="8" s="1"/>
  <c r="G13" i="8" s="1"/>
  <c r="U12" i="8"/>
  <c r="Z12" i="8" s="1"/>
  <c r="AE12" i="8" s="1"/>
  <c r="AJ12" i="8" s="1"/>
  <c r="AO12" i="8" s="1"/>
  <c r="AT12" i="8" s="1"/>
  <c r="AY12" i="8" s="1"/>
  <c r="BD12" i="8" s="1"/>
  <c r="BI12" i="8" s="1"/>
  <c r="BN12" i="8" s="1"/>
  <c r="BS12" i="8" s="1"/>
  <c r="G12" i="8" s="1"/>
  <c r="U9" i="8"/>
  <c r="Z9" i="8" s="1"/>
  <c r="AE9" i="8" s="1"/>
  <c r="AJ9" i="8" s="1"/>
  <c r="AO9" i="8" s="1"/>
  <c r="AT9" i="8" s="1"/>
  <c r="AY9" i="8" s="1"/>
  <c r="BD9" i="8" s="1"/>
  <c r="BI9" i="8" s="1"/>
  <c r="BN9" i="8" s="1"/>
  <c r="BS9" i="8" s="1"/>
  <c r="G9" i="8" s="1"/>
  <c r="U8" i="8"/>
  <c r="Z8" i="8" s="1"/>
  <c r="AE8" i="8" s="1"/>
  <c r="AJ8" i="8" s="1"/>
  <c r="AO8" i="8" s="1"/>
  <c r="AT8" i="8" s="1"/>
  <c r="AY8" i="8" s="1"/>
  <c r="BD8" i="8" s="1"/>
  <c r="BI8" i="8" s="1"/>
  <c r="BN8" i="8" s="1"/>
  <c r="BS8" i="8" s="1"/>
  <c r="G8" i="8" s="1"/>
  <c r="U7" i="8"/>
  <c r="A11" i="4"/>
  <c r="T22" i="8"/>
  <c r="Y22" i="8" s="1"/>
  <c r="S22" i="8"/>
  <c r="U20" i="8"/>
  <c r="Z20" i="8" s="1"/>
  <c r="AE20" i="8" s="1"/>
  <c r="AJ20" i="8" s="1"/>
  <c r="AO20" i="8" s="1"/>
  <c r="AT20" i="8" s="1"/>
  <c r="AY20" i="8" s="1"/>
  <c r="BD20" i="8" s="1"/>
  <c r="U19" i="8"/>
  <c r="Z19" i="8" s="1"/>
  <c r="AE19" i="8" s="1"/>
  <c r="AJ19" i="8" s="1"/>
  <c r="AO19" i="8" s="1"/>
  <c r="AT19" i="8" s="1"/>
  <c r="AY19" i="8" s="1"/>
  <c r="BD19" i="8" s="1"/>
  <c r="BI19" i="8" s="1"/>
  <c r="BN19" i="8" s="1"/>
  <c r="BS19" i="8" s="1"/>
  <c r="G19" i="8" s="1"/>
  <c r="U18" i="8"/>
  <c r="Z18" i="8" s="1"/>
  <c r="AE18" i="8" s="1"/>
  <c r="AJ18" i="8" s="1"/>
  <c r="AO18" i="8" s="1"/>
  <c r="AT18" i="8" s="1"/>
  <c r="AY18" i="8" s="1"/>
  <c r="BD18" i="8" s="1"/>
  <c r="BI18" i="8" s="1"/>
  <c r="BN18" i="8" s="1"/>
  <c r="BS18" i="8" s="1"/>
  <c r="G18" i="8" s="1"/>
  <c r="U17" i="8"/>
  <c r="Z17" i="8" s="1"/>
  <c r="AE17" i="8" s="1"/>
  <c r="AJ17" i="8" s="1"/>
  <c r="AO17" i="8" s="1"/>
  <c r="AT17" i="8" s="1"/>
  <c r="AY17" i="8" s="1"/>
  <c r="BD17" i="8" s="1"/>
  <c r="BI17" i="8" s="1"/>
  <c r="BN17" i="8" s="1"/>
  <c r="BS17" i="8" s="1"/>
  <c r="G17" i="8" s="1"/>
  <c r="U6" i="8"/>
  <c r="Z6" i="8" s="1"/>
  <c r="AE6" i="8" s="1"/>
  <c r="AJ6" i="8" s="1"/>
  <c r="AO6" i="8" s="1"/>
  <c r="AT6" i="8" s="1"/>
  <c r="AY6" i="8" s="1"/>
  <c r="BD6" i="8" s="1"/>
  <c r="BI6" i="8" s="1"/>
  <c r="BN6" i="8" s="1"/>
  <c r="BS6" i="8" s="1"/>
  <c r="G6" i="8" s="1"/>
  <c r="F4" i="10"/>
  <c r="F6" i="10" s="1"/>
  <c r="E6" i="10"/>
  <c r="J6" i="10"/>
  <c r="J50" i="4" s="1"/>
  <c r="C6" i="10"/>
  <c r="BM5" i="10"/>
  <c r="BL5" i="10"/>
  <c r="BK5" i="10"/>
  <c r="BJ5" i="10"/>
  <c r="BH5" i="10"/>
  <c r="BG5" i="10"/>
  <c r="BF5" i="10"/>
  <c r="BE5" i="10"/>
  <c r="BC5" i="10"/>
  <c r="BB5" i="10"/>
  <c r="BA5" i="10"/>
  <c r="AZ5" i="10"/>
  <c r="AX5" i="10"/>
  <c r="AW5" i="10"/>
  <c r="AV5" i="10"/>
  <c r="AU5" i="10"/>
  <c r="AS5" i="10"/>
  <c r="AR5" i="10"/>
  <c r="AQ5" i="10"/>
  <c r="AP5" i="10"/>
  <c r="AN5" i="10"/>
  <c r="AM5" i="10"/>
  <c r="AL5" i="10"/>
  <c r="AK5" i="10"/>
  <c r="AI5" i="10"/>
  <c r="AH5" i="10"/>
  <c r="AG5" i="10"/>
  <c r="AF5" i="10"/>
  <c r="AD5" i="10"/>
  <c r="AC5" i="10"/>
  <c r="AB5" i="10"/>
  <c r="AA5" i="10"/>
  <c r="Y5" i="10"/>
  <c r="X5" i="10"/>
  <c r="W5" i="10"/>
  <c r="V5" i="10"/>
  <c r="T5" i="10"/>
  <c r="S5" i="10"/>
  <c r="R5" i="10"/>
  <c r="Q5" i="10"/>
  <c r="O5" i="10"/>
  <c r="T6" i="10" s="1"/>
  <c r="Y6" i="10" s="1"/>
  <c r="AD6" i="10" s="1"/>
  <c r="AI6" i="10" s="1"/>
  <c r="AN6" i="10" s="1"/>
  <c r="AS6" i="10" s="1"/>
  <c r="AX6" i="10" s="1"/>
  <c r="BC6" i="10" s="1"/>
  <c r="BH6" i="10" s="1"/>
  <c r="N5" i="10"/>
  <c r="S6" i="10" s="1"/>
  <c r="X6" i="10" s="1"/>
  <c r="AC6" i="10" s="1"/>
  <c r="AH6" i="10" s="1"/>
  <c r="M5" i="10"/>
  <c r="P5" i="10"/>
  <c r="U4" i="10"/>
  <c r="Z4" i="10" s="1"/>
  <c r="E13" i="4"/>
  <c r="H13" i="4" s="1"/>
  <c r="I13" i="4"/>
  <c r="U6" i="11"/>
  <c r="Z6" i="11" s="1"/>
  <c r="J11" i="11"/>
  <c r="J12" i="4" s="1"/>
  <c r="T11" i="11"/>
  <c r="S11" i="11"/>
  <c r="X11" i="11" s="1"/>
  <c r="U9" i="11"/>
  <c r="Z9" i="11" s="1"/>
  <c r="AE9" i="11" s="1"/>
  <c r="AJ9" i="11" s="1"/>
  <c r="AO9" i="11" s="1"/>
  <c r="AT9" i="11" s="1"/>
  <c r="AY9" i="11" s="1"/>
  <c r="BD9" i="11" s="1"/>
  <c r="BI9" i="11" s="1"/>
  <c r="BN9" i="11" s="1"/>
  <c r="BS9" i="11" s="1"/>
  <c r="G9" i="11" s="1"/>
  <c r="U8" i="11"/>
  <c r="Z8" i="11" s="1"/>
  <c r="AE8" i="11" s="1"/>
  <c r="AJ8" i="11" s="1"/>
  <c r="AO8" i="11" s="1"/>
  <c r="AT8" i="11" s="1"/>
  <c r="AY8" i="11" s="1"/>
  <c r="BD8" i="11" s="1"/>
  <c r="BI8" i="11" s="1"/>
  <c r="BN8" i="11" s="1"/>
  <c r="BS8" i="11" s="1"/>
  <c r="G8" i="11" s="1"/>
  <c r="U7" i="11"/>
  <c r="Z7" i="11" s="1"/>
  <c r="AE7" i="11" s="1"/>
  <c r="E18" i="12"/>
  <c r="A15" i="4"/>
  <c r="U15" i="12"/>
  <c r="Z15" i="12" s="1"/>
  <c r="AE15" i="12" s="1"/>
  <c r="AJ15" i="12" s="1"/>
  <c r="AO15" i="12" s="1"/>
  <c r="AT15" i="12" s="1"/>
  <c r="AY15" i="12" s="1"/>
  <c r="BD15" i="12" s="1"/>
  <c r="BI15" i="12" s="1"/>
  <c r="BN15" i="12" s="1"/>
  <c r="BS15" i="12" s="1"/>
  <c r="G15" i="12" s="1"/>
  <c r="U14" i="12"/>
  <c r="Z14" i="12" s="1"/>
  <c r="AE14" i="12" s="1"/>
  <c r="AJ14" i="12" s="1"/>
  <c r="AO14" i="12" s="1"/>
  <c r="AT14" i="12" s="1"/>
  <c r="AY14" i="12" s="1"/>
  <c r="BD14" i="12" s="1"/>
  <c r="BI14" i="12" s="1"/>
  <c r="BN14" i="12" s="1"/>
  <c r="BS14" i="12" s="1"/>
  <c r="G14" i="12" s="1"/>
  <c r="J18" i="12"/>
  <c r="J15" i="4" s="1"/>
  <c r="J10" i="12"/>
  <c r="J14" i="4" s="1"/>
  <c r="C10" i="12"/>
  <c r="T10" i="12"/>
  <c r="Y10" i="12" s="1"/>
  <c r="AD10" i="12" s="1"/>
  <c r="AI10" i="12" s="1"/>
  <c r="AN10" i="12" s="1"/>
  <c r="R10" i="12"/>
  <c r="W10" i="12" s="1"/>
  <c r="U8" i="12"/>
  <c r="Z8" i="12" s="1"/>
  <c r="AE8" i="12" s="1"/>
  <c r="AJ8" i="12" s="1"/>
  <c r="AO8" i="12" s="1"/>
  <c r="AT8" i="12" s="1"/>
  <c r="AY8" i="12" s="1"/>
  <c r="BD8" i="12" s="1"/>
  <c r="BI8" i="12" s="1"/>
  <c r="BN8" i="12" s="1"/>
  <c r="BS8" i="12" s="1"/>
  <c r="G8" i="12" s="1"/>
  <c r="U7" i="12"/>
  <c r="Z7" i="12" s="1"/>
  <c r="AE7" i="12" s="1"/>
  <c r="AJ7" i="12" s="1"/>
  <c r="AO7" i="12" s="1"/>
  <c r="AT7" i="12" s="1"/>
  <c r="AY7" i="12" s="1"/>
  <c r="BD7" i="12" s="1"/>
  <c r="BI7" i="12" s="1"/>
  <c r="BN7" i="12" s="1"/>
  <c r="BS7" i="12" s="1"/>
  <c r="G7" i="12" s="1"/>
  <c r="U5" i="12"/>
  <c r="C8" i="13"/>
  <c r="A16" i="4" s="1"/>
  <c r="J8" i="13"/>
  <c r="J16" i="4" s="1"/>
  <c r="T8" i="13"/>
  <c r="Y8" i="13" s="1"/>
  <c r="AD8" i="13" s="1"/>
  <c r="R8" i="13"/>
  <c r="W8" i="13" s="1"/>
  <c r="U6" i="13"/>
  <c r="Z6" i="13" s="1"/>
  <c r="AE6" i="13" s="1"/>
  <c r="AJ6" i="13" s="1"/>
  <c r="AO6" i="13" s="1"/>
  <c r="U5" i="13"/>
  <c r="Z5" i="13" s="1"/>
  <c r="A21" i="4"/>
  <c r="E57" i="14"/>
  <c r="A20" i="4"/>
  <c r="J47" i="14"/>
  <c r="J19" i="4" s="1"/>
  <c r="E47" i="14"/>
  <c r="A19" i="4"/>
  <c r="J31" i="14"/>
  <c r="J18" i="4" s="1"/>
  <c r="E31" i="14"/>
  <c r="F15" i="14"/>
  <c r="F16" i="14"/>
  <c r="J21" i="4"/>
  <c r="T69" i="14"/>
  <c r="Y69" i="14" s="1"/>
  <c r="S69" i="14"/>
  <c r="X69" i="14" s="1"/>
  <c r="AC69" i="14" s="1"/>
  <c r="AH69" i="14" s="1"/>
  <c r="AM69" i="14" s="1"/>
  <c r="U67" i="14"/>
  <c r="Z67" i="14" s="1"/>
  <c r="AE67" i="14" s="1"/>
  <c r="AJ67" i="14" s="1"/>
  <c r="AO67" i="14" s="1"/>
  <c r="AT67" i="14" s="1"/>
  <c r="AY67" i="14" s="1"/>
  <c r="BD67" i="14" s="1"/>
  <c r="BI67" i="14" s="1"/>
  <c r="BN67" i="14" s="1"/>
  <c r="BS67" i="14" s="1"/>
  <c r="G67" i="14" s="1"/>
  <c r="U66" i="14"/>
  <c r="Z66" i="14" s="1"/>
  <c r="U62" i="14"/>
  <c r="U60" i="14"/>
  <c r="J57" i="14"/>
  <c r="J20" i="4" s="1"/>
  <c r="T57" i="14"/>
  <c r="Y57" i="14" s="1"/>
  <c r="AD57" i="14" s="1"/>
  <c r="AI57" i="14" s="1"/>
  <c r="AN57" i="14" s="1"/>
  <c r="AS57" i="14" s="1"/>
  <c r="AX57" i="14" s="1"/>
  <c r="BC57" i="14" s="1"/>
  <c r="BH57" i="14" s="1"/>
  <c r="BM57" i="14" s="1"/>
  <c r="BR57" i="14" s="1"/>
  <c r="F20" i="4" s="1"/>
  <c r="S57" i="14"/>
  <c r="R57" i="14"/>
  <c r="W57" i="14" s="1"/>
  <c r="AB57" i="14" s="1"/>
  <c r="AG57" i="14" s="1"/>
  <c r="AL57" i="14" s="1"/>
  <c r="AQ57" i="14" s="1"/>
  <c r="AV57" i="14" s="1"/>
  <c r="BA57" i="14" s="1"/>
  <c r="BF57" i="14" s="1"/>
  <c r="BK57" i="14" s="1"/>
  <c r="BP57" i="14" s="1"/>
  <c r="D20" i="4" s="1"/>
  <c r="U55" i="14"/>
  <c r="Z55" i="14" s="1"/>
  <c r="AE55" i="14" s="1"/>
  <c r="AJ55" i="14" s="1"/>
  <c r="U53" i="14"/>
  <c r="Z53" i="14" s="1"/>
  <c r="AE53" i="14" s="1"/>
  <c r="AJ53" i="14" s="1"/>
  <c r="AO53" i="14" s="1"/>
  <c r="AT53" i="14" s="1"/>
  <c r="AY53" i="14" s="1"/>
  <c r="BD53" i="14" s="1"/>
  <c r="BI53" i="14" s="1"/>
  <c r="BN53" i="14" s="1"/>
  <c r="BS53" i="14" s="1"/>
  <c r="G53" i="14" s="1"/>
  <c r="U52" i="14"/>
  <c r="U51" i="14"/>
  <c r="Z51" i="14" s="1"/>
  <c r="AE51" i="14" s="1"/>
  <c r="AJ51" i="14" s="1"/>
  <c r="AO51" i="14" s="1"/>
  <c r="AT51" i="14" s="1"/>
  <c r="AY51" i="14" s="1"/>
  <c r="BD51" i="14" s="1"/>
  <c r="BI51" i="14" s="1"/>
  <c r="BN51" i="14" s="1"/>
  <c r="BS51" i="14" s="1"/>
  <c r="G51" i="14" s="1"/>
  <c r="U37" i="14"/>
  <c r="Z37" i="14" s="1"/>
  <c r="AE37" i="14" s="1"/>
  <c r="AJ37" i="14" s="1"/>
  <c r="AO37" i="14" s="1"/>
  <c r="AT37" i="14" s="1"/>
  <c r="AY37" i="14" s="1"/>
  <c r="BD37" i="14" s="1"/>
  <c r="BI37" i="14" s="1"/>
  <c r="BN37" i="14" s="1"/>
  <c r="BS37" i="14" s="1"/>
  <c r="G37" i="14" s="1"/>
  <c r="U36" i="14"/>
  <c r="Z36" i="14" s="1"/>
  <c r="AE36" i="14" s="1"/>
  <c r="AJ36" i="14" s="1"/>
  <c r="AO36" i="14" s="1"/>
  <c r="AT36" i="14" s="1"/>
  <c r="AY36" i="14" s="1"/>
  <c r="BD36" i="14" s="1"/>
  <c r="BI36" i="14" s="1"/>
  <c r="BN36" i="14" s="1"/>
  <c r="BS36" i="14" s="1"/>
  <c r="G36" i="14" s="1"/>
  <c r="U41" i="14"/>
  <c r="Z41" i="14" s="1"/>
  <c r="AE41" i="14" s="1"/>
  <c r="AJ41" i="14" s="1"/>
  <c r="AO41" i="14" s="1"/>
  <c r="AT41" i="14" s="1"/>
  <c r="AY41" i="14" s="1"/>
  <c r="BD41" i="14" s="1"/>
  <c r="BI41" i="14" s="1"/>
  <c r="BN41" i="14" s="1"/>
  <c r="BS41" i="14" s="1"/>
  <c r="G41" i="14" s="1"/>
  <c r="U39" i="14"/>
  <c r="Z39" i="14" s="1"/>
  <c r="AE39" i="14" s="1"/>
  <c r="AJ39" i="14" s="1"/>
  <c r="AO39" i="14" s="1"/>
  <c r="AT39" i="14" s="1"/>
  <c r="AY39" i="14" s="1"/>
  <c r="BD39" i="14" s="1"/>
  <c r="BI39" i="14" s="1"/>
  <c r="BN39" i="14" s="1"/>
  <c r="BS39" i="14" s="1"/>
  <c r="G39" i="14" s="1"/>
  <c r="S47" i="14"/>
  <c r="X47" i="14" s="1"/>
  <c r="AC47" i="14" s="1"/>
  <c r="U45" i="14"/>
  <c r="Z45" i="14" s="1"/>
  <c r="AE45" i="14" s="1"/>
  <c r="AJ45" i="14" s="1"/>
  <c r="AO45" i="14" s="1"/>
  <c r="AT45" i="14" s="1"/>
  <c r="AY45" i="14" s="1"/>
  <c r="BD45" i="14" s="1"/>
  <c r="BI45" i="14" s="1"/>
  <c r="BN45" i="14" s="1"/>
  <c r="BS45" i="14" s="1"/>
  <c r="G45" i="14" s="1"/>
  <c r="U44" i="14"/>
  <c r="Z44" i="14" s="1"/>
  <c r="AE44" i="14" s="1"/>
  <c r="AJ44" i="14" s="1"/>
  <c r="AO44" i="14" s="1"/>
  <c r="AT44" i="14" s="1"/>
  <c r="AY44" i="14" s="1"/>
  <c r="BD44" i="14" s="1"/>
  <c r="BI44" i="14" s="1"/>
  <c r="BN44" i="14" s="1"/>
  <c r="BS44" i="14" s="1"/>
  <c r="G44" i="14" s="1"/>
  <c r="U43" i="14"/>
  <c r="Z43" i="14" s="1"/>
  <c r="AE43" i="14" s="1"/>
  <c r="AJ43" i="14" s="1"/>
  <c r="AO43" i="14" s="1"/>
  <c r="AT43" i="14" s="1"/>
  <c r="AY43" i="14" s="1"/>
  <c r="BD43" i="14" s="1"/>
  <c r="BI43" i="14" s="1"/>
  <c r="BN43" i="14" s="1"/>
  <c r="BS43" i="14" s="1"/>
  <c r="G43" i="14" s="1"/>
  <c r="U42" i="14"/>
  <c r="Z42" i="14" s="1"/>
  <c r="AE42" i="14" s="1"/>
  <c r="AJ42" i="14" s="1"/>
  <c r="AO42" i="14" s="1"/>
  <c r="AT42" i="14" s="1"/>
  <c r="AY42" i="14" s="1"/>
  <c r="BD42" i="14" s="1"/>
  <c r="BI42" i="14" s="1"/>
  <c r="BN42" i="14" s="1"/>
  <c r="BS42" i="14" s="1"/>
  <c r="G42" i="14" s="1"/>
  <c r="U35" i="14"/>
  <c r="Z35" i="14" s="1"/>
  <c r="AE35" i="14" s="1"/>
  <c r="AJ35" i="14" s="1"/>
  <c r="AO35" i="14" s="1"/>
  <c r="AT35" i="14" s="1"/>
  <c r="AY35" i="14" s="1"/>
  <c r="U29" i="14"/>
  <c r="Z29" i="14" s="1"/>
  <c r="AE29" i="14" s="1"/>
  <c r="AJ29" i="14" s="1"/>
  <c r="AO29" i="14" s="1"/>
  <c r="AT29" i="14" s="1"/>
  <c r="AY29" i="14" s="1"/>
  <c r="BD29" i="14" s="1"/>
  <c r="BI29" i="14" s="1"/>
  <c r="BN29" i="14" s="1"/>
  <c r="U27" i="14"/>
  <c r="Z27" i="14" s="1"/>
  <c r="AE27" i="14" s="1"/>
  <c r="AJ27" i="14" s="1"/>
  <c r="AO27" i="14" s="1"/>
  <c r="AT27" i="14" s="1"/>
  <c r="AY27" i="14" s="1"/>
  <c r="BD27" i="14" s="1"/>
  <c r="BI27" i="14" s="1"/>
  <c r="BN27" i="14" s="1"/>
  <c r="U26" i="14"/>
  <c r="Z26" i="14" s="1"/>
  <c r="AE26" i="14" s="1"/>
  <c r="AJ26" i="14" s="1"/>
  <c r="AO26" i="14" s="1"/>
  <c r="AT26" i="14" s="1"/>
  <c r="AY26" i="14" s="1"/>
  <c r="BD26" i="14" s="1"/>
  <c r="BI26" i="14" s="1"/>
  <c r="BN26" i="14" s="1"/>
  <c r="BS26" i="14" s="1"/>
  <c r="G26" i="14" s="1"/>
  <c r="U25" i="14"/>
  <c r="Z25" i="14" s="1"/>
  <c r="AE25" i="14" s="1"/>
  <c r="AJ25" i="14" s="1"/>
  <c r="AO25" i="14" s="1"/>
  <c r="AT25" i="14" s="1"/>
  <c r="AY25" i="14" s="1"/>
  <c r="BD25" i="14" s="1"/>
  <c r="BI25" i="14" s="1"/>
  <c r="BN25" i="14" s="1"/>
  <c r="BS25" i="14" s="1"/>
  <c r="G25" i="14" s="1"/>
  <c r="U22" i="14"/>
  <c r="Z22" i="14" s="1"/>
  <c r="AE22" i="14" s="1"/>
  <c r="AJ22" i="14" s="1"/>
  <c r="AO22" i="14" s="1"/>
  <c r="AT22" i="14" s="1"/>
  <c r="AY22" i="14" s="1"/>
  <c r="BD22" i="14" s="1"/>
  <c r="BI22" i="14" s="1"/>
  <c r="BN22" i="14" s="1"/>
  <c r="BS22" i="14" s="1"/>
  <c r="G22" i="14" s="1"/>
  <c r="U21" i="14"/>
  <c r="Z21" i="14" s="1"/>
  <c r="AE21" i="14" s="1"/>
  <c r="AJ21" i="14" s="1"/>
  <c r="AO21" i="14" s="1"/>
  <c r="AT21" i="14" s="1"/>
  <c r="AY21" i="14" s="1"/>
  <c r="BD21" i="14" s="1"/>
  <c r="BI21" i="14" s="1"/>
  <c r="BN21" i="14" s="1"/>
  <c r="BS21" i="14" s="1"/>
  <c r="G21" i="14" s="1"/>
  <c r="U6" i="14"/>
  <c r="Z6" i="14" s="1"/>
  <c r="AE6" i="14" s="1"/>
  <c r="AJ6" i="14" s="1"/>
  <c r="AO6" i="14" s="1"/>
  <c r="AT6" i="14" s="1"/>
  <c r="AY6" i="14" s="1"/>
  <c r="BD6" i="14" s="1"/>
  <c r="U5" i="14"/>
  <c r="T31" i="14"/>
  <c r="Y31" i="14" s="1"/>
  <c r="AD31" i="14" s="1"/>
  <c r="AI31" i="14" s="1"/>
  <c r="AN31" i="14" s="1"/>
  <c r="AS31" i="14" s="1"/>
  <c r="AX31" i="14" s="1"/>
  <c r="BC31" i="14" s="1"/>
  <c r="BH31" i="14" s="1"/>
  <c r="BM31" i="14" s="1"/>
  <c r="BR31" i="14" s="1"/>
  <c r="F18" i="4" s="1"/>
  <c r="R31" i="14"/>
  <c r="W31" i="14" s="1"/>
  <c r="AB31" i="14" s="1"/>
  <c r="P15" i="14"/>
  <c r="U15" i="14" s="1"/>
  <c r="Z15" i="14" s="1"/>
  <c r="AE15" i="14" s="1"/>
  <c r="AJ15" i="14" s="1"/>
  <c r="AO15" i="14" s="1"/>
  <c r="AT15" i="14" s="1"/>
  <c r="AY15" i="14" s="1"/>
  <c r="BD15" i="14" s="1"/>
  <c r="BI15" i="14" s="1"/>
  <c r="BN15" i="14" s="1"/>
  <c r="BS15" i="14" s="1"/>
  <c r="J13" i="14"/>
  <c r="J17" i="4" s="1"/>
  <c r="T13" i="14"/>
  <c r="Y13" i="14" s="1"/>
  <c r="AD13" i="14" s="1"/>
  <c r="AI13" i="14" s="1"/>
  <c r="AN13" i="14" s="1"/>
  <c r="AS13" i="14" s="1"/>
  <c r="AX13" i="14" s="1"/>
  <c r="BC13" i="14" s="1"/>
  <c r="BH13" i="14" s="1"/>
  <c r="BM13" i="14" s="1"/>
  <c r="BR13" i="14" s="1"/>
  <c r="F17" i="4" s="1"/>
  <c r="S13" i="14"/>
  <c r="R13" i="14"/>
  <c r="U11" i="14"/>
  <c r="Z11" i="14" s="1"/>
  <c r="AE11" i="14" s="1"/>
  <c r="AJ11" i="14" s="1"/>
  <c r="AO11" i="14" s="1"/>
  <c r="AT11" i="14" s="1"/>
  <c r="AY11" i="14" s="1"/>
  <c r="BD11" i="14" s="1"/>
  <c r="BI11" i="14" s="1"/>
  <c r="BN11" i="14" s="1"/>
  <c r="BS11" i="14" s="1"/>
  <c r="G11" i="14" s="1"/>
  <c r="U10" i="14"/>
  <c r="Z10" i="14" s="1"/>
  <c r="AE10" i="14" s="1"/>
  <c r="AJ10" i="14" s="1"/>
  <c r="AO10" i="14" s="1"/>
  <c r="AT10" i="14" s="1"/>
  <c r="AY10" i="14" s="1"/>
  <c r="BD10" i="14" s="1"/>
  <c r="BI10" i="14" s="1"/>
  <c r="BN10" i="14" s="1"/>
  <c r="BS10" i="14" s="1"/>
  <c r="G10" i="14" s="1"/>
  <c r="U9" i="14"/>
  <c r="Z9" i="14" s="1"/>
  <c r="AE9" i="14" s="1"/>
  <c r="AJ9" i="14" s="1"/>
  <c r="AO9" i="14" s="1"/>
  <c r="AT9" i="14" s="1"/>
  <c r="AY9" i="14" s="1"/>
  <c r="BD9" i="14" s="1"/>
  <c r="BI9" i="14" s="1"/>
  <c r="BN9" i="14" s="1"/>
  <c r="BS9" i="14" s="1"/>
  <c r="G9" i="14" s="1"/>
  <c r="U8" i="14"/>
  <c r="Z8" i="14" s="1"/>
  <c r="AE8" i="14" s="1"/>
  <c r="AJ8" i="14" s="1"/>
  <c r="AO8" i="14" s="1"/>
  <c r="AT8" i="14" s="1"/>
  <c r="AY8" i="14" s="1"/>
  <c r="BD8" i="14" s="1"/>
  <c r="BI8" i="14" s="1"/>
  <c r="BN8" i="14" s="1"/>
  <c r="BS8" i="14" s="1"/>
  <c r="G8" i="14" s="1"/>
  <c r="E74" i="15"/>
  <c r="C74" i="15"/>
  <c r="A27" i="4" s="1"/>
  <c r="A26" i="4"/>
  <c r="A34" i="22" s="1"/>
  <c r="E49" i="15"/>
  <c r="C49" i="15"/>
  <c r="A25" i="4" s="1"/>
  <c r="E38" i="15"/>
  <c r="C38" i="15"/>
  <c r="A24" i="4" s="1"/>
  <c r="E30" i="15"/>
  <c r="C30" i="15"/>
  <c r="A23" i="4" s="1"/>
  <c r="F16" i="15"/>
  <c r="F20" i="15"/>
  <c r="F22" i="15" s="1"/>
  <c r="C22" i="15"/>
  <c r="F11" i="15"/>
  <c r="I56" i="4" s="1"/>
  <c r="C54" i="22" s="1"/>
  <c r="E54" i="22" s="1"/>
  <c r="E8" i="15"/>
  <c r="J74" i="15"/>
  <c r="J27" i="4" s="1"/>
  <c r="T74" i="15"/>
  <c r="Y74" i="15" s="1"/>
  <c r="AD74" i="15" s="1"/>
  <c r="AI74" i="15" s="1"/>
  <c r="AN74" i="15" s="1"/>
  <c r="AS74" i="15" s="1"/>
  <c r="AX74" i="15" s="1"/>
  <c r="BC74" i="15" s="1"/>
  <c r="BH74" i="15" s="1"/>
  <c r="BM74" i="15" s="1"/>
  <c r="BR74" i="15" s="1"/>
  <c r="F27" i="4" s="1"/>
  <c r="S74" i="15"/>
  <c r="X74" i="15" s="1"/>
  <c r="AC74" i="15" s="1"/>
  <c r="R74" i="15"/>
  <c r="W74" i="15" s="1"/>
  <c r="AB74" i="15" s="1"/>
  <c r="AG74" i="15" s="1"/>
  <c r="AL74" i="15" s="1"/>
  <c r="AQ74" i="15" s="1"/>
  <c r="AV74" i="15" s="1"/>
  <c r="BA74" i="15" s="1"/>
  <c r="BF74" i="15" s="1"/>
  <c r="U72" i="15"/>
  <c r="Z72" i="15" s="1"/>
  <c r="AE72" i="15" s="1"/>
  <c r="AJ72" i="15" s="1"/>
  <c r="AO72" i="15" s="1"/>
  <c r="AT72" i="15" s="1"/>
  <c r="AY72" i="15" s="1"/>
  <c r="BD72" i="15" s="1"/>
  <c r="BI72" i="15" s="1"/>
  <c r="BN72" i="15" s="1"/>
  <c r="BS72" i="15" s="1"/>
  <c r="G72" i="15" s="1"/>
  <c r="U71" i="15"/>
  <c r="U70" i="15"/>
  <c r="Z70" i="15" s="1"/>
  <c r="AE70" i="15" s="1"/>
  <c r="AJ70" i="15" s="1"/>
  <c r="AO70" i="15" s="1"/>
  <c r="AT70" i="15" s="1"/>
  <c r="AY70" i="15" s="1"/>
  <c r="BD70" i="15" s="1"/>
  <c r="BI70" i="15" s="1"/>
  <c r="BN70" i="15" s="1"/>
  <c r="BS70" i="15" s="1"/>
  <c r="G70" i="15" s="1"/>
  <c r="U68" i="15"/>
  <c r="Z68" i="15" s="1"/>
  <c r="AE68" i="15" s="1"/>
  <c r="AJ68" i="15" s="1"/>
  <c r="AO68" i="15" s="1"/>
  <c r="AT68" i="15" s="1"/>
  <c r="AY68" i="15" s="1"/>
  <c r="BD68" i="15" s="1"/>
  <c r="BI68" i="15" s="1"/>
  <c r="BN68" i="15" s="1"/>
  <c r="BS68" i="15" s="1"/>
  <c r="G68" i="15" s="1"/>
  <c r="J26" i="4"/>
  <c r="S64" i="15"/>
  <c r="R64" i="15"/>
  <c r="W64" i="15" s="1"/>
  <c r="AB64" i="15" s="1"/>
  <c r="AG64" i="15" s="1"/>
  <c r="AL64" i="15" s="1"/>
  <c r="U61" i="15"/>
  <c r="Z61" i="15" s="1"/>
  <c r="AE61" i="15" s="1"/>
  <c r="AJ61" i="15" s="1"/>
  <c r="AO61" i="15" s="1"/>
  <c r="AT61" i="15" s="1"/>
  <c r="AY61" i="15" s="1"/>
  <c r="BD61" i="15" s="1"/>
  <c r="BI61" i="15" s="1"/>
  <c r="BN61" i="15" s="1"/>
  <c r="BS61" i="15" s="1"/>
  <c r="G61" i="15" s="1"/>
  <c r="U60" i="15"/>
  <c r="Z60" i="15" s="1"/>
  <c r="AE60" i="15" s="1"/>
  <c r="AJ60" i="15" s="1"/>
  <c r="AO60" i="15" s="1"/>
  <c r="AT60" i="15" s="1"/>
  <c r="AY60" i="15" s="1"/>
  <c r="BD60" i="15" s="1"/>
  <c r="BI60" i="15" s="1"/>
  <c r="BN60" i="15" s="1"/>
  <c r="BS60" i="15" s="1"/>
  <c r="G60" i="15" s="1"/>
  <c r="U59" i="15"/>
  <c r="Z59" i="15" s="1"/>
  <c r="AE59" i="15" s="1"/>
  <c r="AJ59" i="15" s="1"/>
  <c r="U58" i="15"/>
  <c r="Z58" i="15" s="1"/>
  <c r="AE58" i="15" s="1"/>
  <c r="AJ58" i="15" s="1"/>
  <c r="AO58" i="15" s="1"/>
  <c r="AT58" i="15" s="1"/>
  <c r="AY58" i="15" s="1"/>
  <c r="BD58" i="15" s="1"/>
  <c r="BI58" i="15" s="1"/>
  <c r="BN58" i="15" s="1"/>
  <c r="BS58" i="15" s="1"/>
  <c r="G58" i="15" s="1"/>
  <c r="U55" i="15"/>
  <c r="Z55" i="15" s="1"/>
  <c r="AE55" i="15" s="1"/>
  <c r="AJ55" i="15" s="1"/>
  <c r="AO55" i="15" s="1"/>
  <c r="AT55" i="15" s="1"/>
  <c r="AY55" i="15" s="1"/>
  <c r="BD55" i="15" s="1"/>
  <c r="BI55" i="15" s="1"/>
  <c r="BN55" i="15" s="1"/>
  <c r="BS55" i="15" s="1"/>
  <c r="G55" i="15" s="1"/>
  <c r="U54" i="15"/>
  <c r="J49" i="15"/>
  <c r="J25" i="4" s="1"/>
  <c r="T49" i="15"/>
  <c r="Y49" i="15" s="1"/>
  <c r="R49" i="15"/>
  <c r="W49" i="15" s="1"/>
  <c r="AB49" i="15" s="1"/>
  <c r="AG49" i="15" s="1"/>
  <c r="AL49" i="15" s="1"/>
  <c r="AQ49" i="15" s="1"/>
  <c r="AV49" i="15" s="1"/>
  <c r="BA49" i="15" s="1"/>
  <c r="U47" i="15"/>
  <c r="Z47" i="15" s="1"/>
  <c r="AE47" i="15" s="1"/>
  <c r="AJ47" i="15" s="1"/>
  <c r="AO47" i="15" s="1"/>
  <c r="AT47" i="15" s="1"/>
  <c r="AY47" i="15" s="1"/>
  <c r="BD47" i="15" s="1"/>
  <c r="BI47" i="15" s="1"/>
  <c r="BN47" i="15" s="1"/>
  <c r="BS47" i="15" s="1"/>
  <c r="G47" i="15" s="1"/>
  <c r="U46" i="15"/>
  <c r="Z46" i="15" s="1"/>
  <c r="AE46" i="15" s="1"/>
  <c r="AJ46" i="15" s="1"/>
  <c r="AO46" i="15" s="1"/>
  <c r="AT46" i="15" s="1"/>
  <c r="AY46" i="15" s="1"/>
  <c r="BD46" i="15" s="1"/>
  <c r="BI46" i="15" s="1"/>
  <c r="BN46" i="15" s="1"/>
  <c r="BS46" i="15" s="1"/>
  <c r="G46" i="15" s="1"/>
  <c r="U45" i="15"/>
  <c r="Z45" i="15" s="1"/>
  <c r="AE45" i="15" s="1"/>
  <c r="AJ45" i="15" s="1"/>
  <c r="AO45" i="15" s="1"/>
  <c r="AT45" i="15" s="1"/>
  <c r="AY45" i="15" s="1"/>
  <c r="BD45" i="15" s="1"/>
  <c r="BI45" i="15" s="1"/>
  <c r="BN45" i="15" s="1"/>
  <c r="BS45" i="15" s="1"/>
  <c r="G45" i="15" s="1"/>
  <c r="U44" i="15"/>
  <c r="U43" i="15"/>
  <c r="Z43" i="15" s="1"/>
  <c r="AE43" i="15" s="1"/>
  <c r="J38" i="15"/>
  <c r="J24" i="4" s="1"/>
  <c r="T38" i="15"/>
  <c r="Y38" i="15" s="1"/>
  <c r="AD38" i="15" s="1"/>
  <c r="AI38" i="15" s="1"/>
  <c r="U36" i="15"/>
  <c r="Z36" i="15" s="1"/>
  <c r="U35" i="15"/>
  <c r="Z35" i="15" s="1"/>
  <c r="AE35" i="15" s="1"/>
  <c r="AJ35" i="15" s="1"/>
  <c r="AO35" i="15" s="1"/>
  <c r="AT35" i="15" s="1"/>
  <c r="AY35" i="15" s="1"/>
  <c r="BD35" i="15" s="1"/>
  <c r="BI35" i="15" s="1"/>
  <c r="BN35" i="15" s="1"/>
  <c r="BS35" i="15" s="1"/>
  <c r="G35" i="15" s="1"/>
  <c r="U34" i="15"/>
  <c r="U27" i="15"/>
  <c r="Z27" i="15" s="1"/>
  <c r="AE27" i="15" s="1"/>
  <c r="AJ27" i="15" s="1"/>
  <c r="AO27" i="15" s="1"/>
  <c r="AT27" i="15" s="1"/>
  <c r="AY27" i="15" s="1"/>
  <c r="U26" i="15"/>
  <c r="Z26" i="15" s="1"/>
  <c r="AE26" i="15" s="1"/>
  <c r="AJ26" i="15" s="1"/>
  <c r="AO26" i="15" s="1"/>
  <c r="U28" i="15"/>
  <c r="Z28" i="15" s="1"/>
  <c r="AE28" i="15" s="1"/>
  <c r="J30" i="15"/>
  <c r="J23" i="4" s="1"/>
  <c r="T30" i="15"/>
  <c r="Y30" i="15" s="1"/>
  <c r="AD30" i="15" s="1"/>
  <c r="AI30" i="15" s="1"/>
  <c r="AN30" i="15" s="1"/>
  <c r="AS30" i="15" s="1"/>
  <c r="AX30" i="15" s="1"/>
  <c r="BC30" i="15" s="1"/>
  <c r="S30" i="15"/>
  <c r="U20" i="15"/>
  <c r="U11" i="15"/>
  <c r="J8" i="15"/>
  <c r="J22" i="4" s="1"/>
  <c r="T8" i="15"/>
  <c r="Y8" i="15" s="1"/>
  <c r="AD8" i="15" s="1"/>
  <c r="AI8" i="15" s="1"/>
  <c r="AN8" i="15" s="1"/>
  <c r="AS8" i="15" s="1"/>
  <c r="S8" i="15"/>
  <c r="X8" i="15" s="1"/>
  <c r="AC8" i="15" s="1"/>
  <c r="AH8" i="15" s="1"/>
  <c r="AM8" i="15" s="1"/>
  <c r="AR8" i="15" s="1"/>
  <c r="AW8" i="15" s="1"/>
  <c r="BB8" i="15" s="1"/>
  <c r="R8" i="15"/>
  <c r="W8" i="15" s="1"/>
  <c r="AB8" i="15" s="1"/>
  <c r="AG8" i="15" s="1"/>
  <c r="AL8" i="15" s="1"/>
  <c r="AQ8" i="15" s="1"/>
  <c r="U6" i="15"/>
  <c r="Z6" i="15" s="1"/>
  <c r="AE6" i="15" s="1"/>
  <c r="AJ6" i="15" s="1"/>
  <c r="AO6" i="15" s="1"/>
  <c r="AT6" i="15" s="1"/>
  <c r="AY6" i="15" s="1"/>
  <c r="BD6" i="15" s="1"/>
  <c r="BI6" i="15" s="1"/>
  <c r="BN6" i="15" s="1"/>
  <c r="BS6" i="15" s="1"/>
  <c r="G6" i="15" s="1"/>
  <c r="U5" i="15"/>
  <c r="U4" i="15"/>
  <c r="Z4" i="15" s="1"/>
  <c r="AE4" i="15" s="1"/>
  <c r="AJ4" i="15" s="1"/>
  <c r="AO4" i="15" s="1"/>
  <c r="AT4" i="15" s="1"/>
  <c r="AY4" i="15" s="1"/>
  <c r="BD4" i="15" s="1"/>
  <c r="BI4" i="15" s="1"/>
  <c r="BN4" i="15" s="1"/>
  <c r="BS4" i="15" s="1"/>
  <c r="G4" i="15" s="1"/>
  <c r="C27" i="16"/>
  <c r="A29" i="4" s="1"/>
  <c r="A29" i="22" s="1"/>
  <c r="U32" i="16"/>
  <c r="Z32" i="16" s="1"/>
  <c r="AE32" i="16" s="1"/>
  <c r="AJ32" i="16" s="1"/>
  <c r="AO32" i="16" s="1"/>
  <c r="AT32" i="16" s="1"/>
  <c r="AY32" i="16" s="1"/>
  <c r="BD32" i="16" s="1"/>
  <c r="BI32" i="16" s="1"/>
  <c r="BN32" i="16" s="1"/>
  <c r="BS32" i="16" s="1"/>
  <c r="G32" i="16" s="1"/>
  <c r="J30" i="4"/>
  <c r="T38" i="16"/>
  <c r="Y38" i="16" s="1"/>
  <c r="AD38" i="16" s="1"/>
  <c r="AI38" i="16" s="1"/>
  <c r="AN38" i="16" s="1"/>
  <c r="AS38" i="16" s="1"/>
  <c r="AX38" i="16" s="1"/>
  <c r="BC38" i="16" s="1"/>
  <c r="BH38" i="16" s="1"/>
  <c r="R38" i="16"/>
  <c r="W38" i="16" s="1"/>
  <c r="AB38" i="16" s="1"/>
  <c r="AG38" i="16" s="1"/>
  <c r="AL38" i="16" s="1"/>
  <c r="U34" i="16"/>
  <c r="Z34" i="16" s="1"/>
  <c r="AE34" i="16" s="1"/>
  <c r="AJ34" i="16" s="1"/>
  <c r="AO34" i="16" s="1"/>
  <c r="AT34" i="16" s="1"/>
  <c r="AY34" i="16" s="1"/>
  <c r="BD34" i="16" s="1"/>
  <c r="BI34" i="16" s="1"/>
  <c r="BN34" i="16" s="1"/>
  <c r="BS34" i="16" s="1"/>
  <c r="G34" i="16" s="1"/>
  <c r="U33" i="16"/>
  <c r="Z33" i="16" s="1"/>
  <c r="AE33" i="16" s="1"/>
  <c r="AJ33" i="16" s="1"/>
  <c r="AO33" i="16" s="1"/>
  <c r="AT33" i="16" s="1"/>
  <c r="AY33" i="16" s="1"/>
  <c r="BD33" i="16" s="1"/>
  <c r="BI33" i="16" s="1"/>
  <c r="BN33" i="16" s="1"/>
  <c r="BS33" i="16" s="1"/>
  <c r="G33" i="16" s="1"/>
  <c r="U31" i="16"/>
  <c r="Z31" i="16" s="1"/>
  <c r="AE31" i="16" s="1"/>
  <c r="AJ31" i="16" s="1"/>
  <c r="AO31" i="16" s="1"/>
  <c r="AT31" i="16" s="1"/>
  <c r="AY31" i="16" s="1"/>
  <c r="BD31" i="16" s="1"/>
  <c r="BI31" i="16" s="1"/>
  <c r="BN31" i="16" s="1"/>
  <c r="BS31" i="16" s="1"/>
  <c r="G31" i="16" s="1"/>
  <c r="U30" i="16"/>
  <c r="Z30" i="16" s="1"/>
  <c r="AE30" i="16" s="1"/>
  <c r="AJ30" i="16" s="1"/>
  <c r="AO30" i="16" s="1"/>
  <c r="AT30" i="16" s="1"/>
  <c r="AY30" i="16" s="1"/>
  <c r="BD30" i="16" s="1"/>
  <c r="BI30" i="16" s="1"/>
  <c r="T27" i="16"/>
  <c r="Y27" i="16" s="1"/>
  <c r="AD27" i="16" s="1"/>
  <c r="AI27" i="16" s="1"/>
  <c r="AN27" i="16" s="1"/>
  <c r="AS27" i="16" s="1"/>
  <c r="AX27" i="16" s="1"/>
  <c r="BC27" i="16" s="1"/>
  <c r="BH27" i="16" s="1"/>
  <c r="BM27" i="16" s="1"/>
  <c r="BR27" i="16" s="1"/>
  <c r="S27" i="16"/>
  <c r="X27" i="16" s="1"/>
  <c r="AC27" i="16" s="1"/>
  <c r="AH27" i="16" s="1"/>
  <c r="AM27" i="16" s="1"/>
  <c r="U25" i="16"/>
  <c r="Z25" i="16" s="1"/>
  <c r="AE25" i="16" s="1"/>
  <c r="AJ25" i="16" s="1"/>
  <c r="AO25" i="16" s="1"/>
  <c r="AT25" i="16" s="1"/>
  <c r="AY25" i="16" s="1"/>
  <c r="BD25" i="16" s="1"/>
  <c r="BI25" i="16" s="1"/>
  <c r="BN25" i="16" s="1"/>
  <c r="BS25" i="16" s="1"/>
  <c r="G25" i="16" s="1"/>
  <c r="U24" i="16"/>
  <c r="U21" i="16"/>
  <c r="U20" i="16"/>
  <c r="Z20" i="16" s="1"/>
  <c r="U19" i="16"/>
  <c r="E16" i="16"/>
  <c r="J28" i="4"/>
  <c r="S16" i="16"/>
  <c r="U13" i="16"/>
  <c r="U12" i="16"/>
  <c r="Z12" i="16" s="1"/>
  <c r="AE12" i="16" s="1"/>
  <c r="AJ12" i="16" s="1"/>
  <c r="AO12" i="16" s="1"/>
  <c r="AT12" i="16" s="1"/>
  <c r="AY12" i="16" s="1"/>
  <c r="BD12" i="16" s="1"/>
  <c r="BI12" i="16" s="1"/>
  <c r="BN12" i="16" s="1"/>
  <c r="BS12" i="16" s="1"/>
  <c r="G12" i="16" s="1"/>
  <c r="U11" i="16"/>
  <c r="Z11" i="16" s="1"/>
  <c r="AE11" i="16" s="1"/>
  <c r="AJ11" i="16" s="1"/>
  <c r="AO11" i="16" s="1"/>
  <c r="AT11" i="16" s="1"/>
  <c r="AY11" i="16" s="1"/>
  <c r="BD11" i="16" s="1"/>
  <c r="BI11" i="16" s="1"/>
  <c r="BN11" i="16" s="1"/>
  <c r="BS11" i="16" s="1"/>
  <c r="G11" i="16" s="1"/>
  <c r="U10" i="16"/>
  <c r="Z10" i="16" s="1"/>
  <c r="AE10" i="16" s="1"/>
  <c r="AJ10" i="16" s="1"/>
  <c r="AO10" i="16" s="1"/>
  <c r="AT10" i="16" s="1"/>
  <c r="AY10" i="16" s="1"/>
  <c r="BD10" i="16" s="1"/>
  <c r="BI10" i="16" s="1"/>
  <c r="BN10" i="16" s="1"/>
  <c r="BS10" i="16" s="1"/>
  <c r="G10" i="16" s="1"/>
  <c r="U9" i="16"/>
  <c r="Z9" i="16" s="1"/>
  <c r="AE9" i="16" s="1"/>
  <c r="U8" i="16"/>
  <c r="Z8" i="16" s="1"/>
  <c r="AE8" i="16" s="1"/>
  <c r="AJ8" i="16" s="1"/>
  <c r="AO8" i="16" s="1"/>
  <c r="AT8" i="16" s="1"/>
  <c r="AY8" i="16" s="1"/>
  <c r="BD8" i="16" s="1"/>
  <c r="BI8" i="16" s="1"/>
  <c r="BN8" i="16" s="1"/>
  <c r="BS8" i="16" s="1"/>
  <c r="G8" i="16" s="1"/>
  <c r="U7" i="16"/>
  <c r="Z7" i="16" s="1"/>
  <c r="AE7" i="16" s="1"/>
  <c r="AJ7" i="16" s="1"/>
  <c r="AO7" i="16" s="1"/>
  <c r="AT7" i="16" s="1"/>
  <c r="AY7" i="16" s="1"/>
  <c r="BD7" i="16" s="1"/>
  <c r="BI7" i="16" s="1"/>
  <c r="BN7" i="16" s="1"/>
  <c r="BS7" i="16" s="1"/>
  <c r="G7" i="16" s="1"/>
  <c r="U6" i="16"/>
  <c r="Z6" i="16" s="1"/>
  <c r="AE6" i="16" s="1"/>
  <c r="AJ6" i="16" s="1"/>
  <c r="AO6" i="16" s="1"/>
  <c r="AT6" i="16" s="1"/>
  <c r="AY6" i="16" s="1"/>
  <c r="BD6" i="16" s="1"/>
  <c r="BI6" i="16" s="1"/>
  <c r="BN6" i="16" s="1"/>
  <c r="BS6" i="16" s="1"/>
  <c r="G6" i="16" s="1"/>
  <c r="U5" i="16"/>
  <c r="Z5" i="16" s="1"/>
  <c r="AE5" i="16" s="1"/>
  <c r="AJ5" i="16" s="1"/>
  <c r="AO5" i="16" s="1"/>
  <c r="AT5" i="16" s="1"/>
  <c r="AY5" i="16" s="1"/>
  <c r="BD5" i="16" s="1"/>
  <c r="BI5" i="16" s="1"/>
  <c r="BN5" i="16" s="1"/>
  <c r="BS5" i="16" s="1"/>
  <c r="G5" i="16" s="1"/>
  <c r="J32" i="4"/>
  <c r="A32" i="4"/>
  <c r="A17" i="22" s="1"/>
  <c r="T29" i="17"/>
  <c r="Y29" i="17" s="1"/>
  <c r="AD29" i="17" s="1"/>
  <c r="AI29" i="17" s="1"/>
  <c r="AN29" i="17" s="1"/>
  <c r="AS29" i="17" s="1"/>
  <c r="AX29" i="17" s="1"/>
  <c r="BC29" i="17" s="1"/>
  <c r="BH29" i="17" s="1"/>
  <c r="BM29" i="17" s="1"/>
  <c r="BR29" i="17" s="1"/>
  <c r="F32" i="4" s="1"/>
  <c r="R29" i="17"/>
  <c r="W29" i="17" s="1"/>
  <c r="AB29" i="17" s="1"/>
  <c r="AJ24" i="17"/>
  <c r="AO24" i="17" s="1"/>
  <c r="AT24" i="17" s="1"/>
  <c r="AY24" i="17" s="1"/>
  <c r="BD24" i="17" s="1"/>
  <c r="BI24" i="17" s="1"/>
  <c r="BN24" i="17" s="1"/>
  <c r="BS24" i="17" s="1"/>
  <c r="G24" i="17" s="1"/>
  <c r="AJ23" i="17"/>
  <c r="AO23" i="17" s="1"/>
  <c r="AT23" i="17" s="1"/>
  <c r="AY23" i="17" s="1"/>
  <c r="BD23" i="17" s="1"/>
  <c r="BI23" i="17" s="1"/>
  <c r="BN23" i="17" s="1"/>
  <c r="BS23" i="17" s="1"/>
  <c r="G23" i="17" s="1"/>
  <c r="AJ22" i="17"/>
  <c r="AO22" i="17" s="1"/>
  <c r="AT22" i="17" s="1"/>
  <c r="AY22" i="17" s="1"/>
  <c r="BD22" i="17" s="1"/>
  <c r="BI22" i="17" s="1"/>
  <c r="BN22" i="17" s="1"/>
  <c r="BS22" i="17" s="1"/>
  <c r="G22" i="17" s="1"/>
  <c r="AJ21" i="17"/>
  <c r="AO21" i="17" s="1"/>
  <c r="AT21" i="17" s="1"/>
  <c r="AY21" i="17" s="1"/>
  <c r="BD21" i="17" s="1"/>
  <c r="BI21" i="17" s="1"/>
  <c r="BN21" i="17" s="1"/>
  <c r="BS21" i="17" s="1"/>
  <c r="G21" i="17" s="1"/>
  <c r="AJ20" i="17"/>
  <c r="AO20" i="17" s="1"/>
  <c r="AT20" i="17" s="1"/>
  <c r="AY20" i="17" s="1"/>
  <c r="BD20" i="17" s="1"/>
  <c r="BI20" i="17" s="1"/>
  <c r="BN20" i="17" s="1"/>
  <c r="BS20" i="17" s="1"/>
  <c r="G20" i="17" s="1"/>
  <c r="AJ17" i="17"/>
  <c r="AO17" i="17" s="1"/>
  <c r="AT17" i="17" s="1"/>
  <c r="AY17" i="17" s="1"/>
  <c r="BD17" i="17" s="1"/>
  <c r="BI17" i="17" s="1"/>
  <c r="BN17" i="17" s="1"/>
  <c r="BS17" i="17" s="1"/>
  <c r="G17" i="17" s="1"/>
  <c r="AJ16" i="17"/>
  <c r="AO16" i="17" s="1"/>
  <c r="AT16" i="17" s="1"/>
  <c r="AY16" i="17" s="1"/>
  <c r="BD16" i="17" s="1"/>
  <c r="BI16" i="17" s="1"/>
  <c r="BN16" i="17" s="1"/>
  <c r="BS16" i="17" s="1"/>
  <c r="G16" i="17" s="1"/>
  <c r="J31" i="4"/>
  <c r="C13" i="17"/>
  <c r="A31" i="4" s="1"/>
  <c r="T13" i="17"/>
  <c r="Y13" i="17" s="1"/>
  <c r="AD13" i="17" s="1"/>
  <c r="AE11" i="17"/>
  <c r="AJ11" i="17" s="1"/>
  <c r="AO11" i="17" s="1"/>
  <c r="AT11" i="17" s="1"/>
  <c r="AY11" i="17" s="1"/>
  <c r="BD11" i="17" s="1"/>
  <c r="BI11" i="17" s="1"/>
  <c r="BN11" i="17" s="1"/>
  <c r="AE9" i="17"/>
  <c r="AJ9" i="17" s="1"/>
  <c r="AO9" i="17" s="1"/>
  <c r="AT9" i="17" s="1"/>
  <c r="AY9" i="17" s="1"/>
  <c r="BD9" i="17" s="1"/>
  <c r="BI9" i="17" s="1"/>
  <c r="BN9" i="17" s="1"/>
  <c r="AE8" i="17"/>
  <c r="AJ8" i="17" s="1"/>
  <c r="AO8" i="17" s="1"/>
  <c r="AT8" i="17" s="1"/>
  <c r="AY8" i="17" s="1"/>
  <c r="BD8" i="17" s="1"/>
  <c r="BI8" i="17" s="1"/>
  <c r="BN8" i="17" s="1"/>
  <c r="AE7" i="17"/>
  <c r="AJ7" i="17" s="1"/>
  <c r="AO7" i="17" s="1"/>
  <c r="AT7" i="17" s="1"/>
  <c r="AY7" i="17" s="1"/>
  <c r="BD7" i="17" s="1"/>
  <c r="BI7" i="17" s="1"/>
  <c r="BN7" i="17" s="1"/>
  <c r="AE6" i="17"/>
  <c r="AJ6" i="17" s="1"/>
  <c r="AO6" i="17" s="1"/>
  <c r="AT6" i="17" s="1"/>
  <c r="AY6" i="17" s="1"/>
  <c r="BD6" i="17" s="1"/>
  <c r="BI6" i="17" s="1"/>
  <c r="BN6" i="17" s="1"/>
  <c r="J18" i="18"/>
  <c r="J34" i="4" s="1"/>
  <c r="C18" i="18"/>
  <c r="A34" i="4" s="1"/>
  <c r="T18" i="18"/>
  <c r="Y18" i="18" s="1"/>
  <c r="AD18" i="18" s="1"/>
  <c r="AI18" i="18" s="1"/>
  <c r="AN18" i="18" s="1"/>
  <c r="AS18" i="18" s="1"/>
  <c r="AX18" i="18" s="1"/>
  <c r="BC18" i="18" s="1"/>
  <c r="S18" i="18"/>
  <c r="X18" i="18" s="1"/>
  <c r="AC18" i="18" s="1"/>
  <c r="AH18" i="18" s="1"/>
  <c r="AM18" i="18" s="1"/>
  <c r="AR18" i="18" s="1"/>
  <c r="AW18" i="18" s="1"/>
  <c r="BB18" i="18" s="1"/>
  <c r="BG18" i="18" s="1"/>
  <c r="BL18" i="18" s="1"/>
  <c r="BQ18" i="18" s="1"/>
  <c r="E34" i="4" s="1"/>
  <c r="R18" i="18"/>
  <c r="W18" i="18" s="1"/>
  <c r="AB18" i="18" s="1"/>
  <c r="AG18" i="18" s="1"/>
  <c r="AL18" i="18" s="1"/>
  <c r="AQ18" i="18" s="1"/>
  <c r="AV18" i="18" s="1"/>
  <c r="BA18" i="18" s="1"/>
  <c r="U16" i="18"/>
  <c r="Z16" i="18" s="1"/>
  <c r="AE16" i="18" s="1"/>
  <c r="AJ16" i="18" s="1"/>
  <c r="U15" i="18"/>
  <c r="Z15" i="18" s="1"/>
  <c r="U14" i="18"/>
  <c r="J33" i="4"/>
  <c r="A33" i="4"/>
  <c r="T11" i="18"/>
  <c r="Y11" i="18" s="1"/>
  <c r="AD11" i="18" s="1"/>
  <c r="AI11" i="18" s="1"/>
  <c r="AN11" i="18" s="1"/>
  <c r="S11" i="18"/>
  <c r="X11" i="18" s="1"/>
  <c r="R11" i="18"/>
  <c r="W11" i="18" s="1"/>
  <c r="U7" i="18"/>
  <c r="Z7" i="18" s="1"/>
  <c r="AE7" i="18" s="1"/>
  <c r="AJ7" i="18" s="1"/>
  <c r="AO7" i="18" s="1"/>
  <c r="AT7" i="18" s="1"/>
  <c r="AY7" i="18" s="1"/>
  <c r="BD7" i="18" s="1"/>
  <c r="BI7" i="18" s="1"/>
  <c r="BN7" i="18" s="1"/>
  <c r="BS7" i="18" s="1"/>
  <c r="G7" i="18" s="1"/>
  <c r="U6" i="18"/>
  <c r="Z6" i="18" s="1"/>
  <c r="AE6" i="18" s="1"/>
  <c r="AJ6" i="18" s="1"/>
  <c r="AO6" i="18" s="1"/>
  <c r="AT6" i="18" s="1"/>
  <c r="AY6" i="18" s="1"/>
  <c r="BD6" i="18" s="1"/>
  <c r="BI6" i="18" s="1"/>
  <c r="BN6" i="18" s="1"/>
  <c r="BS6" i="18" s="1"/>
  <c r="G6" i="18" s="1"/>
  <c r="U5" i="18"/>
  <c r="Z5" i="18" s="1"/>
  <c r="AE5" i="18" s="1"/>
  <c r="AJ5" i="18" s="1"/>
  <c r="AO5" i="18" s="1"/>
  <c r="AT5" i="18" s="1"/>
  <c r="AY5" i="18" s="1"/>
  <c r="BD5" i="18" s="1"/>
  <c r="BI5" i="18" s="1"/>
  <c r="BN5" i="18" s="1"/>
  <c r="BS5" i="18" s="1"/>
  <c r="G5" i="18" s="1"/>
  <c r="U4" i="18"/>
  <c r="K59" i="4"/>
  <c r="H59" i="4"/>
  <c r="C59" i="4" s="1"/>
  <c r="B57" i="22"/>
  <c r="B50" i="4"/>
  <c r="B44" i="4"/>
  <c r="B34" i="4"/>
  <c r="B5" i="22" s="1"/>
  <c r="J29" i="4"/>
  <c r="B29" i="4"/>
  <c r="B29" i="22" s="1"/>
  <c r="B22" i="4"/>
  <c r="A22" i="4"/>
  <c r="J10" i="4"/>
  <c r="B10" i="4"/>
  <c r="A10" i="4"/>
  <c r="B35" i="4"/>
  <c r="B15" i="22" s="1"/>
  <c r="B33" i="4"/>
  <c r="B30" i="4"/>
  <c r="A30" i="4"/>
  <c r="B27" i="4"/>
  <c r="B9" i="4"/>
  <c r="B12" i="22" s="1"/>
  <c r="B7" i="4"/>
  <c r="B26" i="22" s="1"/>
  <c r="B38" i="4"/>
  <c r="B26" i="4"/>
  <c r="B34" i="22" s="1"/>
  <c r="B24" i="4"/>
  <c r="B21" i="4"/>
  <c r="B37" i="4"/>
  <c r="B4" i="22" s="1"/>
  <c r="B25" i="4"/>
  <c r="B17" i="4"/>
  <c r="A17" i="4"/>
  <c r="B12" i="4"/>
  <c r="A12" i="4"/>
  <c r="B6" i="4"/>
  <c r="B8" i="22" s="1"/>
  <c r="B36" i="4"/>
  <c r="B19" i="4"/>
  <c r="B28" i="4"/>
  <c r="A28" i="4"/>
  <c r="B8" i="4"/>
  <c r="O17" i="21"/>
  <c r="T17" i="21"/>
  <c r="Y17" i="21"/>
  <c r="AD17" i="21"/>
  <c r="AI17" i="21"/>
  <c r="AN17" i="21"/>
  <c r="AS17" i="21"/>
  <c r="AX17" i="21"/>
  <c r="BC17" i="21"/>
  <c r="BH17" i="21"/>
  <c r="BM17" i="21"/>
  <c r="M17" i="21"/>
  <c r="R17" i="21"/>
  <c r="W17" i="21"/>
  <c r="AB17" i="21"/>
  <c r="AG17" i="21"/>
  <c r="AL17" i="21"/>
  <c r="AQ17" i="21"/>
  <c r="AV17" i="21"/>
  <c r="BA17" i="21"/>
  <c r="BF17" i="21"/>
  <c r="BK17" i="21"/>
  <c r="J57" i="4"/>
  <c r="Q17" i="21"/>
  <c r="N17" i="21"/>
  <c r="S17" i="21"/>
  <c r="X17" i="21"/>
  <c r="AC17" i="21"/>
  <c r="AH17" i="21"/>
  <c r="AM17" i="21"/>
  <c r="AR17" i="21"/>
  <c r="AW17" i="21"/>
  <c r="BB17" i="21"/>
  <c r="BG17" i="21"/>
  <c r="BL17" i="21"/>
  <c r="C8" i="19"/>
  <c r="A35" i="4" s="1"/>
  <c r="C13" i="21"/>
  <c r="A38" i="4" s="1"/>
  <c r="C30" i="21"/>
  <c r="A37" i="4"/>
  <c r="A36" i="4"/>
  <c r="F16" i="21"/>
  <c r="F18" i="21" s="1"/>
  <c r="I57" i="4" s="1"/>
  <c r="U16" i="21"/>
  <c r="Z16" i="21" s="1"/>
  <c r="J25" i="19"/>
  <c r="J36" i="4" s="1"/>
  <c r="T15" i="20"/>
  <c r="Y15" i="20" s="1"/>
  <c r="J8" i="19"/>
  <c r="J35" i="4" s="1"/>
  <c r="U4" i="19"/>
  <c r="Z4" i="19" s="1"/>
  <c r="AE4" i="19" s="1"/>
  <c r="AJ4" i="19" s="1"/>
  <c r="AO4" i="19" s="1"/>
  <c r="AT4" i="19" s="1"/>
  <c r="AY4" i="19" s="1"/>
  <c r="BD4" i="19" s="1"/>
  <c r="BI4" i="19" s="1"/>
  <c r="BN4" i="19" s="1"/>
  <c r="BS4" i="19" s="1"/>
  <c r="G4" i="19" s="1"/>
  <c r="U5" i="19"/>
  <c r="Z5" i="19" s="1"/>
  <c r="U6" i="19"/>
  <c r="Z6" i="19" s="1"/>
  <c r="AE6" i="19" s="1"/>
  <c r="AJ6" i="19" s="1"/>
  <c r="AO6" i="19" s="1"/>
  <c r="J30" i="21"/>
  <c r="J39" i="4" s="1"/>
  <c r="U4" i="21"/>
  <c r="U5" i="21"/>
  <c r="Z5" i="21" s="1"/>
  <c r="AE5" i="21" s="1"/>
  <c r="AJ5" i="21" s="1"/>
  <c r="AO5" i="21" s="1"/>
  <c r="AT5" i="21" s="1"/>
  <c r="AY5" i="21" s="1"/>
  <c r="BD5" i="21" s="1"/>
  <c r="BI5" i="21" s="1"/>
  <c r="BN5" i="21" s="1"/>
  <c r="BS5" i="21" s="1"/>
  <c r="G5" i="21" s="1"/>
  <c r="U7" i="21"/>
  <c r="Z7" i="21" s="1"/>
  <c r="AE7" i="21" s="1"/>
  <c r="AJ7" i="21" s="1"/>
  <c r="AO7" i="21" s="1"/>
  <c r="AT7" i="21" s="1"/>
  <c r="AY7" i="21" s="1"/>
  <c r="BD7" i="21" s="1"/>
  <c r="BI7" i="21" s="1"/>
  <c r="BN7" i="21" s="1"/>
  <c r="BS7" i="21" s="1"/>
  <c r="G7" i="21" s="1"/>
  <c r="U9" i="21"/>
  <c r="Z9" i="21" s="1"/>
  <c r="AE9" i="21" s="1"/>
  <c r="AJ9" i="21" s="1"/>
  <c r="AO9" i="21" s="1"/>
  <c r="AT9" i="21" s="1"/>
  <c r="AY9" i="21" s="1"/>
  <c r="BD9" i="21" s="1"/>
  <c r="BI9" i="21" s="1"/>
  <c r="BN9" i="21" s="1"/>
  <c r="BS9" i="21" s="1"/>
  <c r="G9" i="21" s="1"/>
  <c r="U10" i="21"/>
  <c r="Z10" i="21" s="1"/>
  <c r="AE10" i="21" s="1"/>
  <c r="AJ10" i="21" s="1"/>
  <c r="AO10" i="21" s="1"/>
  <c r="AT10" i="21" s="1"/>
  <c r="AY10" i="21" s="1"/>
  <c r="BD10" i="21" s="1"/>
  <c r="BI10" i="21" s="1"/>
  <c r="BN10" i="21" s="1"/>
  <c r="BS10" i="21" s="1"/>
  <c r="G10" i="21" s="1"/>
  <c r="U11" i="21"/>
  <c r="Z11" i="21" s="1"/>
  <c r="AE11" i="21" s="1"/>
  <c r="AJ11" i="21" s="1"/>
  <c r="AO11" i="21" s="1"/>
  <c r="AT11" i="21" s="1"/>
  <c r="AY11" i="21" s="1"/>
  <c r="BD11" i="21" s="1"/>
  <c r="BI11" i="21" s="1"/>
  <c r="J37" i="4"/>
  <c r="J13" i="21"/>
  <c r="J38" i="4" s="1"/>
  <c r="U21" i="21"/>
  <c r="Z21" i="21" s="1"/>
  <c r="U22" i="21"/>
  <c r="Z22" i="21" s="1"/>
  <c r="AE22" i="21" s="1"/>
  <c r="AJ22" i="21" s="1"/>
  <c r="AO22" i="21" s="1"/>
  <c r="AT22" i="21" s="1"/>
  <c r="AY22" i="21" s="1"/>
  <c r="BD22" i="21" s="1"/>
  <c r="BI22" i="21" s="1"/>
  <c r="BN22" i="21" s="1"/>
  <c r="BS22" i="21" s="1"/>
  <c r="G22" i="21" s="1"/>
  <c r="U23" i="21"/>
  <c r="Z23" i="21" s="1"/>
  <c r="AE23" i="21" s="1"/>
  <c r="AJ23" i="21" s="1"/>
  <c r="AO23" i="21" s="1"/>
  <c r="AT23" i="21" s="1"/>
  <c r="AY23" i="21" s="1"/>
  <c r="BD23" i="21" s="1"/>
  <c r="BI23" i="21" s="1"/>
  <c r="BN23" i="21" s="1"/>
  <c r="BS23" i="21" s="1"/>
  <c r="G23" i="21" s="1"/>
  <c r="U24" i="21"/>
  <c r="Z24" i="21" s="1"/>
  <c r="AE24" i="21" s="1"/>
  <c r="AJ24" i="21" s="1"/>
  <c r="AO24" i="21" s="1"/>
  <c r="AT24" i="21" s="1"/>
  <c r="AY24" i="21" s="1"/>
  <c r="BD24" i="21" s="1"/>
  <c r="BI24" i="21" s="1"/>
  <c r="BN24" i="21" s="1"/>
  <c r="BS24" i="21" s="1"/>
  <c r="G24" i="21" s="1"/>
  <c r="U25" i="21"/>
  <c r="Z25" i="21" s="1"/>
  <c r="AE25" i="21" s="1"/>
  <c r="AJ25" i="21" s="1"/>
  <c r="AO25" i="21" s="1"/>
  <c r="AT25" i="21" s="1"/>
  <c r="AY25" i="21" s="1"/>
  <c r="BD25" i="21" s="1"/>
  <c r="BI25" i="21" s="1"/>
  <c r="BN25" i="21" s="1"/>
  <c r="BS25" i="21" s="1"/>
  <c r="G25" i="21" s="1"/>
  <c r="U26" i="21"/>
  <c r="Z26" i="21" s="1"/>
  <c r="AE26" i="21" s="1"/>
  <c r="AJ26" i="21" s="1"/>
  <c r="AO26" i="21" s="1"/>
  <c r="AT26" i="21" s="1"/>
  <c r="AY26" i="21" s="1"/>
  <c r="BD26" i="21" s="1"/>
  <c r="BI26" i="21" s="1"/>
  <c r="BN26" i="21" s="1"/>
  <c r="BS26" i="21" s="1"/>
  <c r="G26" i="21" s="1"/>
  <c r="U27" i="21"/>
  <c r="Z27" i="21" s="1"/>
  <c r="AE27" i="21" s="1"/>
  <c r="AJ27" i="21" s="1"/>
  <c r="AO27" i="21" s="1"/>
  <c r="AT27" i="21" s="1"/>
  <c r="AY27" i="21" s="1"/>
  <c r="BD27" i="21" s="1"/>
  <c r="BI27" i="21" s="1"/>
  <c r="BN27" i="21" s="1"/>
  <c r="BS27" i="21" s="1"/>
  <c r="G27" i="21" s="1"/>
  <c r="U11" i="19"/>
  <c r="Z11" i="19" s="1"/>
  <c r="AE11" i="19" s="1"/>
  <c r="AJ11" i="19" s="1"/>
  <c r="AO11" i="19" s="1"/>
  <c r="AT11" i="19" s="1"/>
  <c r="AY11" i="19" s="1"/>
  <c r="BD11" i="19" s="1"/>
  <c r="BI11" i="19" s="1"/>
  <c r="BN11" i="19" s="1"/>
  <c r="U13" i="19"/>
  <c r="Z13" i="19" s="1"/>
  <c r="AE13" i="19" s="1"/>
  <c r="AJ13" i="19" s="1"/>
  <c r="AO13" i="19" s="1"/>
  <c r="AT13" i="19" s="1"/>
  <c r="AY13" i="19" s="1"/>
  <c r="BD13" i="19" s="1"/>
  <c r="BI13" i="19" s="1"/>
  <c r="BN13" i="19" s="1"/>
  <c r="U14" i="19"/>
  <c r="Z14" i="19" s="1"/>
  <c r="AE14" i="19" s="1"/>
  <c r="AJ14" i="19" s="1"/>
  <c r="AO14" i="19" s="1"/>
  <c r="AT14" i="19" s="1"/>
  <c r="AY14" i="19" s="1"/>
  <c r="BD14" i="19" s="1"/>
  <c r="BI14" i="19" s="1"/>
  <c r="BN14" i="19" s="1"/>
  <c r="BS14" i="19" s="1"/>
  <c r="G14" i="19" s="1"/>
  <c r="U16" i="19"/>
  <c r="Z16" i="19" s="1"/>
  <c r="AE16" i="19" s="1"/>
  <c r="AJ16" i="19" s="1"/>
  <c r="AO16" i="19" s="1"/>
  <c r="AT16" i="19" s="1"/>
  <c r="AY16" i="19" s="1"/>
  <c r="BD16" i="19" s="1"/>
  <c r="BI16" i="19" s="1"/>
  <c r="BN16" i="19" s="1"/>
  <c r="U20" i="19"/>
  <c r="Z20" i="19" s="1"/>
  <c r="AE20" i="19" s="1"/>
  <c r="AJ20" i="19" s="1"/>
  <c r="AO20" i="19" s="1"/>
  <c r="AT20" i="19" s="1"/>
  <c r="AY20" i="19" s="1"/>
  <c r="BD20" i="19" s="1"/>
  <c r="BI20" i="19" s="1"/>
  <c r="BN20" i="19" s="1"/>
  <c r="BS20" i="19" s="1"/>
  <c r="G20" i="19" s="1"/>
  <c r="S15" i="20"/>
  <c r="R15" i="20"/>
  <c r="U4" i="20"/>
  <c r="U5" i="20"/>
  <c r="U6" i="20"/>
  <c r="Z6" i="20" s="1"/>
  <c r="U7" i="20"/>
  <c r="Z7" i="20" s="1"/>
  <c r="AE7" i="20" s="1"/>
  <c r="AJ7" i="20" s="1"/>
  <c r="AO7" i="20" s="1"/>
  <c r="U10" i="20"/>
  <c r="Z10" i="20" s="1"/>
  <c r="AE10" i="20" s="1"/>
  <c r="E8" i="19"/>
  <c r="BJ17" i="21"/>
  <c r="BE17" i="21"/>
  <c r="AZ17" i="21"/>
  <c r="AU17" i="21"/>
  <c r="AP17" i="21"/>
  <c r="AK17" i="21"/>
  <c r="AF17" i="21"/>
  <c r="AA17" i="21"/>
  <c r="V17" i="21"/>
  <c r="E18" i="21"/>
  <c r="C18" i="21"/>
  <c r="E30" i="21"/>
  <c r="J61" i="4" l="1"/>
  <c r="A39" i="22"/>
  <c r="A24" i="22"/>
  <c r="Z8" i="2"/>
  <c r="U9" i="2"/>
  <c r="U10" i="2" s="1"/>
  <c r="Z5" i="20"/>
  <c r="AE5" i="20" s="1"/>
  <c r="AJ5" i="20" s="1"/>
  <c r="AO5" i="20" s="1"/>
  <c r="AT5" i="20" s="1"/>
  <c r="U14" i="20"/>
  <c r="AE6" i="20"/>
  <c r="AJ6" i="20" s="1"/>
  <c r="AO6" i="20" s="1"/>
  <c r="AT6" i="20" s="1"/>
  <c r="AY6" i="20" s="1"/>
  <c r="BD6" i="20" s="1"/>
  <c r="BI6" i="20" s="1"/>
  <c r="BN6" i="20" s="1"/>
  <c r="BS6" i="20" s="1"/>
  <c r="G6" i="20" s="1"/>
  <c r="AJ10" i="20"/>
  <c r="AO10" i="20" s="1"/>
  <c r="AT10" i="20" s="1"/>
  <c r="AY10" i="20" s="1"/>
  <c r="BD10" i="20" s="1"/>
  <c r="BI10" i="20" s="1"/>
  <c r="BN10" i="20" s="1"/>
  <c r="BS10" i="20" s="1"/>
  <c r="G10" i="20" s="1"/>
  <c r="AT7" i="20"/>
  <c r="U22" i="15"/>
  <c r="A15" i="22"/>
  <c r="A23" i="22"/>
  <c r="BS8" i="17"/>
  <c r="G8" i="17" s="1"/>
  <c r="BS9" i="17"/>
  <c r="G9" i="17" s="1"/>
  <c r="BS11" i="17"/>
  <c r="G11" i="17" s="1"/>
  <c r="BS7" i="17"/>
  <c r="G7" i="17" s="1"/>
  <c r="BS6" i="17"/>
  <c r="G6" i="17" s="1"/>
  <c r="A36" i="22"/>
  <c r="B39" i="22"/>
  <c r="A5" i="22"/>
  <c r="B35" i="22"/>
  <c r="B11" i="22"/>
  <c r="A35" i="22"/>
  <c r="A11" i="22"/>
  <c r="A6" i="22"/>
  <c r="B27" i="22"/>
  <c r="A9" i="22"/>
  <c r="A4" i="22"/>
  <c r="A32" i="22"/>
  <c r="A3" i="22"/>
  <c r="U68" i="14"/>
  <c r="AD69" i="14"/>
  <c r="AI69" i="14" s="1"/>
  <c r="AN69" i="14" s="1"/>
  <c r="AS69" i="14" s="1"/>
  <c r="AX69" i="14" s="1"/>
  <c r="BC69" i="14" s="1"/>
  <c r="BH69" i="14" s="1"/>
  <c r="BM69" i="14" s="1"/>
  <c r="BR69" i="14" s="1"/>
  <c r="F21" i="4" s="1"/>
  <c r="B40" i="22"/>
  <c r="A25" i="22"/>
  <c r="A40" i="22"/>
  <c r="B25" i="22"/>
  <c r="A18" i="22"/>
  <c r="A38" i="22"/>
  <c r="B21" i="22"/>
  <c r="A10" i="22"/>
  <c r="AO59" i="15"/>
  <c r="AE66" i="14"/>
  <c r="B28" i="22"/>
  <c r="A12" i="22"/>
  <c r="B13" i="22"/>
  <c r="B33" i="22"/>
  <c r="B32" i="22"/>
  <c r="B6" i="22"/>
  <c r="B18" i="22"/>
  <c r="A28" i="22"/>
  <c r="A16" i="22"/>
  <c r="A26" i="22"/>
  <c r="B36" i="22"/>
  <c r="B30" i="22"/>
  <c r="B9" i="22"/>
  <c r="A19" i="22"/>
  <c r="A33" i="22"/>
  <c r="B19" i="22"/>
  <c r="B38" i="22"/>
  <c r="B10" i="22"/>
  <c r="A13" i="22"/>
  <c r="A21" i="22"/>
  <c r="A37" i="22"/>
  <c r="B24" i="22"/>
  <c r="B20" i="22"/>
  <c r="A27" i="22"/>
  <c r="B23" i="22"/>
  <c r="B16" i="22"/>
  <c r="B3" i="22"/>
  <c r="A20" i="22"/>
  <c r="A30" i="22"/>
  <c r="B52" i="22"/>
  <c r="C57" i="22"/>
  <c r="I55" i="4"/>
  <c r="P22" i="15"/>
  <c r="I54" i="4"/>
  <c r="C55" i="22" s="1"/>
  <c r="P18" i="15"/>
  <c r="I45" i="4"/>
  <c r="C51" i="22" s="1"/>
  <c r="U6" i="7"/>
  <c r="R6" i="10"/>
  <c r="AT6" i="19"/>
  <c r="AY6" i="19" s="1"/>
  <c r="BD6" i="19" s="1"/>
  <c r="BI6" i="19" s="1"/>
  <c r="BN6" i="19" s="1"/>
  <c r="BS6" i="19" s="1"/>
  <c r="G6" i="19" s="1"/>
  <c r="AC6" i="7"/>
  <c r="AH6" i="7" s="1"/>
  <c r="AM6" i="7" s="1"/>
  <c r="AR6" i="7" s="1"/>
  <c r="AW6" i="7" s="1"/>
  <c r="BB6" i="7" s="1"/>
  <c r="BG6" i="7" s="1"/>
  <c r="BL6" i="7" s="1"/>
  <c r="BQ6" i="7" s="1"/>
  <c r="E45" i="4" s="1"/>
  <c r="AJ9" i="16"/>
  <c r="AO9" i="16" s="1"/>
  <c r="AT9" i="16" s="1"/>
  <c r="AY9" i="16" s="1"/>
  <c r="BD9" i="16" s="1"/>
  <c r="BI9" i="16" s="1"/>
  <c r="BN9" i="16" s="1"/>
  <c r="BS9" i="16" s="1"/>
  <c r="G9" i="16" s="1"/>
  <c r="BM6" i="10"/>
  <c r="BR6" i="10" s="1"/>
  <c r="F50" i="4" s="1"/>
  <c r="C53" i="22"/>
  <c r="AJ7" i="11"/>
  <c r="AO7" i="11" s="1"/>
  <c r="AY7" i="11" s="1"/>
  <c r="BD7" i="11" s="1"/>
  <c r="BI7" i="11" s="1"/>
  <c r="BN7" i="11" s="1"/>
  <c r="BS7" i="11" s="1"/>
  <c r="G7" i="11" s="1"/>
  <c r="U7" i="6"/>
  <c r="Z13" i="16"/>
  <c r="AE13" i="16" s="1"/>
  <c r="AJ13" i="16" s="1"/>
  <c r="AO13" i="16" s="1"/>
  <c r="AT13" i="16" s="1"/>
  <c r="AY13" i="16" s="1"/>
  <c r="BD13" i="16" s="1"/>
  <c r="BI13" i="16" s="1"/>
  <c r="BN13" i="16" s="1"/>
  <c r="BS13" i="16" s="1"/>
  <c r="G13" i="16" s="1"/>
  <c r="AT14" i="16"/>
  <c r="AY14" i="16" s="1"/>
  <c r="BD14" i="16" s="1"/>
  <c r="BI14" i="16" s="1"/>
  <c r="BN14" i="16" s="1"/>
  <c r="BS14" i="16" s="1"/>
  <c r="G14" i="16" s="1"/>
  <c r="AE4" i="5"/>
  <c r="AJ4" i="5" s="1"/>
  <c r="AO4" i="5" s="1"/>
  <c r="AT4" i="5" s="1"/>
  <c r="AY4" i="5" s="1"/>
  <c r="BD4" i="5" s="1"/>
  <c r="BI4" i="5" s="1"/>
  <c r="BN4" i="5" s="1"/>
  <c r="BS4" i="5" s="1"/>
  <c r="G4" i="5" s="1"/>
  <c r="AE5" i="5"/>
  <c r="AJ5" i="5" s="1"/>
  <c r="AO5" i="5" s="1"/>
  <c r="AT5" i="5" s="1"/>
  <c r="AY5" i="5" s="1"/>
  <c r="BD5" i="5" s="1"/>
  <c r="BI5" i="5" s="1"/>
  <c r="BN5" i="5" s="1"/>
  <c r="BS5" i="5" s="1"/>
  <c r="G5" i="5" s="1"/>
  <c r="I32" i="4"/>
  <c r="T10" i="2"/>
  <c r="Y10" i="2" s="1"/>
  <c r="AD10" i="2" s="1"/>
  <c r="AI10" i="2" s="1"/>
  <c r="AN10" i="2" s="1"/>
  <c r="AS10" i="2" s="1"/>
  <c r="AX10" i="2" s="1"/>
  <c r="BC10" i="2" s="1"/>
  <c r="J43" i="4"/>
  <c r="J44" i="4"/>
  <c r="I15" i="2"/>
  <c r="U12" i="21"/>
  <c r="Z14" i="18"/>
  <c r="U17" i="18"/>
  <c r="Z4" i="18"/>
  <c r="AE4" i="18" s="1"/>
  <c r="U15" i="5"/>
  <c r="U12" i="14"/>
  <c r="Z60" i="14"/>
  <c r="Z19" i="16"/>
  <c r="U26" i="16"/>
  <c r="Z11" i="15"/>
  <c r="U13" i="15"/>
  <c r="Z5" i="15"/>
  <c r="U7" i="15"/>
  <c r="AJ28" i="15"/>
  <c r="AE36" i="15"/>
  <c r="AO16" i="18"/>
  <c r="AO55" i="14"/>
  <c r="Z5" i="14"/>
  <c r="Z12" i="14" s="1"/>
  <c r="P10" i="11"/>
  <c r="AE5" i="17"/>
  <c r="AJ5" i="17" s="1"/>
  <c r="AO5" i="17" s="1"/>
  <c r="AT5" i="17" s="1"/>
  <c r="AY5" i="17" s="1"/>
  <c r="BD5" i="17" s="1"/>
  <c r="BI5" i="17" s="1"/>
  <c r="BN5" i="17" s="1"/>
  <c r="Z12" i="17"/>
  <c r="AE25" i="17"/>
  <c r="R10" i="2"/>
  <c r="W10" i="2" s="1"/>
  <c r="AB10" i="2" s="1"/>
  <c r="AG10" i="2" s="1"/>
  <c r="AL10" i="2" s="1"/>
  <c r="AQ10" i="2" s="1"/>
  <c r="AV10" i="2" s="1"/>
  <c r="BA10" i="2" s="1"/>
  <c r="U18" i="11"/>
  <c r="P22" i="11"/>
  <c r="Z4" i="20"/>
  <c r="E27" i="16"/>
  <c r="AY5" i="20"/>
  <c r="BD5" i="20" s="1"/>
  <c r="BI5" i="20" s="1"/>
  <c r="BN5" i="20" s="1"/>
  <c r="BS5" i="20" s="1"/>
  <c r="G5" i="20" s="1"/>
  <c r="W6" i="10"/>
  <c r="AB6" i="10" s="1"/>
  <c r="AG6" i="10" s="1"/>
  <c r="AL6" i="10" s="1"/>
  <c r="AQ6" i="10" s="1"/>
  <c r="AV6" i="10" s="1"/>
  <c r="BA6" i="10" s="1"/>
  <c r="BF6" i="10" s="1"/>
  <c r="BK6" i="10" s="1"/>
  <c r="BP6" i="10" s="1"/>
  <c r="D50" i="4" s="1"/>
  <c r="I36" i="4"/>
  <c r="U41" i="15"/>
  <c r="U30" i="14"/>
  <c r="S10" i="2"/>
  <c r="X10" i="2" s="1"/>
  <c r="AC10" i="2" s="1"/>
  <c r="AH10" i="2" s="1"/>
  <c r="AM10" i="2" s="1"/>
  <c r="AR10" i="2" s="1"/>
  <c r="AW10" i="2" s="1"/>
  <c r="BB10" i="2" s="1"/>
  <c r="U4" i="12"/>
  <c r="U9" i="12" s="1"/>
  <c r="AM6" i="10"/>
  <c r="AR6" i="10" s="1"/>
  <c r="AW6" i="10" s="1"/>
  <c r="BB6" i="10" s="1"/>
  <c r="BG6" i="10" s="1"/>
  <c r="BL6" i="10" s="1"/>
  <c r="BQ6" i="10" s="1"/>
  <c r="E50" i="4" s="1"/>
  <c r="AD6" i="7"/>
  <c r="AI6" i="7" s="1"/>
  <c r="AN6" i="7" s="1"/>
  <c r="AS6" i="7" s="1"/>
  <c r="AX6" i="7" s="1"/>
  <c r="BC6" i="7" s="1"/>
  <c r="BH6" i="7" s="1"/>
  <c r="BM6" i="7" s="1"/>
  <c r="BR6" i="7" s="1"/>
  <c r="F45" i="4" s="1"/>
  <c r="U19" i="5"/>
  <c r="U4" i="16"/>
  <c r="U53" i="15"/>
  <c r="U63" i="15" s="1"/>
  <c r="U67" i="15"/>
  <c r="U34" i="14"/>
  <c r="U46" i="14" s="1"/>
  <c r="U37" i="16"/>
  <c r="U33" i="15"/>
  <c r="E13" i="14"/>
  <c r="U4" i="13"/>
  <c r="U7" i="13" s="1"/>
  <c r="U13" i="12"/>
  <c r="AB6" i="7"/>
  <c r="AG6" i="7" s="1"/>
  <c r="AL6" i="7" s="1"/>
  <c r="AQ6" i="7" s="1"/>
  <c r="AV6" i="7" s="1"/>
  <c r="BA6" i="7" s="1"/>
  <c r="BF6" i="7" s="1"/>
  <c r="BK6" i="7" s="1"/>
  <c r="BP6" i="7" s="1"/>
  <c r="D45" i="4" s="1"/>
  <c r="Z24" i="16"/>
  <c r="Z44" i="15"/>
  <c r="Z34" i="15"/>
  <c r="Z54" i="15"/>
  <c r="Z52" i="14"/>
  <c r="Z62" i="14"/>
  <c r="Z5" i="12"/>
  <c r="AE6" i="11"/>
  <c r="Z7" i="8"/>
  <c r="Z5" i="7"/>
  <c r="Z5" i="6"/>
  <c r="Z20" i="5"/>
  <c r="U7" i="19"/>
  <c r="U24" i="19"/>
  <c r="R30" i="15"/>
  <c r="W30" i="15" s="1"/>
  <c r="AB30" i="15" s="1"/>
  <c r="AG30" i="15" s="1"/>
  <c r="AL30" i="15" s="1"/>
  <c r="AQ30" i="15" s="1"/>
  <c r="AV30" i="15" s="1"/>
  <c r="BA30" i="15" s="1"/>
  <c r="BF30" i="15" s="1"/>
  <c r="BK30" i="15" s="1"/>
  <c r="BP30" i="15" s="1"/>
  <c r="D23" i="4" s="1"/>
  <c r="F29" i="4"/>
  <c r="AD15" i="20"/>
  <c r="AI15" i="20" s="1"/>
  <c r="AN15" i="20" s="1"/>
  <c r="AS15" i="20" s="1"/>
  <c r="AX15" i="20" s="1"/>
  <c r="BC15" i="20" s="1"/>
  <c r="BH15" i="20" s="1"/>
  <c r="BM15" i="20" s="1"/>
  <c r="BR15" i="20" s="1"/>
  <c r="F37" i="4" s="1"/>
  <c r="X15" i="20"/>
  <c r="AC15" i="20" s="1"/>
  <c r="AH15" i="20" s="1"/>
  <c r="AM15" i="20" s="1"/>
  <c r="AR15" i="20" s="1"/>
  <c r="AW15" i="20" s="1"/>
  <c r="BB15" i="20" s="1"/>
  <c r="BG15" i="20" s="1"/>
  <c r="BL15" i="20" s="1"/>
  <c r="BQ15" i="20" s="1"/>
  <c r="E37" i="4" s="1"/>
  <c r="W15" i="20"/>
  <c r="AB15" i="20" s="1"/>
  <c r="AG15" i="20" s="1"/>
  <c r="AL15" i="20" s="1"/>
  <c r="AQ15" i="20" s="1"/>
  <c r="AV15" i="20" s="1"/>
  <c r="BA15" i="20" s="1"/>
  <c r="BF15" i="20" s="1"/>
  <c r="BK15" i="20" s="1"/>
  <c r="BP15" i="20" s="1"/>
  <c r="D37" i="4" s="1"/>
  <c r="AG8" i="6"/>
  <c r="AL8" i="6" s="1"/>
  <c r="AQ8" i="6" s="1"/>
  <c r="AV8" i="6" s="1"/>
  <c r="BA8" i="6" s="1"/>
  <c r="BF8" i="6" s="1"/>
  <c r="BK8" i="6" s="1"/>
  <c r="BP8" i="6" s="1"/>
  <c r="D10" i="4" s="1"/>
  <c r="H10" i="4" s="1"/>
  <c r="E36" i="2"/>
  <c r="P14" i="2"/>
  <c r="S38" i="15"/>
  <c r="X38" i="15" s="1"/>
  <c r="AC38" i="15" s="1"/>
  <c r="AH38" i="15" s="1"/>
  <c r="AM38" i="15" s="1"/>
  <c r="AR38" i="15" s="1"/>
  <c r="AW38" i="15" s="1"/>
  <c r="BB38" i="15" s="1"/>
  <c r="BG38" i="15" s="1"/>
  <c r="BL38" i="15" s="1"/>
  <c r="BQ38" i="15" s="1"/>
  <c r="E24" i="4" s="1"/>
  <c r="R16" i="5"/>
  <c r="W16" i="5" s="1"/>
  <c r="AB16" i="5" s="1"/>
  <c r="AG16" i="5" s="1"/>
  <c r="AL16" i="5" s="1"/>
  <c r="AQ16" i="5" s="1"/>
  <c r="AV16" i="5" s="1"/>
  <c r="BA16" i="5" s="1"/>
  <c r="BF16" i="5" s="1"/>
  <c r="BK16" i="5" s="1"/>
  <c r="BP16" i="5" s="1"/>
  <c r="D8" i="4" s="1"/>
  <c r="S8" i="19"/>
  <c r="X8" i="19" s="1"/>
  <c r="AC8" i="19" s="1"/>
  <c r="AH8" i="19" s="1"/>
  <c r="AM8" i="19" s="1"/>
  <c r="AR8" i="19" s="1"/>
  <c r="AW8" i="19" s="1"/>
  <c r="BB8" i="19" s="1"/>
  <c r="BG8" i="19" s="1"/>
  <c r="BL8" i="19" s="1"/>
  <c r="BQ8" i="19" s="1"/>
  <c r="E35" i="4" s="1"/>
  <c r="AB11" i="18"/>
  <c r="AG11" i="18" s="1"/>
  <c r="AL11" i="18" s="1"/>
  <c r="AQ11" i="18" s="1"/>
  <c r="AV11" i="18" s="1"/>
  <c r="BA11" i="18" s="1"/>
  <c r="BF11" i="18" s="1"/>
  <c r="BK11" i="18" s="1"/>
  <c r="BH18" i="18"/>
  <c r="BM18" i="18" s="1"/>
  <c r="BR18" i="18" s="1"/>
  <c r="F34" i="4" s="1"/>
  <c r="AC11" i="18"/>
  <c r="AH11" i="18" s="1"/>
  <c r="AM11" i="18" s="1"/>
  <c r="AR11" i="18" s="1"/>
  <c r="AW11" i="18" s="1"/>
  <c r="BB11" i="18" s="1"/>
  <c r="BG11" i="18" s="1"/>
  <c r="BL11" i="18" s="1"/>
  <c r="BQ11" i="18" s="1"/>
  <c r="E33" i="4" s="1"/>
  <c r="BF18" i="18"/>
  <c r="BK18" i="18" s="1"/>
  <c r="BP18" i="18" s="1"/>
  <c r="D34" i="4" s="1"/>
  <c r="R13" i="17"/>
  <c r="W13" i="17" s="1"/>
  <c r="AB13" i="17" s="1"/>
  <c r="AG13" i="17" s="1"/>
  <c r="AL13" i="17" s="1"/>
  <c r="AQ13" i="17" s="1"/>
  <c r="AV13" i="17" s="1"/>
  <c r="BA13" i="17" s="1"/>
  <c r="BF13" i="17" s="1"/>
  <c r="BK13" i="17" s="1"/>
  <c r="BP13" i="17" s="1"/>
  <c r="D31" i="4" s="1"/>
  <c r="S13" i="17"/>
  <c r="X13" i="17" s="1"/>
  <c r="AC13" i="17" s="1"/>
  <c r="AH13" i="17" s="1"/>
  <c r="AM13" i="17" s="1"/>
  <c r="AR13" i="17" s="1"/>
  <c r="AW13" i="17" s="1"/>
  <c r="BB13" i="17" s="1"/>
  <c r="BG13" i="17" s="1"/>
  <c r="BL13" i="17" s="1"/>
  <c r="BQ13" i="17" s="1"/>
  <c r="E31" i="4" s="1"/>
  <c r="S29" i="17"/>
  <c r="X29" i="17" s="1"/>
  <c r="AC29" i="17" s="1"/>
  <c r="AH29" i="17" s="1"/>
  <c r="AM29" i="17" s="1"/>
  <c r="AR29" i="17" s="1"/>
  <c r="AW29" i="17" s="1"/>
  <c r="BB29" i="17" s="1"/>
  <c r="BG29" i="17" s="1"/>
  <c r="BL29" i="17" s="1"/>
  <c r="BQ29" i="17" s="1"/>
  <c r="E32" i="4" s="1"/>
  <c r="S38" i="16"/>
  <c r="X38" i="16" s="1"/>
  <c r="AC38" i="16" s="1"/>
  <c r="AH38" i="16" s="1"/>
  <c r="AM38" i="16" s="1"/>
  <c r="AR38" i="16" s="1"/>
  <c r="AW38" i="16" s="1"/>
  <c r="BB38" i="16" s="1"/>
  <c r="BG38" i="16" s="1"/>
  <c r="BL38" i="16" s="1"/>
  <c r="BQ38" i="16" s="1"/>
  <c r="E30" i="4" s="1"/>
  <c r="T16" i="16"/>
  <c r="Y16" i="16" s="1"/>
  <c r="AD16" i="16" s="1"/>
  <c r="AI16" i="16" s="1"/>
  <c r="AN16" i="16" s="1"/>
  <c r="AS16" i="16" s="1"/>
  <c r="AX16" i="16" s="1"/>
  <c r="BC16" i="16" s="1"/>
  <c r="BH16" i="16" s="1"/>
  <c r="BM16" i="16" s="1"/>
  <c r="BR16" i="16" s="1"/>
  <c r="F28" i="4" s="1"/>
  <c r="AR27" i="16"/>
  <c r="AW27" i="16" s="1"/>
  <c r="BB27" i="16" s="1"/>
  <c r="BG27" i="16" s="1"/>
  <c r="BL27" i="16" s="1"/>
  <c r="BQ27" i="16" s="1"/>
  <c r="S49" i="15"/>
  <c r="X49" i="15" s="1"/>
  <c r="AC49" i="15" s="1"/>
  <c r="AH49" i="15" s="1"/>
  <c r="AM49" i="15" s="1"/>
  <c r="AR49" i="15" s="1"/>
  <c r="AW49" i="15" s="1"/>
  <c r="BB49" i="15" s="1"/>
  <c r="BG49" i="15" s="1"/>
  <c r="BL49" i="15" s="1"/>
  <c r="BQ49" i="15" s="1"/>
  <c r="E25" i="4" s="1"/>
  <c r="U25" i="15"/>
  <c r="U29" i="15" s="1"/>
  <c r="R38" i="15"/>
  <c r="W38" i="15" s="1"/>
  <c r="AB38" i="15" s="1"/>
  <c r="AG38" i="15" s="1"/>
  <c r="AL38" i="15" s="1"/>
  <c r="AQ38" i="15" s="1"/>
  <c r="AV38" i="15" s="1"/>
  <c r="BA38" i="15" s="1"/>
  <c r="BF38" i="15" s="1"/>
  <c r="BK38" i="15" s="1"/>
  <c r="BP38" i="15" s="1"/>
  <c r="D24" i="4" s="1"/>
  <c r="S8" i="13"/>
  <c r="X8" i="13" s="1"/>
  <c r="AC8" i="13" s="1"/>
  <c r="AH8" i="13" s="1"/>
  <c r="AM8" i="13" s="1"/>
  <c r="AR8" i="13" s="1"/>
  <c r="AW8" i="13" s="1"/>
  <c r="BB8" i="13" s="1"/>
  <c r="BG8" i="13" s="1"/>
  <c r="BL8" i="13" s="1"/>
  <c r="BQ8" i="13" s="1"/>
  <c r="E16" i="4" s="1"/>
  <c r="S10" i="12"/>
  <c r="X10" i="12" s="1"/>
  <c r="AC10" i="12" s="1"/>
  <c r="AH10" i="12" s="1"/>
  <c r="AM10" i="12" s="1"/>
  <c r="AR10" i="12" s="1"/>
  <c r="AW10" i="12" s="1"/>
  <c r="BB10" i="12" s="1"/>
  <c r="BG10" i="12" s="1"/>
  <c r="BL10" i="12" s="1"/>
  <c r="BQ10" i="12" s="1"/>
  <c r="E14" i="4" s="1"/>
  <c r="AB10" i="12"/>
  <c r="AG10" i="12" s="1"/>
  <c r="AL10" i="12" s="1"/>
  <c r="AQ10" i="12" s="1"/>
  <c r="AV10" i="12" s="1"/>
  <c r="BA10" i="12" s="1"/>
  <c r="BF10" i="12" s="1"/>
  <c r="BK10" i="12" s="1"/>
  <c r="BP10" i="12" s="1"/>
  <c r="D14" i="4" s="1"/>
  <c r="K14" i="4" s="1"/>
  <c r="T18" i="12"/>
  <c r="Y18" i="12" s="1"/>
  <c r="AD18" i="12" s="1"/>
  <c r="AI18" i="12" s="1"/>
  <c r="AN18" i="12" s="1"/>
  <c r="AS18" i="12" s="1"/>
  <c r="AX18" i="12" s="1"/>
  <c r="BC18" i="12" s="1"/>
  <c r="BH18" i="12" s="1"/>
  <c r="BM18" i="12" s="1"/>
  <c r="BR18" i="12" s="1"/>
  <c r="F15" i="4" s="1"/>
  <c r="S16" i="5"/>
  <c r="X16" i="5" s="1"/>
  <c r="AC16" i="5" s="1"/>
  <c r="AH16" i="5" s="1"/>
  <c r="AM16" i="5" s="1"/>
  <c r="AR16" i="5" s="1"/>
  <c r="AW16" i="5" s="1"/>
  <c r="BB16" i="5" s="1"/>
  <c r="BG16" i="5" s="1"/>
  <c r="BL16" i="5" s="1"/>
  <c r="BQ16" i="5" s="1"/>
  <c r="E8" i="4" s="1"/>
  <c r="T16" i="5"/>
  <c r="Y16" i="5" s="1"/>
  <c r="AD16" i="5" s="1"/>
  <c r="AI16" i="5" s="1"/>
  <c r="AN16" i="5" s="1"/>
  <c r="AS16" i="5" s="1"/>
  <c r="AX16" i="5" s="1"/>
  <c r="BC16" i="5" s="1"/>
  <c r="BH16" i="5" s="1"/>
  <c r="BM16" i="5" s="1"/>
  <c r="BR16" i="5" s="1"/>
  <c r="F8" i="4" s="1"/>
  <c r="R25" i="5"/>
  <c r="W25" i="5" s="1"/>
  <c r="AB25" i="5" s="1"/>
  <c r="AG25" i="5" s="1"/>
  <c r="AL25" i="5" s="1"/>
  <c r="AQ25" i="5" s="1"/>
  <c r="AV25" i="5" s="1"/>
  <c r="BA25" i="5" s="1"/>
  <c r="BF25" i="5" s="1"/>
  <c r="BK25" i="5" s="1"/>
  <c r="BP25" i="5" s="1"/>
  <c r="D9" i="4" s="1"/>
  <c r="S25" i="5"/>
  <c r="X25" i="5" s="1"/>
  <c r="AC25" i="5" s="1"/>
  <c r="AH25" i="5" s="1"/>
  <c r="AM25" i="5" s="1"/>
  <c r="AR25" i="5" s="1"/>
  <c r="AW25" i="5" s="1"/>
  <c r="BB25" i="5" s="1"/>
  <c r="BG25" i="5" s="1"/>
  <c r="BL25" i="5" s="1"/>
  <c r="BQ25" i="5" s="1"/>
  <c r="E9" i="4" s="1"/>
  <c r="T25" i="5"/>
  <c r="Y25" i="5" s="1"/>
  <c r="AD25" i="5" s="1"/>
  <c r="AI25" i="5" s="1"/>
  <c r="AN25" i="5" s="1"/>
  <c r="AS25" i="5" s="1"/>
  <c r="AX25" i="5" s="1"/>
  <c r="BC25" i="5" s="1"/>
  <c r="BH25" i="5" s="1"/>
  <c r="BM25" i="5" s="1"/>
  <c r="BR25" i="5" s="1"/>
  <c r="F9" i="4" s="1"/>
  <c r="BK74" i="15"/>
  <c r="BP74" i="15" s="1"/>
  <c r="D27" i="4" s="1"/>
  <c r="K27" i="4" s="1"/>
  <c r="R15" i="2"/>
  <c r="W15" i="2" s="1"/>
  <c r="AB15" i="2" s="1"/>
  <c r="AG15" i="2" s="1"/>
  <c r="AL15" i="2" s="1"/>
  <c r="AQ15" i="2" s="1"/>
  <c r="AV15" i="2" s="1"/>
  <c r="BA15" i="2" s="1"/>
  <c r="BF15" i="2" s="1"/>
  <c r="BK15" i="2" s="1"/>
  <c r="BP15" i="2" s="1"/>
  <c r="D44" i="4" s="1"/>
  <c r="T15" i="2"/>
  <c r="AD15" i="2" s="1"/>
  <c r="AI15" i="2" s="1"/>
  <c r="AN15" i="2" s="1"/>
  <c r="AS15" i="2" s="1"/>
  <c r="AX15" i="2" s="1"/>
  <c r="BC15" i="2" s="1"/>
  <c r="BH15" i="2" s="1"/>
  <c r="BM15" i="2" s="1"/>
  <c r="BR15" i="2" s="1"/>
  <c r="F44" i="4" s="1"/>
  <c r="T13" i="21"/>
  <c r="Y13" i="21" s="1"/>
  <c r="AD13" i="21" s="1"/>
  <c r="AI13" i="21" s="1"/>
  <c r="AN13" i="21" s="1"/>
  <c r="AS13" i="21" s="1"/>
  <c r="AX13" i="21" s="1"/>
  <c r="BC13" i="21" s="1"/>
  <c r="BH13" i="21" s="1"/>
  <c r="BM13" i="21" s="1"/>
  <c r="BR13" i="21" s="1"/>
  <c r="F38" i="4" s="1"/>
  <c r="P17" i="21"/>
  <c r="P18" i="21" s="1"/>
  <c r="R18" i="21"/>
  <c r="W18" i="21" s="1"/>
  <c r="AB18" i="21" s="1"/>
  <c r="AG18" i="21" s="1"/>
  <c r="AL18" i="21" s="1"/>
  <c r="AQ18" i="21" s="1"/>
  <c r="AV18" i="21" s="1"/>
  <c r="BA18" i="21" s="1"/>
  <c r="BF18" i="21" s="1"/>
  <c r="BK18" i="21" s="1"/>
  <c r="BP18" i="21" s="1"/>
  <c r="D57" i="4" s="1"/>
  <c r="AS10" i="12"/>
  <c r="AX10" i="12" s="1"/>
  <c r="BC10" i="12" s="1"/>
  <c r="BH10" i="12" s="1"/>
  <c r="BM10" i="12" s="1"/>
  <c r="BR10" i="12" s="1"/>
  <c r="AH47" i="14"/>
  <c r="AM47" i="14" s="1"/>
  <c r="AR47" i="14" s="1"/>
  <c r="AW47" i="14" s="1"/>
  <c r="BB47" i="14" s="1"/>
  <c r="BG47" i="14" s="1"/>
  <c r="BL47" i="14" s="1"/>
  <c r="BQ47" i="14" s="1"/>
  <c r="E19" i="4" s="1"/>
  <c r="AS11" i="18"/>
  <c r="AX11" i="18" s="1"/>
  <c r="BC11" i="18" s="1"/>
  <c r="BH11" i="18" s="1"/>
  <c r="BM11" i="18" s="1"/>
  <c r="BR11" i="18" s="1"/>
  <c r="F33" i="4" s="1"/>
  <c r="AD49" i="15"/>
  <c r="AI49" i="15" s="1"/>
  <c r="AN49" i="15" s="1"/>
  <c r="AS49" i="15" s="1"/>
  <c r="AX49" i="15" s="1"/>
  <c r="BC49" i="15" s="1"/>
  <c r="BH49" i="15" s="1"/>
  <c r="BM49" i="15" s="1"/>
  <c r="BR49" i="15" s="1"/>
  <c r="F25" i="4" s="1"/>
  <c r="AQ64" i="15"/>
  <c r="AV64" i="15" s="1"/>
  <c r="BA64" i="15" s="1"/>
  <c r="BF64" i="15" s="1"/>
  <c r="BK64" i="15" s="1"/>
  <c r="BP64" i="15" s="1"/>
  <c r="D26" i="4" s="1"/>
  <c r="R25" i="19"/>
  <c r="W25" i="19" s="1"/>
  <c r="AB25" i="19" s="1"/>
  <c r="AG25" i="19" s="1"/>
  <c r="AL25" i="19" s="1"/>
  <c r="AQ25" i="19" s="1"/>
  <c r="AV25" i="19" s="1"/>
  <c r="BA25" i="19" s="1"/>
  <c r="BF25" i="19" s="1"/>
  <c r="BK25" i="19" s="1"/>
  <c r="T25" i="19"/>
  <c r="Y25" i="19" s="1"/>
  <c r="AD25" i="19" s="1"/>
  <c r="AI25" i="19" s="1"/>
  <c r="AN25" i="19" s="1"/>
  <c r="AS25" i="19" s="1"/>
  <c r="AX25" i="19" s="1"/>
  <c r="BC25" i="19" s="1"/>
  <c r="BH25" i="19" s="1"/>
  <c r="BM25" i="19" s="1"/>
  <c r="BS16" i="19"/>
  <c r="G16" i="19" s="1"/>
  <c r="BS11" i="19"/>
  <c r="G11" i="19" s="1"/>
  <c r="BS13" i="19"/>
  <c r="G13" i="19" s="1"/>
  <c r="BS29" i="14"/>
  <c r="G29" i="14" s="1"/>
  <c r="BS27" i="14"/>
  <c r="G27" i="14" s="1"/>
  <c r="AN38" i="15"/>
  <c r="AS38" i="15" s="1"/>
  <c r="AX38" i="15" s="1"/>
  <c r="BC38" i="15" s="1"/>
  <c r="BH38" i="15" s="1"/>
  <c r="BM38" i="15" s="1"/>
  <c r="BR38" i="15" s="1"/>
  <c r="F24" i="4" s="1"/>
  <c r="AI13" i="17"/>
  <c r="AN13" i="17" s="1"/>
  <c r="AS13" i="17" s="1"/>
  <c r="AX13" i="17" s="1"/>
  <c r="BC13" i="17" s="1"/>
  <c r="BH13" i="17" s="1"/>
  <c r="BM13" i="17" s="1"/>
  <c r="BR13" i="17" s="1"/>
  <c r="F31" i="4" s="1"/>
  <c r="AI8" i="13"/>
  <c r="AN8" i="13" s="1"/>
  <c r="AS8" i="13" s="1"/>
  <c r="AX8" i="13" s="1"/>
  <c r="BC8" i="13" s="1"/>
  <c r="BH8" i="13" s="1"/>
  <c r="BM8" i="13" s="1"/>
  <c r="BR8" i="13" s="1"/>
  <c r="F16" i="4" s="1"/>
  <c r="AH74" i="15"/>
  <c r="AM74" i="15" s="1"/>
  <c r="AR74" i="15" s="1"/>
  <c r="AW74" i="15" s="1"/>
  <c r="BB74" i="15" s="1"/>
  <c r="BG74" i="15" s="1"/>
  <c r="BL74" i="15" s="1"/>
  <c r="AG31" i="14"/>
  <c r="AL31" i="14" s="1"/>
  <c r="AQ31" i="14" s="1"/>
  <c r="AV31" i="14" s="1"/>
  <c r="BA31" i="14" s="1"/>
  <c r="BF31" i="14" s="1"/>
  <c r="BK31" i="14" s="1"/>
  <c r="BP31" i="14" s="1"/>
  <c r="D18" i="4" s="1"/>
  <c r="AR69" i="14"/>
  <c r="AW69" i="14" s="1"/>
  <c r="BB69" i="14" s="1"/>
  <c r="BG69" i="14" s="1"/>
  <c r="BL69" i="14" s="1"/>
  <c r="BQ69" i="14" s="1"/>
  <c r="E21" i="4" s="1"/>
  <c r="AD36" i="2"/>
  <c r="AI36" i="2" s="1"/>
  <c r="AN36" i="2" s="1"/>
  <c r="AS36" i="2" s="1"/>
  <c r="AX36" i="2" s="1"/>
  <c r="BC36" i="2" s="1"/>
  <c r="BH36" i="2" s="1"/>
  <c r="BM36" i="2" s="1"/>
  <c r="BR36" i="2" s="1"/>
  <c r="F7" i="4" s="1"/>
  <c r="AD22" i="8"/>
  <c r="AI22" i="8" s="1"/>
  <c r="AN22" i="8" s="1"/>
  <c r="AS22" i="8" s="1"/>
  <c r="AX22" i="8" s="1"/>
  <c r="BC22" i="8" s="1"/>
  <c r="BH22" i="8" s="1"/>
  <c r="BM22" i="8" s="1"/>
  <c r="BR22" i="8" s="1"/>
  <c r="F11" i="4" s="1"/>
  <c r="Y11" i="11"/>
  <c r="AD11" i="11" s="1"/>
  <c r="AI11" i="11" s="1"/>
  <c r="AN11" i="11" s="1"/>
  <c r="AS11" i="11" s="1"/>
  <c r="AX11" i="11" s="1"/>
  <c r="BC11" i="11" s="1"/>
  <c r="BH11" i="11" s="1"/>
  <c r="BM11" i="11" s="1"/>
  <c r="BR11" i="11" s="1"/>
  <c r="F12" i="4" s="1"/>
  <c r="X16" i="16"/>
  <c r="AC16" i="16" s="1"/>
  <c r="AH16" i="16" s="1"/>
  <c r="AM16" i="16" s="1"/>
  <c r="AR16" i="16" s="1"/>
  <c r="AW16" i="16" s="1"/>
  <c r="BB16" i="16" s="1"/>
  <c r="BG16" i="16" s="1"/>
  <c r="BL16" i="16" s="1"/>
  <c r="BQ16" i="16" s="1"/>
  <c r="E28" i="4" s="1"/>
  <c r="X30" i="15"/>
  <c r="AC30" i="15" s="1"/>
  <c r="AH30" i="15" s="1"/>
  <c r="AM30" i="15" s="1"/>
  <c r="AR30" i="15" s="1"/>
  <c r="AW30" i="15" s="1"/>
  <c r="BB30" i="15" s="1"/>
  <c r="BG30" i="15" s="1"/>
  <c r="BL30" i="15" s="1"/>
  <c r="BQ30" i="15" s="1"/>
  <c r="E23" i="4" s="1"/>
  <c r="X57" i="14"/>
  <c r="AC57" i="14" s="1"/>
  <c r="AH57" i="14" s="1"/>
  <c r="AM57" i="14" s="1"/>
  <c r="AR57" i="14" s="1"/>
  <c r="AW57" i="14" s="1"/>
  <c r="BB57" i="14" s="1"/>
  <c r="BG57" i="14" s="1"/>
  <c r="BL57" i="14" s="1"/>
  <c r="X22" i="8"/>
  <c r="AC22" i="8" s="1"/>
  <c r="AH22" i="8" s="1"/>
  <c r="AM22" i="8" s="1"/>
  <c r="AR22" i="8" s="1"/>
  <c r="AW22" i="8" s="1"/>
  <c r="BB22" i="8" s="1"/>
  <c r="BG22" i="8" s="1"/>
  <c r="BL22" i="8" s="1"/>
  <c r="BQ22" i="8" s="1"/>
  <c r="E11" i="4" s="1"/>
  <c r="X36" i="2"/>
  <c r="AC36" i="2" s="1"/>
  <c r="AH36" i="2" s="1"/>
  <c r="AM36" i="2" s="1"/>
  <c r="AR36" i="2" s="1"/>
  <c r="AW36" i="2" s="1"/>
  <c r="BB36" i="2" s="1"/>
  <c r="BG36" i="2" s="1"/>
  <c r="BL36" i="2" s="1"/>
  <c r="BQ36" i="2" s="1"/>
  <c r="E7" i="4" s="1"/>
  <c r="R27" i="16"/>
  <c r="W27" i="16" s="1"/>
  <c r="AB27" i="16" s="1"/>
  <c r="AG27" i="16" s="1"/>
  <c r="AL27" i="16" s="1"/>
  <c r="AQ27" i="16" s="1"/>
  <c r="AV27" i="16" s="1"/>
  <c r="BA27" i="16" s="1"/>
  <c r="BF27" i="16" s="1"/>
  <c r="BK27" i="16" s="1"/>
  <c r="R16" i="16"/>
  <c r="W16" i="16" s="1"/>
  <c r="AB16" i="16" s="1"/>
  <c r="AG16" i="16" s="1"/>
  <c r="AL16" i="16" s="1"/>
  <c r="AQ16" i="16" s="1"/>
  <c r="AV16" i="16" s="1"/>
  <c r="BA16" i="16" s="1"/>
  <c r="BF16" i="16" s="1"/>
  <c r="BK16" i="16" s="1"/>
  <c r="BP16" i="16" s="1"/>
  <c r="D28" i="4" s="1"/>
  <c r="T47" i="14"/>
  <c r="Y47" i="14" s="1"/>
  <c r="AD47" i="14" s="1"/>
  <c r="R18" i="12"/>
  <c r="W18" i="12" s="1"/>
  <c r="AB18" i="12" s="1"/>
  <c r="AG18" i="12" s="1"/>
  <c r="AL18" i="12" s="1"/>
  <c r="AQ18" i="12" s="1"/>
  <c r="AV18" i="12" s="1"/>
  <c r="BA18" i="12" s="1"/>
  <c r="BF18" i="12" s="1"/>
  <c r="BK18" i="12" s="1"/>
  <c r="BP18" i="12" s="1"/>
  <c r="D15" i="4" s="1"/>
  <c r="R30" i="21"/>
  <c r="W30" i="21" s="1"/>
  <c r="U17" i="21"/>
  <c r="U18" i="21" s="1"/>
  <c r="T30" i="21"/>
  <c r="Y30" i="21" s="1"/>
  <c r="R13" i="21"/>
  <c r="W13" i="21" s="1"/>
  <c r="AB13" i="21" s="1"/>
  <c r="AG13" i="21" s="1"/>
  <c r="AL13" i="21" s="1"/>
  <c r="AQ13" i="21" s="1"/>
  <c r="AV13" i="21" s="1"/>
  <c r="BA13" i="21" s="1"/>
  <c r="BF13" i="21" s="1"/>
  <c r="BK13" i="21" s="1"/>
  <c r="BP13" i="21" s="1"/>
  <c r="D38" i="4" s="1"/>
  <c r="S13" i="21"/>
  <c r="X13" i="21" s="1"/>
  <c r="AC13" i="21" s="1"/>
  <c r="AH13" i="21" s="1"/>
  <c r="AM13" i="21" s="1"/>
  <c r="AR13" i="21" s="1"/>
  <c r="AW13" i="21" s="1"/>
  <c r="BB13" i="21" s="1"/>
  <c r="BG13" i="21" s="1"/>
  <c r="BL13" i="21" s="1"/>
  <c r="BQ13" i="21" s="1"/>
  <c r="E38" i="4" s="1"/>
  <c r="S18" i="21"/>
  <c r="X18" i="21" s="1"/>
  <c r="AC18" i="21" s="1"/>
  <c r="AH18" i="21" s="1"/>
  <c r="AM18" i="21" s="1"/>
  <c r="AR18" i="21" s="1"/>
  <c r="AW18" i="21" s="1"/>
  <c r="BB18" i="21" s="1"/>
  <c r="BG18" i="21" s="1"/>
  <c r="BL18" i="21" s="1"/>
  <c r="T18" i="21"/>
  <c r="Y18" i="21" s="1"/>
  <c r="AD18" i="21" s="1"/>
  <c r="AI18" i="21" s="1"/>
  <c r="AN18" i="21" s="1"/>
  <c r="AS18" i="21" s="1"/>
  <c r="AX18" i="21" s="1"/>
  <c r="BC18" i="21" s="1"/>
  <c r="BH18" i="21" s="1"/>
  <c r="BM18" i="21" s="1"/>
  <c r="BR18" i="21" s="1"/>
  <c r="F57" i="4" s="1"/>
  <c r="S27" i="2"/>
  <c r="X27" i="2" s="1"/>
  <c r="AC27" i="2" s="1"/>
  <c r="AH27" i="2" s="1"/>
  <c r="AM27" i="2" s="1"/>
  <c r="AR27" i="2" s="1"/>
  <c r="AW27" i="2" s="1"/>
  <c r="BB27" i="2" s="1"/>
  <c r="BG27" i="2" s="1"/>
  <c r="BL27" i="2" s="1"/>
  <c r="BQ27" i="2" s="1"/>
  <c r="E6" i="4" s="1"/>
  <c r="S15" i="2"/>
  <c r="X15" i="2" s="1"/>
  <c r="AC15" i="2" s="1"/>
  <c r="AH15" i="2" s="1"/>
  <c r="AM15" i="2" s="1"/>
  <c r="AR15" i="2" s="1"/>
  <c r="AW15" i="2" s="1"/>
  <c r="BB15" i="2" s="1"/>
  <c r="BG15" i="2" s="1"/>
  <c r="BL15" i="2" s="1"/>
  <c r="BQ15" i="2" s="1"/>
  <c r="E44" i="4" s="1"/>
  <c r="I44" i="4"/>
  <c r="C44" i="22" s="1"/>
  <c r="U5" i="8"/>
  <c r="U21" i="8" s="1"/>
  <c r="R22" i="8"/>
  <c r="W22" i="8" s="1"/>
  <c r="AB22" i="8" s="1"/>
  <c r="AG22" i="8" s="1"/>
  <c r="AL22" i="8" s="1"/>
  <c r="AQ22" i="8" s="1"/>
  <c r="AV22" i="8" s="1"/>
  <c r="BA22" i="8" s="1"/>
  <c r="BF22" i="8" s="1"/>
  <c r="BK22" i="8" s="1"/>
  <c r="BP22" i="8" s="1"/>
  <c r="D11" i="4" s="1"/>
  <c r="AV8" i="15"/>
  <c r="BA8" i="15" s="1"/>
  <c r="BF8" i="15" s="1"/>
  <c r="BK8" i="15" s="1"/>
  <c r="BP8" i="15" s="1"/>
  <c r="D22" i="4" s="1"/>
  <c r="T64" i="15"/>
  <c r="Y64" i="15" s="1"/>
  <c r="AD64" i="15" s="1"/>
  <c r="AI64" i="15" s="1"/>
  <c r="AN64" i="15" s="1"/>
  <c r="AS64" i="15" s="1"/>
  <c r="AX64" i="15" s="1"/>
  <c r="BC64" i="15" s="1"/>
  <c r="BH64" i="15" s="1"/>
  <c r="BM64" i="15" s="1"/>
  <c r="BR64" i="15" s="1"/>
  <c r="F26" i="4" s="1"/>
  <c r="X64" i="15"/>
  <c r="AC64" i="15" s="1"/>
  <c r="AH64" i="15" s="1"/>
  <c r="AM64" i="15" s="1"/>
  <c r="AR64" i="15" s="1"/>
  <c r="AW64" i="15" s="1"/>
  <c r="BB64" i="15" s="1"/>
  <c r="BG64" i="15" s="1"/>
  <c r="BL64" i="15" s="1"/>
  <c r="BQ64" i="15" s="1"/>
  <c r="E26" i="4" s="1"/>
  <c r="K20" i="4"/>
  <c r="P8" i="19"/>
  <c r="I28" i="4"/>
  <c r="C11" i="22" s="1"/>
  <c r="I24" i="4"/>
  <c r="I23" i="4"/>
  <c r="I15" i="4"/>
  <c r="I50" i="4"/>
  <c r="P6" i="10"/>
  <c r="I11" i="4"/>
  <c r="I10" i="4"/>
  <c r="I6" i="4"/>
  <c r="C8" i="22" s="1"/>
  <c r="Z4" i="21"/>
  <c r="AE4" i="21" s="1"/>
  <c r="AJ4" i="21" s="1"/>
  <c r="AO4" i="21" s="1"/>
  <c r="AT4" i="21" s="1"/>
  <c r="AY4" i="21" s="1"/>
  <c r="BD4" i="21" s="1"/>
  <c r="BI4" i="21" s="1"/>
  <c r="BN4" i="21" s="1"/>
  <c r="BS4" i="21" s="1"/>
  <c r="G4" i="21" s="1"/>
  <c r="S30" i="21"/>
  <c r="X30" i="21" s="1"/>
  <c r="AC30" i="21" s="1"/>
  <c r="AE4" i="10"/>
  <c r="Z5" i="10"/>
  <c r="Z6" i="10" s="1"/>
  <c r="U5" i="10"/>
  <c r="U6" i="10" s="1"/>
  <c r="I7" i="4"/>
  <c r="U14" i="2"/>
  <c r="U15" i="2" s="1"/>
  <c r="AE21" i="21"/>
  <c r="AJ21" i="21" s="1"/>
  <c r="AO21" i="21" s="1"/>
  <c r="AT21" i="21" s="1"/>
  <c r="AY21" i="21" s="1"/>
  <c r="BD21" i="21" s="1"/>
  <c r="BI21" i="21" s="1"/>
  <c r="BN21" i="21" s="1"/>
  <c r="BS21" i="21" s="1"/>
  <c r="G21" i="21" s="1"/>
  <c r="Z17" i="21"/>
  <c r="Z18" i="21" s="1"/>
  <c r="AE16" i="21"/>
  <c r="BN11" i="21"/>
  <c r="BS11" i="21" s="1"/>
  <c r="G11" i="21" s="1"/>
  <c r="S25" i="19"/>
  <c r="X25" i="19" s="1"/>
  <c r="AC25" i="19" s="1"/>
  <c r="AH25" i="19" s="1"/>
  <c r="AM25" i="19" s="1"/>
  <c r="AR25" i="19" s="1"/>
  <c r="AW25" i="19" s="1"/>
  <c r="BB25" i="19" s="1"/>
  <c r="BG25" i="19" s="1"/>
  <c r="BL25" i="19" s="1"/>
  <c r="T8" i="19"/>
  <c r="Y8" i="19" s="1"/>
  <c r="AD8" i="19" s="1"/>
  <c r="AI8" i="19" s="1"/>
  <c r="AN8" i="19" s="1"/>
  <c r="AS8" i="19" s="1"/>
  <c r="AX8" i="19" s="1"/>
  <c r="BC8" i="19" s="1"/>
  <c r="BH8" i="19" s="1"/>
  <c r="BM8" i="19" s="1"/>
  <c r="BR8" i="19" s="1"/>
  <c r="F35" i="4" s="1"/>
  <c r="R8" i="19"/>
  <c r="W8" i="19" s="1"/>
  <c r="AB8" i="19" s="1"/>
  <c r="AG8" i="19" s="1"/>
  <c r="AL8" i="19" s="1"/>
  <c r="AQ8" i="19" s="1"/>
  <c r="AV8" i="19" s="1"/>
  <c r="BA8" i="19" s="1"/>
  <c r="BF8" i="19" s="1"/>
  <c r="BK8" i="19" s="1"/>
  <c r="BP8" i="19" s="1"/>
  <c r="D35" i="4" s="1"/>
  <c r="AE5" i="19"/>
  <c r="AE15" i="18"/>
  <c r="AJ15" i="18" s="1"/>
  <c r="AO15" i="18" s="1"/>
  <c r="AT15" i="18" s="1"/>
  <c r="AY15" i="18" s="1"/>
  <c r="BD15" i="18" s="1"/>
  <c r="BI15" i="18" s="1"/>
  <c r="BN15" i="18" s="1"/>
  <c r="BS15" i="18" s="1"/>
  <c r="G15" i="18" s="1"/>
  <c r="U9" i="18"/>
  <c r="Z9" i="18" s="1"/>
  <c r="AE9" i="18" s="1"/>
  <c r="AG29" i="17"/>
  <c r="AL29" i="17" s="1"/>
  <c r="AQ29" i="17" s="1"/>
  <c r="AV29" i="17" s="1"/>
  <c r="BA29" i="17" s="1"/>
  <c r="BF29" i="17" s="1"/>
  <c r="BK29" i="17" s="1"/>
  <c r="BP29" i="17" s="1"/>
  <c r="D32" i="4" s="1"/>
  <c r="K32" i="4" s="1"/>
  <c r="AQ38" i="16"/>
  <c r="AV38" i="16" s="1"/>
  <c r="BA38" i="16" s="1"/>
  <c r="BF38" i="16" s="1"/>
  <c r="BK38" i="16" s="1"/>
  <c r="BM38" i="16"/>
  <c r="BR38" i="16" s="1"/>
  <c r="F30" i="4" s="1"/>
  <c r="Z21" i="16"/>
  <c r="AE21" i="16" s="1"/>
  <c r="AJ21" i="16" s="1"/>
  <c r="AO21" i="16" s="1"/>
  <c r="AT21" i="16" s="1"/>
  <c r="AY21" i="16" s="1"/>
  <c r="BD21" i="16" s="1"/>
  <c r="BI21" i="16" s="1"/>
  <c r="BN21" i="16" s="1"/>
  <c r="BS21" i="16" s="1"/>
  <c r="G21" i="16" s="1"/>
  <c r="AE20" i="16"/>
  <c r="I22" i="4"/>
  <c r="Z71" i="15"/>
  <c r="AJ43" i="15"/>
  <c r="BF49" i="15"/>
  <c r="BK49" i="15" s="1"/>
  <c r="AT26" i="15"/>
  <c r="AY26" i="15" s="1"/>
  <c r="BD26" i="15" s="1"/>
  <c r="BI26" i="15" s="1"/>
  <c r="BN26" i="15" s="1"/>
  <c r="BS26" i="15" s="1"/>
  <c r="G26" i="15" s="1"/>
  <c r="BD27" i="15"/>
  <c r="BH30" i="15"/>
  <c r="BM30" i="15" s="1"/>
  <c r="BR30" i="15" s="1"/>
  <c r="F23" i="4" s="1"/>
  <c r="Z20" i="15"/>
  <c r="Z22" i="15" s="1"/>
  <c r="AX8" i="15"/>
  <c r="BC8" i="15" s="1"/>
  <c r="BH8" i="15" s="1"/>
  <c r="BM8" i="15" s="1"/>
  <c r="BR8" i="15" s="1"/>
  <c r="F22" i="4" s="1"/>
  <c r="BG8" i="15"/>
  <c r="BL8" i="15" s="1"/>
  <c r="BQ8" i="15" s="1"/>
  <c r="E22" i="4" s="1"/>
  <c r="I18" i="4"/>
  <c r="R47" i="14"/>
  <c r="W47" i="14" s="1"/>
  <c r="AB47" i="14" s="1"/>
  <c r="AG47" i="14" s="1"/>
  <c r="AL47" i="14" s="1"/>
  <c r="AQ47" i="14" s="1"/>
  <c r="AV47" i="14" s="1"/>
  <c r="BA47" i="14" s="1"/>
  <c r="BF47" i="14" s="1"/>
  <c r="BK47" i="14" s="1"/>
  <c r="BP47" i="14" s="1"/>
  <c r="D19" i="4" s="1"/>
  <c r="S31" i="14"/>
  <c r="X31" i="14" s="1"/>
  <c r="AC31" i="14" s="1"/>
  <c r="AH31" i="14" s="1"/>
  <c r="AM31" i="14" s="1"/>
  <c r="AR31" i="14" s="1"/>
  <c r="AW31" i="14" s="1"/>
  <c r="BB31" i="14" s="1"/>
  <c r="BG31" i="14" s="1"/>
  <c r="BL31" i="14" s="1"/>
  <c r="I19" i="4"/>
  <c r="I20" i="4"/>
  <c r="BD35" i="14"/>
  <c r="BI35" i="14" s="1"/>
  <c r="BN35" i="14" s="1"/>
  <c r="BS35" i="14" s="1"/>
  <c r="G35" i="14" s="1"/>
  <c r="U16" i="14"/>
  <c r="X13" i="14"/>
  <c r="AC13" i="14" s="1"/>
  <c r="AH13" i="14" s="1"/>
  <c r="AM13" i="14" s="1"/>
  <c r="AR13" i="14" s="1"/>
  <c r="AW13" i="14" s="1"/>
  <c r="BB13" i="14" s="1"/>
  <c r="BG13" i="14" s="1"/>
  <c r="BL13" i="14" s="1"/>
  <c r="BQ13" i="14" s="1"/>
  <c r="E17" i="4" s="1"/>
  <c r="R69" i="14"/>
  <c r="W69" i="14" s="1"/>
  <c r="W13" i="14"/>
  <c r="AB13" i="14" s="1"/>
  <c r="AG13" i="14" s="1"/>
  <c r="AL13" i="14" s="1"/>
  <c r="AQ13" i="14" s="1"/>
  <c r="AV13" i="14" s="1"/>
  <c r="BA13" i="14" s="1"/>
  <c r="BF13" i="14" s="1"/>
  <c r="BK13" i="14" s="1"/>
  <c r="BI6" i="14"/>
  <c r="BN6" i="14" s="1"/>
  <c r="BS6" i="14" s="1"/>
  <c r="G6" i="14" s="1"/>
  <c r="AE5" i="13"/>
  <c r="AB8" i="13"/>
  <c r="AG8" i="13" s="1"/>
  <c r="AL8" i="13" s="1"/>
  <c r="AQ8" i="13" s="1"/>
  <c r="AV8" i="13" s="1"/>
  <c r="BA8" i="13" s="1"/>
  <c r="BF8" i="13" s="1"/>
  <c r="BK8" i="13" s="1"/>
  <c r="AT6" i="13"/>
  <c r="AY6" i="13" s="1"/>
  <c r="BD6" i="13" s="1"/>
  <c r="BI6" i="13" s="1"/>
  <c r="BN6" i="13" s="1"/>
  <c r="BS6" i="13" s="1"/>
  <c r="G6" i="13" s="1"/>
  <c r="S18" i="12"/>
  <c r="X18" i="12" s="1"/>
  <c r="AC18" i="12" s="1"/>
  <c r="AH18" i="12" s="1"/>
  <c r="AM18" i="12" s="1"/>
  <c r="AR18" i="12" s="1"/>
  <c r="AW18" i="12" s="1"/>
  <c r="BB18" i="12" s="1"/>
  <c r="BG18" i="12" s="1"/>
  <c r="BL18" i="12" s="1"/>
  <c r="BQ18" i="12" s="1"/>
  <c r="E15" i="4" s="1"/>
  <c r="R11" i="11"/>
  <c r="W11" i="11" s="1"/>
  <c r="AB11" i="11" s="1"/>
  <c r="AG11" i="11" s="1"/>
  <c r="AL11" i="11" s="1"/>
  <c r="AQ11" i="11" s="1"/>
  <c r="AV11" i="11" s="1"/>
  <c r="BA11" i="11" s="1"/>
  <c r="BF11" i="11" s="1"/>
  <c r="BK11" i="11" s="1"/>
  <c r="AC11" i="11"/>
  <c r="AH11" i="11" s="1"/>
  <c r="AM11" i="11" s="1"/>
  <c r="AR11" i="11" s="1"/>
  <c r="AW11" i="11" s="1"/>
  <c r="BB11" i="11" s="1"/>
  <c r="BG11" i="11" s="1"/>
  <c r="BL11" i="11" s="1"/>
  <c r="BQ11" i="11" s="1"/>
  <c r="E12" i="4" s="1"/>
  <c r="BI20" i="8"/>
  <c r="BN20" i="8" s="1"/>
  <c r="BS20" i="8" s="1"/>
  <c r="G20" i="8" s="1"/>
  <c r="AJ4" i="7"/>
  <c r="R36" i="2"/>
  <c r="W36" i="2" s="1"/>
  <c r="AB36" i="2" s="1"/>
  <c r="AG36" i="2" s="1"/>
  <c r="AL36" i="2" s="1"/>
  <c r="AQ36" i="2" s="1"/>
  <c r="AV36" i="2" s="1"/>
  <c r="BA36" i="2" s="1"/>
  <c r="BF36" i="2" s="1"/>
  <c r="BK36" i="2" s="1"/>
  <c r="BP36" i="2" s="1"/>
  <c r="D7" i="4" s="1"/>
  <c r="T27" i="2"/>
  <c r="Y27" i="2" s="1"/>
  <c r="AD27" i="2" s="1"/>
  <c r="AI27" i="2" s="1"/>
  <c r="AN27" i="2" s="1"/>
  <c r="AS27" i="2" s="1"/>
  <c r="AX27" i="2" s="1"/>
  <c r="BC27" i="2" s="1"/>
  <c r="BH27" i="2" s="1"/>
  <c r="BM27" i="2" s="1"/>
  <c r="BR27" i="2" s="1"/>
  <c r="F6" i="4" s="1"/>
  <c r="AE3" i="2"/>
  <c r="R27" i="2"/>
  <c r="W27" i="2" s="1"/>
  <c r="AB27" i="2" s="1"/>
  <c r="AG27" i="2" s="1"/>
  <c r="AL27" i="2" s="1"/>
  <c r="AQ27" i="2" s="1"/>
  <c r="AV27" i="2" s="1"/>
  <c r="BA27" i="2" s="1"/>
  <c r="BF27" i="2" s="1"/>
  <c r="BK27" i="2" s="1"/>
  <c r="BP27" i="2" s="1"/>
  <c r="D6" i="4" s="1"/>
  <c r="AE13" i="2"/>
  <c r="Z14" i="2"/>
  <c r="Z15" i="2" s="1"/>
  <c r="I43" i="4"/>
  <c r="P27" i="16"/>
  <c r="BN30" i="16"/>
  <c r="BS30" i="16" s="1"/>
  <c r="G30" i="16" s="1"/>
  <c r="H14" i="4" l="1"/>
  <c r="C56" i="22"/>
  <c r="E56" i="22" s="1"/>
  <c r="AE8" i="2"/>
  <c r="Z9" i="2"/>
  <c r="Z14" i="20"/>
  <c r="C6" i="22"/>
  <c r="BF10" i="2"/>
  <c r="BK10" i="2" s="1"/>
  <c r="BP10" i="2" s="1"/>
  <c r="D43" i="4" s="1"/>
  <c r="BG10" i="2"/>
  <c r="BL10" i="2" s="1"/>
  <c r="BQ10" i="2" s="1"/>
  <c r="E43" i="4" s="1"/>
  <c r="BH10" i="2"/>
  <c r="BM10" i="2" s="1"/>
  <c r="BR10" i="2" s="1"/>
  <c r="F43" i="4" s="1"/>
  <c r="AY7" i="20"/>
  <c r="BS5" i="17"/>
  <c r="G5" i="17" s="1"/>
  <c r="AB69" i="14"/>
  <c r="AG69" i="14" s="1"/>
  <c r="AL69" i="14" s="1"/>
  <c r="AQ69" i="14" s="1"/>
  <c r="AV69" i="14" s="1"/>
  <c r="BA69" i="14" s="1"/>
  <c r="BF69" i="14" s="1"/>
  <c r="BK69" i="14" s="1"/>
  <c r="BP69" i="14" s="1"/>
  <c r="D21" i="4" s="1"/>
  <c r="Z68" i="14"/>
  <c r="C9" i="22"/>
  <c r="C50" i="22"/>
  <c r="K50" i="4"/>
  <c r="AT59" i="15"/>
  <c r="AJ66" i="14"/>
  <c r="C17" i="22"/>
  <c r="C38" i="22"/>
  <c r="C26" i="22"/>
  <c r="C37" i="22"/>
  <c r="C45" i="22"/>
  <c r="C52" i="22"/>
  <c r="C43" i="22"/>
  <c r="AD30" i="21"/>
  <c r="AI30" i="21" s="1"/>
  <c r="AN30" i="21" s="1"/>
  <c r="AS30" i="21" s="1"/>
  <c r="AX30" i="21" s="1"/>
  <c r="BC30" i="21" s="1"/>
  <c r="BH30" i="21" s="1"/>
  <c r="BM30" i="21" s="1"/>
  <c r="BR30" i="21" s="1"/>
  <c r="AB30" i="21"/>
  <c r="AG30" i="21" s="1"/>
  <c r="AL30" i="21" s="1"/>
  <c r="AQ30" i="21" s="1"/>
  <c r="AV30" i="21" s="1"/>
  <c r="BA30" i="21" s="1"/>
  <c r="BF30" i="21" s="1"/>
  <c r="BK30" i="21" s="1"/>
  <c r="BP30" i="21" s="1"/>
  <c r="H54" i="4"/>
  <c r="D55" i="22" s="1"/>
  <c r="E55" i="22" s="1"/>
  <c r="AJ9" i="18"/>
  <c r="AO9" i="18" s="1"/>
  <c r="AT9" i="18" s="1"/>
  <c r="AY9" i="18" s="1"/>
  <c r="BD9" i="18" s="1"/>
  <c r="AJ8" i="18"/>
  <c r="AO8" i="18" s="1"/>
  <c r="AT8" i="18" s="1"/>
  <c r="AY8" i="18" s="1"/>
  <c r="BD8" i="18" s="1"/>
  <c r="Z4" i="12"/>
  <c r="AE4" i="12" s="1"/>
  <c r="BP38" i="16"/>
  <c r="D30" i="4" s="1"/>
  <c r="K45" i="4"/>
  <c r="H45" i="4"/>
  <c r="Z7" i="6"/>
  <c r="Z8" i="6" s="1"/>
  <c r="K57" i="4"/>
  <c r="AE10" i="18"/>
  <c r="AE5" i="14"/>
  <c r="AJ5" i="14" s="1"/>
  <c r="AJ12" i="14" s="1"/>
  <c r="H50" i="4"/>
  <c r="I17" i="4"/>
  <c r="C23" i="22" s="1"/>
  <c r="A61" i="4"/>
  <c r="AE4" i="20"/>
  <c r="AE14" i="20" s="1"/>
  <c r="U29" i="21"/>
  <c r="U30" i="21" s="1"/>
  <c r="Z12" i="21"/>
  <c r="U10" i="18"/>
  <c r="Z10" i="18"/>
  <c r="AE14" i="18"/>
  <c r="Z17" i="18"/>
  <c r="Z19" i="5"/>
  <c r="AE19" i="5" s="1"/>
  <c r="AJ19" i="5" s="1"/>
  <c r="AO19" i="5" s="1"/>
  <c r="AT19" i="5" s="1"/>
  <c r="AY19" i="5" s="1"/>
  <c r="BD19" i="5" s="1"/>
  <c r="BI19" i="5" s="1"/>
  <c r="BN19" i="5" s="1"/>
  <c r="BS19" i="5" s="1"/>
  <c r="G19" i="5" s="1"/>
  <c r="U24" i="5"/>
  <c r="Z15" i="5"/>
  <c r="U56" i="14"/>
  <c r="U57" i="14" s="1"/>
  <c r="AE60" i="14"/>
  <c r="Z67" i="15"/>
  <c r="U73" i="15"/>
  <c r="U74" i="15" s="1"/>
  <c r="Z41" i="15"/>
  <c r="U48" i="15"/>
  <c r="U49" i="15" s="1"/>
  <c r="Z33" i="15"/>
  <c r="U37" i="15"/>
  <c r="U38" i="15" s="1"/>
  <c r="Z53" i="15"/>
  <c r="U64" i="15"/>
  <c r="Z4" i="16"/>
  <c r="AE19" i="16"/>
  <c r="Z26" i="16"/>
  <c r="Z27" i="16" s="1"/>
  <c r="AE11" i="15"/>
  <c r="Z13" i="15"/>
  <c r="AE5" i="15"/>
  <c r="Z7" i="15"/>
  <c r="Z8" i="15" s="1"/>
  <c r="AO28" i="15"/>
  <c r="AJ36" i="15"/>
  <c r="AT16" i="18"/>
  <c r="AT55" i="14"/>
  <c r="Z13" i="12"/>
  <c r="Z17" i="12" s="1"/>
  <c r="Z18" i="12" s="1"/>
  <c r="U17" i="12"/>
  <c r="U18" i="12" s="1"/>
  <c r="U21" i="11"/>
  <c r="U22" i="11" s="1"/>
  <c r="U10" i="11"/>
  <c r="U38" i="16"/>
  <c r="AE12" i="17"/>
  <c r="AJ12" i="17"/>
  <c r="U29" i="17"/>
  <c r="AJ25" i="17"/>
  <c r="AO25" i="17" s="1"/>
  <c r="AT25" i="17" s="1"/>
  <c r="AY25" i="17" s="1"/>
  <c r="BD25" i="17" s="1"/>
  <c r="BI25" i="17" s="1"/>
  <c r="BN25" i="17" s="1"/>
  <c r="BS25" i="17" s="1"/>
  <c r="G25" i="17" s="1"/>
  <c r="Z34" i="14"/>
  <c r="Z28" i="17"/>
  <c r="I21" i="4"/>
  <c r="Z30" i="14"/>
  <c r="Z4" i="13"/>
  <c r="BI5" i="11"/>
  <c r="BN5" i="11" s="1"/>
  <c r="BS5" i="11" s="1"/>
  <c r="G5" i="11" s="1"/>
  <c r="Z18" i="11"/>
  <c r="AE24" i="16"/>
  <c r="AE44" i="15"/>
  <c r="AE34" i="15"/>
  <c r="Z25" i="15"/>
  <c r="Z29" i="15" s="1"/>
  <c r="U30" i="15"/>
  <c r="AE54" i="15"/>
  <c r="AE52" i="14"/>
  <c r="AE62" i="14"/>
  <c r="AE5" i="12"/>
  <c r="AJ6" i="11"/>
  <c r="AE7" i="8"/>
  <c r="AE5" i="7"/>
  <c r="AE5" i="6"/>
  <c r="AE20" i="5"/>
  <c r="Z24" i="19"/>
  <c r="U25" i="19"/>
  <c r="Z7" i="19"/>
  <c r="U8" i="19"/>
  <c r="K23" i="4"/>
  <c r="H23" i="4"/>
  <c r="E29" i="4"/>
  <c r="I29" i="4"/>
  <c r="C29" i="22" s="1"/>
  <c r="H32" i="4"/>
  <c r="E8" i="13"/>
  <c r="E6" i="7"/>
  <c r="U27" i="2"/>
  <c r="U36" i="2"/>
  <c r="P64" i="15"/>
  <c r="Z5" i="8"/>
  <c r="K34" i="4"/>
  <c r="H34" i="4"/>
  <c r="P38" i="16"/>
  <c r="BP27" i="16"/>
  <c r="K10" i="4"/>
  <c r="BP8" i="13"/>
  <c r="D16" i="4" s="1"/>
  <c r="E49" i="22"/>
  <c r="D12" i="4"/>
  <c r="H12" i="4" s="1"/>
  <c r="BP11" i="11"/>
  <c r="BP49" i="15"/>
  <c r="D25" i="4" s="1"/>
  <c r="K25" i="4" s="1"/>
  <c r="BP13" i="14"/>
  <c r="D17" i="4" s="1"/>
  <c r="K17" i="4" s="1"/>
  <c r="BP11" i="18"/>
  <c r="D33" i="4" s="1"/>
  <c r="K33" i="4" s="1"/>
  <c r="BQ18" i="21"/>
  <c r="E57" i="4" s="1"/>
  <c r="H57" i="4" s="1"/>
  <c r="D53" i="22" s="1"/>
  <c r="E53" i="22" s="1"/>
  <c r="BQ74" i="15"/>
  <c r="E27" i="4" s="1"/>
  <c r="H27" i="4" s="1"/>
  <c r="BQ57" i="14"/>
  <c r="E20" i="4" s="1"/>
  <c r="H20" i="4" s="1"/>
  <c r="BR25" i="19"/>
  <c r="F36" i="4" s="1"/>
  <c r="F61" i="4" s="1"/>
  <c r="BQ25" i="19"/>
  <c r="E36" i="4" s="1"/>
  <c r="BP25" i="19"/>
  <c r="D36" i="4" s="1"/>
  <c r="BQ31" i="14"/>
  <c r="E18" i="4" s="1"/>
  <c r="AI47" i="14"/>
  <c r="AN47" i="14" s="1"/>
  <c r="AS47" i="14" s="1"/>
  <c r="AX47" i="14" s="1"/>
  <c r="BC47" i="14" s="1"/>
  <c r="BH47" i="14" s="1"/>
  <c r="BM47" i="14" s="1"/>
  <c r="K31" i="4"/>
  <c r="H31" i="4"/>
  <c r="K11" i="4"/>
  <c r="K15" i="4"/>
  <c r="H15" i="4"/>
  <c r="P30" i="21"/>
  <c r="P49" i="15"/>
  <c r="P18" i="12"/>
  <c r="H44" i="4"/>
  <c r="D44" i="22" s="1"/>
  <c r="E44" i="22" s="1"/>
  <c r="K44" i="4"/>
  <c r="P36" i="2"/>
  <c r="P22" i="8"/>
  <c r="H11" i="4"/>
  <c r="Z16" i="14"/>
  <c r="AE16" i="14" s="1"/>
  <c r="U17" i="14"/>
  <c r="K18" i="4"/>
  <c r="D33" i="22"/>
  <c r="K22" i="4"/>
  <c r="K7" i="4"/>
  <c r="K6" i="4"/>
  <c r="K35" i="4"/>
  <c r="K37" i="4"/>
  <c r="H22" i="4"/>
  <c r="P25" i="19"/>
  <c r="I35" i="4"/>
  <c r="C15" i="22" s="1"/>
  <c r="I30" i="4"/>
  <c r="C36" i="22" s="1"/>
  <c r="I25" i="4"/>
  <c r="P38" i="15"/>
  <c r="P30" i="15"/>
  <c r="P8" i="15"/>
  <c r="U8" i="15"/>
  <c r="P74" i="15"/>
  <c r="I27" i="4"/>
  <c r="I26" i="4"/>
  <c r="C34" i="22" s="1"/>
  <c r="P31" i="14"/>
  <c r="U22" i="8"/>
  <c r="P8" i="6"/>
  <c r="U8" i="6"/>
  <c r="U27" i="16"/>
  <c r="AJ5" i="13"/>
  <c r="AO5" i="13" s="1"/>
  <c r="AT5" i="13" s="1"/>
  <c r="AY5" i="13" s="1"/>
  <c r="BD5" i="13" s="1"/>
  <c r="BI5" i="13" s="1"/>
  <c r="BN5" i="13" s="1"/>
  <c r="BS5" i="13" s="1"/>
  <c r="G5" i="13" s="1"/>
  <c r="AJ4" i="10"/>
  <c r="AE5" i="10"/>
  <c r="AE6" i="10" s="1"/>
  <c r="H38" i="4"/>
  <c r="K38" i="4"/>
  <c r="AJ16" i="21"/>
  <c r="AE17" i="21"/>
  <c r="AE18" i="21" s="1"/>
  <c r="H35" i="4"/>
  <c r="AJ5" i="19"/>
  <c r="AJ4" i="18"/>
  <c r="P29" i="17"/>
  <c r="AJ20" i="16"/>
  <c r="H28" i="4"/>
  <c r="D11" i="22" s="1"/>
  <c r="E11" i="22" s="1"/>
  <c r="K28" i="4"/>
  <c r="AE71" i="15"/>
  <c r="K26" i="4"/>
  <c r="H26" i="4"/>
  <c r="D34" i="22" s="1"/>
  <c r="AO43" i="15"/>
  <c r="AT43" i="15" s="1"/>
  <c r="AY43" i="15" s="1"/>
  <c r="H24" i="4"/>
  <c r="BI27" i="15"/>
  <c r="AE20" i="15"/>
  <c r="AE22" i="15" s="1"/>
  <c r="P57" i="14"/>
  <c r="U47" i="14"/>
  <c r="P47" i="14"/>
  <c r="U31" i="14"/>
  <c r="AO4" i="7"/>
  <c r="H9" i="4"/>
  <c r="K9" i="4"/>
  <c r="K8" i="4"/>
  <c r="H7" i="4"/>
  <c r="H6" i="4"/>
  <c r="D8" i="22" s="1"/>
  <c r="E8" i="22" s="1"/>
  <c r="AJ13" i="2"/>
  <c r="AJ14" i="2" s="1"/>
  <c r="AJ15" i="2" s="1"/>
  <c r="AE14" i="2"/>
  <c r="AE15" i="2" s="1"/>
  <c r="AJ3" i="2"/>
  <c r="K24" i="4"/>
  <c r="Z10" i="2"/>
  <c r="D61" i="4" l="1"/>
  <c r="E61" i="4"/>
  <c r="AE9" i="2"/>
  <c r="AE10" i="2" s="1"/>
  <c r="AJ8" i="2"/>
  <c r="AJ9" i="2" s="1"/>
  <c r="AJ10" i="2" s="1"/>
  <c r="K43" i="4"/>
  <c r="H43" i="4"/>
  <c r="D43" i="22" s="1"/>
  <c r="E43" i="22" s="1"/>
  <c r="BD7" i="20"/>
  <c r="Z9" i="12"/>
  <c r="C21" i="22"/>
  <c r="C28" i="22"/>
  <c r="K21" i="4"/>
  <c r="H21" i="4"/>
  <c r="AE68" i="14"/>
  <c r="D50" i="22"/>
  <c r="E50" i="22" s="1"/>
  <c r="C18" i="22"/>
  <c r="AE53" i="15"/>
  <c r="Z63" i="15"/>
  <c r="Z64" i="15" s="1"/>
  <c r="D40" i="22"/>
  <c r="D37" i="22"/>
  <c r="E37" i="22" s="1"/>
  <c r="AY59" i="15"/>
  <c r="D24" i="22"/>
  <c r="D26" i="22"/>
  <c r="E26" i="22" s="1"/>
  <c r="D12" i="22"/>
  <c r="D5" i="22"/>
  <c r="AO66" i="14"/>
  <c r="C27" i="22"/>
  <c r="D38" i="22"/>
  <c r="E38" i="22" s="1"/>
  <c r="C40" i="22"/>
  <c r="D15" i="22"/>
  <c r="E15" i="22" s="1"/>
  <c r="D20" i="22"/>
  <c r="D39" i="22"/>
  <c r="C30" i="22"/>
  <c r="D51" i="22"/>
  <c r="D45" i="22"/>
  <c r="E45" i="22" s="1"/>
  <c r="D57" i="22"/>
  <c r="E57" i="22" s="1"/>
  <c r="AJ10" i="18"/>
  <c r="BI8" i="18"/>
  <c r="BN8" i="18" s="1"/>
  <c r="BS8" i="18" s="1"/>
  <c r="G8" i="18" s="1"/>
  <c r="BI9" i="18"/>
  <c r="BN9" i="18" s="1"/>
  <c r="BS9" i="18" s="1"/>
  <c r="G9" i="18" s="1"/>
  <c r="AE4" i="16"/>
  <c r="AJ4" i="16" s="1"/>
  <c r="K30" i="4"/>
  <c r="H30" i="4"/>
  <c r="D36" i="22" s="1"/>
  <c r="E36" i="22" s="1"/>
  <c r="AE7" i="6"/>
  <c r="AE8" i="6" s="1"/>
  <c r="AE13" i="12"/>
  <c r="AJ13" i="12" s="1"/>
  <c r="AJ17" i="12" s="1"/>
  <c r="AJ18" i="12" s="1"/>
  <c r="AE12" i="14"/>
  <c r="AE13" i="14" s="1"/>
  <c r="Z37" i="16"/>
  <c r="Z38" i="16" s="1"/>
  <c r="U13" i="14"/>
  <c r="Z13" i="14"/>
  <c r="P13" i="14"/>
  <c r="Z24" i="5"/>
  <c r="AE5" i="8"/>
  <c r="Z21" i="8"/>
  <c r="Z22" i="8" s="1"/>
  <c r="AJ4" i="12"/>
  <c r="AE9" i="12"/>
  <c r="AJ4" i="20"/>
  <c r="AJ14" i="20" s="1"/>
  <c r="AE12" i="21"/>
  <c r="Z29" i="21"/>
  <c r="Z30" i="21" s="1"/>
  <c r="AE37" i="16"/>
  <c r="AE38" i="16" s="1"/>
  <c r="AE4" i="13"/>
  <c r="AE7" i="13" s="1"/>
  <c r="Z7" i="13"/>
  <c r="AE17" i="18"/>
  <c r="AJ14" i="18"/>
  <c r="AE15" i="5"/>
  <c r="AO5" i="14"/>
  <c r="AO12" i="14" s="1"/>
  <c r="AJ60" i="14"/>
  <c r="AE34" i="14"/>
  <c r="AE46" i="14" s="1"/>
  <c r="Z46" i="14"/>
  <c r="Z47" i="14" s="1"/>
  <c r="Z56" i="14"/>
  <c r="Z57" i="14" s="1"/>
  <c r="AE33" i="15"/>
  <c r="Z37" i="15"/>
  <c r="Z38" i="15" s="1"/>
  <c r="AE67" i="15"/>
  <c r="Z73" i="15"/>
  <c r="Z74" i="15" s="1"/>
  <c r="AE41" i="15"/>
  <c r="Z48" i="15"/>
  <c r="Z49" i="15" s="1"/>
  <c r="AJ19" i="16"/>
  <c r="AE26" i="16"/>
  <c r="AE27" i="16" s="1"/>
  <c r="AJ11" i="15"/>
  <c r="AE13" i="15"/>
  <c r="AJ5" i="15"/>
  <c r="AE7" i="15"/>
  <c r="AE8" i="15" s="1"/>
  <c r="AT28" i="15"/>
  <c r="AO36" i="15"/>
  <c r="AE28" i="17"/>
  <c r="AE29" i="17" s="1"/>
  <c r="Z29" i="17"/>
  <c r="AY16" i="18"/>
  <c r="AY55" i="14"/>
  <c r="Z21" i="11"/>
  <c r="Z22" i="11" s="1"/>
  <c r="Z10" i="11"/>
  <c r="AO12" i="17"/>
  <c r="P69" i="14"/>
  <c r="U69" i="14"/>
  <c r="AE18" i="11"/>
  <c r="AJ24" i="16"/>
  <c r="AJ44" i="15"/>
  <c r="AJ34" i="15"/>
  <c r="AE25" i="15"/>
  <c r="AE29" i="15" s="1"/>
  <c r="Z30" i="15"/>
  <c r="AJ54" i="15"/>
  <c r="AJ52" i="14"/>
  <c r="AJ62" i="14"/>
  <c r="AJ5" i="12"/>
  <c r="AO6" i="11"/>
  <c r="AJ7" i="8"/>
  <c r="AJ5" i="7"/>
  <c r="AJ5" i="6"/>
  <c r="AJ20" i="5"/>
  <c r="AE24" i="5"/>
  <c r="AE7" i="19"/>
  <c r="Z8" i="19"/>
  <c r="Z25" i="19"/>
  <c r="AE24" i="19"/>
  <c r="D29" i="4"/>
  <c r="H29" i="4" s="1"/>
  <c r="D29" i="22" s="1"/>
  <c r="E29" i="22" s="1"/>
  <c r="E18" i="18"/>
  <c r="K16" i="4"/>
  <c r="H16" i="4"/>
  <c r="D35" i="22" s="1"/>
  <c r="E10" i="12"/>
  <c r="F6" i="7"/>
  <c r="Z27" i="2"/>
  <c r="Z36" i="2"/>
  <c r="U18" i="14"/>
  <c r="Z17" i="14"/>
  <c r="Z18" i="14" s="1"/>
  <c r="H25" i="4"/>
  <c r="D28" i="22" s="1"/>
  <c r="E34" i="22"/>
  <c r="H33" i="4"/>
  <c r="D10" i="22" s="1"/>
  <c r="K12" i="4"/>
  <c r="K36" i="4"/>
  <c r="H36" i="4"/>
  <c r="H18" i="4"/>
  <c r="BR47" i="14"/>
  <c r="F19" i="4" s="1"/>
  <c r="AJ16" i="14"/>
  <c r="AE17" i="14"/>
  <c r="AE18" i="14" s="1"/>
  <c r="AO4" i="10"/>
  <c r="AJ5" i="10"/>
  <c r="AJ6" i="10" s="1"/>
  <c r="AJ17" i="21"/>
  <c r="AJ18" i="21" s="1"/>
  <c r="AO16" i="21"/>
  <c r="AO5" i="19"/>
  <c r="AT5" i="19" s="1"/>
  <c r="AO4" i="18"/>
  <c r="AO10" i="18" s="1"/>
  <c r="AO20" i="16"/>
  <c r="AJ71" i="15"/>
  <c r="BD43" i="15"/>
  <c r="BN27" i="15"/>
  <c r="BS27" i="15" s="1"/>
  <c r="G27" i="15" s="1"/>
  <c r="AJ20" i="15"/>
  <c r="AJ22" i="15" s="1"/>
  <c r="Z31" i="14"/>
  <c r="Z69" i="14"/>
  <c r="AT4" i="7"/>
  <c r="AO13" i="2"/>
  <c r="AO3" i="2"/>
  <c r="AO8" i="2" l="1"/>
  <c r="E51" i="22"/>
  <c r="E42" i="22"/>
  <c r="BI7" i="20"/>
  <c r="E28" i="22"/>
  <c r="AJ68" i="14"/>
  <c r="D32" i="22"/>
  <c r="D6" i="22"/>
  <c r="E6" i="22" s="1"/>
  <c r="AJ53" i="15"/>
  <c r="AE63" i="15"/>
  <c r="AE64" i="15" s="1"/>
  <c r="E40" i="22"/>
  <c r="BD59" i="15"/>
  <c r="D30" i="22"/>
  <c r="E30" i="22" s="1"/>
  <c r="AT66" i="14"/>
  <c r="D17" i="22"/>
  <c r="E17" i="22" s="1"/>
  <c r="D19" i="22"/>
  <c r="D52" i="22"/>
  <c r="E52" i="22" s="1"/>
  <c r="AE17" i="12"/>
  <c r="AE18" i="12" s="1"/>
  <c r="AO13" i="12"/>
  <c r="AO17" i="12" s="1"/>
  <c r="AO18" i="12" s="1"/>
  <c r="AJ7" i="6"/>
  <c r="AJ8" i="6" s="1"/>
  <c r="AJ4" i="13"/>
  <c r="AJ7" i="13" s="1"/>
  <c r="AJ28" i="17"/>
  <c r="AJ29" i="17" s="1"/>
  <c r="AJ37" i="16"/>
  <c r="AJ38" i="16" s="1"/>
  <c r="AO4" i="20"/>
  <c r="AO14" i="20" s="1"/>
  <c r="AT5" i="14"/>
  <c r="AT12" i="14" s="1"/>
  <c r="AO4" i="12"/>
  <c r="AJ9" i="12"/>
  <c r="AJ5" i="8"/>
  <c r="AE21" i="8"/>
  <c r="AE22" i="8" s="1"/>
  <c r="AE29" i="21"/>
  <c r="AE30" i="21" s="1"/>
  <c r="AJ12" i="21"/>
  <c r="U8" i="13"/>
  <c r="AJ17" i="18"/>
  <c r="AO14" i="18"/>
  <c r="AJ15" i="5"/>
  <c r="AE56" i="14"/>
  <c r="AE57" i="14" s="1"/>
  <c r="AO60" i="14"/>
  <c r="AJ30" i="14"/>
  <c r="AE30" i="14"/>
  <c r="AE31" i="14" s="1"/>
  <c r="AJ41" i="15"/>
  <c r="AE48" i="15"/>
  <c r="AE49" i="15" s="1"/>
  <c r="AJ33" i="15"/>
  <c r="AE37" i="15"/>
  <c r="AE38" i="15" s="1"/>
  <c r="AJ67" i="15"/>
  <c r="AE73" i="15"/>
  <c r="AE74" i="15" s="1"/>
  <c r="AO19" i="16"/>
  <c r="AJ26" i="16"/>
  <c r="AJ27" i="16" s="1"/>
  <c r="AO11" i="15"/>
  <c r="AJ13" i="15"/>
  <c r="AO5" i="15"/>
  <c r="AJ7" i="15"/>
  <c r="AJ8" i="15" s="1"/>
  <c r="AY28" i="15"/>
  <c r="AT36" i="15"/>
  <c r="BD16" i="18"/>
  <c r="BD55" i="14"/>
  <c r="AE21" i="11"/>
  <c r="AE22" i="11" s="1"/>
  <c r="AE10" i="11"/>
  <c r="AT12" i="17"/>
  <c r="AE47" i="14"/>
  <c r="AJ34" i="14"/>
  <c r="AJ46" i="14" s="1"/>
  <c r="AO5" i="12"/>
  <c r="K29" i="4"/>
  <c r="AO24" i="16"/>
  <c r="AO4" i="16"/>
  <c r="AO44" i="15"/>
  <c r="AO34" i="15"/>
  <c r="AJ25" i="15"/>
  <c r="AJ29" i="15" s="1"/>
  <c r="AE30" i="15"/>
  <c r="AO54" i="15"/>
  <c r="AO52" i="14"/>
  <c r="AO62" i="14"/>
  <c r="AJ13" i="14"/>
  <c r="AT6" i="11"/>
  <c r="AO7" i="8"/>
  <c r="AO5" i="7"/>
  <c r="AO5" i="6"/>
  <c r="AO20" i="5"/>
  <c r="AJ24" i="5"/>
  <c r="AE25" i="19"/>
  <c r="AJ24" i="19"/>
  <c r="AJ7" i="19"/>
  <c r="AE8" i="19"/>
  <c r="Z6" i="7"/>
  <c r="AE6" i="7"/>
  <c r="P6" i="7"/>
  <c r="AJ6" i="7"/>
  <c r="AE36" i="2"/>
  <c r="AE27" i="2"/>
  <c r="H19" i="4"/>
  <c r="D9" i="22" s="1"/>
  <c r="E9" i="22" s="1"/>
  <c r="K19" i="4"/>
  <c r="K61" i="4" s="1"/>
  <c r="AO16" i="14"/>
  <c r="AJ17" i="14"/>
  <c r="AJ18" i="14" s="1"/>
  <c r="AT4" i="10"/>
  <c r="AO5" i="10"/>
  <c r="AO6" i="10" s="1"/>
  <c r="AT16" i="21"/>
  <c r="AO17" i="21"/>
  <c r="AO18" i="21" s="1"/>
  <c r="AT4" i="18"/>
  <c r="AT10" i="18" s="1"/>
  <c r="AT20" i="16"/>
  <c r="AO71" i="15"/>
  <c r="BI43" i="15"/>
  <c r="AO20" i="15"/>
  <c r="AO22" i="15" s="1"/>
  <c r="AE69" i="14"/>
  <c r="AY4" i="7"/>
  <c r="AT3" i="2"/>
  <c r="AT4" i="2" s="1"/>
  <c r="AT5" i="2" s="1"/>
  <c r="AO14" i="2"/>
  <c r="AO15" i="2" s="1"/>
  <c r="AT13" i="2"/>
  <c r="AT8" i="2" l="1"/>
  <c r="AO9" i="2"/>
  <c r="AO10" i="2" s="1"/>
  <c r="BN7" i="20"/>
  <c r="AO68" i="14"/>
  <c r="AO53" i="15"/>
  <c r="AJ63" i="15"/>
  <c r="AJ64" i="15" s="1"/>
  <c r="BI59" i="15"/>
  <c r="AY66" i="14"/>
  <c r="BD66" i="14" s="1"/>
  <c r="BI66" i="14" s="1"/>
  <c r="BN66" i="14" s="1"/>
  <c r="BS66" i="14" s="1"/>
  <c r="G66" i="14" s="1"/>
  <c r="AT13" i="12"/>
  <c r="AT17" i="12" s="1"/>
  <c r="AT18" i="12" s="1"/>
  <c r="AO37" i="16"/>
  <c r="AO38" i="16" s="1"/>
  <c r="AO28" i="17"/>
  <c r="AO29" i="17" s="1"/>
  <c r="AO4" i="13"/>
  <c r="AO7" i="13" s="1"/>
  <c r="AO8" i="13" s="1"/>
  <c r="AO7" i="6"/>
  <c r="AO8" i="6" s="1"/>
  <c r="AE8" i="13"/>
  <c r="P8" i="13"/>
  <c r="Z8" i="13"/>
  <c r="I16" i="4"/>
  <c r="AJ8" i="13"/>
  <c r="AY5" i="14"/>
  <c r="AY12" i="14" s="1"/>
  <c r="AO30" i="14"/>
  <c r="AO5" i="8"/>
  <c r="AJ21" i="8"/>
  <c r="AJ22" i="8" s="1"/>
  <c r="AT4" i="12"/>
  <c r="AO9" i="12"/>
  <c r="AO10" i="12" s="1"/>
  <c r="AT4" i="20"/>
  <c r="AT14" i="20" s="1"/>
  <c r="AO12" i="21"/>
  <c r="AJ29" i="21"/>
  <c r="AJ30" i="21" s="1"/>
  <c r="AO17" i="18"/>
  <c r="AO18" i="18" s="1"/>
  <c r="AT14" i="18"/>
  <c r="AO15" i="5"/>
  <c r="AT60" i="14"/>
  <c r="AJ56" i="14"/>
  <c r="AJ57" i="14" s="1"/>
  <c r="AO67" i="15"/>
  <c r="AJ73" i="15"/>
  <c r="AJ74" i="15" s="1"/>
  <c r="AO33" i="15"/>
  <c r="AJ37" i="15"/>
  <c r="AJ38" i="15" s="1"/>
  <c r="AO41" i="15"/>
  <c r="AJ48" i="15"/>
  <c r="AJ49" i="15" s="1"/>
  <c r="AT19" i="16"/>
  <c r="AO26" i="16"/>
  <c r="AO27" i="16" s="1"/>
  <c r="AO13" i="15"/>
  <c r="AT11" i="15"/>
  <c r="AT5" i="15"/>
  <c r="AO7" i="15"/>
  <c r="AO8" i="15" s="1"/>
  <c r="BD28" i="15"/>
  <c r="AY36" i="15"/>
  <c r="BI16" i="18"/>
  <c r="BI55" i="14"/>
  <c r="AJ10" i="11"/>
  <c r="AY12" i="17"/>
  <c r="AO34" i="14"/>
  <c r="AO46" i="14" s="1"/>
  <c r="AJ47" i="14"/>
  <c r="AT5" i="12"/>
  <c r="AT24" i="16"/>
  <c r="AT4" i="16"/>
  <c r="AT44" i="15"/>
  <c r="AT34" i="15"/>
  <c r="AO25" i="15"/>
  <c r="AO29" i="15" s="1"/>
  <c r="AJ30" i="15"/>
  <c r="AT54" i="15"/>
  <c r="AT52" i="14"/>
  <c r="AT62" i="14"/>
  <c r="AO13" i="14"/>
  <c r="AY6" i="11"/>
  <c r="AT7" i="8"/>
  <c r="AT5" i="7"/>
  <c r="AO6" i="7"/>
  <c r="AT5" i="6"/>
  <c r="AT20" i="5"/>
  <c r="AO24" i="5"/>
  <c r="AO7" i="19"/>
  <c r="AJ8" i="19"/>
  <c r="AJ25" i="19"/>
  <c r="AO24" i="19"/>
  <c r="U18" i="18"/>
  <c r="Z18" i="18"/>
  <c r="I34" i="4"/>
  <c r="AE18" i="18"/>
  <c r="AJ18" i="18"/>
  <c r="C33" i="22"/>
  <c r="E33" i="22" s="1"/>
  <c r="P10" i="12"/>
  <c r="U10" i="12"/>
  <c r="Z10" i="12"/>
  <c r="AE10" i="12"/>
  <c r="AJ10" i="12"/>
  <c r="AO18" i="2"/>
  <c r="AJ27" i="2"/>
  <c r="AO30" i="2"/>
  <c r="AO35" i="2" s="1"/>
  <c r="AJ36" i="2"/>
  <c r="D27" i="22"/>
  <c r="E27" i="22" s="1"/>
  <c r="AO17" i="14"/>
  <c r="AO18" i="14" s="1"/>
  <c r="AT16" i="14"/>
  <c r="AY4" i="10"/>
  <c r="AT5" i="10"/>
  <c r="AT6" i="10" s="1"/>
  <c r="AT17" i="21"/>
  <c r="AT18" i="21" s="1"/>
  <c r="AY16" i="21"/>
  <c r="AY5" i="19"/>
  <c r="AY4" i="18"/>
  <c r="AY10" i="18" s="1"/>
  <c r="AY20" i="16"/>
  <c r="AT71" i="15"/>
  <c r="BN43" i="15"/>
  <c r="BS43" i="15" s="1"/>
  <c r="G43" i="15" s="1"/>
  <c r="AT20" i="15"/>
  <c r="AT22" i="15" s="1"/>
  <c r="AJ31" i="14"/>
  <c r="AJ69" i="14"/>
  <c r="BD4" i="7"/>
  <c r="AY13" i="2"/>
  <c r="AT14" i="2"/>
  <c r="AT15" i="2" s="1"/>
  <c r="AY3" i="2"/>
  <c r="AY4" i="2" s="1"/>
  <c r="AY5" i="2" s="1"/>
  <c r="AY8" i="2" l="1"/>
  <c r="AT9" i="2"/>
  <c r="AT10" i="2" s="1"/>
  <c r="BS7" i="20"/>
  <c r="AT53" i="15"/>
  <c r="AY53" i="15" s="1"/>
  <c r="BD53" i="15" s="1"/>
  <c r="BI53" i="15" s="1"/>
  <c r="BN53" i="15" s="1"/>
  <c r="BS53" i="15" s="1"/>
  <c r="G53" i="15" s="1"/>
  <c r="AO63" i="15"/>
  <c r="AO64" i="15" s="1"/>
  <c r="AY13" i="12"/>
  <c r="AY17" i="12" s="1"/>
  <c r="AY18" i="12" s="1"/>
  <c r="BN59" i="15"/>
  <c r="AT68" i="14"/>
  <c r="C16" i="22"/>
  <c r="C35" i="22"/>
  <c r="E35" i="22" s="1"/>
  <c r="AT37" i="16"/>
  <c r="AT38" i="16" s="1"/>
  <c r="AT28" i="17"/>
  <c r="AT29" i="17" s="1"/>
  <c r="AT4" i="13"/>
  <c r="AT7" i="13" s="1"/>
  <c r="AT8" i="13" s="1"/>
  <c r="AT7" i="6"/>
  <c r="AT8" i="6" s="1"/>
  <c r="BD5" i="14"/>
  <c r="BD12" i="14" s="1"/>
  <c r="AT30" i="14"/>
  <c r="AO26" i="2"/>
  <c r="AO27" i="2" s="1"/>
  <c r="AY4" i="12"/>
  <c r="AT9" i="12"/>
  <c r="AT10" i="12" s="1"/>
  <c r="AT5" i="8"/>
  <c r="AO21" i="8"/>
  <c r="AO22" i="8" s="1"/>
  <c r="AY4" i="20"/>
  <c r="AY14" i="20" s="1"/>
  <c r="AO29" i="21"/>
  <c r="AO30" i="21" s="1"/>
  <c r="AT12" i="21"/>
  <c r="AT17" i="18"/>
  <c r="AT18" i="18" s="1"/>
  <c r="AY14" i="18"/>
  <c r="AT15" i="5"/>
  <c r="AO56" i="14"/>
  <c r="AO57" i="14" s="1"/>
  <c r="AY60" i="14"/>
  <c r="AT33" i="15"/>
  <c r="AO37" i="15"/>
  <c r="AO38" i="15" s="1"/>
  <c r="AT41" i="15"/>
  <c r="AO48" i="15"/>
  <c r="AO49" i="15" s="1"/>
  <c r="AT67" i="15"/>
  <c r="AO73" i="15"/>
  <c r="AO74" i="15" s="1"/>
  <c r="AY19" i="16"/>
  <c r="AT26" i="16"/>
  <c r="AT27" i="16" s="1"/>
  <c r="AY11" i="15"/>
  <c r="AT13" i="15"/>
  <c r="AT7" i="15"/>
  <c r="AT8" i="15" s="1"/>
  <c r="AY5" i="15"/>
  <c r="BI28" i="15"/>
  <c r="BD36" i="15"/>
  <c r="BN16" i="18"/>
  <c r="BN55" i="14"/>
  <c r="AO10" i="11"/>
  <c r="BD12" i="17"/>
  <c r="AT34" i="14"/>
  <c r="AT46" i="14" s="1"/>
  <c r="AO47" i="14"/>
  <c r="AY5" i="12"/>
  <c r="AY28" i="17"/>
  <c r="AY24" i="16"/>
  <c r="AY4" i="16"/>
  <c r="AY44" i="15"/>
  <c r="AY34" i="15"/>
  <c r="AT25" i="15"/>
  <c r="AT29" i="15" s="1"/>
  <c r="AO30" i="15"/>
  <c r="AY54" i="15"/>
  <c r="AY52" i="14"/>
  <c r="AY62" i="14"/>
  <c r="AT13" i="14"/>
  <c r="BD6" i="11"/>
  <c r="AY7" i="8"/>
  <c r="AY5" i="7"/>
  <c r="AT6" i="7"/>
  <c r="AY5" i="6"/>
  <c r="AY20" i="5"/>
  <c r="AT24" i="5"/>
  <c r="AO25" i="19"/>
  <c r="AT24" i="19"/>
  <c r="AT7" i="19"/>
  <c r="AO8" i="19"/>
  <c r="AT30" i="2"/>
  <c r="AT35" i="2" s="1"/>
  <c r="AO36" i="2"/>
  <c r="AT18" i="2"/>
  <c r="AT17" i="14"/>
  <c r="AT18" i="14" s="1"/>
  <c r="AY16" i="14"/>
  <c r="BD4" i="10"/>
  <c r="AY5" i="10"/>
  <c r="AY6" i="10" s="1"/>
  <c r="BD16" i="21"/>
  <c r="AY17" i="21"/>
  <c r="AY18" i="21" s="1"/>
  <c r="BD5" i="19"/>
  <c r="BD4" i="18"/>
  <c r="BD10" i="18" s="1"/>
  <c r="BD20" i="16"/>
  <c r="AY71" i="15"/>
  <c r="AY20" i="15"/>
  <c r="AY22" i="15" s="1"/>
  <c r="AO69" i="14"/>
  <c r="AO31" i="14"/>
  <c r="BI4" i="7"/>
  <c r="BD3" i="2"/>
  <c r="BD4" i="2" s="1"/>
  <c r="BD5" i="2" s="1"/>
  <c r="BD13" i="2"/>
  <c r="AY14" i="2"/>
  <c r="AY15" i="2" s="1"/>
  <c r="AY9" i="2" l="1"/>
  <c r="AY10" i="2" s="1"/>
  <c r="BD8" i="2"/>
  <c r="BD13" i="12"/>
  <c r="BD17" i="12" s="1"/>
  <c r="BD18" i="12" s="1"/>
  <c r="G7" i="20"/>
  <c r="AY63" i="15"/>
  <c r="AY64" i="15" s="1"/>
  <c r="AT63" i="15"/>
  <c r="AT64" i="15" s="1"/>
  <c r="AY37" i="16"/>
  <c r="AY38" i="16" s="1"/>
  <c r="BS59" i="15"/>
  <c r="G59" i="15" s="1"/>
  <c r="AY4" i="13"/>
  <c r="AY7" i="13" s="1"/>
  <c r="AY8" i="13" s="1"/>
  <c r="AY7" i="6"/>
  <c r="AY8" i="6" s="1"/>
  <c r="AY30" i="14"/>
  <c r="BI5" i="14"/>
  <c r="AY5" i="8"/>
  <c r="AT21" i="8"/>
  <c r="AT22" i="8" s="1"/>
  <c r="AT26" i="2"/>
  <c r="AT27" i="2" s="1"/>
  <c r="BD4" i="6"/>
  <c r="BD4" i="12"/>
  <c r="AY9" i="12"/>
  <c r="AY10" i="12" s="1"/>
  <c r="BD4" i="20"/>
  <c r="BD14" i="20" s="1"/>
  <c r="AY12" i="21"/>
  <c r="AT29" i="21"/>
  <c r="AT30" i="21" s="1"/>
  <c r="AY17" i="18"/>
  <c r="AY18" i="18" s="1"/>
  <c r="BD14" i="18"/>
  <c r="AY15" i="5"/>
  <c r="BD60" i="14"/>
  <c r="AY68" i="14"/>
  <c r="AT56" i="14"/>
  <c r="AT57" i="14" s="1"/>
  <c r="AY33" i="15"/>
  <c r="AT37" i="15"/>
  <c r="AT38" i="15" s="1"/>
  <c r="AY67" i="15"/>
  <c r="AT73" i="15"/>
  <c r="AT74" i="15" s="1"/>
  <c r="AY41" i="15"/>
  <c r="AT48" i="15"/>
  <c r="AT49" i="15" s="1"/>
  <c r="BD19" i="16"/>
  <c r="AY26" i="16"/>
  <c r="AY27" i="16" s="1"/>
  <c r="BD11" i="15"/>
  <c r="AY13" i="15"/>
  <c r="AY7" i="15"/>
  <c r="AY8" i="15" s="1"/>
  <c r="BD5" i="15"/>
  <c r="BN28" i="15"/>
  <c r="BI36" i="15"/>
  <c r="BD28" i="17"/>
  <c r="AY29" i="17"/>
  <c r="BS16" i="18"/>
  <c r="G16" i="18" s="1"/>
  <c r="BS55" i="14"/>
  <c r="G55" i="14" s="1"/>
  <c r="AT10" i="11"/>
  <c r="BN4" i="17"/>
  <c r="BS4" i="17" s="1"/>
  <c r="BS12" i="17" s="1"/>
  <c r="BI12" i="17"/>
  <c r="AY34" i="14"/>
  <c r="AY46" i="14" s="1"/>
  <c r="AT47" i="14"/>
  <c r="BD5" i="12"/>
  <c r="BD24" i="16"/>
  <c r="BD4" i="16"/>
  <c r="BD44" i="15"/>
  <c r="BD34" i="15"/>
  <c r="AY25" i="15"/>
  <c r="AY29" i="15" s="1"/>
  <c r="AT30" i="15"/>
  <c r="BD54" i="15"/>
  <c r="BD63" i="15" s="1"/>
  <c r="BD52" i="14"/>
  <c r="BD62" i="14"/>
  <c r="AY13" i="14"/>
  <c r="BI6" i="11"/>
  <c r="BD7" i="8"/>
  <c r="BD5" i="7"/>
  <c r="AY6" i="7"/>
  <c r="BD5" i="6"/>
  <c r="BD20" i="5"/>
  <c r="AY24" i="5"/>
  <c r="AY7" i="19"/>
  <c r="AT8" i="19"/>
  <c r="AT25" i="19"/>
  <c r="AY24" i="19"/>
  <c r="AY18" i="2"/>
  <c r="AY30" i="2"/>
  <c r="AY35" i="2" s="1"/>
  <c r="AT36" i="2"/>
  <c r="AY17" i="14"/>
  <c r="AY18" i="14" s="1"/>
  <c r="BD16" i="14"/>
  <c r="BI4" i="10"/>
  <c r="BD5" i="10"/>
  <c r="BD6" i="10" s="1"/>
  <c r="BD17" i="21"/>
  <c r="BD18" i="21" s="1"/>
  <c r="BI16" i="21"/>
  <c r="BI5" i="19"/>
  <c r="BI4" i="18"/>
  <c r="BI10" i="18" s="1"/>
  <c r="BI20" i="16"/>
  <c r="BD71" i="15"/>
  <c r="BD20" i="15"/>
  <c r="BD22" i="15" s="1"/>
  <c r="AT31" i="14"/>
  <c r="AT69" i="14"/>
  <c r="BN4" i="7"/>
  <c r="BS4" i="7" s="1"/>
  <c r="BI3" i="2"/>
  <c r="BI4" i="2" s="1"/>
  <c r="BI5" i="2" s="1"/>
  <c r="BD14" i="2"/>
  <c r="BD15" i="2" s="1"/>
  <c r="BI13" i="2"/>
  <c r="BI13" i="12" l="1"/>
  <c r="BI17" i="12" s="1"/>
  <c r="BI8" i="2"/>
  <c r="BD9" i="2"/>
  <c r="BD10" i="2" s="1"/>
  <c r="BD37" i="16"/>
  <c r="BD38" i="16" s="1"/>
  <c r="BD4" i="13"/>
  <c r="BD7" i="13" s="1"/>
  <c r="BD8" i="13" s="1"/>
  <c r="BD7" i="6"/>
  <c r="BD8" i="6" s="1"/>
  <c r="BD30" i="14"/>
  <c r="BI12" i="14"/>
  <c r="BN5" i="14"/>
  <c r="AY26" i="2"/>
  <c r="AY27" i="2" s="1"/>
  <c r="BI4" i="12"/>
  <c r="BD9" i="12"/>
  <c r="BD10" i="12" s="1"/>
  <c r="BI4" i="6"/>
  <c r="BI4" i="20"/>
  <c r="BI14" i="20" s="1"/>
  <c r="BD5" i="8"/>
  <c r="AY21" i="8"/>
  <c r="AY22" i="8" s="1"/>
  <c r="AY29" i="21"/>
  <c r="AY30" i="21" s="1"/>
  <c r="BD12" i="21"/>
  <c r="BD17" i="18"/>
  <c r="BD18" i="18" s="1"/>
  <c r="BI14" i="18"/>
  <c r="BD15" i="5"/>
  <c r="AY56" i="14"/>
  <c r="AY57" i="14" s="1"/>
  <c r="BI60" i="14"/>
  <c r="BD68" i="14"/>
  <c r="BD41" i="15"/>
  <c r="AY48" i="15"/>
  <c r="AY49" i="15" s="1"/>
  <c r="BD33" i="15"/>
  <c r="AY37" i="15"/>
  <c r="AY38" i="15" s="1"/>
  <c r="BD67" i="15"/>
  <c r="AY73" i="15"/>
  <c r="AY74" i="15" s="1"/>
  <c r="BI19" i="16"/>
  <c r="BD26" i="16"/>
  <c r="BD27" i="16" s="1"/>
  <c r="BI11" i="15"/>
  <c r="BD13" i="15"/>
  <c r="BD7" i="15"/>
  <c r="BD8" i="15" s="1"/>
  <c r="BI5" i="15"/>
  <c r="BS28" i="15"/>
  <c r="G28" i="15" s="1"/>
  <c r="BN36" i="15"/>
  <c r="BI37" i="16"/>
  <c r="AY10" i="11"/>
  <c r="G4" i="17"/>
  <c r="BN12" i="17"/>
  <c r="AY47" i="14"/>
  <c r="BD34" i="14"/>
  <c r="BD46" i="14" s="1"/>
  <c r="BI5" i="12"/>
  <c r="BI28" i="17"/>
  <c r="BD29" i="17"/>
  <c r="BI24" i="16"/>
  <c r="BI4" i="16"/>
  <c r="BI44" i="15"/>
  <c r="BI34" i="15"/>
  <c r="BD25" i="15"/>
  <c r="BD29" i="15" s="1"/>
  <c r="AY30" i="15"/>
  <c r="BI54" i="15"/>
  <c r="BI63" i="15" s="1"/>
  <c r="BD64" i="15"/>
  <c r="BI52" i="14"/>
  <c r="BI62" i="14"/>
  <c r="BD13" i="14"/>
  <c r="BI18" i="12"/>
  <c r="BN13" i="12"/>
  <c r="BN17" i="12" s="1"/>
  <c r="BN6" i="11"/>
  <c r="BI7" i="8"/>
  <c r="BI5" i="7"/>
  <c r="BD6" i="7"/>
  <c r="BI5" i="6"/>
  <c r="BI20" i="5"/>
  <c r="BD24" i="5"/>
  <c r="AY25" i="19"/>
  <c r="BD24" i="19"/>
  <c r="BD7" i="19"/>
  <c r="AY8" i="19"/>
  <c r="BD30" i="2"/>
  <c r="BD35" i="2" s="1"/>
  <c r="AY36" i="2"/>
  <c r="BD18" i="2"/>
  <c r="G4" i="7"/>
  <c r="C45" i="4" s="1"/>
  <c r="BD17" i="14"/>
  <c r="BD18" i="14" s="1"/>
  <c r="BI16" i="14"/>
  <c r="BI5" i="10"/>
  <c r="BI6" i="10" s="1"/>
  <c r="BN4" i="10"/>
  <c r="BS4" i="10" s="1"/>
  <c r="BN16" i="21"/>
  <c r="BS16" i="21" s="1"/>
  <c r="BI17" i="21"/>
  <c r="BI18" i="21" s="1"/>
  <c r="BN5" i="19"/>
  <c r="BS5" i="19" s="1"/>
  <c r="G5" i="19" s="1"/>
  <c r="BN4" i="18"/>
  <c r="BN10" i="18" s="1"/>
  <c r="BN20" i="16"/>
  <c r="BS20" i="16" s="1"/>
  <c r="G20" i="16" s="1"/>
  <c r="BI71" i="15"/>
  <c r="BI20" i="15"/>
  <c r="BI22" i="15" s="1"/>
  <c r="AY31" i="14"/>
  <c r="AY69" i="14"/>
  <c r="BI14" i="2"/>
  <c r="BI15" i="2" s="1"/>
  <c r="BN13" i="2"/>
  <c r="BS13" i="2" s="1"/>
  <c r="BN3" i="2"/>
  <c r="BI9" i="2" l="1"/>
  <c r="BI10" i="2" s="1"/>
  <c r="BN8" i="2"/>
  <c r="BS3" i="2"/>
  <c r="BN4" i="2"/>
  <c r="BN5" i="2" s="1"/>
  <c r="BI4" i="13"/>
  <c r="BI7" i="13" s="1"/>
  <c r="BI8" i="13" s="1"/>
  <c r="BI7" i="6"/>
  <c r="BI8" i="6" s="1"/>
  <c r="BI30" i="14"/>
  <c r="BN12" i="14"/>
  <c r="BS5" i="14"/>
  <c r="G5" i="14" s="1"/>
  <c r="BD26" i="2"/>
  <c r="BD27" i="2" s="1"/>
  <c r="BN4" i="20"/>
  <c r="BN14" i="20" s="1"/>
  <c r="BN4" i="6"/>
  <c r="BN4" i="12"/>
  <c r="BI9" i="12"/>
  <c r="BI10" i="12" s="1"/>
  <c r="BI5" i="8"/>
  <c r="BD21" i="8"/>
  <c r="BD22" i="8" s="1"/>
  <c r="BI12" i="21"/>
  <c r="BD29" i="21"/>
  <c r="BD30" i="21" s="1"/>
  <c r="BI17" i="18"/>
  <c r="BI18" i="18" s="1"/>
  <c r="BN14" i="18"/>
  <c r="BI15" i="5"/>
  <c r="BN60" i="14"/>
  <c r="BI68" i="14"/>
  <c r="BD56" i="14"/>
  <c r="BD57" i="14" s="1"/>
  <c r="BI67" i="15"/>
  <c r="BD73" i="15"/>
  <c r="BD74" i="15" s="1"/>
  <c r="BI33" i="15"/>
  <c r="BD37" i="15"/>
  <c r="BD38" i="15" s="1"/>
  <c r="BI41" i="15"/>
  <c r="BD48" i="15"/>
  <c r="BD49" i="15" s="1"/>
  <c r="BN19" i="16"/>
  <c r="BI26" i="16"/>
  <c r="BI27" i="16" s="1"/>
  <c r="BN11" i="15"/>
  <c r="BI13" i="15"/>
  <c r="BI7" i="15"/>
  <c r="BI8" i="15" s="1"/>
  <c r="BN5" i="15"/>
  <c r="BS36" i="15"/>
  <c r="G36" i="15" s="1"/>
  <c r="BI4" i="11"/>
  <c r="BD10" i="11"/>
  <c r="BD47" i="14"/>
  <c r="BI34" i="14"/>
  <c r="BI46" i="14" s="1"/>
  <c r="BN5" i="12"/>
  <c r="BS5" i="12" s="1"/>
  <c r="G5" i="12" s="1"/>
  <c r="BS4" i="18"/>
  <c r="BN28" i="17"/>
  <c r="BI29" i="17"/>
  <c r="BN37" i="16"/>
  <c r="BI38" i="16"/>
  <c r="BN24" i="16"/>
  <c r="BN4" i="16"/>
  <c r="BN44" i="15"/>
  <c r="BN34" i="15"/>
  <c r="BI25" i="15"/>
  <c r="BI29" i="15" s="1"/>
  <c r="BD30" i="15"/>
  <c r="BN54" i="15"/>
  <c r="BN63" i="15" s="1"/>
  <c r="BI64" i="15"/>
  <c r="BN52" i="14"/>
  <c r="BN62" i="14"/>
  <c r="BI13" i="14"/>
  <c r="BS13" i="12"/>
  <c r="BN18" i="12"/>
  <c r="BS6" i="11"/>
  <c r="G6" i="11" s="1"/>
  <c r="BN7" i="8"/>
  <c r="BI6" i="7"/>
  <c r="BN5" i="7"/>
  <c r="BN5" i="6"/>
  <c r="BN20" i="5"/>
  <c r="BI24" i="5"/>
  <c r="BI7" i="19"/>
  <c r="BD8" i="19"/>
  <c r="BD25" i="19"/>
  <c r="BI24" i="19"/>
  <c r="BI18" i="2"/>
  <c r="BI30" i="2"/>
  <c r="BI35" i="2" s="1"/>
  <c r="BD36" i="2"/>
  <c r="BS5" i="10"/>
  <c r="G4" i="10"/>
  <c r="C44" i="4"/>
  <c r="BS14" i="2"/>
  <c r="BS17" i="21"/>
  <c r="G16" i="21"/>
  <c r="BI17" i="14"/>
  <c r="BI18" i="14" s="1"/>
  <c r="BN16" i="14"/>
  <c r="BS16" i="14" s="1"/>
  <c r="BN5" i="10"/>
  <c r="BN17" i="21"/>
  <c r="BN71" i="15"/>
  <c r="BS71" i="15" s="1"/>
  <c r="G71" i="15" s="1"/>
  <c r="BN20" i="15"/>
  <c r="BN22" i="15" s="1"/>
  <c r="BD31" i="14"/>
  <c r="BD69" i="14"/>
  <c r="BN14" i="2"/>
  <c r="BN9" i="2" l="1"/>
  <c r="BS8" i="2"/>
  <c r="BS4" i="2"/>
  <c r="G3" i="2"/>
  <c r="G5" i="2"/>
  <c r="C42" i="4" s="1"/>
  <c r="BS5" i="2"/>
  <c r="BN68" i="14"/>
  <c r="BS10" i="18"/>
  <c r="G4" i="18"/>
  <c r="BS17" i="12"/>
  <c r="G13" i="12"/>
  <c r="BN4" i="13"/>
  <c r="BN7" i="13" s="1"/>
  <c r="BN8" i="13" s="1"/>
  <c r="BN30" i="14"/>
  <c r="BN7" i="6"/>
  <c r="BS12" i="14"/>
  <c r="BS4" i="12"/>
  <c r="G4" i="12" s="1"/>
  <c r="BN9" i="12"/>
  <c r="BN10" i="12" s="1"/>
  <c r="BS4" i="20"/>
  <c r="BI26" i="2"/>
  <c r="BI27" i="2" s="1"/>
  <c r="BN5" i="8"/>
  <c r="BI21" i="8"/>
  <c r="BI22" i="8" s="1"/>
  <c r="BS4" i="6"/>
  <c r="G4" i="6" s="1"/>
  <c r="BI29" i="21"/>
  <c r="BI30" i="21" s="1"/>
  <c r="BN12" i="21"/>
  <c r="BN17" i="18"/>
  <c r="BN18" i="18" s="1"/>
  <c r="BS14" i="18"/>
  <c r="G14" i="18" s="1"/>
  <c r="BN15" i="5"/>
  <c r="BI56" i="14"/>
  <c r="BI57" i="14" s="1"/>
  <c r="BS60" i="14"/>
  <c r="BN41" i="15"/>
  <c r="BI48" i="15"/>
  <c r="BI49" i="15" s="1"/>
  <c r="BN33" i="15"/>
  <c r="BI37" i="15"/>
  <c r="BI38" i="15" s="1"/>
  <c r="BN67" i="15"/>
  <c r="BI73" i="15"/>
  <c r="BI74" i="15" s="1"/>
  <c r="BS19" i="16"/>
  <c r="G19" i="16" s="1"/>
  <c r="BN26" i="16"/>
  <c r="BN27" i="16" s="1"/>
  <c r="BS11" i="15"/>
  <c r="BN13" i="15"/>
  <c r="BS5" i="15"/>
  <c r="G5" i="15" s="1"/>
  <c r="BN7" i="15"/>
  <c r="BN8" i="15" s="1"/>
  <c r="BN4" i="11"/>
  <c r="BI10" i="11"/>
  <c r="BN34" i="14"/>
  <c r="BN46" i="14" s="1"/>
  <c r="BI47" i="14"/>
  <c r="BS20" i="15"/>
  <c r="BS28" i="17"/>
  <c r="BN29" i="17"/>
  <c r="BN38" i="16"/>
  <c r="BS24" i="16"/>
  <c r="G24" i="16" s="1"/>
  <c r="BS4" i="16"/>
  <c r="G4" i="16" s="1"/>
  <c r="BS44" i="15"/>
  <c r="G44" i="15" s="1"/>
  <c r="BS34" i="15"/>
  <c r="G34" i="15" s="1"/>
  <c r="BI30" i="15"/>
  <c r="BN25" i="15"/>
  <c r="BN29" i="15" s="1"/>
  <c r="BS54" i="15"/>
  <c r="BN64" i="15"/>
  <c r="BS52" i="14"/>
  <c r="G52" i="14" s="1"/>
  <c r="BS62" i="14"/>
  <c r="G62" i="14" s="1"/>
  <c r="BN13" i="14"/>
  <c r="BS7" i="8"/>
  <c r="G7" i="8" s="1"/>
  <c r="BN6" i="7"/>
  <c r="BS5" i="6"/>
  <c r="G5" i="6" s="1"/>
  <c r="BS20" i="5"/>
  <c r="G20" i="5" s="1"/>
  <c r="BN24" i="5"/>
  <c r="BI25" i="19"/>
  <c r="BN24" i="19"/>
  <c r="BN7" i="19"/>
  <c r="BI8" i="19"/>
  <c r="E13" i="17"/>
  <c r="E13" i="21"/>
  <c r="BN30" i="2"/>
  <c r="BN35" i="2" s="1"/>
  <c r="BI36" i="2"/>
  <c r="BN18" i="2"/>
  <c r="C50" i="4"/>
  <c r="BS6" i="10"/>
  <c r="BS17" i="14"/>
  <c r="G16" i="14"/>
  <c r="G15" i="2"/>
  <c r="BS15" i="2"/>
  <c r="G18" i="21"/>
  <c r="C57" i="4" s="1"/>
  <c r="BS18" i="21"/>
  <c r="BN17" i="14"/>
  <c r="BN6" i="10"/>
  <c r="BN18" i="21"/>
  <c r="BI31" i="14"/>
  <c r="BI69" i="14"/>
  <c r="BN10" i="2"/>
  <c r="BN15" i="2"/>
  <c r="G8" i="2" l="1"/>
  <c r="BS9" i="2"/>
  <c r="G4" i="20"/>
  <c r="BS14" i="20"/>
  <c r="BS37" i="16"/>
  <c r="G60" i="14"/>
  <c r="BS68" i="14"/>
  <c r="BS63" i="15"/>
  <c r="G54" i="15"/>
  <c r="G22" i="15"/>
  <c r="BS22" i="15"/>
  <c r="BS30" i="14"/>
  <c r="BS4" i="13"/>
  <c r="BS7" i="6"/>
  <c r="BN26" i="2"/>
  <c r="BS5" i="8"/>
  <c r="G5" i="8" s="1"/>
  <c r="BN21" i="8"/>
  <c r="BN22" i="8" s="1"/>
  <c r="BS9" i="12"/>
  <c r="G10" i="12" s="1"/>
  <c r="C14" i="4" s="1"/>
  <c r="BS12" i="21"/>
  <c r="BN29" i="21"/>
  <c r="BN30" i="21" s="1"/>
  <c r="BS17" i="18"/>
  <c r="BS15" i="5"/>
  <c r="BN56" i="14"/>
  <c r="BN57" i="14" s="1"/>
  <c r="BS67" i="15"/>
  <c r="G67" i="15" s="1"/>
  <c r="BN73" i="15"/>
  <c r="BN74" i="15" s="1"/>
  <c r="BS33" i="15"/>
  <c r="G33" i="15" s="1"/>
  <c r="BN37" i="15"/>
  <c r="BN38" i="15" s="1"/>
  <c r="BS41" i="15"/>
  <c r="G41" i="15" s="1"/>
  <c r="BN48" i="15"/>
  <c r="BN49" i="15" s="1"/>
  <c r="BS26" i="16"/>
  <c r="G11" i="15"/>
  <c r="C56" i="4" s="1"/>
  <c r="BS13" i="15"/>
  <c r="G13" i="15"/>
  <c r="BS7" i="15"/>
  <c r="BS4" i="11"/>
  <c r="G4" i="11" s="1"/>
  <c r="BN10" i="11"/>
  <c r="BS5" i="7"/>
  <c r="BS34" i="14"/>
  <c r="BN47" i="14"/>
  <c r="G20" i="15"/>
  <c r="C55" i="4" s="1"/>
  <c r="H37" i="4"/>
  <c r="D13" i="22" s="1"/>
  <c r="BS25" i="15"/>
  <c r="BN30" i="15"/>
  <c r="BS18" i="12"/>
  <c r="G18" i="12"/>
  <c r="C15" i="4" s="1"/>
  <c r="BS24" i="5"/>
  <c r="BS7" i="19"/>
  <c r="BN8" i="19"/>
  <c r="BS24" i="19"/>
  <c r="BN25" i="19"/>
  <c r="E11" i="11"/>
  <c r="BS18" i="2"/>
  <c r="BS30" i="2"/>
  <c r="BN36" i="2"/>
  <c r="G18" i="14"/>
  <c r="BS18" i="14"/>
  <c r="BN18" i="14"/>
  <c r="BN8" i="6"/>
  <c r="G10" i="2" l="1"/>
  <c r="C43" i="4" s="1"/>
  <c r="BS10" i="2"/>
  <c r="BS35" i="2"/>
  <c r="G30" i="2"/>
  <c r="BS7" i="13"/>
  <c r="BS8" i="13" s="1"/>
  <c r="G4" i="13"/>
  <c r="BS46" i="14"/>
  <c r="G34" i="14"/>
  <c r="BS26" i="2"/>
  <c r="BS29" i="15"/>
  <c r="G25" i="15"/>
  <c r="BS10" i="12"/>
  <c r="BS8" i="6"/>
  <c r="BS21" i="8"/>
  <c r="BS22" i="8" s="1"/>
  <c r="BS29" i="21"/>
  <c r="BS30" i="21" s="1"/>
  <c r="G18" i="18"/>
  <c r="C34" i="4" s="1"/>
  <c r="BS18" i="18"/>
  <c r="BS56" i="14"/>
  <c r="G57" i="14" s="1"/>
  <c r="C20" i="4" s="1"/>
  <c r="BS37" i="15"/>
  <c r="G38" i="15" s="1"/>
  <c r="C24" i="4" s="1"/>
  <c r="BS48" i="15"/>
  <c r="G49" i="15" s="1"/>
  <c r="C25" i="4" s="1"/>
  <c r="BS73" i="15"/>
  <c r="G74" i="15" s="1"/>
  <c r="C27" i="4" s="1"/>
  <c r="BS10" i="11"/>
  <c r="G8" i="6"/>
  <c r="C10" i="4" s="1"/>
  <c r="D4" i="22"/>
  <c r="BS29" i="17"/>
  <c r="G29" i="17"/>
  <c r="C32" i="4" s="1"/>
  <c r="BS38" i="16"/>
  <c r="G38" i="16"/>
  <c r="C30" i="4" s="1"/>
  <c r="BS27" i="16"/>
  <c r="G27" i="16"/>
  <c r="BS8" i="15"/>
  <c r="G8" i="15"/>
  <c r="C22" i="4" s="1"/>
  <c r="G64" i="15"/>
  <c r="C26" i="4" s="1"/>
  <c r="BS64" i="15"/>
  <c r="G13" i="14"/>
  <c r="C17" i="4" s="1"/>
  <c r="BS13" i="14"/>
  <c r="G8" i="13"/>
  <c r="C16" i="4" s="1"/>
  <c r="G6" i="7"/>
  <c r="BS6" i="7"/>
  <c r="I31" i="4"/>
  <c r="P13" i="17"/>
  <c r="Z13" i="17"/>
  <c r="AE13" i="17"/>
  <c r="U13" i="17"/>
  <c r="AJ13" i="17"/>
  <c r="AO13" i="17"/>
  <c r="AT13" i="17"/>
  <c r="AY13" i="17"/>
  <c r="BD13" i="17"/>
  <c r="BI13" i="17"/>
  <c r="G13" i="17"/>
  <c r="C31" i="4" s="1"/>
  <c r="BN13" i="17"/>
  <c r="BS13" i="17"/>
  <c r="I38" i="4"/>
  <c r="U13" i="21"/>
  <c r="Z13" i="21"/>
  <c r="P13" i="21"/>
  <c r="AE13" i="21"/>
  <c r="AJ13" i="21"/>
  <c r="AO13" i="21"/>
  <c r="AT13" i="21"/>
  <c r="AY13" i="21"/>
  <c r="BD13" i="21"/>
  <c r="BI13" i="21"/>
  <c r="BS13" i="21"/>
  <c r="BN13" i="21"/>
  <c r="G13" i="21"/>
  <c r="C38" i="4" s="1"/>
  <c r="I37" i="4"/>
  <c r="Z15" i="20"/>
  <c r="U15" i="20"/>
  <c r="P15" i="20"/>
  <c r="AE15" i="20"/>
  <c r="AJ15" i="20"/>
  <c r="AO15" i="20"/>
  <c r="AT15" i="20"/>
  <c r="AY15" i="20"/>
  <c r="BD15" i="20"/>
  <c r="G15" i="20"/>
  <c r="C37" i="4" s="1"/>
  <c r="BS15" i="20"/>
  <c r="BN15" i="20"/>
  <c r="G31" i="14"/>
  <c r="C18" i="4" s="1"/>
  <c r="BS31" i="14"/>
  <c r="G69" i="14"/>
  <c r="C21" i="4" s="1"/>
  <c r="BS69" i="14"/>
  <c r="BN31" i="14"/>
  <c r="BN69" i="14"/>
  <c r="BN27" i="2"/>
  <c r="C6" i="4" l="1"/>
  <c r="G27" i="2"/>
  <c r="C5" i="22"/>
  <c r="E5" i="22" s="1"/>
  <c r="C20" i="22"/>
  <c r="E20" i="22" s="1"/>
  <c r="C4" i="22"/>
  <c r="E4" i="22" s="1"/>
  <c r="C13" i="22"/>
  <c r="E13" i="22" s="1"/>
  <c r="BS38" i="15"/>
  <c r="G22" i="8"/>
  <c r="C11" i="4" s="1"/>
  <c r="BS49" i="15"/>
  <c r="BS57" i="14"/>
  <c r="G30" i="21"/>
  <c r="C39" i="4" s="1"/>
  <c r="BS74" i="15"/>
  <c r="G47" i="14"/>
  <c r="C19" i="4" s="1"/>
  <c r="BS47" i="14"/>
  <c r="C29" i="4"/>
  <c r="G30" i="15"/>
  <c r="C23" i="4" s="1"/>
  <c r="BS30" i="15"/>
  <c r="BS27" i="2"/>
  <c r="BS8" i="19"/>
  <c r="G8" i="19"/>
  <c r="C35" i="4" s="1"/>
  <c r="BS25" i="19"/>
  <c r="G25" i="19"/>
  <c r="C36" i="4" s="1"/>
  <c r="U11" i="11"/>
  <c r="I12" i="4"/>
  <c r="C39" i="22" s="1"/>
  <c r="E39" i="22" s="1"/>
  <c r="P11" i="11"/>
  <c r="Z11" i="11"/>
  <c r="AE11" i="11"/>
  <c r="AJ11" i="11"/>
  <c r="AO11" i="11"/>
  <c r="AT11" i="11"/>
  <c r="AY11" i="11"/>
  <c r="BD11" i="11"/>
  <c r="BI11" i="11"/>
  <c r="BN11" i="11"/>
  <c r="G11" i="11"/>
  <c r="C12" i="4" s="1"/>
  <c r="BS11" i="11"/>
  <c r="U16" i="5"/>
  <c r="P16" i="5"/>
  <c r="I8" i="4"/>
  <c r="C3" i="22" s="1"/>
  <c r="Z16" i="5"/>
  <c r="AE16" i="5"/>
  <c r="AJ16" i="5"/>
  <c r="AO16" i="5"/>
  <c r="AT16" i="5"/>
  <c r="AY16" i="5"/>
  <c r="BD16" i="5"/>
  <c r="BI16" i="5"/>
  <c r="G16" i="5"/>
  <c r="C8" i="4" s="1"/>
  <c r="BN16" i="5"/>
  <c r="BS16" i="5"/>
  <c r="G36" i="2"/>
  <c r="C7" i="4" s="1"/>
  <c r="BS36" i="2"/>
  <c r="C24" i="22" l="1"/>
  <c r="E24" i="22" s="1"/>
  <c r="C25" i="22"/>
  <c r="AJ18" i="11" l="1"/>
  <c r="AJ21" i="11" l="1"/>
  <c r="AJ22" i="11" s="1"/>
  <c r="AO18" i="11"/>
  <c r="AO21" i="11" l="1"/>
  <c r="AO22" i="11" s="1"/>
  <c r="AT18" i="11"/>
  <c r="AT21" i="11" l="1"/>
  <c r="AT22" i="11" s="1"/>
  <c r="AY18" i="11"/>
  <c r="AY21" i="11" l="1"/>
  <c r="AY22" i="11" s="1"/>
  <c r="BD18" i="11"/>
  <c r="BD21" i="11" l="1"/>
  <c r="BD22" i="11" s="1"/>
  <c r="BI18" i="11"/>
  <c r="BI21" i="11" l="1"/>
  <c r="BI22" i="11" s="1"/>
  <c r="BN18" i="11"/>
  <c r="BN21" i="11" l="1"/>
  <c r="BN22" i="11" s="1"/>
  <c r="BS18" i="11"/>
  <c r="G18" i="11" s="1"/>
  <c r="BD25" i="5"/>
  <c r="BS25" i="5"/>
  <c r="AY25" i="5"/>
  <c r="G25" i="5"/>
  <c r="C9" i="4" s="1"/>
  <c r="AE25" i="5"/>
  <c r="AO25" i="5"/>
  <c r="U25" i="5"/>
  <c r="AJ25" i="5"/>
  <c r="Z25" i="5"/>
  <c r="BN25" i="5"/>
  <c r="BI25" i="5"/>
  <c r="AT25" i="5"/>
  <c r="P25" i="5"/>
  <c r="I9" i="4"/>
  <c r="C32" i="22" s="1"/>
  <c r="E32" i="22" s="1"/>
  <c r="BS21" i="11" l="1"/>
  <c r="BS22" i="11" s="1"/>
  <c r="C12" i="22"/>
  <c r="E12" i="22" s="1"/>
  <c r="G22" i="11" l="1"/>
  <c r="C13" i="4" s="1"/>
  <c r="H17" i="4" l="1"/>
  <c r="D16" i="22" l="1"/>
  <c r="E16" i="22" s="1"/>
  <c r="D23" i="22"/>
  <c r="E23" i="22" s="1"/>
  <c r="BI15" i="20"/>
  <c r="I16" i="5"/>
  <c r="G8" i="4" s="1"/>
  <c r="P18" i="18"/>
  <c r="H8" i="4" l="1"/>
  <c r="H61" i="4" s="1"/>
  <c r="C61" i="4" s="1"/>
  <c r="G61" i="4"/>
  <c r="D25" i="22"/>
  <c r="E25" i="22" s="1"/>
  <c r="D3" i="22"/>
  <c r="E3" i="22" s="1"/>
  <c r="P15" i="16" l="1"/>
  <c r="P16" i="16" s="1"/>
  <c r="U3" i="16"/>
  <c r="U15" i="16" s="1"/>
  <c r="U16" i="16" s="1"/>
  <c r="Z3" i="16" l="1"/>
  <c r="Z15" i="16" l="1"/>
  <c r="Z16" i="16" s="1"/>
  <c r="AE3" i="16"/>
  <c r="AJ3" i="16" l="1"/>
  <c r="AE15" i="16"/>
  <c r="AE16" i="16" s="1"/>
  <c r="AJ15" i="16" l="1"/>
  <c r="AJ16" i="16" s="1"/>
  <c r="AO3" i="16"/>
  <c r="AO15" i="16" s="1"/>
  <c r="AO16" i="16" l="1"/>
  <c r="AT3" i="16"/>
  <c r="AY3" i="16" l="1"/>
  <c r="AT15" i="16"/>
  <c r="AT16" i="16" s="1"/>
  <c r="BD3" i="16" l="1"/>
  <c r="AY15" i="16"/>
  <c r="AY16" i="16" s="1"/>
  <c r="BD15" i="16" l="1"/>
  <c r="BD16" i="16" s="1"/>
  <c r="BI3" i="16"/>
  <c r="BI15" i="16" l="1"/>
  <c r="BI16" i="16" s="1"/>
  <c r="BN3" i="16"/>
  <c r="BS3" i="16" l="1"/>
  <c r="BN15" i="16"/>
  <c r="BN16" i="16" s="1"/>
  <c r="BS15" i="16" l="1"/>
  <c r="BS16" i="16" l="1"/>
  <c r="G16" i="16"/>
  <c r="C28" i="4" s="1"/>
  <c r="U11" i="18"/>
  <c r="BD11" i="18"/>
  <c r="BS11" i="18"/>
  <c r="AT11" i="18"/>
  <c r="BI11" i="18"/>
  <c r="AO11" i="18"/>
  <c r="BN11" i="18"/>
  <c r="AJ11" i="18"/>
  <c r="AE11" i="18"/>
  <c r="P11" i="18"/>
  <c r="AY11" i="18"/>
  <c r="Z11" i="18"/>
  <c r="G11" i="18"/>
  <c r="C33" i="4" s="1"/>
  <c r="I33" i="4"/>
  <c r="C10" i="22" l="1"/>
  <c r="E10" i="22" s="1"/>
  <c r="C19" i="22"/>
  <c r="E19" i="22" s="1"/>
  <c r="U16" i="15"/>
  <c r="U18" i="15" s="1"/>
  <c r="Z16" i="15" l="1"/>
  <c r="Z18" i="15" s="1"/>
  <c r="AE16" i="15" l="1"/>
  <c r="AE18" i="15" s="1"/>
  <c r="AJ16" i="15" l="1"/>
  <c r="AJ18" i="15" s="1"/>
  <c r="AO16" i="15" l="1"/>
  <c r="AO18" i="15" s="1"/>
  <c r="AT16" i="15" l="1"/>
  <c r="AT18" i="15" s="1"/>
  <c r="AY16" i="15" l="1"/>
  <c r="AY18" i="15" s="1"/>
  <c r="BD16" i="15" l="1"/>
  <c r="BD18" i="15" s="1"/>
  <c r="BI16" i="15" l="1"/>
  <c r="BI18" i="15" s="1"/>
  <c r="BN16" i="15" l="1"/>
  <c r="BN18" i="15" s="1"/>
  <c r="BS16" i="15" l="1"/>
  <c r="G18" i="15" l="1"/>
  <c r="BS18" i="15"/>
  <c r="G16" i="15"/>
  <c r="C54" i="4" s="1"/>
  <c r="AH30" i="21"/>
  <c r="AM30" i="21" s="1"/>
  <c r="AR30" i="21" s="1"/>
  <c r="AW30" i="21" s="1"/>
  <c r="BB30" i="21" s="1"/>
  <c r="BG30" i="21" s="1"/>
  <c r="BL30" i="21" s="1"/>
  <c r="BQ30" i="21" s="1"/>
  <c r="D18" i="22" l="1"/>
  <c r="E18" i="22" s="1"/>
  <c r="D21" i="22"/>
  <c r="E21" i="22" s="1"/>
</calcChain>
</file>

<file path=xl/sharedStrings.xml><?xml version="1.0" encoding="utf-8"?>
<sst xmlns="http://schemas.openxmlformats.org/spreadsheetml/2006/main" count="1913" uniqueCount="391">
  <si>
    <t xml:space="preserve"> 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</si>
  <si>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</si>
  <si>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</si>
  <si>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</si>
  <si>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</si>
  <si>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</si>
  <si>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</si>
  <si>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</si>
  <si>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</si>
  <si>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</si>
  <si>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</si>
  <si>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</si>
  <si>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GRAND</t>
  </si>
  <si>
    <t>PT Name</t>
  </si>
  <si>
    <t>PT #</t>
  </si>
  <si>
    <t>Post</t>
  </si>
  <si>
    <t>PY Total</t>
  </si>
  <si>
    <t>Goal</t>
  </si>
  <si>
    <t>Percent</t>
  </si>
  <si>
    <t>Start Life</t>
  </si>
  <si>
    <t>Current Life</t>
  </si>
  <si>
    <t>New Life</t>
  </si>
  <si>
    <t>Bond</t>
  </si>
  <si>
    <t>Warrant</t>
  </si>
  <si>
    <t>N</t>
  </si>
  <si>
    <t>C</t>
  </si>
  <si>
    <t>R</t>
  </si>
  <si>
    <t>T</t>
  </si>
  <si>
    <t>L</t>
  </si>
  <si>
    <t>ALABAMA</t>
  </si>
  <si>
    <t>Bless Ur Heart</t>
  </si>
  <si>
    <t>PT Totals</t>
  </si>
  <si>
    <t>Peanutians</t>
  </si>
  <si>
    <t>ALASKA</t>
  </si>
  <si>
    <t>100 +2</t>
  </si>
  <si>
    <t xml:space="preserve">Midnight Sun </t>
    <phoneticPr fontId="8" type="noConversion"/>
  </si>
  <si>
    <t>ARIZONA</t>
  </si>
  <si>
    <t>Sahuaro</t>
  </si>
  <si>
    <t>Mountain Foul Ups</t>
  </si>
  <si>
    <t>Yuta Hay</t>
  </si>
  <si>
    <t>Sunny Slops</t>
  </si>
  <si>
    <t>Huchie Kuchie</t>
  </si>
  <si>
    <t>Wilde E Coyotes</t>
  </si>
  <si>
    <t>Pine Beetle</t>
  </si>
  <si>
    <t>Slot Junkie</t>
  </si>
  <si>
    <t>ARKANSAS</t>
  </si>
  <si>
    <t>Hog-Wollowers</t>
  </si>
  <si>
    <t>Stump Jucers</t>
  </si>
  <si>
    <t>Hogwash</t>
  </si>
  <si>
    <t>Wild Hogs</t>
  </si>
  <si>
    <t>Flyin' Dimunds</t>
  </si>
  <si>
    <t>Jun</t>
  </si>
  <si>
    <t>CALIFORNIA</t>
  </si>
  <si>
    <t xml:space="preserve">Red Feather </t>
  </si>
  <si>
    <t>Solano Chiefs</t>
  </si>
  <si>
    <t xml:space="preserve">L'il Bugs </t>
  </si>
  <si>
    <t>Skidoo</t>
  </si>
  <si>
    <t>Vainglorious Vista Vermin</t>
  </si>
  <si>
    <t xml:space="preserve">Chinchies </t>
  </si>
  <si>
    <t xml:space="preserve">Perrisites </t>
  </si>
  <si>
    <t xml:space="preserve">Mule Tail </t>
  </si>
  <si>
    <t>Greenbacks</t>
  </si>
  <si>
    <r>
      <t xml:space="preserve">Pit Stop  </t>
    </r>
    <r>
      <rPr>
        <b/>
        <sz val="10"/>
        <rFont val="Arial"/>
        <family val="2"/>
      </rPr>
      <t xml:space="preserve"> </t>
    </r>
  </si>
  <si>
    <t>Lunar Tics</t>
  </si>
  <si>
    <t>COLORADO</t>
  </si>
  <si>
    <t xml:space="preserve">Silver Dollar </t>
    <phoneticPr fontId="8" type="noConversion"/>
  </si>
  <si>
    <t>Vet Bldg.</t>
  </si>
  <si>
    <t xml:space="preserve">3-P-T  </t>
    <phoneticPr fontId="0" type="noConversion"/>
  </si>
  <si>
    <t>Galloping Domino</t>
  </si>
  <si>
    <t>Uncompahgre</t>
  </si>
  <si>
    <t>Roving</t>
  </si>
  <si>
    <t xml:space="preserve">Flatlands </t>
  </si>
  <si>
    <t>PY Totals</t>
  </si>
  <si>
    <t>DELAWARE</t>
  </si>
  <si>
    <t>Ki-Yi</t>
  </si>
  <si>
    <t>King Crab</t>
  </si>
  <si>
    <t>Fidlers</t>
  </si>
  <si>
    <t>EUROPE</t>
  </si>
  <si>
    <t xml:space="preserve">Lebkuchen </t>
  </si>
  <si>
    <t>FLORIDA</t>
  </si>
  <si>
    <t xml:space="preserve"> </t>
  </si>
  <si>
    <t>Yellow River Bellies</t>
  </si>
  <si>
    <t>Missile Bugs</t>
  </si>
  <si>
    <t>Boweevil</t>
  </si>
  <si>
    <t>Manatee</t>
  </si>
  <si>
    <t>Gator</t>
  </si>
  <si>
    <t>Catfish</t>
  </si>
  <si>
    <r>
      <t>Cootieville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</si>
  <si>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Love Bugs</t>
  </si>
  <si>
    <t>Son's of the Beaches</t>
  </si>
  <si>
    <t>White Sands</t>
  </si>
  <si>
    <t>Ho-Be Hoboes</t>
  </si>
  <si>
    <t xml:space="preserve">Richeys  </t>
  </si>
  <si>
    <t>Transplant</t>
  </si>
  <si>
    <t>Scratch Ankle</t>
  </si>
  <si>
    <t>Sea Oats</t>
  </si>
  <si>
    <t>Withlacoochee</t>
  </si>
  <si>
    <t xml:space="preserve">Midway Mites </t>
  </si>
  <si>
    <t>GEORGIA</t>
  </si>
  <si>
    <t>Mossy Mites</t>
  </si>
  <si>
    <t>Kudzu Mafia</t>
  </si>
  <si>
    <t>Muff Rats</t>
  </si>
  <si>
    <t>Horney Bug</t>
  </si>
  <si>
    <t>HAWAII</t>
  </si>
  <si>
    <r>
      <t xml:space="preserve">Okolehau </t>
    </r>
    <r>
      <rPr>
        <b/>
        <sz val="10"/>
        <rFont val="Arial"/>
        <family val="2"/>
      </rPr>
      <t/>
    </r>
  </si>
  <si>
    <t>ILLINOIS</t>
  </si>
  <si>
    <t>Peoria</t>
  </si>
  <si>
    <t>OO-LA-LA</t>
  </si>
  <si>
    <t>Nwalkao-High Pot</t>
  </si>
  <si>
    <t>Sucker</t>
  </si>
  <si>
    <t>8-Er From Decatur</t>
  </si>
  <si>
    <t>Rakkasans</t>
  </si>
  <si>
    <t>INDIANA</t>
  </si>
  <si>
    <t>Indy Racers</t>
  </si>
  <si>
    <t>IOWA</t>
  </si>
  <si>
    <t>Malolos Verdun</t>
  </si>
  <si>
    <t>Cedar Bugs</t>
  </si>
  <si>
    <t>Beaver Patrol</t>
  </si>
  <si>
    <t>KANSAS</t>
  </si>
  <si>
    <t>Strawberry Hill</t>
    <phoneticPr fontId="8" type="noConversion"/>
  </si>
  <si>
    <t>Topeka</t>
  </si>
  <si>
    <t>CHOO CHOO</t>
  </si>
  <si>
    <t>Scratch Me</t>
  </si>
  <si>
    <t>Cheyenne Flyway</t>
  </si>
  <si>
    <t>KENTUCKY</t>
  </si>
  <si>
    <t>Nor Ken Tuck</t>
  </si>
  <si>
    <t xml:space="preserve">Ken-Bo </t>
  </si>
  <si>
    <r>
      <t xml:space="preserve">Nit Pickers </t>
    </r>
    <r>
      <rPr>
        <b/>
        <sz val="10"/>
        <rFont val="Arial"/>
        <family val="2"/>
      </rPr>
      <t xml:space="preserve"> </t>
    </r>
  </si>
  <si>
    <t>Simpal</t>
  </si>
  <si>
    <t>LOUISIANA</t>
  </si>
  <si>
    <t>Mud Bugs</t>
    <phoneticPr fontId="8" type="noConversion"/>
  </si>
  <si>
    <t xml:space="preserve">Pelicans </t>
  </si>
  <si>
    <t>Lousy 11</t>
  </si>
  <si>
    <t>MARYLAND</t>
  </si>
  <si>
    <t>TNT</t>
  </si>
  <si>
    <t>Block Busters</t>
  </si>
  <si>
    <t xml:space="preserve">D.D.T. Bourque </t>
  </si>
  <si>
    <t>Duck-Buck-Guse</t>
  </si>
  <si>
    <t>Sy Paw</t>
  </si>
  <si>
    <t xml:space="preserve">1000 Nits </t>
  </si>
  <si>
    <t>Rodents</t>
  </si>
  <si>
    <t>Sho Crabers</t>
  </si>
  <si>
    <t>MASSACHUSETTS</t>
  </si>
  <si>
    <t>MAL</t>
  </si>
  <si>
    <t xml:space="preserve">Plymouth Rock </t>
    <phoneticPr fontId="0" type="noConversion"/>
  </si>
  <si>
    <t>MICHIGAN</t>
  </si>
  <si>
    <t>Leaky Beer Hill</t>
  </si>
  <si>
    <t>Stinky</t>
  </si>
  <si>
    <t>Wanigas</t>
  </si>
  <si>
    <t>Downriver Rats</t>
  </si>
  <si>
    <t>Gremlin</t>
  </si>
  <si>
    <t>Rose Hub</t>
  </si>
  <si>
    <t>Caraboa</t>
  </si>
  <si>
    <t>Yardbirds</t>
  </si>
  <si>
    <t xml:space="preserve">Huron Braves </t>
    <phoneticPr fontId="8" type="noConversion"/>
  </si>
  <si>
    <t>MINNESOTA</t>
  </si>
  <si>
    <t>Gopher</t>
  </si>
  <si>
    <t xml:space="preserve">Flea Circus </t>
  </si>
  <si>
    <t>Minnetonka</t>
  </si>
  <si>
    <t xml:space="preserve">Crotch Bunnies </t>
  </si>
  <si>
    <t>Red River Rats</t>
  </si>
  <si>
    <t>Must Itch</t>
  </si>
  <si>
    <t>Yellow Brick Roadies</t>
  </si>
  <si>
    <t xml:space="preserve">Foul Balls </t>
    <phoneticPr fontId="8" type="noConversion"/>
  </si>
  <si>
    <t xml:space="preserve">Kroix Krabs </t>
  </si>
  <si>
    <t>Crotch Crickets</t>
  </si>
  <si>
    <t>Sticktites</t>
  </si>
  <si>
    <t xml:space="preserve">Rum River Rats </t>
    <phoneticPr fontId="0" type="noConversion"/>
  </si>
  <si>
    <t>MISSISSIPPI</t>
  </si>
  <si>
    <t>Pas Da' Goose</t>
  </si>
  <si>
    <r>
      <t>Cotton Boll</t>
    </r>
    <r>
      <rPr>
        <b/>
        <sz val="10"/>
        <rFont val="Arial"/>
        <family val="2"/>
      </rPr>
      <t xml:space="preserve"> </t>
    </r>
  </si>
  <si>
    <t xml:space="preserve">Hub Bugs  </t>
    <phoneticPr fontId="0" type="noConversion"/>
  </si>
  <si>
    <t xml:space="preserve">Friendly Possum </t>
    <phoneticPr fontId="0" type="noConversion"/>
  </si>
  <si>
    <t>Mullets</t>
  </si>
  <si>
    <t xml:space="preserve">Seabees </t>
    <phoneticPr fontId="0" type="noConversion"/>
  </si>
  <si>
    <t>MISSOURI</t>
  </si>
  <si>
    <t>Heart of America</t>
  </si>
  <si>
    <t>Mid Mo Vagabonds</t>
  </si>
  <si>
    <t xml:space="preserve">Running Bare  </t>
    <phoneticPr fontId="0" type="noConversion"/>
  </si>
  <si>
    <t>Justaskus</t>
  </si>
  <si>
    <t>DDT</t>
  </si>
  <si>
    <t xml:space="preserve">Semo Swampers </t>
  </si>
  <si>
    <t>Tous Ensemble</t>
  </si>
  <si>
    <t>Grape Nuts</t>
    <phoneticPr fontId="0" type="noConversion"/>
  </si>
  <si>
    <t>MONTANA</t>
  </si>
  <si>
    <t xml:space="preserve">Sleeping Giant </t>
  </si>
  <si>
    <t>*2024</t>
  </si>
  <si>
    <t>NEBRASKA</t>
  </si>
  <si>
    <t>Chuck Hole</t>
  </si>
  <si>
    <t xml:space="preserve">Wild "Bill" Cody </t>
  </si>
  <si>
    <t>Bugeaters</t>
  </si>
  <si>
    <t>NEVADA</t>
  </si>
  <si>
    <t>Snake Eyes</t>
  </si>
  <si>
    <t>NEW HAMPSHIRE</t>
  </si>
  <si>
    <r>
      <t>Old Man Mountain</t>
    </r>
    <r>
      <rPr>
        <b/>
        <sz val="10"/>
        <rFont val="Arial"/>
        <family val="2"/>
      </rPr>
      <t xml:space="preserve"> </t>
    </r>
  </si>
  <si>
    <t>PT TOTALS</t>
  </si>
  <si>
    <t>Week - Enders</t>
  </si>
  <si>
    <t>NEW JERSEY</t>
  </si>
  <si>
    <t>P.O.W.</t>
  </si>
  <si>
    <t>Jockey Hollow</t>
  </si>
  <si>
    <t>Pee - 38</t>
  </si>
  <si>
    <t xml:space="preserve">Sewer Rats </t>
  </si>
  <si>
    <t>NEW MEXICO</t>
  </si>
  <si>
    <t>A.H.O.</t>
  </si>
  <si>
    <t xml:space="preserve">Loco  </t>
  </si>
  <si>
    <t xml:space="preserve">MT K.I.A.M.I.A. </t>
    <phoneticPr fontId="0" type="noConversion"/>
  </si>
  <si>
    <t>itchin'n'bitchin'</t>
  </si>
  <si>
    <t>NEW YORK</t>
  </si>
  <si>
    <t xml:space="preserve">Wild Bunch </t>
  </si>
  <si>
    <t>Great Swampers</t>
  </si>
  <si>
    <r>
      <t xml:space="preserve">Plankers </t>
    </r>
    <r>
      <rPr>
        <b/>
        <sz val="10"/>
        <color indexed="8"/>
        <rFont val="Arial"/>
        <family val="2"/>
      </rPr>
      <t xml:space="preserve"> </t>
    </r>
  </si>
  <si>
    <t>Back Biters</t>
  </si>
  <si>
    <t>Crape Hangers</t>
  </si>
  <si>
    <t xml:space="preserve">Clam Diggers </t>
  </si>
  <si>
    <t>Uassan</t>
  </si>
  <si>
    <t>NORTH CAROLINA</t>
  </si>
  <si>
    <t>Swamp Rats</t>
  </si>
  <si>
    <t xml:space="preserve">Mixed Breed  </t>
  </si>
  <si>
    <t>Creek Crawlers</t>
  </si>
  <si>
    <t>Sprung Leak</t>
  </si>
  <si>
    <t>Hog Heads</t>
  </si>
  <si>
    <t>Goonie Birds</t>
  </si>
  <si>
    <t>La Fayette Nits</t>
  </si>
  <si>
    <t>Hickory Nuts</t>
  </si>
  <si>
    <t>Head Hunters</t>
  </si>
  <si>
    <t>Tarheels</t>
  </si>
  <si>
    <t>Plankwalkers</t>
  </si>
  <si>
    <t>NORTH DAKOTA</t>
  </si>
  <si>
    <t xml:space="preserve">Bismarck - Mandan </t>
  </si>
  <si>
    <t xml:space="preserve">Edwin W. Jahr  </t>
    <phoneticPr fontId="8" type="noConversion"/>
  </si>
  <si>
    <t>Bakken Sand Fleas</t>
  </si>
  <si>
    <t>Pack Rats</t>
  </si>
  <si>
    <t>Red River Spud Bugs</t>
  </si>
  <si>
    <t xml:space="preserve">Why-Not-Minot  </t>
  </si>
  <si>
    <t>OHIO</t>
  </si>
  <si>
    <t>Vin Rouge..</t>
  </si>
  <si>
    <t>Vin None</t>
  </si>
  <si>
    <t>Vin Benedictine</t>
  </si>
  <si>
    <t>Vin Ordinaire</t>
  </si>
  <si>
    <t>Vin Oui Oui</t>
  </si>
  <si>
    <t xml:space="preserve">Vin Maggies Drawers  </t>
    <phoneticPr fontId="0" type="noConversion"/>
  </si>
  <si>
    <t>Vin Grape Poppers</t>
  </si>
  <si>
    <t>Vin Saki</t>
  </si>
  <si>
    <t>Vin Twas MJM</t>
  </si>
  <si>
    <t>VIN Corry</t>
    <phoneticPr fontId="0" type="noConversion"/>
  </si>
  <si>
    <t>Vin Coho</t>
    <phoneticPr fontId="8" type="noConversion"/>
  </si>
  <si>
    <t>OKLAHOMA</t>
  </si>
  <si>
    <t>Seam Traveler</t>
  </si>
  <si>
    <t>Sgoyi Ti:na</t>
  </si>
  <si>
    <t>Lazy Bug</t>
    <phoneticPr fontId="0" type="noConversion"/>
  </si>
  <si>
    <t>6th ST. Bug Mafia</t>
  </si>
  <si>
    <t>Honor Bugs</t>
  </si>
  <si>
    <t xml:space="preserve">L S M F T   </t>
  </si>
  <si>
    <t>TARFU</t>
  </si>
  <si>
    <t>OREGON</t>
  </si>
  <si>
    <t>2024*</t>
  </si>
  <si>
    <t>Emerald</t>
    <phoneticPr fontId="8" type="noConversion"/>
  </si>
  <si>
    <t>Carry - On</t>
    <phoneticPr fontId="8" type="noConversion"/>
  </si>
  <si>
    <t xml:space="preserve">Rimrock </t>
  </si>
  <si>
    <t xml:space="preserve">Dune Bugs   </t>
    <phoneticPr fontId="0" type="noConversion"/>
  </si>
  <si>
    <t>Timber Toppers</t>
  </si>
  <si>
    <t>Luna Ticks</t>
  </si>
  <si>
    <t>PACIFIC AREAS</t>
  </si>
  <si>
    <t>Honey Bucket Special</t>
  </si>
  <si>
    <t xml:space="preserve">Ee-Chi-Gae </t>
  </si>
  <si>
    <t>Maeng Das</t>
  </si>
  <si>
    <t>Kuto</t>
  </si>
  <si>
    <t>Chokumchingo</t>
  </si>
  <si>
    <t xml:space="preserve">Kuripots </t>
  </si>
  <si>
    <t>Telas Potgas</t>
  </si>
  <si>
    <t>Mighty Pinatubo</t>
  </si>
  <si>
    <t>PENNSYLVANIA</t>
  </si>
  <si>
    <t xml:space="preserve">Over The Top </t>
  </si>
  <si>
    <t xml:space="preserve">Dirty Girty </t>
  </si>
  <si>
    <t>Chuggin &amp; Chuck'n</t>
  </si>
  <si>
    <t>General Wayne</t>
  </si>
  <si>
    <t>Del-Val</t>
  </si>
  <si>
    <t>White Rose</t>
  </si>
  <si>
    <t>Moshannon Valley</t>
  </si>
  <si>
    <t>Pick - Em</t>
  </si>
  <si>
    <t xml:space="preserve">Conococheague </t>
  </si>
  <si>
    <t>Short Circuit</t>
  </si>
  <si>
    <t>Scratchin' Dutchmen</t>
  </si>
  <si>
    <t>SOUTH CAROLINA</t>
  </si>
  <si>
    <t xml:space="preserve">Sand Fleas  </t>
    <phoneticPr fontId="0" type="noConversion"/>
  </si>
  <si>
    <t>Spartan</t>
    <phoneticPr fontId="0" type="noConversion"/>
  </si>
  <si>
    <t xml:space="preserve">Only The Strong </t>
  </si>
  <si>
    <t>Crummy Bugs</t>
  </si>
  <si>
    <t xml:space="preserve">Sandlappers </t>
    <phoneticPr fontId="0" type="noConversion"/>
  </si>
  <si>
    <t>Night Walkers</t>
  </si>
  <si>
    <t>SOUTH DAKOTA</t>
  </si>
  <si>
    <t>(PROV)</t>
  </si>
  <si>
    <t>Big Sioux Ticks</t>
    <phoneticPr fontId="0" type="noConversion"/>
  </si>
  <si>
    <t xml:space="preserve">Big Aggie </t>
  </si>
  <si>
    <t xml:space="preserve">Rushmore </t>
  </si>
  <si>
    <t>TENNESSEE</t>
  </si>
  <si>
    <t>Cumberlands</t>
  </si>
  <si>
    <t>Sunuppers</t>
  </si>
  <si>
    <t>Shelby Angels</t>
  </si>
  <si>
    <t>TEXAS</t>
  </si>
  <si>
    <t>`</t>
  </si>
  <si>
    <t>Ouch</t>
  </si>
  <si>
    <t>Krewe De Sanfu</t>
  </si>
  <si>
    <t>Let's Do It</t>
  </si>
  <si>
    <t>Dood It</t>
  </si>
  <si>
    <t>Korny Krew</t>
  </si>
  <si>
    <t>DEFUNCT 12/16/2024</t>
  </si>
  <si>
    <t>Brazos Foxes</t>
  </si>
  <si>
    <t>Half Shells</t>
  </si>
  <si>
    <t>Three Acres</t>
  </si>
  <si>
    <t>Lucky 37</t>
  </si>
  <si>
    <t>Uckishe</t>
  </si>
  <si>
    <t>Leanderthal Nits</t>
  </si>
  <si>
    <t>Armadillo</t>
  </si>
  <si>
    <t>Bul-Springs</t>
  </si>
  <si>
    <t>VIRGINIA</t>
  </si>
  <si>
    <t>Ocean View Toads</t>
  </si>
  <si>
    <t>Norfolk Crabs</t>
  </si>
  <si>
    <r>
      <t>Peninsula Fleas</t>
    </r>
    <r>
      <rPr>
        <b/>
        <sz val="10"/>
        <rFont val="Arial"/>
        <family val="2"/>
      </rPr>
      <t xml:space="preserve"> </t>
    </r>
  </si>
  <si>
    <t xml:space="preserve">Virginia Beach Coots </t>
  </si>
  <si>
    <t>BoonDockers</t>
  </si>
  <si>
    <t>Rowdy Rebels</t>
  </si>
  <si>
    <t>Da-Lec-Ity</t>
  </si>
  <si>
    <t>Lee-Si-Bugs</t>
  </si>
  <si>
    <t>Colonial Coots</t>
  </si>
  <si>
    <t>Fred Gnats</t>
  </si>
  <si>
    <t>WASHINGTON</t>
  </si>
  <si>
    <t>Yur-a-bum</t>
  </si>
  <si>
    <t>Tahoma Warriors</t>
  </si>
  <si>
    <t>Sasquatch</t>
  </si>
  <si>
    <t>Van Orc</t>
  </si>
  <si>
    <t>Crazy Eights</t>
  </si>
  <si>
    <t>Heap Good</t>
  </si>
  <si>
    <t xml:space="preserve">Lucky Eleven </t>
  </si>
  <si>
    <t>Chuckanut</t>
  </si>
  <si>
    <t>WEST VIRGINIA</t>
  </si>
  <si>
    <t xml:space="preserve">Snakie State </t>
    <phoneticPr fontId="0" type="noConversion"/>
  </si>
  <si>
    <t>WISCONSIN</t>
  </si>
  <si>
    <t xml:space="preserve">Badger </t>
    <phoneticPr fontId="0" type="noConversion"/>
  </si>
  <si>
    <r>
      <t xml:space="preserve">Wacha Kalit </t>
    </r>
    <r>
      <rPr>
        <b/>
        <sz val="10"/>
        <rFont val="Arial"/>
        <family val="2"/>
      </rPr>
      <t xml:space="preserve"> </t>
    </r>
  </si>
  <si>
    <t>Tornado</t>
    <phoneticPr fontId="0" type="noConversion"/>
  </si>
  <si>
    <t>Who? What?</t>
  </si>
  <si>
    <t xml:space="preserve">Short Arm </t>
    <phoneticPr fontId="0" type="noConversion"/>
  </si>
  <si>
    <t>Wat-O-Ma</t>
  </si>
  <si>
    <t>Mad City</t>
    <phoneticPr fontId="0" type="noConversion"/>
  </si>
  <si>
    <t>2024-2025 Membership Report</t>
  </si>
  <si>
    <t>Pup Tents</t>
  </si>
  <si>
    <t>Grand</t>
  </si>
  <si>
    <t>Per Cent</t>
  </si>
  <si>
    <t>New</t>
  </si>
  <si>
    <t>Cont</t>
  </si>
  <si>
    <t>Reinstate</t>
  </si>
  <si>
    <t>Life</t>
  </si>
  <si>
    <t>Total</t>
  </si>
  <si>
    <t>NLM</t>
  </si>
  <si>
    <t>N/R</t>
  </si>
  <si>
    <t>Standings</t>
  </si>
  <si>
    <t>INDEPENDENT DIVISION (Pup tents not in a Grand)</t>
  </si>
  <si>
    <t>a</t>
  </si>
  <si>
    <t xml:space="preserve">ALABAMA 1 </t>
  </si>
  <si>
    <t>ALABAMA 13</t>
  </si>
  <si>
    <t>EUROPE 6</t>
  </si>
  <si>
    <t>GEORGIA 1</t>
  </si>
  <si>
    <t>GEORGIA 4</t>
  </si>
  <si>
    <t>GEORGIA 5</t>
  </si>
  <si>
    <t>GEORGIA 66</t>
  </si>
  <si>
    <t>INDIANA 11</t>
  </si>
  <si>
    <t>MASSACHUSETTS 14</t>
  </si>
  <si>
    <t>MONTANA 10</t>
  </si>
  <si>
    <t>NEW HAMPSHIRE 1</t>
  </si>
  <si>
    <t>NEW HAMPSHIRE 3</t>
  </si>
  <si>
    <t>NEVADA 2</t>
  </si>
  <si>
    <t>WEST VIRGINIA 6</t>
  </si>
  <si>
    <t>SUPREME Pup Tent</t>
  </si>
  <si>
    <t>TOTALS</t>
  </si>
  <si>
    <t>+</t>
  </si>
  <si>
    <t>Division Leader</t>
  </si>
  <si>
    <t>^</t>
  </si>
  <si>
    <t>Tied for Division Lead</t>
  </si>
  <si>
    <t>*</t>
  </si>
  <si>
    <t>Achieved 100%</t>
  </si>
  <si>
    <t>Quota</t>
  </si>
  <si>
    <t>Standing</t>
  </si>
  <si>
    <t>Red Division (400-599)</t>
  </si>
  <si>
    <t>White Division (300-399)</t>
  </si>
  <si>
    <t>Blue Division (200-299)</t>
  </si>
  <si>
    <t>Green Division (126-199)</t>
  </si>
  <si>
    <t>Provisional Grand Division (125 or Less)</t>
  </si>
  <si>
    <t>Independent Division (Pup Tents not in a Grand)</t>
  </si>
  <si>
    <t>ALASKA 2</t>
  </si>
  <si>
    <t>HAWAII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</si>
</sst>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5" xfId="0" applyBorder="1"/>
    <xf numFmtId="10" fontId="0" fillId="0" borderId="5" xfId="0" applyNumberFormat="1" applyBorder="1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1" applyNumberFormat="1" applyFont="1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13" xfId="0" applyBorder="1"/>
    <xf numFmtId="0" fontId="5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5" xfId="0" applyFont="1" applyBorder="1" applyProtection="1">
      <protection locked="0"/>
    </xf>
    <xf numFmtId="0" fontId="2" fillId="0" borderId="0" xfId="0" applyFont="1"/>
    <xf numFmtId="0" fontId="4" fillId="0" borderId="1" xfId="1" applyNumberFormat="1" applyFont="1" applyBorder="1" applyAlignment="1" applyProtection="1">
      <alignment horizontal="center"/>
      <protection locked="0"/>
    </xf>
    <xf numFmtId="0" fontId="0" fillId="0" borderId="1" xfId="1" applyNumberFormat="1" applyFont="1" applyBorder="1"/>
    <xf numFmtId="0" fontId="0" fillId="0" borderId="15" xfId="0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8" xfId="0" applyBorder="1"/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1" fillId="0" borderId="5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11" xfId="0" applyBorder="1"/>
    <xf numFmtId="0" fontId="0" fillId="0" borderId="5" xfId="1" applyNumberFormat="1" applyFont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1" applyNumberFormat="1" applyFont="1" applyBorder="1" applyAlignment="1">
      <alignment vertical="center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12" fillId="0" borderId="1" xfId="0" applyFont="1" applyBorder="1" applyProtection="1">
      <protection locked="0"/>
    </xf>
    <xf numFmtId="0" fontId="12" fillId="0" borderId="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Border="1" applyAlignment="1">
      <alignment horizontal="center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0" fillId="0" borderId="5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" fontId="2" fillId="0" borderId="0" xfId="0" applyNumberFormat="1" applyFont="1"/>
    <xf numFmtId="1" fontId="2" fillId="0" borderId="6" xfId="0" applyNumberFormat="1" applyFont="1" applyBorder="1" applyAlignment="1">
      <alignment horizontal="center" wrapText="1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0" borderId="10" xfId="0" applyNumberFormat="1" applyBorder="1"/>
    <xf numFmtId="1" fontId="0" fillId="0" borderId="16" xfId="0" applyNumberFormat="1" applyBorder="1"/>
    <xf numFmtId="1" fontId="0" fillId="0" borderId="5" xfId="0" applyNumberFormat="1" applyBorder="1" applyAlignment="1">
      <alignment horizontal="right"/>
    </xf>
    <xf numFmtId="0" fontId="0" fillId="0" borderId="1" xfId="1" applyNumberFormat="1" applyFont="1" applyBorder="1" applyProtection="1">
      <protection locked="0"/>
    </xf>
    <xf numFmtId="10" fontId="0" fillId="0" borderId="5" xfId="0" applyNumberFormat="1" applyBorder="1" applyAlignment="1">
      <alignment horizontal="right"/>
    </xf>
    <xf numFmtId="0" fontId="0" fillId="8" borderId="5" xfId="0" applyFill="1" applyBorder="1"/>
    <xf numFmtId="10" fontId="0" fillId="8" borderId="5" xfId="0" applyNumberFormat="1" applyFill="1" applyBorder="1"/>
    <xf numFmtId="1" fontId="0" fillId="8" borderId="5" xfId="0" applyNumberFormat="1" applyFill="1" applyBorder="1"/>
    <xf numFmtId="0" fontId="0" fillId="8" borderId="5" xfId="0" applyFill="1" applyBorder="1" applyProtection="1">
      <protection locked="0"/>
    </xf>
    <xf numFmtId="0" fontId="0" fillId="8" borderId="0" xfId="0" applyFill="1"/>
    <xf numFmtId="0" fontId="0" fillId="8" borderId="5" xfId="0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0" fontId="0" fillId="8" borderId="1" xfId="0" applyNumberFormat="1" applyFill="1" applyBorder="1"/>
    <xf numFmtId="1" fontId="0" fillId="8" borderId="1" xfId="0" applyNumberFormat="1" applyFill="1" applyBorder="1"/>
    <xf numFmtId="1" fontId="0" fillId="8" borderId="5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" fontId="0" fillId="8" borderId="0" xfId="0" applyNumberFormat="1" applyFill="1"/>
    <xf numFmtId="0" fontId="2" fillId="8" borderId="5" xfId="0" applyFont="1" applyFill="1" applyBorder="1"/>
    <xf numFmtId="0" fontId="12" fillId="8" borderId="5" xfId="0" applyFont="1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vertical="center"/>
      <protection locked="0"/>
    </xf>
    <xf numFmtId="0" fontId="0" fillId="8" borderId="5" xfId="1" applyNumberFormat="1" applyFont="1" applyFill="1" applyBorder="1" applyProtection="1">
      <protection locked="0"/>
    </xf>
    <xf numFmtId="0" fontId="2" fillId="8" borderId="6" xfId="0" applyFont="1" applyFill="1" applyBorder="1"/>
    <xf numFmtId="0" fontId="0" fillId="0" borderId="5" xfId="1" applyNumberFormat="1" applyFont="1" applyFill="1" applyBorder="1"/>
    <xf numFmtId="0" fontId="5" fillId="0" borderId="5" xfId="0" applyFont="1" applyBorder="1"/>
    <xf numFmtId="0" fontId="0" fillId="0" borderId="5" xfId="1" applyNumberFormat="1" applyFont="1" applyFill="1" applyBorder="1" applyProtection="1">
      <protection locked="0"/>
    </xf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left" vertical="center"/>
    </xf>
    <xf numFmtId="0" fontId="0" fillId="0" borderId="28" xfId="0" applyBorder="1"/>
    <xf numFmtId="0" fontId="0" fillId="0" borderId="10" xfId="0" applyBorder="1"/>
    <xf numFmtId="2" fontId="0" fillId="0" borderId="5" xfId="0" applyNumberFormat="1" applyBorder="1" applyAlignment="1">
      <alignment horizontal="center"/>
    </xf>
    <xf numFmtId="0" fontId="0" fillId="0" borderId="29" xfId="0" applyBorder="1"/>
    <xf numFmtId="0" fontId="0" fillId="8" borderId="13" xfId="0" applyFill="1" applyBorder="1"/>
    <xf numFmtId="49" fontId="2" fillId="8" borderId="12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/>
    <xf numFmtId="0" fontId="0" fillId="8" borderId="1" xfId="0" applyFill="1" applyBorder="1"/>
    <xf numFmtId="0" fontId="0" fillId="8" borderId="5" xfId="0" quotePrefix="1" applyFill="1" applyBorder="1" applyAlignment="1">
      <alignment horizontal="left"/>
    </xf>
    <xf numFmtId="0" fontId="4" fillId="8" borderId="5" xfId="0" quotePrefix="1" applyFont="1" applyFill="1" applyBorder="1" applyAlignment="1">
      <alignment horizontal="left"/>
    </xf>
    <xf numFmtId="0" fontId="4" fillId="8" borderId="5" xfId="0" applyFont="1" applyFill="1" applyBorder="1" applyProtection="1">
      <protection locked="0"/>
    </xf>
    <xf numFmtId="0" fontId="0" fillId="8" borderId="5" xfId="1" applyNumberFormat="1" applyFont="1" applyFill="1" applyBorder="1"/>
    <xf numFmtId="0" fontId="11" fillId="8" borderId="5" xfId="0" applyFont="1" applyFill="1" applyBorder="1" applyProtection="1">
      <protection locked="0"/>
    </xf>
    <xf numFmtId="0" fontId="9" fillId="8" borderId="5" xfId="0" applyFont="1" applyFill="1" applyBorder="1"/>
    <xf numFmtId="1" fontId="0" fillId="8" borderId="10" xfId="0" applyNumberFormat="1" applyFill="1" applyBorder="1"/>
    <xf numFmtId="0" fontId="0" fillId="8" borderId="11" xfId="0" applyFill="1" applyBorder="1"/>
    <xf numFmtId="0" fontId="0" fillId="8" borderId="5" xfId="0" applyFill="1" applyBorder="1" applyAlignment="1">
      <alignment vertical="center"/>
    </xf>
    <xf numFmtId="0" fontId="0" fillId="8" borderId="5" xfId="0" quotePrefix="1" applyFill="1" applyBorder="1" applyAlignment="1">
      <alignment horizontal="left" vertical="center"/>
    </xf>
    <xf numFmtId="0" fontId="4" fillId="8" borderId="5" xfId="0" applyFont="1" applyFill="1" applyBorder="1" applyAlignment="1">
      <alignment vertical="center"/>
    </xf>
    <xf numFmtId="0" fontId="4" fillId="8" borderId="5" xfId="1" applyNumberFormat="1" applyFont="1" applyFill="1" applyBorder="1"/>
    <xf numFmtId="0" fontId="5" fillId="8" borderId="5" xfId="0" applyFont="1" applyFill="1" applyBorder="1" applyProtection="1">
      <protection locked="0"/>
    </xf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0" fontId="5" fillId="8" borderId="5" xfId="1" applyNumberFormat="1" applyFont="1" applyFill="1" applyBorder="1"/>
    <xf numFmtId="0" fontId="12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5" xfId="1" applyNumberFormat="1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5" xfId="1" applyNumberFormat="1" applyFont="1" applyFill="1" applyBorder="1" applyAlignment="1" applyProtection="1">
      <alignment horizontal="center" vertical="center"/>
      <protection locked="0"/>
    </xf>
    <xf numFmtId="0" fontId="0" fillId="9" borderId="5" xfId="0" applyFill="1" applyBorder="1"/>
    <xf numFmtId="0" fontId="0" fillId="9" borderId="5" xfId="0" applyFill="1" applyBorder="1" applyAlignment="1">
      <alignment horizontal="center"/>
    </xf>
    <xf numFmtId="10" fontId="0" fillId="9" borderId="5" xfId="0" applyNumberFormat="1" applyFill="1" applyBorder="1"/>
    <xf numFmtId="1" fontId="0" fillId="9" borderId="5" xfId="0" applyNumberFormat="1" applyFill="1" applyBorder="1"/>
    <xf numFmtId="1" fontId="0" fillId="9" borderId="5" xfId="0" applyNumberFormat="1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9" borderId="0" xfId="0" applyFill="1"/>
    <xf numFmtId="0" fontId="11" fillId="9" borderId="5" xfId="0" applyFont="1" applyFill="1" applyBorder="1" applyProtection="1">
      <protection locked="0"/>
    </xf>
    <xf numFmtId="0" fontId="0" fillId="9" borderId="5" xfId="1" applyNumberFormat="1" applyFont="1" applyFill="1" applyBorder="1"/>
    <xf numFmtId="0" fontId="0" fillId="9" borderId="5" xfId="0" applyFill="1" applyBorder="1" applyAlignment="1">
      <alignment vertical="center"/>
    </xf>
    <xf numFmtId="0" fontId="4" fillId="9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8" borderId="1" xfId="0" applyFont="1" applyFill="1" applyBorder="1"/>
    <xf numFmtId="0" fontId="0" fillId="8" borderId="1" xfId="0" applyFill="1" applyBorder="1" applyAlignment="1">
      <alignment wrapText="1"/>
    </xf>
    <xf numFmtId="0" fontId="4" fillId="8" borderId="5" xfId="0" applyFont="1" applyFill="1" applyBorder="1" applyAlignment="1">
      <alignment horizontal="left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" fontId="0" fillId="8" borderId="14" xfId="0" applyNumberFormat="1" applyFill="1" applyBorder="1"/>
    <xf numFmtId="1" fontId="0" fillId="8" borderId="8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8" xfId="0" applyFill="1" applyBorder="1" applyProtection="1">
      <protection locked="0"/>
    </xf>
    <xf numFmtId="1" fontId="0" fillId="8" borderId="8" xfId="0" applyNumberFormat="1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Protection="1">
      <protection locked="0"/>
    </xf>
    <xf numFmtId="0" fontId="4" fillId="8" borderId="5" xfId="1" applyNumberFormat="1" applyFont="1" applyFill="1" applyBorder="1" applyProtection="1"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>
      <alignment vertical="top"/>
    </xf>
    <xf numFmtId="0" fontId="0" fillId="8" borderId="11" xfId="0" applyFill="1" applyBorder="1" applyAlignment="1">
      <alignment horizontal="center"/>
    </xf>
    <xf numFmtId="0" fontId="4" fillId="8" borderId="14" xfId="0" applyFont="1" applyFill="1" applyBorder="1" applyProtection="1">
      <protection locked="0"/>
    </xf>
    <xf numFmtId="0" fontId="4" fillId="8" borderId="14" xfId="0" applyFont="1" applyFill="1" applyBorder="1" applyAlignment="1" applyProtection="1">
      <alignment horizontal="center"/>
      <protection locked="0"/>
    </xf>
    <xf numFmtId="0" fontId="2" fillId="9" borderId="5" xfId="0" applyFont="1" applyFill="1" applyBorder="1"/>
    <xf numFmtId="0" fontId="0" fillId="9" borderId="11" xfId="0" applyFill="1" applyBorder="1"/>
    <xf numFmtId="1" fontId="0" fillId="9" borderId="1" xfId="0" applyNumberFormat="1" applyFill="1" applyBorder="1"/>
    <xf numFmtId="0" fontId="0" fillId="9" borderId="5" xfId="0" applyFill="1" applyBorder="1" applyAlignment="1" applyProtection="1">
      <alignment horizontal="center"/>
      <protection locked="0"/>
    </xf>
    <xf numFmtId="0" fontId="0" fillId="8" borderId="0" xfId="0" applyFill="1" applyAlignment="1">
      <alignment horizontal="center"/>
    </xf>
    <xf numFmtId="0" fontId="12" fillId="9" borderId="5" xfId="0" applyFont="1" applyFill="1" applyBorder="1"/>
    <xf numFmtId="0" fontId="0" fillId="9" borderId="5" xfId="0" quotePrefix="1" applyFill="1" applyBorder="1" applyAlignment="1">
      <alignment horizontal="left"/>
    </xf>
    <xf numFmtId="10" fontId="0" fillId="9" borderId="1" xfId="0" applyNumberFormat="1" applyFill="1" applyBorder="1"/>
    <xf numFmtId="0" fontId="0" fillId="9" borderId="1" xfId="0" applyFill="1" applyBorder="1" applyProtection="1">
      <protection locked="0"/>
    </xf>
    <xf numFmtId="0" fontId="4" fillId="9" borderId="5" xfId="0" applyFont="1" applyFill="1" applyBorder="1"/>
    <xf numFmtId="1" fontId="0" fillId="9" borderId="10" xfId="0" applyNumberFormat="1" applyFill="1" applyBorder="1"/>
    <xf numFmtId="0" fontId="0" fillId="9" borderId="13" xfId="0" applyFill="1" applyBorder="1" applyProtection="1">
      <protection locked="0"/>
    </xf>
    <xf numFmtId="0" fontId="10" fillId="9" borderId="5" xfId="0" applyFont="1" applyFill="1" applyBorder="1" applyProtection="1">
      <protection locked="0"/>
    </xf>
    <xf numFmtId="0" fontId="4" fillId="9" borderId="5" xfId="0" applyFont="1" applyFill="1" applyBorder="1" applyProtection="1">
      <protection locked="0"/>
    </xf>
    <xf numFmtId="0" fontId="4" fillId="9" borderId="5" xfId="0" applyFont="1" applyFill="1" applyBorder="1" applyAlignment="1" applyProtection="1">
      <alignment horizontal="center"/>
      <protection locked="0"/>
    </xf>
    <xf numFmtId="0" fontId="4" fillId="9" borderId="5" xfId="1" applyNumberFormat="1" applyFont="1" applyFill="1" applyBorder="1" applyAlignment="1" applyProtection="1">
      <alignment horizontal="center"/>
      <protection locked="0"/>
    </xf>
    <xf numFmtId="0" fontId="0" fillId="10" borderId="5" xfId="0" applyFill="1" applyBorder="1"/>
    <xf numFmtId="0" fontId="5" fillId="9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9" borderId="5" xfId="0" applyFont="1" applyFill="1" applyBorder="1"/>
    <xf numFmtId="0" fontId="5" fillId="9" borderId="5" xfId="0" applyFont="1" applyFill="1" applyBorder="1" applyProtection="1">
      <protection locked="0"/>
    </xf>
    <xf numFmtId="0" fontId="4" fillId="9" borderId="0" xfId="0" applyFont="1" applyFill="1" applyAlignment="1">
      <alignment horizontal="center"/>
    </xf>
    <xf numFmtId="0" fontId="13" fillId="9" borderId="5" xfId="0" applyFont="1" applyFill="1" applyBorder="1"/>
    <xf numFmtId="0" fontId="2" fillId="9" borderId="1" xfId="0" applyFont="1" applyFill="1" applyBorder="1"/>
    <xf numFmtId="0" fontId="0" fillId="9" borderId="1" xfId="0" applyFill="1" applyBorder="1" applyAlignment="1" applyProtection="1">
      <alignment horizontal="center"/>
      <protection locked="0"/>
    </xf>
    <xf numFmtId="0" fontId="0" fillId="9" borderId="1" xfId="1" applyNumberFormat="1" applyFont="1" applyFill="1" applyBorder="1" applyProtection="1">
      <protection locked="0"/>
    </xf>
    <xf numFmtId="1" fontId="0" fillId="9" borderId="1" xfId="0" applyNumberFormat="1" applyFill="1" applyBorder="1" applyProtection="1">
      <protection locked="0"/>
    </xf>
    <xf numFmtId="0" fontId="12" fillId="9" borderId="5" xfId="0" applyFont="1" applyFill="1" applyBorder="1" applyProtection="1">
      <protection locked="0"/>
    </xf>
    <xf numFmtId="0" fontId="2" fillId="2" borderId="5" xfId="0" applyFont="1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0" fillId="2" borderId="5" xfId="0" applyFill="1" applyBorder="1"/>
    <xf numFmtId="10" fontId="0" fillId="2" borderId="5" xfId="0" applyNumberFormat="1" applyFill="1" applyBorder="1"/>
    <xf numFmtId="1" fontId="0" fillId="2" borderId="5" xfId="0" applyNumberFormat="1" applyFill="1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6" borderId="5" xfId="0" applyFill="1" applyBorder="1"/>
    <xf numFmtId="0" fontId="0" fillId="0" borderId="30" xfId="0" applyBorder="1"/>
    <xf numFmtId="10" fontId="0" fillId="0" borderId="30" xfId="0" applyNumberFormat="1" applyBorder="1"/>
    <xf numFmtId="1" fontId="0" fillId="0" borderId="30" xfId="0" applyNumberFormat="1" applyBorder="1"/>
    <xf numFmtId="0" fontId="0" fillId="8" borderId="30" xfId="0" applyFill="1" applyBorder="1"/>
    <xf numFmtId="49" fontId="9" fillId="0" borderId="30" xfId="0" applyNumberFormat="1" applyFont="1" applyBorder="1" applyAlignment="1" applyProtection="1">
      <alignment horizontal="center"/>
      <protection locked="0"/>
    </xf>
    <xf numFmtId="0" fontId="0" fillId="8" borderId="31" xfId="0" applyFill="1" applyBorder="1"/>
    <xf numFmtId="10" fontId="0" fillId="8" borderId="8" xfId="0" applyNumberFormat="1" applyFill="1" applyBorder="1"/>
    <xf numFmtId="49" fontId="2" fillId="8" borderId="32" xfId="0" applyNumberFormat="1" applyFont="1" applyFill="1" applyBorder="1" applyAlignment="1" applyProtection="1">
      <alignment horizontal="center"/>
      <protection locked="0"/>
    </xf>
    <xf numFmtId="0" fontId="0" fillId="8" borderId="33" xfId="0" applyFill="1" applyBorder="1"/>
    <xf numFmtId="49" fontId="2" fillId="8" borderId="34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9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7" fillId="5" borderId="1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6"/>
  <sheetViews>
    <sheetView zoomScale="150" zoomScaleNormal="150" workbookViewId="0">
      <pane xSplit="12" ySplit="2" topLeftCell="M18" activePane="bottomRight" state="frozen"/>
      <selection pane="topRight" activeCell="A19" sqref="A19:XFD48"/>
      <selection pane="bottomLeft" activeCell="A19" sqref="A19:XFD48"/>
      <selection pane="bottomRight" activeCell="W21" sqref="W21"/>
    </sheetView>
  </sheetViews>
  <sheetFormatPr defaultColWidth="8.85546875" defaultRowHeight="15" x14ac:dyDescent="0.25"/>
  <cols>
    <col min="1" max="1" width="10.5703125" bestFit="1" customWidth="1"/>
    <col min="2" max="2" width="17.85546875" bestFit="1" customWidth="1"/>
    <col min="3" max="3" width="4.42578125" customWidth="1"/>
    <col min="4" max="4" width="6.42578125" customWidth="1"/>
    <col min="5" max="5" width="5.42578125" bestFit="1" customWidth="1"/>
    <col min="6" max="6" width="5.140625" bestFit="1" customWidth="1"/>
    <col min="7" max="7" width="8.28515625" bestFit="1" customWidth="1"/>
    <col min="8" max="8" width="7.140625" style="74" bestFit="1" customWidth="1"/>
    <col min="9" max="9" width="7.7109375" style="74" bestFit="1" customWidth="1"/>
    <col min="10" max="10" width="5" customWidth="1"/>
    <col min="11" max="11" width="5.42578125" customWidth="1"/>
    <col min="12" max="12" width="8.140625" customWidth="1"/>
    <col min="13" max="13" width="3" customWidth="1"/>
    <col min="14" max="15" width="2.85546875" customWidth="1"/>
    <col min="16" max="16" width="7.85546875" customWidth="1"/>
    <col min="17" max="17" width="3.85546875" customWidth="1"/>
    <col min="18" max="18" width="3" customWidth="1"/>
    <col min="19" max="20" width="2.85546875" customWidth="1"/>
    <col min="21" max="21" width="8.140625" customWidth="1"/>
    <col min="22" max="22" width="2.85546875" customWidth="1"/>
    <col min="23" max="23" width="3" customWidth="1"/>
    <col min="24" max="24" width="2.85546875" customWidth="1"/>
    <col min="25" max="25" width="3" customWidth="1"/>
    <col min="26" max="26" width="8.28515625" customWidth="1"/>
    <col min="27" max="30" width="3" customWidth="1"/>
    <col min="31" max="31" width="8" customWidth="1"/>
    <col min="32" max="33" width="3" customWidth="1"/>
    <col min="34" max="34" width="4" bestFit="1" customWidth="1"/>
    <col min="35" max="35" width="3" customWidth="1"/>
    <col min="36" max="36" width="9.28515625" bestFit="1" customWidth="1"/>
    <col min="37" max="37" width="2.85546875" customWidth="1"/>
    <col min="38" max="38" width="3" customWidth="1"/>
    <col min="39" max="39" width="4" customWidth="1"/>
    <col min="40" max="40" width="3" customWidth="1"/>
    <col min="41" max="41" width="8" customWidth="1"/>
    <col min="42" max="43" width="3" customWidth="1"/>
    <col min="44" max="44" width="3.85546875" customWidth="1"/>
    <col min="45" max="45" width="2.85546875" customWidth="1"/>
    <col min="46" max="46" width="8" customWidth="1"/>
    <col min="47" max="47" width="2.85546875" customWidth="1"/>
    <col min="48" max="48" width="3" customWidth="1"/>
    <col min="49" max="49" width="3.85546875" customWidth="1"/>
    <col min="50" max="50" width="2.85546875" customWidth="1"/>
    <col min="51" max="51" width="8.140625" customWidth="1"/>
    <col min="52" max="53" width="2.85546875" customWidth="1"/>
    <col min="54" max="54" width="3.85546875" customWidth="1"/>
    <col min="55" max="55" width="3" customWidth="1"/>
    <col min="56" max="56" width="8.140625" customWidth="1"/>
    <col min="57" max="57" width="3" customWidth="1"/>
    <col min="58" max="58" width="2.85546875" customWidth="1"/>
    <col min="59" max="59" width="3.85546875" customWidth="1"/>
    <col min="60" max="60" width="2.85546875" customWidth="1"/>
    <col min="61" max="61" width="8.140625" customWidth="1"/>
    <col min="62" max="62" width="3" customWidth="1"/>
    <col min="63" max="63" width="2.85546875" customWidth="1"/>
    <col min="64" max="64" width="3.85546875" customWidth="1"/>
    <col min="65" max="65" width="3" customWidth="1"/>
    <col min="66" max="66" width="8.140625" customWidth="1"/>
    <col min="67" max="68" width="3" customWidth="1"/>
    <col min="69" max="69" width="3.85546875" customWidth="1"/>
    <col min="70" max="70" width="3" customWidth="1"/>
    <col min="71" max="71" width="8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31"/>
      <c r="K1" s="31"/>
      <c r="L1" s="31"/>
      <c r="M1" s="223" t="s">
        <v>0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6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s="86" customFormat="1" x14ac:dyDescent="0.25">
      <c r="A3" s="155" t="s">
        <v>29</v>
      </c>
      <c r="B3" s="116" t="s">
        <v>30</v>
      </c>
      <c r="C3" s="116">
        <v>1</v>
      </c>
      <c r="D3" s="116"/>
      <c r="E3" s="156">
        <v>17</v>
      </c>
      <c r="F3" s="82">
        <f>IF(B3="MAL",E3,IF(E3&gt;=11,E3+variables!$B$1,11))</f>
        <v>18</v>
      </c>
      <c r="G3" s="83">
        <f>$BS3/F3</f>
        <v>0.22222222222222221</v>
      </c>
      <c r="H3" s="90">
        <v>3</v>
      </c>
      <c r="I3" s="90">
        <f>+H3+J3</f>
        <v>4</v>
      </c>
      <c r="J3" s="92">
        <v>1</v>
      </c>
      <c r="K3" s="92"/>
      <c r="L3" s="133">
        <v>2025</v>
      </c>
      <c r="M3" s="92"/>
      <c r="N3" s="92"/>
      <c r="O3" s="92"/>
      <c r="P3" s="84">
        <f>+H3+SUM(M3:O3)</f>
        <v>3</v>
      </c>
      <c r="Q3" s="92">
        <v>0</v>
      </c>
      <c r="R3" s="92"/>
      <c r="S3" s="92"/>
      <c r="T3" s="92"/>
      <c r="U3" s="84">
        <f>SUM(P3:T3)</f>
        <v>3</v>
      </c>
      <c r="V3" s="92"/>
      <c r="W3" s="92"/>
      <c r="X3" s="92"/>
      <c r="Y3" s="92"/>
      <c r="Z3" s="116">
        <f>SUM(U3:Y3)</f>
        <v>3</v>
      </c>
      <c r="AA3" s="92"/>
      <c r="AB3" s="92"/>
      <c r="AC3" s="92"/>
      <c r="AD3" s="92"/>
      <c r="AE3" s="116">
        <f>SUM(Z3:AD3)</f>
        <v>3</v>
      </c>
      <c r="AF3" s="92">
        <v>1</v>
      </c>
      <c r="AG3" s="92"/>
      <c r="AH3" s="92"/>
      <c r="AI3" s="92"/>
      <c r="AJ3" s="116">
        <f>SUM(AE3:AI3)</f>
        <v>4</v>
      </c>
      <c r="AK3" s="92"/>
      <c r="AL3" s="92"/>
      <c r="AM3" s="92"/>
      <c r="AN3" s="92"/>
      <c r="AO3" s="116">
        <f>SUM(AJ3:AN3)</f>
        <v>4</v>
      </c>
      <c r="AP3" s="92"/>
      <c r="AQ3" s="92"/>
      <c r="AR3" s="92"/>
      <c r="AS3" s="92"/>
      <c r="AT3" s="116">
        <f>SUM(AO3:AS3)</f>
        <v>4</v>
      </c>
      <c r="AU3" s="92"/>
      <c r="AV3" s="92"/>
      <c r="AW3" s="92"/>
      <c r="AX3" s="92"/>
      <c r="AY3" s="116">
        <f>SUM(AT3:AX3)</f>
        <v>4</v>
      </c>
      <c r="AZ3" s="92"/>
      <c r="BA3" s="92"/>
      <c r="BB3" s="92"/>
      <c r="BC3" s="92"/>
      <c r="BD3" s="116">
        <f>SUM(AY3:BC3)</f>
        <v>4</v>
      </c>
      <c r="BE3" s="92"/>
      <c r="BF3" s="92"/>
      <c r="BG3" s="92"/>
      <c r="BH3" s="92"/>
      <c r="BI3" s="116">
        <f>SUM(BD3:BH3)</f>
        <v>4</v>
      </c>
      <c r="BJ3" s="92"/>
      <c r="BK3" s="92"/>
      <c r="BL3" s="92"/>
      <c r="BM3" s="92"/>
      <c r="BN3" s="116">
        <f>SUM(BI3:BM3)</f>
        <v>4</v>
      </c>
      <c r="BO3" s="92"/>
      <c r="BP3" s="92"/>
      <c r="BQ3" s="92"/>
      <c r="BR3" s="92"/>
      <c r="BS3" s="116">
        <f>SUM(BN3:BR3)</f>
        <v>4</v>
      </c>
    </row>
    <row r="4" spans="1:71" x14ac:dyDescent="0.25">
      <c r="A4" s="3"/>
      <c r="B4" s="4"/>
      <c r="C4" s="4"/>
      <c r="D4" s="4"/>
      <c r="E4" s="70"/>
      <c r="F4" s="4"/>
      <c r="G4" s="5"/>
      <c r="H4" s="71"/>
      <c r="I4" s="71"/>
      <c r="J4" s="8"/>
      <c r="K4" s="8"/>
      <c r="L4" s="52"/>
      <c r="M4" s="8"/>
      <c r="N4" s="8"/>
      <c r="O4" s="8"/>
      <c r="P4" s="4"/>
      <c r="Q4" s="8"/>
      <c r="R4" s="8"/>
      <c r="S4" s="8"/>
      <c r="T4" s="8"/>
      <c r="U4" s="4"/>
      <c r="V4" s="8"/>
      <c r="W4" s="8"/>
      <c r="X4" s="8"/>
      <c r="Y4" s="8"/>
      <c r="Z4" s="4"/>
      <c r="AA4" s="8"/>
      <c r="AB4" s="8"/>
      <c r="AC4" s="8"/>
      <c r="AD4" s="8"/>
      <c r="AE4" s="4"/>
      <c r="AF4" s="8"/>
      <c r="AG4" s="8"/>
      <c r="AH4" s="8"/>
      <c r="AI4" s="8"/>
      <c r="AJ4" s="1">
        <f>SUM(AJ3)</f>
        <v>4</v>
      </c>
      <c r="AK4" s="8"/>
      <c r="AL4" s="8"/>
      <c r="AM4" s="8"/>
      <c r="AN4" s="8"/>
      <c r="AO4" s="1">
        <f>SUM(AO3)</f>
        <v>4</v>
      </c>
      <c r="AP4" s="1">
        <f t="shared" ref="AP4:AS4" si="0">SUM(AP3:AP3)</f>
        <v>0</v>
      </c>
      <c r="AQ4" s="1">
        <f t="shared" si="0"/>
        <v>0</v>
      </c>
      <c r="AR4" s="1">
        <f t="shared" si="0"/>
        <v>0</v>
      </c>
      <c r="AS4" s="1">
        <f t="shared" si="0"/>
        <v>0</v>
      </c>
      <c r="AT4" s="1">
        <f>SUM(AT3:AT3)</f>
        <v>4</v>
      </c>
      <c r="AU4" s="1">
        <f t="shared" ref="AU4:BR4" si="1">SUM(AU3:AU3)</f>
        <v>0</v>
      </c>
      <c r="AV4" s="1">
        <f t="shared" si="1"/>
        <v>0</v>
      </c>
      <c r="AW4" s="1">
        <f t="shared" si="1"/>
        <v>0</v>
      </c>
      <c r="AX4" s="1">
        <f t="shared" si="1"/>
        <v>0</v>
      </c>
      <c r="AY4" s="1">
        <f>SUM(AY3:AY3)</f>
        <v>4</v>
      </c>
      <c r="AZ4" s="1">
        <f t="shared" si="1"/>
        <v>0</v>
      </c>
      <c r="BA4" s="1">
        <f t="shared" si="1"/>
        <v>0</v>
      </c>
      <c r="BB4" s="1">
        <f t="shared" si="1"/>
        <v>0</v>
      </c>
      <c r="BC4" s="1">
        <f t="shared" si="1"/>
        <v>0</v>
      </c>
      <c r="BD4" s="1">
        <f>SUM(BD3:BD3)</f>
        <v>4</v>
      </c>
      <c r="BE4" s="1">
        <f t="shared" si="1"/>
        <v>0</v>
      </c>
      <c r="BF4" s="1">
        <f t="shared" si="1"/>
        <v>0</v>
      </c>
      <c r="BG4" s="1">
        <f t="shared" si="1"/>
        <v>0</v>
      </c>
      <c r="BH4" s="1">
        <f t="shared" si="1"/>
        <v>0</v>
      </c>
      <c r="BI4" s="1">
        <f>SUM(BI3:BI3)</f>
        <v>4</v>
      </c>
      <c r="BJ4" s="1">
        <f t="shared" si="1"/>
        <v>0</v>
      </c>
      <c r="BK4" s="1">
        <f t="shared" si="1"/>
        <v>0</v>
      </c>
      <c r="BL4" s="1">
        <f t="shared" si="1"/>
        <v>0</v>
      </c>
      <c r="BM4" s="1">
        <f t="shared" si="1"/>
        <v>0</v>
      </c>
      <c r="BN4" s="1">
        <f>SUM(BN3:BN3)</f>
        <v>4</v>
      </c>
      <c r="BO4" s="1">
        <f t="shared" si="1"/>
        <v>0</v>
      </c>
      <c r="BP4" s="1">
        <f t="shared" si="1"/>
        <v>0</v>
      </c>
      <c r="BQ4" s="1">
        <f t="shared" si="1"/>
        <v>0</v>
      </c>
      <c r="BR4" s="1">
        <f t="shared" si="1"/>
        <v>0</v>
      </c>
      <c r="BS4" s="1">
        <f>SUM(BS3:BS3)</f>
        <v>4</v>
      </c>
    </row>
    <row r="5" spans="1:71" x14ac:dyDescent="0.25">
      <c r="A5" s="3"/>
      <c r="B5" s="4" t="s">
        <v>31</v>
      </c>
      <c r="C5" s="1">
        <f>COUNT(C3)</f>
        <v>1</v>
      </c>
      <c r="D5" s="4"/>
      <c r="E5" s="70">
        <f>SUM(E3)</f>
        <v>17</v>
      </c>
      <c r="F5" s="4">
        <f>SUM(E3)+1</f>
        <v>18</v>
      </c>
      <c r="G5" s="2">
        <f>$BS4/F5</f>
        <v>0.22222222222222221</v>
      </c>
      <c r="H5" s="71"/>
      <c r="I5" s="71">
        <f>+H3+J3</f>
        <v>4</v>
      </c>
      <c r="J5" s="1">
        <f>SUM(J3)</f>
        <v>1</v>
      </c>
      <c r="K5" s="8"/>
      <c r="L5" s="52"/>
      <c r="M5" s="1">
        <f>SUM(M3:M3)</f>
        <v>0</v>
      </c>
      <c r="N5" s="1">
        <f>SUM(N3:N3)</f>
        <v>0</v>
      </c>
      <c r="O5" s="1">
        <f>SUM(O3:O3)</f>
        <v>0</v>
      </c>
      <c r="P5" s="4">
        <f>+P3/F3</f>
        <v>0.16666666666666666</v>
      </c>
      <c r="Q5" s="1">
        <f t="shared" ref="Q5:BR5" si="2">SUM(Q3:Q3)</f>
        <v>0</v>
      </c>
      <c r="R5" s="1">
        <f t="shared" si="2"/>
        <v>0</v>
      </c>
      <c r="S5" s="1">
        <f t="shared" si="2"/>
        <v>0</v>
      </c>
      <c r="T5" s="1">
        <f t="shared" si="2"/>
        <v>0</v>
      </c>
      <c r="U5" s="4">
        <f>+U3/F3</f>
        <v>0.16666666666666666</v>
      </c>
      <c r="V5" s="1">
        <f t="shared" si="2"/>
        <v>0</v>
      </c>
      <c r="W5" s="1">
        <f t="shared" si="2"/>
        <v>0</v>
      </c>
      <c r="X5" s="1">
        <f t="shared" si="2"/>
        <v>0</v>
      </c>
      <c r="Y5" s="1">
        <f t="shared" si="2"/>
        <v>0</v>
      </c>
      <c r="Z5" s="4">
        <f>+Z3/F3</f>
        <v>0.16666666666666666</v>
      </c>
      <c r="AA5" s="1">
        <f t="shared" si="2"/>
        <v>0</v>
      </c>
      <c r="AB5" s="1">
        <f t="shared" si="2"/>
        <v>0</v>
      </c>
      <c r="AC5" s="1">
        <f t="shared" si="2"/>
        <v>0</v>
      </c>
      <c r="AD5" s="1">
        <f t="shared" si="2"/>
        <v>0</v>
      </c>
      <c r="AE5" s="4">
        <f>+AE3/F3</f>
        <v>0.16666666666666666</v>
      </c>
      <c r="AF5" s="1">
        <f t="shared" si="2"/>
        <v>1</v>
      </c>
      <c r="AG5" s="1">
        <f t="shared" si="2"/>
        <v>0</v>
      </c>
      <c r="AH5" s="1">
        <f t="shared" si="2"/>
        <v>0</v>
      </c>
      <c r="AI5" s="1">
        <f t="shared" si="2"/>
        <v>0</v>
      </c>
      <c r="AJ5" s="2">
        <f>AJ4/F5</f>
        <v>0.22222222222222221</v>
      </c>
      <c r="AK5" s="1">
        <f t="shared" si="2"/>
        <v>0</v>
      </c>
      <c r="AL5" s="1">
        <f t="shared" si="2"/>
        <v>0</v>
      </c>
      <c r="AM5" s="1">
        <f t="shared" si="2"/>
        <v>0</v>
      </c>
      <c r="AN5" s="1">
        <f t="shared" si="2"/>
        <v>0</v>
      </c>
      <c r="AO5" s="2">
        <f>AO4/F5</f>
        <v>0.22222222222222221</v>
      </c>
      <c r="AP5" s="1">
        <f t="shared" si="2"/>
        <v>0</v>
      </c>
      <c r="AQ5" s="1">
        <f t="shared" si="2"/>
        <v>0</v>
      </c>
      <c r="AR5" s="1">
        <f t="shared" si="2"/>
        <v>0</v>
      </c>
      <c r="AS5" s="1">
        <f t="shared" si="2"/>
        <v>0</v>
      </c>
      <c r="AT5" s="2">
        <f>AT4/F5</f>
        <v>0.22222222222222221</v>
      </c>
      <c r="AU5" s="1">
        <f t="shared" si="2"/>
        <v>0</v>
      </c>
      <c r="AV5" s="1">
        <f>AQ5+AV4</f>
        <v>0</v>
      </c>
      <c r="AW5" s="1">
        <f t="shared" si="2"/>
        <v>0</v>
      </c>
      <c r="AX5" s="1">
        <f t="shared" si="2"/>
        <v>0</v>
      </c>
      <c r="AY5" s="2">
        <f>AY4/F5</f>
        <v>0.22222222222222221</v>
      </c>
      <c r="AZ5" s="1">
        <f t="shared" si="2"/>
        <v>0</v>
      </c>
      <c r="BA5" s="1">
        <f>AV5+BA4</f>
        <v>0</v>
      </c>
      <c r="BB5" s="1">
        <f t="shared" si="2"/>
        <v>0</v>
      </c>
      <c r="BC5" s="1">
        <f t="shared" si="2"/>
        <v>0</v>
      </c>
      <c r="BD5" s="2">
        <f>BD4/F5</f>
        <v>0.22222222222222221</v>
      </c>
      <c r="BE5" s="1">
        <f t="shared" si="2"/>
        <v>0</v>
      </c>
      <c r="BF5" s="1">
        <f>BA5+BF4</f>
        <v>0</v>
      </c>
      <c r="BG5" s="1">
        <f t="shared" si="2"/>
        <v>0</v>
      </c>
      <c r="BH5" s="1">
        <f t="shared" si="2"/>
        <v>0</v>
      </c>
      <c r="BI5" s="83">
        <f>+BI4/F5</f>
        <v>0.22222222222222221</v>
      </c>
      <c r="BJ5" s="1">
        <f t="shared" si="2"/>
        <v>0</v>
      </c>
      <c r="BK5" s="1">
        <f>BF5+BK4</f>
        <v>0</v>
      </c>
      <c r="BL5" s="1">
        <f t="shared" si="2"/>
        <v>0</v>
      </c>
      <c r="BM5" s="1">
        <f t="shared" si="2"/>
        <v>0</v>
      </c>
      <c r="BN5" s="83">
        <f>BN4/F5</f>
        <v>0.22222222222222221</v>
      </c>
      <c r="BO5" s="1">
        <f t="shared" si="2"/>
        <v>0</v>
      </c>
      <c r="BP5" s="1">
        <f>BK5+BP4</f>
        <v>0</v>
      </c>
      <c r="BQ5" s="1">
        <f t="shared" si="2"/>
        <v>0</v>
      </c>
      <c r="BR5" s="1">
        <f t="shared" si="2"/>
        <v>0</v>
      </c>
      <c r="BS5" s="83">
        <f>BS4/F5</f>
        <v>0.22222222222222221</v>
      </c>
    </row>
    <row r="6" spans="1:71" x14ac:dyDescent="0.25">
      <c r="A6" s="3"/>
      <c r="B6" s="4"/>
      <c r="C6" s="4"/>
      <c r="D6" s="4"/>
      <c r="E6" s="70"/>
      <c r="F6" s="4"/>
      <c r="G6" s="5"/>
      <c r="H6" s="71"/>
      <c r="I6" s="71"/>
      <c r="J6" s="8"/>
      <c r="K6" s="8"/>
      <c r="L6" s="52"/>
      <c r="M6" s="8"/>
      <c r="N6" s="8"/>
      <c r="O6" s="8"/>
      <c r="P6" s="4"/>
      <c r="Q6" s="8"/>
      <c r="R6" s="8"/>
      <c r="S6" s="8"/>
      <c r="T6" s="8"/>
      <c r="U6" s="4"/>
      <c r="V6" s="8"/>
      <c r="W6" s="8"/>
      <c r="X6" s="8"/>
      <c r="Y6" s="8"/>
      <c r="Z6" s="4"/>
      <c r="AA6" s="8"/>
      <c r="AB6" s="8"/>
      <c r="AC6" s="8"/>
      <c r="AD6" s="8"/>
      <c r="AE6" s="4"/>
      <c r="AF6" s="8"/>
      <c r="AG6" s="8"/>
      <c r="AH6" s="8"/>
      <c r="AI6" s="8"/>
      <c r="AJ6" s="4"/>
      <c r="AK6" s="8"/>
      <c r="AL6" s="8"/>
      <c r="AM6" s="8"/>
      <c r="AN6" s="8"/>
      <c r="AO6" s="4"/>
      <c r="AP6" s="8"/>
      <c r="AQ6" s="8"/>
      <c r="AR6" s="8"/>
      <c r="AS6" s="8"/>
      <c r="AT6" s="4"/>
      <c r="AU6" s="8"/>
      <c r="AV6" s="8"/>
      <c r="AW6" s="8"/>
      <c r="AX6" s="8"/>
      <c r="AY6" s="4"/>
      <c r="AZ6" s="8"/>
      <c r="BA6" s="8"/>
      <c r="BB6" s="8"/>
      <c r="BC6" s="8"/>
      <c r="BD6" s="4"/>
      <c r="BE6" s="8"/>
      <c r="BF6" s="8"/>
      <c r="BG6" s="8"/>
      <c r="BH6" s="8"/>
      <c r="BI6" s="4"/>
      <c r="BJ6" s="8"/>
      <c r="BK6" s="8"/>
      <c r="BL6" s="8"/>
      <c r="BM6" s="8"/>
      <c r="BN6" s="4"/>
      <c r="BO6" s="8"/>
      <c r="BP6" s="8"/>
      <c r="BQ6" s="8"/>
      <c r="BR6" s="8"/>
      <c r="BS6" s="4"/>
    </row>
    <row r="7" spans="1:71" x14ac:dyDescent="0.25">
      <c r="A7" s="3"/>
      <c r="B7" s="4"/>
      <c r="C7" s="4"/>
      <c r="D7" s="4"/>
      <c r="E7" s="70"/>
      <c r="F7" s="4"/>
      <c r="G7" s="5"/>
      <c r="H7" s="71"/>
      <c r="I7" s="71"/>
      <c r="J7" s="8"/>
      <c r="K7" s="8"/>
      <c r="L7" s="52"/>
      <c r="M7" s="8"/>
      <c r="N7" s="8"/>
      <c r="O7" s="8"/>
      <c r="P7" s="4"/>
      <c r="Q7" s="8"/>
      <c r="R7" s="8"/>
      <c r="S7" s="8"/>
      <c r="T7" s="8"/>
      <c r="U7" s="4"/>
      <c r="V7" s="8"/>
      <c r="W7" s="8"/>
      <c r="X7" s="8"/>
      <c r="Y7" s="8"/>
      <c r="Z7" s="4"/>
      <c r="AE7" s="1"/>
      <c r="AF7" s="8"/>
      <c r="AG7" s="8"/>
      <c r="AH7" s="8"/>
      <c r="AI7" s="8"/>
      <c r="AJ7" s="4"/>
      <c r="AK7" s="8"/>
      <c r="AL7" s="8"/>
      <c r="AM7" s="8"/>
      <c r="AN7" s="8"/>
      <c r="AO7" s="4"/>
      <c r="AP7" s="8"/>
      <c r="AQ7" s="8"/>
      <c r="AR7" s="8"/>
      <c r="AS7" s="8"/>
      <c r="AT7" s="4"/>
      <c r="AU7" s="8"/>
      <c r="AV7" s="8"/>
      <c r="AW7" s="8"/>
      <c r="AX7" s="8"/>
      <c r="AY7" s="4"/>
      <c r="AZ7" s="8"/>
      <c r="BA7" s="8"/>
      <c r="BB7" s="8"/>
      <c r="BC7" s="8"/>
      <c r="BD7" s="4"/>
      <c r="BE7" s="8"/>
      <c r="BF7" s="8"/>
      <c r="BG7" s="8"/>
      <c r="BH7" s="8"/>
      <c r="BI7" s="4"/>
      <c r="BJ7" s="8"/>
      <c r="BK7" s="8"/>
      <c r="BL7" s="8"/>
      <c r="BM7" s="8"/>
      <c r="BN7" s="4"/>
      <c r="BO7" s="8"/>
      <c r="BP7" s="8"/>
      <c r="BQ7" s="8"/>
      <c r="BR7" s="8"/>
      <c r="BS7" s="4"/>
    </row>
    <row r="8" spans="1:71" s="86" customFormat="1" x14ac:dyDescent="0.25">
      <c r="A8" s="82"/>
      <c r="B8" s="82" t="s">
        <v>32</v>
      </c>
      <c r="C8" s="82">
        <v>13</v>
      </c>
      <c r="D8" s="82">
        <v>4919</v>
      </c>
      <c r="E8" s="82">
        <v>19</v>
      </c>
      <c r="F8" s="82">
        <f>IF(B8="MAL",E8,IF(E8&gt;=11,E8+variables!$B$1,11))</f>
        <v>20</v>
      </c>
      <c r="G8" s="83">
        <f>$BS8/F8</f>
        <v>0.8</v>
      </c>
      <c r="H8" s="84">
        <v>16</v>
      </c>
      <c r="I8" s="90">
        <f>+H8+J8</f>
        <v>16</v>
      </c>
      <c r="J8" s="85"/>
      <c r="K8" s="85">
        <v>2025</v>
      </c>
      <c r="L8" s="95">
        <v>2024</v>
      </c>
      <c r="M8" s="85"/>
      <c r="N8" s="85"/>
      <c r="O8" s="85"/>
      <c r="P8" s="84">
        <f>+I8</f>
        <v>16</v>
      </c>
      <c r="Q8" s="85">
        <v>0</v>
      </c>
      <c r="R8" s="85"/>
      <c r="S8" s="85"/>
      <c r="T8" s="85"/>
      <c r="U8" s="82">
        <f>SUM(P8:T8)</f>
        <v>16</v>
      </c>
      <c r="V8" s="85"/>
      <c r="W8" s="85"/>
      <c r="X8" s="85"/>
      <c r="Y8" s="85"/>
      <c r="Z8" s="82">
        <f>SUM(U8:Y8)</f>
        <v>16</v>
      </c>
      <c r="AA8" s="85"/>
      <c r="AB8" s="85"/>
      <c r="AC8" s="85"/>
      <c r="AD8" s="85"/>
      <c r="AE8" s="82">
        <f>SUM(Z8:AD8)</f>
        <v>16</v>
      </c>
      <c r="AF8" s="85"/>
      <c r="AG8" s="85"/>
      <c r="AH8" s="85"/>
      <c r="AI8" s="85"/>
      <c r="AJ8" s="82">
        <f>SUM(AE8:AI8)</f>
        <v>16</v>
      </c>
      <c r="AK8" s="85"/>
      <c r="AL8" s="85"/>
      <c r="AM8" s="85"/>
      <c r="AN8" s="85"/>
      <c r="AO8" s="82">
        <f>SUM(AJ8:AN8)</f>
        <v>16</v>
      </c>
      <c r="AP8" s="85"/>
      <c r="AQ8" s="85"/>
      <c r="AR8" s="85"/>
      <c r="AS8" s="85"/>
      <c r="AT8" s="82">
        <f>SUM(AO8:AS8)</f>
        <v>16</v>
      </c>
      <c r="AU8" s="85"/>
      <c r="AV8" s="85"/>
      <c r="AW8" s="85"/>
      <c r="AX8" s="85"/>
      <c r="AY8" s="82">
        <f>SUM(AT8:AX8)</f>
        <v>16</v>
      </c>
      <c r="AZ8" s="85"/>
      <c r="BA8" s="85"/>
      <c r="BB8" s="85"/>
      <c r="BC8" s="85"/>
      <c r="BD8" s="82">
        <f>SUM(AY8:BC8)</f>
        <v>16</v>
      </c>
      <c r="BE8" s="85"/>
      <c r="BF8" s="85"/>
      <c r="BG8" s="85"/>
      <c r="BH8" s="85"/>
      <c r="BI8" s="82">
        <f>SUM(BD8:BH8)</f>
        <v>16</v>
      </c>
      <c r="BJ8" s="85"/>
      <c r="BK8" s="85"/>
      <c r="BL8" s="85"/>
      <c r="BM8" s="85"/>
      <c r="BN8" s="82">
        <f>SUM(BI8:BM8)</f>
        <v>16</v>
      </c>
      <c r="BO8" s="85"/>
      <c r="BP8" s="85"/>
      <c r="BQ8" s="85"/>
      <c r="BR8" s="85"/>
      <c r="BS8" s="82">
        <f>SUM(BN8:BR8)</f>
        <v>16</v>
      </c>
    </row>
    <row r="9" spans="1:71" x14ac:dyDescent="0.25">
      <c r="A9" s="1"/>
      <c r="B9" s="1"/>
      <c r="C9" s="1"/>
      <c r="D9" s="1"/>
      <c r="E9" s="1"/>
      <c r="F9" s="1"/>
      <c r="G9" s="2"/>
      <c r="H9" s="66"/>
      <c r="I9" s="66"/>
      <c r="J9" s="1"/>
      <c r="K9" s="1"/>
      <c r="L9" s="1"/>
      <c r="M9" s="1">
        <f t="shared" ref="M9:O9" si="3">SUM(M8:M8)</f>
        <v>0</v>
      </c>
      <c r="N9" s="1">
        <f t="shared" si="3"/>
        <v>0</v>
      </c>
      <c r="O9" s="1">
        <f t="shared" si="3"/>
        <v>0</v>
      </c>
      <c r="P9" s="66">
        <f>SUM(P8)</f>
        <v>16</v>
      </c>
      <c r="Q9" s="1">
        <f>SUM(Q8:Q8)</f>
        <v>0</v>
      </c>
      <c r="R9" s="1">
        <f t="shared" ref="R9:T9" si="4">SUM(R8:R8)</f>
        <v>0</v>
      </c>
      <c r="S9" s="1">
        <f t="shared" si="4"/>
        <v>0</v>
      </c>
      <c r="T9" s="1">
        <f t="shared" si="4"/>
        <v>0</v>
      </c>
      <c r="U9" s="1">
        <f>SUM(U8)</f>
        <v>16</v>
      </c>
      <c r="V9" s="1">
        <f t="shared" ref="V9" si="5">SUM(V8:V8)</f>
        <v>0</v>
      </c>
      <c r="W9" s="1">
        <f t="shared" ref="W9" si="6">SUM(W8:W8)</f>
        <v>0</v>
      </c>
      <c r="X9" s="1">
        <f t="shared" ref="X9" si="7">SUM(X8:X8)</f>
        <v>0</v>
      </c>
      <c r="Y9" s="1">
        <f t="shared" ref="Y9" si="8">SUM(Y8:Y8)</f>
        <v>0</v>
      </c>
      <c r="Z9" s="1">
        <f>SUM(Z8)</f>
        <v>16</v>
      </c>
      <c r="AA9" s="1">
        <f t="shared" ref="AA9" si="9">SUM(AA8:AA8)</f>
        <v>0</v>
      </c>
      <c r="AB9" s="1">
        <f t="shared" ref="AB9" si="10">SUM(AB8:AB8)</f>
        <v>0</v>
      </c>
      <c r="AC9" s="1">
        <f t="shared" ref="AC9" si="11">SUM(AC8:AC8)</f>
        <v>0</v>
      </c>
      <c r="AD9" s="1">
        <f t="shared" ref="AD9" si="12">SUM(AD8:AD8)</f>
        <v>0</v>
      </c>
      <c r="AE9" s="1">
        <f>SUM(AE8)</f>
        <v>16</v>
      </c>
      <c r="AF9" s="1">
        <f t="shared" ref="AF9" si="13">SUM(AF8:AF8)</f>
        <v>0</v>
      </c>
      <c r="AG9" s="1">
        <f t="shared" ref="AG9" si="14">SUM(AG8:AG8)</f>
        <v>0</v>
      </c>
      <c r="AH9" s="1">
        <f t="shared" ref="AH9" si="15">SUM(AH8:AH8)</f>
        <v>0</v>
      </c>
      <c r="AI9" s="1">
        <f t="shared" ref="AI9" si="16">SUM(AI8:AI8)</f>
        <v>0</v>
      </c>
      <c r="AJ9" s="1">
        <f>SUM(AJ8)</f>
        <v>16</v>
      </c>
      <c r="AK9" s="1">
        <f t="shared" ref="AK9" si="17">SUM(AK8:AK8)</f>
        <v>0</v>
      </c>
      <c r="AL9" s="1">
        <f t="shared" ref="AL9" si="18">SUM(AL8:AL8)</f>
        <v>0</v>
      </c>
      <c r="AM9" s="1">
        <f t="shared" ref="AM9" si="19">SUM(AM8:AM8)</f>
        <v>0</v>
      </c>
      <c r="AN9" s="1">
        <f t="shared" ref="AN9" si="20">SUM(AN8:AN8)</f>
        <v>0</v>
      </c>
      <c r="AO9" s="1">
        <f>SUM(AO8)</f>
        <v>16</v>
      </c>
      <c r="AP9" s="1">
        <f t="shared" ref="AP9" si="21">SUM(AP8:AP8)</f>
        <v>0</v>
      </c>
      <c r="AQ9" s="1">
        <f t="shared" ref="AQ9" si="22">SUM(AQ8:AQ8)</f>
        <v>0</v>
      </c>
      <c r="AR9" s="1">
        <f t="shared" ref="AR9" si="23">SUM(AR8:AR8)</f>
        <v>0</v>
      </c>
      <c r="AS9" s="1">
        <f t="shared" ref="AS9" si="24">SUM(AS8:AS8)</f>
        <v>0</v>
      </c>
      <c r="AT9" s="1">
        <f>SUM(AT8:AT8)</f>
        <v>16</v>
      </c>
      <c r="AU9" s="1">
        <f t="shared" ref="AU9" si="25">SUM(AU8:AU8)</f>
        <v>0</v>
      </c>
      <c r="AV9" s="1">
        <f t="shared" ref="AV9" si="26">SUM(AV8:AV8)</f>
        <v>0</v>
      </c>
      <c r="AW9" s="1">
        <f t="shared" ref="AW9" si="27">SUM(AW8:AW8)</f>
        <v>0</v>
      </c>
      <c r="AX9" s="1">
        <f t="shared" ref="AX9" si="28">SUM(AX8:AX8)</f>
        <v>0</v>
      </c>
      <c r="AY9" s="1">
        <f>SUM(AY8:AY8)</f>
        <v>16</v>
      </c>
      <c r="AZ9" s="1">
        <f t="shared" ref="AZ9" si="29">SUM(AZ8:AZ8)</f>
        <v>0</v>
      </c>
      <c r="BA9" s="1">
        <f t="shared" ref="BA9" si="30">SUM(BA8:BA8)</f>
        <v>0</v>
      </c>
      <c r="BB9" s="1">
        <f t="shared" ref="BB9" si="31">SUM(BB8:BB8)</f>
        <v>0</v>
      </c>
      <c r="BC9" s="1">
        <f t="shared" ref="BC9:BR9" si="32">SUM(BC3:BC8)</f>
        <v>0</v>
      </c>
      <c r="BD9" s="1">
        <f>SUM(BD8:BD8)</f>
        <v>16</v>
      </c>
      <c r="BE9" s="1">
        <f t="shared" si="32"/>
        <v>0</v>
      </c>
      <c r="BF9" s="1">
        <f>SUM(BF8:BF8)</f>
        <v>0</v>
      </c>
      <c r="BG9" s="1">
        <f t="shared" si="32"/>
        <v>0</v>
      </c>
      <c r="BH9" s="1">
        <f t="shared" si="32"/>
        <v>0</v>
      </c>
      <c r="BI9" s="1">
        <f>SUM(BI8:BI8)</f>
        <v>16</v>
      </c>
      <c r="BJ9" s="1">
        <f t="shared" si="32"/>
        <v>0</v>
      </c>
      <c r="BK9" s="1">
        <f>SUM(BK8:BK8)</f>
        <v>0</v>
      </c>
      <c r="BL9" s="1">
        <f t="shared" si="32"/>
        <v>0</v>
      </c>
      <c r="BM9" s="1">
        <f t="shared" si="32"/>
        <v>0</v>
      </c>
      <c r="BN9" s="1">
        <f>SUM(BN8:BN8)</f>
        <v>16</v>
      </c>
      <c r="BO9" s="1">
        <f t="shared" si="32"/>
        <v>0</v>
      </c>
      <c r="BP9" s="1">
        <f>SUM(BP8:BP8)</f>
        <v>0</v>
      </c>
      <c r="BQ9" s="1">
        <f t="shared" si="32"/>
        <v>0</v>
      </c>
      <c r="BR9" s="1">
        <f t="shared" si="32"/>
        <v>0</v>
      </c>
      <c r="BS9" s="1">
        <f>SUM(BS8:BS8)</f>
        <v>16</v>
      </c>
    </row>
    <row r="10" spans="1:71" x14ac:dyDescent="0.25">
      <c r="A10" s="1"/>
      <c r="B10" s="1" t="s">
        <v>31</v>
      </c>
      <c r="C10" s="1">
        <f>COUNT(C8)</f>
        <v>1</v>
      </c>
      <c r="D10" s="1"/>
      <c r="E10" s="70">
        <f>SUM(E8)</f>
        <v>19</v>
      </c>
      <c r="F10" s="1">
        <f>SUM(E8)+1</f>
        <v>20</v>
      </c>
      <c r="G10" s="2">
        <f>$BS9/F10</f>
        <v>0.8</v>
      </c>
      <c r="H10" s="66"/>
      <c r="I10" s="66">
        <f>+H10+J10</f>
        <v>0</v>
      </c>
      <c r="J10" s="1">
        <f>SUM(J8)</f>
        <v>0</v>
      </c>
      <c r="K10" s="1"/>
      <c r="L10" s="1"/>
      <c r="M10" s="1"/>
      <c r="N10" s="1"/>
      <c r="O10" s="1"/>
      <c r="P10" s="2">
        <f>P9/F10</f>
        <v>0.8</v>
      </c>
      <c r="Q10" s="1"/>
      <c r="R10" s="1">
        <f>M9+R9</f>
        <v>0</v>
      </c>
      <c r="S10" s="1">
        <f>N9+S9</f>
        <v>0</v>
      </c>
      <c r="T10" s="1">
        <f>O9+T9</f>
        <v>0</v>
      </c>
      <c r="U10" s="2">
        <f>U9/F10</f>
        <v>0.8</v>
      </c>
      <c r="V10" s="1"/>
      <c r="W10" s="1">
        <f>R10+W9</f>
        <v>0</v>
      </c>
      <c r="X10" s="1">
        <f>S10+X9</f>
        <v>0</v>
      </c>
      <c r="Y10" s="1">
        <f>T10+Y9</f>
        <v>0</v>
      </c>
      <c r="Z10" s="2">
        <f>Z9/F10</f>
        <v>0.8</v>
      </c>
      <c r="AA10" s="1"/>
      <c r="AB10" s="1">
        <f>W10+AB9</f>
        <v>0</v>
      </c>
      <c r="AC10" s="1">
        <f>X10+AC9</f>
        <v>0</v>
      </c>
      <c r="AD10" s="1">
        <f>Y10+AD9</f>
        <v>0</v>
      </c>
      <c r="AE10" s="2">
        <f>AE9/F10</f>
        <v>0.8</v>
      </c>
      <c r="AF10" s="1"/>
      <c r="AG10" s="1">
        <f>AB10+AG9</f>
        <v>0</v>
      </c>
      <c r="AH10" s="1">
        <f>AC10+AH9</f>
        <v>0</v>
      </c>
      <c r="AI10" s="1">
        <f>AD10+AI9</f>
        <v>0</v>
      </c>
      <c r="AJ10" s="2">
        <f>AJ9/F10</f>
        <v>0.8</v>
      </c>
      <c r="AK10" s="1"/>
      <c r="AL10" s="1">
        <f>AG10+AL9</f>
        <v>0</v>
      </c>
      <c r="AM10" s="1">
        <f>AH10+AM9</f>
        <v>0</v>
      </c>
      <c r="AN10" s="1">
        <f>AI10+AN9</f>
        <v>0</v>
      </c>
      <c r="AO10" s="2">
        <f>AO9/F10</f>
        <v>0.8</v>
      </c>
      <c r="AP10" s="1"/>
      <c r="AQ10" s="1">
        <f>AL10+AQ9</f>
        <v>0</v>
      </c>
      <c r="AR10" s="1">
        <f>AM10+AR9</f>
        <v>0</v>
      </c>
      <c r="AS10" s="1">
        <f>AN10+AS9</f>
        <v>0</v>
      </c>
      <c r="AT10" s="2">
        <f>AT9/F10</f>
        <v>0.8</v>
      </c>
      <c r="AU10" s="1"/>
      <c r="AV10" s="1">
        <f>AQ10+AV9</f>
        <v>0</v>
      </c>
      <c r="AW10" s="1">
        <f>AR10+AW9</f>
        <v>0</v>
      </c>
      <c r="AX10" s="1">
        <f>AS10+AX9</f>
        <v>0</v>
      </c>
      <c r="AY10" s="2">
        <f>AY9/F10</f>
        <v>0.8</v>
      </c>
      <c r="AZ10" s="1"/>
      <c r="BA10" s="1">
        <f>AV10+BA9</f>
        <v>0</v>
      </c>
      <c r="BB10" s="1">
        <f>AW10+BB9</f>
        <v>0</v>
      </c>
      <c r="BC10" s="1">
        <f>AX10+BC9</f>
        <v>0</v>
      </c>
      <c r="BD10" s="2">
        <f>BD9/F10</f>
        <v>0.8</v>
      </c>
      <c r="BE10" s="1">
        <f t="shared" ref="BE10:BH10" si="33">AZ10+BE9</f>
        <v>0</v>
      </c>
      <c r="BF10" s="1">
        <f t="shared" si="33"/>
        <v>0</v>
      </c>
      <c r="BG10" s="1">
        <f t="shared" si="33"/>
        <v>0</v>
      </c>
      <c r="BH10" s="1">
        <f t="shared" si="33"/>
        <v>0</v>
      </c>
      <c r="BI10" s="2">
        <f>BI9/F10</f>
        <v>0.8</v>
      </c>
      <c r="BJ10" s="1"/>
      <c r="BK10" s="1">
        <f>BF10+BK9</f>
        <v>0</v>
      </c>
      <c r="BL10" s="1">
        <f>BG10+BL9</f>
        <v>0</v>
      </c>
      <c r="BM10" s="1">
        <f>BH10+BM9</f>
        <v>0</v>
      </c>
      <c r="BN10" s="2">
        <f>BN9/F10</f>
        <v>0.8</v>
      </c>
      <c r="BO10" s="1"/>
      <c r="BP10" s="1">
        <f>BK10+BP9</f>
        <v>0</v>
      </c>
      <c r="BQ10" s="1">
        <f>BL10+BQ9</f>
        <v>0</v>
      </c>
      <c r="BR10" s="1">
        <f>BM10+BR9</f>
        <v>0</v>
      </c>
      <c r="BS10" s="2">
        <f>BS9/F10</f>
        <v>0.8</v>
      </c>
    </row>
    <row r="12" spans="1:71" x14ac:dyDescent="0.25">
      <c r="A12" s="19" t="s">
        <v>33</v>
      </c>
      <c r="B12" s="1"/>
      <c r="C12" s="1"/>
      <c r="D12" s="1"/>
      <c r="E12" s="1"/>
      <c r="F12" s="1"/>
      <c r="G12" s="1"/>
      <c r="H12" s="66"/>
      <c r="I12" s="66"/>
      <c r="J12" s="9"/>
      <c r="K12" s="9"/>
      <c r="L12" s="9"/>
      <c r="M12" s="9"/>
      <c r="N12" s="9"/>
      <c r="O12" s="9"/>
      <c r="P12" s="1">
        <f>SUM(M12:O12)</f>
        <v>0</v>
      </c>
      <c r="Q12" s="9"/>
      <c r="R12" s="9"/>
      <c r="S12" s="9"/>
      <c r="T12" s="9"/>
      <c r="U12" s="1">
        <f>SUM(P12:T12)</f>
        <v>0</v>
      </c>
      <c r="V12" s="9"/>
      <c r="W12" s="9"/>
      <c r="X12" s="9"/>
      <c r="Y12" s="9"/>
      <c r="Z12" s="1">
        <f>SUM(U12:Y12)</f>
        <v>0</v>
      </c>
      <c r="AA12" s="9"/>
      <c r="AB12" s="9"/>
      <c r="AC12" s="9"/>
      <c r="AD12" s="9"/>
      <c r="AE12" s="1">
        <f>SUM(Z12:AD12)</f>
        <v>0</v>
      </c>
      <c r="AF12" s="9"/>
      <c r="AG12" s="9"/>
      <c r="AH12" s="9"/>
      <c r="AI12" s="9"/>
      <c r="AJ12" s="1">
        <f>SUM(AE12:AI12)</f>
        <v>0</v>
      </c>
      <c r="AK12" s="9"/>
      <c r="AL12" s="9"/>
      <c r="AM12" s="9"/>
      <c r="AN12" s="9"/>
      <c r="AO12" s="1">
        <f>SUM(AJ12:AN12)</f>
        <v>0</v>
      </c>
      <c r="AP12" s="9"/>
      <c r="AQ12" s="9"/>
      <c r="AR12" s="9"/>
      <c r="AS12" s="9"/>
      <c r="AT12" s="1">
        <f>SUM(AO12:AS12)</f>
        <v>0</v>
      </c>
      <c r="AU12" s="9"/>
      <c r="AV12" s="9"/>
      <c r="AW12" s="9"/>
      <c r="AX12" s="9"/>
      <c r="AY12" s="1">
        <f>SUM(AT12:AX12)</f>
        <v>0</v>
      </c>
      <c r="AZ12" s="9"/>
      <c r="BA12" s="9"/>
      <c r="BB12" s="9"/>
      <c r="BC12" s="9"/>
      <c r="BD12" s="1">
        <f>SUM(AY12:BC12)</f>
        <v>0</v>
      </c>
      <c r="BE12" s="9"/>
      <c r="BF12" s="9"/>
      <c r="BG12" s="9"/>
      <c r="BH12" s="9"/>
      <c r="BI12" s="1">
        <f>SUM(BD12:BH12)</f>
        <v>0</v>
      </c>
      <c r="BJ12" s="9"/>
      <c r="BK12" s="9"/>
      <c r="BL12" s="9"/>
      <c r="BM12" s="9"/>
      <c r="BN12" s="1">
        <f>SUM(BI12:BM12)</f>
        <v>0</v>
      </c>
      <c r="BO12" s="9"/>
      <c r="BP12" s="9"/>
      <c r="BQ12" s="9"/>
      <c r="BR12" s="9"/>
      <c r="BS12" s="1">
        <f>SUM(BN12:BR12)</f>
        <v>0</v>
      </c>
    </row>
    <row r="13" spans="1:71" s="86" customFormat="1" x14ac:dyDescent="0.25">
      <c r="A13" s="212" t="s">
        <v>34</v>
      </c>
      <c r="B13" s="82" t="s">
        <v>35</v>
      </c>
      <c r="C13" s="82">
        <v>2</v>
      </c>
      <c r="D13" s="82">
        <v>9785</v>
      </c>
      <c r="E13" s="82">
        <v>48</v>
      </c>
      <c r="F13" s="82">
        <f>IF(B13="MAL",E13,IF(E13&gt;=11,E13+variables!$B$1,11))</f>
        <v>49</v>
      </c>
      <c r="G13" s="83">
        <f>$BS13/F13</f>
        <v>1.0204081632653061</v>
      </c>
      <c r="H13" s="84">
        <v>15</v>
      </c>
      <c r="I13" s="84">
        <f>+H13+J13</f>
        <v>15</v>
      </c>
      <c r="J13" s="85"/>
      <c r="K13" s="85">
        <v>2025</v>
      </c>
      <c r="L13" s="85">
        <v>2025</v>
      </c>
      <c r="M13" s="85"/>
      <c r="N13" s="85"/>
      <c r="O13" s="85"/>
      <c r="P13" s="84">
        <f>+H13</f>
        <v>15</v>
      </c>
      <c r="Q13" s="85">
        <v>0</v>
      </c>
      <c r="R13" s="85"/>
      <c r="S13" s="85"/>
      <c r="T13" s="85"/>
      <c r="U13" s="84">
        <f>SUM(P13:T13)</f>
        <v>15</v>
      </c>
      <c r="V13" s="85"/>
      <c r="W13" s="85"/>
      <c r="X13" s="85"/>
      <c r="Y13" s="85"/>
      <c r="Z13" s="82">
        <f>SUM(U13:Y13)</f>
        <v>15</v>
      </c>
      <c r="AA13" s="85"/>
      <c r="AB13" s="85">
        <v>3</v>
      </c>
      <c r="AC13" s="85">
        <v>32</v>
      </c>
      <c r="AD13" s="85"/>
      <c r="AE13" s="82">
        <f>SUM(Z13:AD13)</f>
        <v>50</v>
      </c>
      <c r="AF13" s="85"/>
      <c r="AG13" s="85"/>
      <c r="AH13" s="85"/>
      <c r="AI13" s="85"/>
      <c r="AJ13" s="82">
        <f>SUM(AE13:AI13)</f>
        <v>50</v>
      </c>
      <c r="AK13" s="85"/>
      <c r="AL13" s="85"/>
      <c r="AM13" s="85"/>
      <c r="AN13" s="85"/>
      <c r="AO13" s="82">
        <f>SUM(AJ13:AN13)</f>
        <v>50</v>
      </c>
      <c r="AP13" s="85"/>
      <c r="AQ13" s="85"/>
      <c r="AR13" s="85"/>
      <c r="AS13" s="85"/>
      <c r="AT13" s="82">
        <f>SUM(AO13:AS13)</f>
        <v>50</v>
      </c>
      <c r="AU13" s="85"/>
      <c r="AV13" s="85"/>
      <c r="AW13" s="85"/>
      <c r="AX13" s="85"/>
      <c r="AY13" s="82">
        <f>SUM(AT13:AX13)</f>
        <v>50</v>
      </c>
      <c r="AZ13" s="85"/>
      <c r="BA13" s="85"/>
      <c r="BB13" s="85"/>
      <c r="BC13" s="85"/>
      <c r="BD13" s="82">
        <f>SUM(AY13:BC13)</f>
        <v>50</v>
      </c>
      <c r="BE13" s="85"/>
      <c r="BF13" s="85"/>
      <c r="BG13" s="85"/>
      <c r="BH13" s="85"/>
      <c r="BI13" s="82">
        <f>SUM(BD13:BH13)</f>
        <v>50</v>
      </c>
      <c r="BJ13" s="85"/>
      <c r="BK13" s="85"/>
      <c r="BL13" s="85"/>
      <c r="BM13" s="85"/>
      <c r="BN13" s="82">
        <f>SUM(BI13:BM13)</f>
        <v>50</v>
      </c>
      <c r="BO13" s="85"/>
      <c r="BP13" s="85"/>
      <c r="BQ13" s="85"/>
      <c r="BR13" s="85"/>
      <c r="BS13" s="82">
        <f>SUM(BN13:BR13)</f>
        <v>50</v>
      </c>
    </row>
    <row r="14" spans="1:71" x14ac:dyDescent="0.25">
      <c r="A14" s="1"/>
      <c r="B14" s="1"/>
      <c r="C14" s="1"/>
      <c r="D14" s="1"/>
      <c r="E14" s="1"/>
      <c r="F14" s="1"/>
      <c r="G14" s="2"/>
      <c r="H14" s="66"/>
      <c r="I14" s="66"/>
      <c r="J14" s="9"/>
      <c r="K14" s="9"/>
      <c r="L14" s="9"/>
      <c r="M14" s="1">
        <f>SUM(M13:M13)</f>
        <v>0</v>
      </c>
      <c r="N14" s="1">
        <f>SUM(N13:N13)</f>
        <v>0</v>
      </c>
      <c r="O14" s="1">
        <f>SUM(O13:O13)</f>
        <v>0</v>
      </c>
      <c r="P14" s="1">
        <f>SUM(P13:P13)</f>
        <v>15</v>
      </c>
      <c r="Q14" s="1">
        <f>SUM(Q13:Q13)</f>
        <v>0</v>
      </c>
      <c r="R14" s="1">
        <f t="shared" ref="R14:BN14" si="34">SUM(R13:R13)</f>
        <v>0</v>
      </c>
      <c r="S14" s="1">
        <f t="shared" si="34"/>
        <v>0</v>
      </c>
      <c r="T14" s="1"/>
      <c r="U14" s="1">
        <f t="shared" si="34"/>
        <v>15</v>
      </c>
      <c r="V14" s="1">
        <f t="shared" si="34"/>
        <v>0</v>
      </c>
      <c r="W14" s="1">
        <f t="shared" si="34"/>
        <v>0</v>
      </c>
      <c r="X14" s="1">
        <f t="shared" si="34"/>
        <v>0</v>
      </c>
      <c r="Y14" s="1">
        <f t="shared" si="34"/>
        <v>0</v>
      </c>
      <c r="Z14" s="1">
        <f t="shared" si="34"/>
        <v>15</v>
      </c>
      <c r="AA14" s="1">
        <f t="shared" si="34"/>
        <v>0</v>
      </c>
      <c r="AB14" s="1">
        <f t="shared" si="34"/>
        <v>3</v>
      </c>
      <c r="AC14" s="1">
        <f t="shared" si="34"/>
        <v>32</v>
      </c>
      <c r="AD14" s="1">
        <f t="shared" si="34"/>
        <v>0</v>
      </c>
      <c r="AE14" s="1">
        <f t="shared" si="34"/>
        <v>50</v>
      </c>
      <c r="AF14" s="1">
        <f t="shared" si="34"/>
        <v>0</v>
      </c>
      <c r="AG14" s="1">
        <f t="shared" si="34"/>
        <v>0</v>
      </c>
      <c r="AH14" s="1">
        <f t="shared" si="34"/>
        <v>0</v>
      </c>
      <c r="AI14" s="1">
        <f t="shared" si="34"/>
        <v>0</v>
      </c>
      <c r="AJ14" s="1">
        <f>SUM(AJ13:AJ13)</f>
        <v>50</v>
      </c>
      <c r="AK14" s="1">
        <f t="shared" si="34"/>
        <v>0</v>
      </c>
      <c r="AL14" s="1">
        <f t="shared" si="34"/>
        <v>0</v>
      </c>
      <c r="AM14" s="1">
        <f t="shared" si="34"/>
        <v>0</v>
      </c>
      <c r="AN14" s="1">
        <f t="shared" si="34"/>
        <v>0</v>
      </c>
      <c r="AO14" s="1">
        <f t="shared" si="34"/>
        <v>50</v>
      </c>
      <c r="AP14" s="1">
        <f t="shared" si="34"/>
        <v>0</v>
      </c>
      <c r="AQ14" s="1">
        <f t="shared" si="34"/>
        <v>0</v>
      </c>
      <c r="AR14" s="1">
        <f t="shared" si="34"/>
        <v>0</v>
      </c>
      <c r="AS14" s="1">
        <f t="shared" si="34"/>
        <v>0</v>
      </c>
      <c r="AT14" s="1">
        <f t="shared" si="34"/>
        <v>50</v>
      </c>
      <c r="AU14" s="1">
        <f t="shared" si="34"/>
        <v>0</v>
      </c>
      <c r="AV14" s="1">
        <f t="shared" si="34"/>
        <v>0</v>
      </c>
      <c r="AW14" s="1">
        <f t="shared" si="34"/>
        <v>0</v>
      </c>
      <c r="AX14" s="1">
        <f t="shared" si="34"/>
        <v>0</v>
      </c>
      <c r="AY14" s="1">
        <f t="shared" si="34"/>
        <v>50</v>
      </c>
      <c r="AZ14" s="1">
        <f t="shared" si="34"/>
        <v>0</v>
      </c>
      <c r="BA14" s="1">
        <f t="shared" si="34"/>
        <v>0</v>
      </c>
      <c r="BB14" s="1">
        <f t="shared" si="34"/>
        <v>0</v>
      </c>
      <c r="BC14" s="1">
        <f t="shared" si="34"/>
        <v>0</v>
      </c>
      <c r="BD14" s="1">
        <f t="shared" si="34"/>
        <v>50</v>
      </c>
      <c r="BE14" s="1">
        <f t="shared" si="34"/>
        <v>0</v>
      </c>
      <c r="BF14" s="1">
        <f t="shared" si="34"/>
        <v>0</v>
      </c>
      <c r="BG14" s="1">
        <f t="shared" si="34"/>
        <v>0</v>
      </c>
      <c r="BH14" s="1">
        <f t="shared" si="34"/>
        <v>0</v>
      </c>
      <c r="BI14" s="1">
        <f t="shared" si="34"/>
        <v>50</v>
      </c>
      <c r="BJ14" s="1">
        <f t="shared" si="34"/>
        <v>0</v>
      </c>
      <c r="BK14" s="1">
        <f t="shared" si="34"/>
        <v>0</v>
      </c>
      <c r="BL14" s="1">
        <f t="shared" si="34"/>
        <v>0</v>
      </c>
      <c r="BM14" s="1">
        <f t="shared" si="34"/>
        <v>0</v>
      </c>
      <c r="BN14" s="1">
        <f t="shared" si="34"/>
        <v>50</v>
      </c>
      <c r="BO14" s="1">
        <f>SUM(BO13:BO13)</f>
        <v>0</v>
      </c>
      <c r="BP14" s="1">
        <f>SUM(BP13:BP13)</f>
        <v>0</v>
      </c>
      <c r="BQ14" s="1">
        <f>SUM(BQ13:BQ13)</f>
        <v>0</v>
      </c>
      <c r="BR14" s="1">
        <f>SUM(BR13:BR13)</f>
        <v>0</v>
      </c>
      <c r="BS14" s="1">
        <f>SUM(BS13:BS13)</f>
        <v>50</v>
      </c>
    </row>
    <row r="15" spans="1:71" x14ac:dyDescent="0.25">
      <c r="A15" s="1"/>
      <c r="B15" s="1" t="s">
        <v>31</v>
      </c>
      <c r="C15" s="1">
        <f>COUNT(C13:C13)</f>
        <v>1</v>
      </c>
      <c r="D15" s="1"/>
      <c r="E15" s="1">
        <f>SUM(E13:E13)</f>
        <v>48</v>
      </c>
      <c r="F15" s="1">
        <f>SUM(E13)+1</f>
        <v>49</v>
      </c>
      <c r="G15" s="2">
        <f>$BS14/F15</f>
        <v>1.0204081632653061</v>
      </c>
      <c r="H15" s="66"/>
      <c r="I15" s="66">
        <f>+H15+J15</f>
        <v>0</v>
      </c>
      <c r="J15" s="1"/>
      <c r="K15" s="1"/>
      <c r="L15" s="1"/>
      <c r="M15" s="1"/>
      <c r="N15" s="1"/>
      <c r="O15" s="1"/>
      <c r="P15" s="83">
        <f>P14/F15</f>
        <v>0.30612244897959184</v>
      </c>
      <c r="Q15" s="1"/>
      <c r="R15" s="1">
        <f>M14+R14</f>
        <v>0</v>
      </c>
      <c r="S15" s="1">
        <f>N14+S14</f>
        <v>0</v>
      </c>
      <c r="T15" s="1">
        <f>O14+T14</f>
        <v>0</v>
      </c>
      <c r="U15" s="2">
        <f>U14/F15</f>
        <v>0.30612244897959184</v>
      </c>
      <c r="V15" s="1"/>
      <c r="W15" s="1">
        <f>R15+W14</f>
        <v>0</v>
      </c>
      <c r="X15" s="1">
        <f>S15+X14</f>
        <v>0</v>
      </c>
      <c r="Y15" s="1"/>
      <c r="Z15" s="2">
        <f>Z14/F15</f>
        <v>0.30612244897959184</v>
      </c>
      <c r="AA15" s="1"/>
      <c r="AB15" s="1">
        <f>W15+AB14</f>
        <v>3</v>
      </c>
      <c r="AC15" s="1">
        <f>X15+AC14</f>
        <v>32</v>
      </c>
      <c r="AD15" s="1">
        <f>Y15+AD14</f>
        <v>0</v>
      </c>
      <c r="AE15" s="2">
        <f>AE14/F15</f>
        <v>1.0204081632653061</v>
      </c>
      <c r="AF15" s="1"/>
      <c r="AG15" s="1">
        <f>AB15+AG14</f>
        <v>3</v>
      </c>
      <c r="AH15" s="1">
        <f>AC15+AH14</f>
        <v>32</v>
      </c>
      <c r="AI15" s="1">
        <f>AD15+AI14</f>
        <v>0</v>
      </c>
      <c r="AJ15" s="2">
        <f>AJ14/F15</f>
        <v>1.0204081632653061</v>
      </c>
      <c r="AK15" s="1"/>
      <c r="AL15" s="1">
        <f>AG15+AL14</f>
        <v>3</v>
      </c>
      <c r="AM15" s="1">
        <f>AH15+AM14</f>
        <v>32</v>
      </c>
      <c r="AN15" s="1">
        <f>AI15+AN14</f>
        <v>0</v>
      </c>
      <c r="AO15" s="2">
        <f>AO14/F15</f>
        <v>1.0204081632653061</v>
      </c>
      <c r="AP15" s="1"/>
      <c r="AQ15" s="1">
        <f>AL15+AQ14</f>
        <v>3</v>
      </c>
      <c r="AR15" s="1">
        <f>AM15+AR14</f>
        <v>32</v>
      </c>
      <c r="AS15" s="1">
        <f>AN15+AS14</f>
        <v>0</v>
      </c>
      <c r="AT15" s="2">
        <f>AT14/F15</f>
        <v>1.0204081632653061</v>
      </c>
      <c r="AU15" s="1"/>
      <c r="AV15" s="1">
        <f>AQ15+AV14</f>
        <v>3</v>
      </c>
      <c r="AW15" s="1">
        <f>AR15+AW14</f>
        <v>32</v>
      </c>
      <c r="AX15" s="1">
        <f>AS15+AX14</f>
        <v>0</v>
      </c>
      <c r="AY15" s="2">
        <f>AY14/F15</f>
        <v>1.0204081632653061</v>
      </c>
      <c r="AZ15" s="1"/>
      <c r="BA15" s="1">
        <f>AV15+BA14</f>
        <v>3</v>
      </c>
      <c r="BB15" s="1">
        <f>AW15+BB14</f>
        <v>32</v>
      </c>
      <c r="BC15" s="1">
        <f>AX15+BC14</f>
        <v>0</v>
      </c>
      <c r="BD15" s="2">
        <f>BD14/F15</f>
        <v>1.0204081632653061</v>
      </c>
      <c r="BE15" s="1"/>
      <c r="BF15" s="1">
        <f>BA15+BF14</f>
        <v>3</v>
      </c>
      <c r="BG15" s="1">
        <f>BB15+BG14</f>
        <v>32</v>
      </c>
      <c r="BH15" s="1">
        <f>BC15+BH14</f>
        <v>0</v>
      </c>
      <c r="BI15" s="2">
        <f>BI14/F15</f>
        <v>1.0204081632653061</v>
      </c>
      <c r="BJ15" s="1"/>
      <c r="BK15" s="1">
        <f>BF15+BK14</f>
        <v>3</v>
      </c>
      <c r="BL15" s="1">
        <f>BG15+BL14</f>
        <v>32</v>
      </c>
      <c r="BM15" s="1">
        <f>BH15+BM14</f>
        <v>0</v>
      </c>
      <c r="BN15" s="2">
        <f>BN14/F15</f>
        <v>1.0204081632653061</v>
      </c>
      <c r="BO15" s="1"/>
      <c r="BP15" s="1">
        <f>BK15+BP14</f>
        <v>3</v>
      </c>
      <c r="BQ15" s="1">
        <f>BL15+BQ14</f>
        <v>32</v>
      </c>
      <c r="BR15" s="1">
        <f>BM15+BR14</f>
        <v>0</v>
      </c>
      <c r="BS15" s="2">
        <f>BS14/F15</f>
        <v>1.0204081632653061</v>
      </c>
    </row>
    <row r="16" spans="1:71" x14ac:dyDescent="0.25">
      <c r="G16" s="35"/>
      <c r="J16" s="29"/>
      <c r="K16" s="29"/>
      <c r="L16" s="29"/>
      <c r="M16" s="29"/>
      <c r="N16" s="29"/>
      <c r="O16" s="29"/>
      <c r="Q16" s="29"/>
      <c r="R16" s="29"/>
      <c r="S16" s="29"/>
      <c r="T16" s="29"/>
      <c r="V16" s="29"/>
      <c r="W16" s="29"/>
      <c r="X16" s="29"/>
      <c r="Y16" s="29"/>
      <c r="AA16" s="29"/>
      <c r="AB16" s="29"/>
      <c r="AC16" s="29"/>
      <c r="AD16" s="29"/>
      <c r="AF16" s="29"/>
      <c r="AG16" s="29"/>
      <c r="AH16" s="29"/>
      <c r="AI16" s="29"/>
      <c r="AK16" s="29"/>
      <c r="AL16" s="29"/>
      <c r="AM16" s="29"/>
      <c r="AN16" s="29"/>
      <c r="AP16" s="29"/>
      <c r="AQ16" s="29"/>
      <c r="AR16" s="29"/>
      <c r="AS16" s="29"/>
      <c r="AU16" s="29"/>
      <c r="AV16" s="29"/>
      <c r="AW16" s="29"/>
      <c r="AX16" s="29"/>
      <c r="AZ16" s="29"/>
      <c r="BA16" s="29"/>
      <c r="BB16" s="29"/>
      <c r="BC16" s="29"/>
      <c r="BE16" s="29"/>
      <c r="BF16" s="29"/>
      <c r="BG16" s="29"/>
      <c r="BH16" s="29"/>
      <c r="BJ16" s="29"/>
      <c r="BK16" s="29"/>
      <c r="BL16" s="29"/>
      <c r="BM16" s="29"/>
      <c r="BO16" s="29"/>
      <c r="BP16" s="29"/>
      <c r="BQ16" s="29"/>
      <c r="BR16" s="29"/>
    </row>
    <row r="17" spans="1:71" x14ac:dyDescent="0.25">
      <c r="A17" s="19" t="s">
        <v>36</v>
      </c>
      <c r="B17" s="1"/>
      <c r="C17" s="1"/>
      <c r="D17" s="1"/>
      <c r="E17" s="1"/>
      <c r="F17" s="1"/>
      <c r="G17" s="2"/>
      <c r="H17" s="66"/>
      <c r="I17" s="66"/>
      <c r="J17" s="9"/>
      <c r="K17" s="9">
        <v>2025</v>
      </c>
      <c r="L17" s="9">
        <v>2025</v>
      </c>
      <c r="M17" s="9"/>
      <c r="N17" s="9"/>
      <c r="O17" s="9"/>
      <c r="P17" s="66">
        <f>+H17</f>
        <v>0</v>
      </c>
      <c r="Q17" s="9"/>
      <c r="R17" s="9"/>
      <c r="S17" s="9"/>
      <c r="T17" s="9"/>
      <c r="U17" s="66">
        <f>+SUM(P17:T17)</f>
        <v>0</v>
      </c>
      <c r="V17" s="9"/>
      <c r="W17" s="9"/>
      <c r="X17" s="9"/>
      <c r="Y17" s="9"/>
      <c r="Z17" s="1">
        <f t="shared" ref="Z17:Z25" si="35">SUM(U17:Y17)</f>
        <v>0</v>
      </c>
      <c r="AA17" s="9"/>
      <c r="AB17" s="9"/>
      <c r="AC17" s="9"/>
      <c r="AD17" s="9"/>
      <c r="AE17" s="1">
        <f t="shared" ref="AE17:AE25" si="36">SUM(Z17:AD17)</f>
        <v>0</v>
      </c>
      <c r="AF17" s="9"/>
      <c r="AG17" s="9"/>
      <c r="AH17" s="9"/>
      <c r="AI17" s="9"/>
      <c r="AJ17" s="1">
        <f t="shared" ref="AJ17:AJ25" si="37">SUM(AE17:AI17)</f>
        <v>0</v>
      </c>
      <c r="AK17" s="9"/>
      <c r="AL17" s="9"/>
      <c r="AM17" s="9"/>
      <c r="AN17" s="9"/>
      <c r="AO17" s="1">
        <f t="shared" ref="AO17:AO25" si="38">SUM(AJ17:AN17)</f>
        <v>0</v>
      </c>
      <c r="AP17" s="9"/>
      <c r="AQ17" s="9"/>
      <c r="AR17" s="9"/>
      <c r="AS17" s="9"/>
      <c r="AT17" s="1">
        <f t="shared" ref="AT17:AT25" si="39">SUM(AO17:AS17)</f>
        <v>0</v>
      </c>
      <c r="AU17" s="9"/>
      <c r="AV17" s="9"/>
      <c r="AW17" s="9"/>
      <c r="AX17" s="9"/>
      <c r="AY17" s="1">
        <f t="shared" ref="AY17:AY25" si="40">SUM(AT17:AX17)</f>
        <v>0</v>
      </c>
      <c r="AZ17" s="9"/>
      <c r="BA17" s="9"/>
      <c r="BB17" s="9"/>
      <c r="BC17" s="9"/>
      <c r="BD17" s="1">
        <f t="shared" ref="BD17:BD25" si="41">SUM(AY17:BC17)</f>
        <v>0</v>
      </c>
      <c r="BE17" s="9"/>
      <c r="BF17" s="9"/>
      <c r="BG17" s="9"/>
      <c r="BH17" s="9"/>
      <c r="BI17" s="1">
        <f t="shared" ref="BI17:BI25" si="42">SUM(BD17:BH17)</f>
        <v>0</v>
      </c>
      <c r="BJ17" s="9"/>
      <c r="BK17" s="9"/>
      <c r="BL17" s="9"/>
      <c r="BM17" s="9"/>
      <c r="BN17" s="1">
        <f t="shared" ref="BN17:BN25" si="43">SUM(BI17:BM17)</f>
        <v>0</v>
      </c>
      <c r="BO17" s="9"/>
      <c r="BP17" s="9"/>
      <c r="BQ17" s="9"/>
      <c r="BR17" s="9"/>
      <c r="BS17" s="1">
        <f t="shared" ref="BS17:BS25" si="44">SUM(BN17:BR17)</f>
        <v>0</v>
      </c>
    </row>
    <row r="18" spans="1:71" s="86" customFormat="1" x14ac:dyDescent="0.25">
      <c r="A18" s="82"/>
      <c r="B18" s="82" t="s">
        <v>37</v>
      </c>
      <c r="C18" s="82">
        <v>2</v>
      </c>
      <c r="D18" s="82">
        <v>549</v>
      </c>
      <c r="E18" s="82">
        <v>32</v>
      </c>
      <c r="F18" s="82"/>
      <c r="G18" s="83">
        <f>$BS18/E18</f>
        <v>0.65625</v>
      </c>
      <c r="H18" s="84">
        <v>21</v>
      </c>
      <c r="I18" s="84">
        <f t="shared" ref="I18:I25" si="45">+H18+J18</f>
        <v>21</v>
      </c>
      <c r="J18" s="85"/>
      <c r="K18" s="85">
        <v>2025</v>
      </c>
      <c r="L18" s="9">
        <v>2025</v>
      </c>
      <c r="M18" s="85"/>
      <c r="N18" s="85"/>
      <c r="O18" s="85"/>
      <c r="P18" s="84">
        <f>+H18+SUM(M18:O18)</f>
        <v>21</v>
      </c>
      <c r="Q18" s="85"/>
      <c r="R18" s="85"/>
      <c r="S18" s="85"/>
      <c r="T18" s="85"/>
      <c r="U18" s="84">
        <f t="shared" ref="U18:U25" si="46">+SUM(P18:T18)</f>
        <v>21</v>
      </c>
      <c r="V18" s="85"/>
      <c r="W18" s="85"/>
      <c r="X18" s="85"/>
      <c r="Y18" s="85"/>
      <c r="Z18" s="82">
        <f t="shared" si="35"/>
        <v>21</v>
      </c>
      <c r="AA18" s="85"/>
      <c r="AB18" s="85"/>
      <c r="AC18" s="85"/>
      <c r="AD18" s="85"/>
      <c r="AE18" s="82">
        <f t="shared" si="36"/>
        <v>21</v>
      </c>
      <c r="AF18" s="85"/>
      <c r="AG18" s="85"/>
      <c r="AH18" s="85"/>
      <c r="AI18" s="85"/>
      <c r="AJ18" s="82">
        <f t="shared" si="37"/>
        <v>21</v>
      </c>
      <c r="AK18" s="85"/>
      <c r="AL18" s="85"/>
      <c r="AM18" s="85"/>
      <c r="AN18" s="85"/>
      <c r="AO18" s="82">
        <f t="shared" si="38"/>
        <v>21</v>
      </c>
      <c r="AP18" s="85"/>
      <c r="AQ18" s="85"/>
      <c r="AR18" s="85"/>
      <c r="AS18" s="85"/>
      <c r="AT18" s="82">
        <f t="shared" si="39"/>
        <v>21</v>
      </c>
      <c r="AU18" s="85"/>
      <c r="AV18" s="85"/>
      <c r="AW18" s="85"/>
      <c r="AX18" s="85"/>
      <c r="AY18" s="82">
        <f t="shared" si="40"/>
        <v>21</v>
      </c>
      <c r="AZ18" s="85"/>
      <c r="BA18" s="85"/>
      <c r="BB18" s="85"/>
      <c r="BC18" s="85"/>
      <c r="BD18" s="82">
        <f t="shared" si="41"/>
        <v>21</v>
      </c>
      <c r="BE18" s="85"/>
      <c r="BF18" s="85"/>
      <c r="BG18" s="85"/>
      <c r="BH18" s="85"/>
      <c r="BI18" s="82">
        <f t="shared" si="42"/>
        <v>21</v>
      </c>
      <c r="BJ18" s="85"/>
      <c r="BK18" s="85"/>
      <c r="BL18" s="85"/>
      <c r="BM18" s="85"/>
      <c r="BN18" s="82">
        <f t="shared" si="43"/>
        <v>21</v>
      </c>
      <c r="BO18" s="85"/>
      <c r="BP18" s="85"/>
      <c r="BQ18" s="85"/>
      <c r="BR18" s="85"/>
      <c r="BS18" s="82">
        <f t="shared" si="44"/>
        <v>21</v>
      </c>
    </row>
    <row r="19" spans="1:71" x14ac:dyDescent="0.25">
      <c r="A19" s="1"/>
      <c r="B19" s="1" t="s">
        <v>38</v>
      </c>
      <c r="C19" s="1">
        <v>6</v>
      </c>
      <c r="D19" s="1">
        <v>9907</v>
      </c>
      <c r="E19" s="1">
        <v>18</v>
      </c>
      <c r="F19" s="82"/>
      <c r="G19" s="83">
        <f t="shared" ref="G19:G25" si="47">$BS19/E19</f>
        <v>0.3888888888888889</v>
      </c>
      <c r="H19" s="66">
        <v>7</v>
      </c>
      <c r="I19" s="66">
        <f t="shared" si="45"/>
        <v>7</v>
      </c>
      <c r="J19" s="9"/>
      <c r="K19" s="9">
        <v>2025</v>
      </c>
      <c r="L19" s="9">
        <v>2025</v>
      </c>
      <c r="M19" s="9"/>
      <c r="N19" s="9"/>
      <c r="O19" s="9"/>
      <c r="P19" s="66">
        <f t="shared" ref="P19:P25" si="48">+H19+SUM(M19:O19)</f>
        <v>7</v>
      </c>
      <c r="Q19" s="9"/>
      <c r="R19" s="9"/>
      <c r="S19" s="9"/>
      <c r="T19" s="9"/>
      <c r="U19" s="66">
        <f t="shared" si="46"/>
        <v>7</v>
      </c>
      <c r="V19" s="9"/>
      <c r="W19" s="9"/>
      <c r="X19" s="9"/>
      <c r="Y19" s="9"/>
      <c r="Z19" s="1">
        <f t="shared" si="35"/>
        <v>7</v>
      </c>
      <c r="AA19" s="9"/>
      <c r="AB19" s="9"/>
      <c r="AC19" s="9"/>
      <c r="AD19" s="9"/>
      <c r="AE19" s="1">
        <f t="shared" si="36"/>
        <v>7</v>
      </c>
      <c r="AF19" s="9"/>
      <c r="AG19" s="9"/>
      <c r="AH19" s="9"/>
      <c r="AI19" s="9"/>
      <c r="AJ19" s="1">
        <f t="shared" si="37"/>
        <v>7</v>
      </c>
      <c r="AK19" s="9"/>
      <c r="AL19" s="9"/>
      <c r="AM19" s="9"/>
      <c r="AN19" s="9"/>
      <c r="AO19" s="1">
        <f t="shared" si="38"/>
        <v>7</v>
      </c>
      <c r="AP19" s="9"/>
      <c r="AQ19" s="9"/>
      <c r="AR19" s="9"/>
      <c r="AS19" s="9"/>
      <c r="AT19" s="1">
        <f t="shared" si="39"/>
        <v>7</v>
      </c>
      <c r="AU19" s="9"/>
      <c r="AV19" s="9"/>
      <c r="AW19" s="9"/>
      <c r="AX19" s="9"/>
      <c r="AY19" s="1">
        <f t="shared" si="40"/>
        <v>7</v>
      </c>
      <c r="AZ19" s="9"/>
      <c r="BA19" s="9"/>
      <c r="BB19" s="9"/>
      <c r="BC19" s="9"/>
      <c r="BD19" s="1">
        <f t="shared" si="41"/>
        <v>7</v>
      </c>
      <c r="BE19" s="9"/>
      <c r="BF19" s="9"/>
      <c r="BG19" s="9"/>
      <c r="BH19" s="9"/>
      <c r="BI19" s="1">
        <f t="shared" si="42"/>
        <v>7</v>
      </c>
      <c r="BJ19" s="9"/>
      <c r="BK19" s="9"/>
      <c r="BL19" s="9"/>
      <c r="BM19" s="9"/>
      <c r="BN19" s="1">
        <f t="shared" si="43"/>
        <v>7</v>
      </c>
      <c r="BO19" s="9"/>
      <c r="BP19" s="9"/>
      <c r="BQ19" s="9"/>
      <c r="BR19" s="9"/>
      <c r="BS19" s="1">
        <f t="shared" si="44"/>
        <v>7</v>
      </c>
    </row>
    <row r="20" spans="1:71" s="86" customFormat="1" x14ac:dyDescent="0.25">
      <c r="A20" s="82"/>
      <c r="B20" s="82" t="s">
        <v>39</v>
      </c>
      <c r="C20" s="82">
        <v>10</v>
      </c>
      <c r="D20" s="82">
        <v>9399</v>
      </c>
      <c r="E20" s="82">
        <v>83</v>
      </c>
      <c r="F20" s="82"/>
      <c r="G20" s="83">
        <f t="shared" si="47"/>
        <v>0.90361445783132532</v>
      </c>
      <c r="H20" s="84">
        <v>72</v>
      </c>
      <c r="I20" s="84">
        <f t="shared" si="45"/>
        <v>74</v>
      </c>
      <c r="J20" s="85">
        <v>2</v>
      </c>
      <c r="K20" s="85">
        <v>2025</v>
      </c>
      <c r="L20" s="9">
        <v>2025</v>
      </c>
      <c r="M20" s="85"/>
      <c r="N20" s="85">
        <v>1</v>
      </c>
      <c r="O20" s="85"/>
      <c r="P20" s="84">
        <f t="shared" si="48"/>
        <v>73</v>
      </c>
      <c r="Q20" s="85"/>
      <c r="R20" s="85"/>
      <c r="S20" s="85"/>
      <c r="T20" s="85"/>
      <c r="U20" s="84">
        <f t="shared" si="46"/>
        <v>73</v>
      </c>
      <c r="V20" s="85"/>
      <c r="W20" s="85"/>
      <c r="X20" s="85"/>
      <c r="Y20" s="85"/>
      <c r="Z20" s="82">
        <f t="shared" si="35"/>
        <v>73</v>
      </c>
      <c r="AA20" s="85"/>
      <c r="AB20" s="85"/>
      <c r="AC20" s="85"/>
      <c r="AD20" s="85"/>
      <c r="AE20" s="82">
        <f t="shared" si="36"/>
        <v>73</v>
      </c>
      <c r="AF20" s="85"/>
      <c r="AG20" s="85"/>
      <c r="AH20" s="85"/>
      <c r="AI20" s="85"/>
      <c r="AJ20" s="82">
        <f t="shared" si="37"/>
        <v>73</v>
      </c>
      <c r="AK20" s="85">
        <v>2</v>
      </c>
      <c r="AL20" s="85"/>
      <c r="AM20" s="85"/>
      <c r="AN20" s="85"/>
      <c r="AO20" s="82">
        <f t="shared" si="38"/>
        <v>75</v>
      </c>
      <c r="AP20" s="85"/>
      <c r="AQ20" s="85"/>
      <c r="AR20" s="85"/>
      <c r="AS20" s="85"/>
      <c r="AT20" s="82">
        <f t="shared" si="39"/>
        <v>75</v>
      </c>
      <c r="AU20" s="85"/>
      <c r="AV20" s="85"/>
      <c r="AW20" s="85"/>
      <c r="AX20" s="85"/>
      <c r="AY20" s="82">
        <f t="shared" si="40"/>
        <v>75</v>
      </c>
      <c r="AZ20" s="85"/>
      <c r="BA20" s="85"/>
      <c r="BB20" s="85"/>
      <c r="BC20" s="85"/>
      <c r="BD20" s="82">
        <f t="shared" si="41"/>
        <v>75</v>
      </c>
      <c r="BE20" s="85"/>
      <c r="BF20" s="85"/>
      <c r="BG20" s="85"/>
      <c r="BH20" s="85"/>
      <c r="BI20" s="82">
        <f t="shared" si="42"/>
        <v>75</v>
      </c>
      <c r="BJ20" s="85"/>
      <c r="BK20" s="85"/>
      <c r="BL20" s="85"/>
      <c r="BM20" s="85"/>
      <c r="BN20" s="82">
        <f t="shared" si="43"/>
        <v>75</v>
      </c>
      <c r="BO20" s="85"/>
      <c r="BP20" s="85"/>
      <c r="BQ20" s="85"/>
      <c r="BR20" s="85"/>
      <c r="BS20" s="82">
        <f t="shared" si="44"/>
        <v>75</v>
      </c>
    </row>
    <row r="21" spans="1:71" s="147" customFormat="1" x14ac:dyDescent="0.25">
      <c r="A21" s="180"/>
      <c r="B21" s="141" t="s">
        <v>40</v>
      </c>
      <c r="C21" s="141">
        <v>11</v>
      </c>
      <c r="D21" s="141">
        <v>9400</v>
      </c>
      <c r="E21" s="141">
        <v>58</v>
      </c>
      <c r="F21" s="141"/>
      <c r="G21" s="143">
        <f t="shared" si="47"/>
        <v>1.1724137931034482</v>
      </c>
      <c r="H21" s="144">
        <v>58</v>
      </c>
      <c r="I21" s="144">
        <f t="shared" si="45"/>
        <v>60</v>
      </c>
      <c r="J21" s="146">
        <v>2</v>
      </c>
      <c r="K21" s="146">
        <v>2025</v>
      </c>
      <c r="L21" s="146">
        <v>2025</v>
      </c>
      <c r="M21" s="146"/>
      <c r="N21" s="146"/>
      <c r="O21" s="146"/>
      <c r="P21" s="144">
        <f t="shared" si="48"/>
        <v>58</v>
      </c>
      <c r="Q21" s="146"/>
      <c r="R21" s="146"/>
      <c r="S21" s="146"/>
      <c r="T21" s="146"/>
      <c r="U21" s="144">
        <f t="shared" si="46"/>
        <v>58</v>
      </c>
      <c r="V21" s="146">
        <v>2</v>
      </c>
      <c r="W21" s="146">
        <v>8</v>
      </c>
      <c r="X21" s="146"/>
      <c r="Y21" s="146"/>
      <c r="Z21" s="141">
        <f t="shared" si="35"/>
        <v>68</v>
      </c>
      <c r="AA21" s="146"/>
      <c r="AB21" s="146"/>
      <c r="AC21" s="146"/>
      <c r="AD21" s="146"/>
      <c r="AE21" s="141">
        <f t="shared" si="36"/>
        <v>68</v>
      </c>
      <c r="AF21" s="146"/>
      <c r="AG21" s="146"/>
      <c r="AH21" s="146"/>
      <c r="AI21" s="146"/>
      <c r="AJ21" s="141">
        <f t="shared" si="37"/>
        <v>68</v>
      </c>
      <c r="AK21" s="146"/>
      <c r="AL21" s="146"/>
      <c r="AM21" s="146"/>
      <c r="AN21" s="146"/>
      <c r="AO21" s="141">
        <f t="shared" si="38"/>
        <v>68</v>
      </c>
      <c r="AP21" s="146"/>
      <c r="AQ21" s="146"/>
      <c r="AR21" s="146"/>
      <c r="AS21" s="146"/>
      <c r="AT21" s="141">
        <f t="shared" si="39"/>
        <v>68</v>
      </c>
      <c r="AU21" s="146"/>
      <c r="AV21" s="146"/>
      <c r="AW21" s="146"/>
      <c r="AX21" s="146"/>
      <c r="AY21" s="141">
        <f t="shared" si="40"/>
        <v>68</v>
      </c>
      <c r="AZ21" s="146"/>
      <c r="BA21" s="146"/>
      <c r="BB21" s="146"/>
      <c r="BC21" s="146"/>
      <c r="BD21" s="141">
        <f t="shared" si="41"/>
        <v>68</v>
      </c>
      <c r="BE21" s="146"/>
      <c r="BF21" s="146"/>
      <c r="BG21" s="146"/>
      <c r="BH21" s="146"/>
      <c r="BI21" s="141">
        <f t="shared" si="42"/>
        <v>68</v>
      </c>
      <c r="BJ21" s="146"/>
      <c r="BK21" s="146"/>
      <c r="BL21" s="146"/>
      <c r="BM21" s="146"/>
      <c r="BN21" s="141">
        <f t="shared" si="43"/>
        <v>68</v>
      </c>
      <c r="BO21" s="146"/>
      <c r="BP21" s="146"/>
      <c r="BQ21" s="146"/>
      <c r="BR21" s="146"/>
      <c r="BS21" s="141">
        <f t="shared" si="44"/>
        <v>68</v>
      </c>
    </row>
    <row r="22" spans="1:71" x14ac:dyDescent="0.25">
      <c r="A22" s="1"/>
      <c r="B22" s="1" t="s">
        <v>41</v>
      </c>
      <c r="C22" s="1">
        <v>13</v>
      </c>
      <c r="D22" s="1">
        <v>9972</v>
      </c>
      <c r="E22" s="1">
        <v>55</v>
      </c>
      <c r="F22" s="82"/>
      <c r="G22" s="83">
        <f t="shared" si="47"/>
        <v>0.76363636363636367</v>
      </c>
      <c r="H22" s="66">
        <v>42</v>
      </c>
      <c r="I22" s="66">
        <f t="shared" si="45"/>
        <v>42</v>
      </c>
      <c r="J22" s="9"/>
      <c r="K22" s="9">
        <v>2025</v>
      </c>
      <c r="L22" s="9">
        <v>2025</v>
      </c>
      <c r="M22" s="9"/>
      <c r="N22" s="9"/>
      <c r="O22" s="9"/>
      <c r="P22" s="66">
        <f t="shared" si="48"/>
        <v>42</v>
      </c>
      <c r="Q22" s="9"/>
      <c r="R22" s="9"/>
      <c r="S22" s="9"/>
      <c r="T22" s="9"/>
      <c r="U22" s="66">
        <f t="shared" si="46"/>
        <v>42</v>
      </c>
      <c r="V22" s="9"/>
      <c r="W22" s="9"/>
      <c r="X22" s="9"/>
      <c r="Y22" s="9"/>
      <c r="Z22" s="1">
        <f t="shared" si="35"/>
        <v>42</v>
      </c>
      <c r="AA22" s="9"/>
      <c r="AB22" s="9"/>
      <c r="AC22" s="9"/>
      <c r="AD22" s="9"/>
      <c r="AE22" s="1">
        <f t="shared" si="36"/>
        <v>42</v>
      </c>
      <c r="AF22" s="9"/>
      <c r="AG22" s="9"/>
      <c r="AH22" s="9"/>
      <c r="AI22" s="9"/>
      <c r="AJ22" s="1">
        <f t="shared" si="37"/>
        <v>42</v>
      </c>
      <c r="AK22" s="9"/>
      <c r="AL22" s="9"/>
      <c r="AM22" s="9"/>
      <c r="AN22" s="9"/>
      <c r="AO22" s="1">
        <f t="shared" si="38"/>
        <v>42</v>
      </c>
      <c r="AP22" s="9"/>
      <c r="AQ22" s="9"/>
      <c r="AR22" s="9"/>
      <c r="AS22" s="9"/>
      <c r="AT22" s="1">
        <f t="shared" si="39"/>
        <v>42</v>
      </c>
      <c r="AU22" s="9"/>
      <c r="AV22" s="9"/>
      <c r="AW22" s="9"/>
      <c r="AX22" s="9"/>
      <c r="AY22" s="1">
        <f t="shared" si="40"/>
        <v>42</v>
      </c>
      <c r="AZ22" s="9"/>
      <c r="BA22" s="9"/>
      <c r="BB22" s="9"/>
      <c r="BC22" s="9"/>
      <c r="BD22" s="1">
        <f t="shared" si="41"/>
        <v>42</v>
      </c>
      <c r="BE22" s="9"/>
      <c r="BF22" s="9"/>
      <c r="BG22" s="9"/>
      <c r="BH22" s="9"/>
      <c r="BI22" s="1">
        <f t="shared" si="42"/>
        <v>42</v>
      </c>
      <c r="BJ22" s="9"/>
      <c r="BK22" s="9"/>
      <c r="BL22" s="9"/>
      <c r="BM22" s="9"/>
      <c r="BN22" s="1">
        <f t="shared" si="43"/>
        <v>42</v>
      </c>
      <c r="BO22" s="9"/>
      <c r="BP22" s="9"/>
      <c r="BQ22" s="9"/>
      <c r="BR22" s="9"/>
      <c r="BS22" s="1">
        <f t="shared" si="44"/>
        <v>42</v>
      </c>
    </row>
    <row r="23" spans="1:71" s="86" customFormat="1" x14ac:dyDescent="0.25">
      <c r="A23" s="82"/>
      <c r="B23" s="82" t="s">
        <v>42</v>
      </c>
      <c r="C23" s="82">
        <v>14</v>
      </c>
      <c r="D23" s="82">
        <v>1433</v>
      </c>
      <c r="E23" s="82">
        <v>33</v>
      </c>
      <c r="F23" s="82"/>
      <c r="G23" s="83">
        <f t="shared" si="47"/>
        <v>0.69696969696969702</v>
      </c>
      <c r="H23" s="84">
        <v>23</v>
      </c>
      <c r="I23" s="84">
        <f t="shared" si="45"/>
        <v>23</v>
      </c>
      <c r="J23" s="85"/>
      <c r="K23" s="85">
        <v>2025</v>
      </c>
      <c r="L23" s="9">
        <v>2025</v>
      </c>
      <c r="M23" s="85"/>
      <c r="N23" s="85"/>
      <c r="O23" s="85"/>
      <c r="P23" s="84">
        <f t="shared" si="48"/>
        <v>23</v>
      </c>
      <c r="Q23" s="85"/>
      <c r="R23" s="85"/>
      <c r="S23" s="85"/>
      <c r="T23" s="85"/>
      <c r="U23" s="84">
        <f t="shared" si="46"/>
        <v>23</v>
      </c>
      <c r="V23" s="85"/>
      <c r="W23" s="85"/>
      <c r="X23" s="85"/>
      <c r="Y23" s="85"/>
      <c r="Z23" s="82">
        <f t="shared" si="35"/>
        <v>23</v>
      </c>
      <c r="AA23" s="85"/>
      <c r="AB23" s="85"/>
      <c r="AC23" s="85"/>
      <c r="AD23" s="85"/>
      <c r="AE23" s="82">
        <f t="shared" si="36"/>
        <v>23</v>
      </c>
      <c r="AF23" s="85"/>
      <c r="AG23" s="85"/>
      <c r="AH23" s="85"/>
      <c r="AI23" s="85"/>
      <c r="AJ23" s="82">
        <f t="shared" si="37"/>
        <v>23</v>
      </c>
      <c r="AK23" s="85"/>
      <c r="AL23" s="85"/>
      <c r="AM23" s="85"/>
      <c r="AN23" s="85"/>
      <c r="AO23" s="82">
        <f t="shared" si="38"/>
        <v>23</v>
      </c>
      <c r="AP23" s="85"/>
      <c r="AQ23" s="85"/>
      <c r="AR23" s="85"/>
      <c r="AS23" s="85"/>
      <c r="AT23" s="82">
        <f t="shared" si="39"/>
        <v>23</v>
      </c>
      <c r="AU23" s="85"/>
      <c r="AV23" s="85"/>
      <c r="AW23" s="85"/>
      <c r="AX23" s="85"/>
      <c r="AY23" s="82">
        <f t="shared" si="40"/>
        <v>23</v>
      </c>
      <c r="AZ23" s="85"/>
      <c r="BA23" s="85"/>
      <c r="BB23" s="85"/>
      <c r="BC23" s="85"/>
      <c r="BD23" s="82">
        <f t="shared" si="41"/>
        <v>23</v>
      </c>
      <c r="BE23" s="85"/>
      <c r="BF23" s="85"/>
      <c r="BG23" s="85"/>
      <c r="BH23" s="85"/>
      <c r="BI23" s="82">
        <f t="shared" si="42"/>
        <v>23</v>
      </c>
      <c r="BJ23" s="85"/>
      <c r="BK23" s="85"/>
      <c r="BL23" s="85"/>
      <c r="BM23" s="85"/>
      <c r="BN23" s="82">
        <f t="shared" si="43"/>
        <v>23</v>
      </c>
      <c r="BO23" s="85"/>
      <c r="BP23" s="85"/>
      <c r="BQ23" s="85"/>
      <c r="BR23" s="85"/>
      <c r="BS23" s="82">
        <f t="shared" si="44"/>
        <v>23</v>
      </c>
    </row>
    <row r="24" spans="1:71" s="86" customFormat="1" x14ac:dyDescent="0.25">
      <c r="A24" s="82"/>
      <c r="B24" s="82" t="s">
        <v>43</v>
      </c>
      <c r="C24" s="82">
        <v>23</v>
      </c>
      <c r="D24" s="82">
        <v>541</v>
      </c>
      <c r="E24" s="82">
        <v>29</v>
      </c>
      <c r="F24" s="82"/>
      <c r="G24" s="83">
        <f t="shared" si="47"/>
        <v>0.51724137931034486</v>
      </c>
      <c r="H24" s="84">
        <v>15</v>
      </c>
      <c r="I24" s="84">
        <f t="shared" si="45"/>
        <v>15</v>
      </c>
      <c r="J24" s="85"/>
      <c r="K24" s="85">
        <v>2025</v>
      </c>
      <c r="L24" s="9">
        <v>2025</v>
      </c>
      <c r="M24" s="85"/>
      <c r="N24" s="85"/>
      <c r="O24" s="85"/>
      <c r="P24" s="84">
        <f t="shared" si="48"/>
        <v>15</v>
      </c>
      <c r="Q24" s="85"/>
      <c r="R24" s="85"/>
      <c r="S24" s="85"/>
      <c r="T24" s="85"/>
      <c r="U24" s="84">
        <f t="shared" si="46"/>
        <v>15</v>
      </c>
      <c r="V24" s="85"/>
      <c r="W24" s="85"/>
      <c r="X24" s="85"/>
      <c r="Y24" s="85"/>
      <c r="Z24" s="82">
        <f t="shared" si="35"/>
        <v>15</v>
      </c>
      <c r="AA24" s="85"/>
      <c r="AB24" s="85"/>
      <c r="AC24" s="85"/>
      <c r="AD24" s="85"/>
      <c r="AE24" s="82">
        <f t="shared" si="36"/>
        <v>15</v>
      </c>
      <c r="AF24" s="85"/>
      <c r="AG24" s="85"/>
      <c r="AH24" s="85"/>
      <c r="AI24" s="85"/>
      <c r="AJ24" s="82">
        <f t="shared" si="37"/>
        <v>15</v>
      </c>
      <c r="AK24" s="85"/>
      <c r="AL24" s="85"/>
      <c r="AM24" s="85"/>
      <c r="AN24" s="85"/>
      <c r="AO24" s="82">
        <f t="shared" si="38"/>
        <v>15</v>
      </c>
      <c r="AP24" s="85"/>
      <c r="AQ24" s="85"/>
      <c r="AR24" s="85"/>
      <c r="AS24" s="85"/>
      <c r="AT24" s="82">
        <f t="shared" si="39"/>
        <v>15</v>
      </c>
      <c r="AU24" s="85"/>
      <c r="AV24" s="85"/>
      <c r="AW24" s="85"/>
      <c r="AX24" s="85"/>
      <c r="AY24" s="82">
        <f t="shared" si="40"/>
        <v>15</v>
      </c>
      <c r="AZ24" s="85"/>
      <c r="BA24" s="85"/>
      <c r="BB24" s="85"/>
      <c r="BC24" s="85"/>
      <c r="BD24" s="82">
        <f t="shared" si="41"/>
        <v>15</v>
      </c>
      <c r="BE24" s="85"/>
      <c r="BF24" s="85"/>
      <c r="BG24" s="85"/>
      <c r="BH24" s="85"/>
      <c r="BI24" s="82">
        <f t="shared" si="42"/>
        <v>15</v>
      </c>
      <c r="BJ24" s="85"/>
      <c r="BK24" s="85"/>
      <c r="BL24" s="85"/>
      <c r="BM24" s="85"/>
      <c r="BN24" s="82">
        <f t="shared" si="43"/>
        <v>15</v>
      </c>
      <c r="BO24" s="85"/>
      <c r="BP24" s="85"/>
      <c r="BQ24" s="85"/>
      <c r="BR24" s="85"/>
      <c r="BS24" s="82">
        <f t="shared" si="44"/>
        <v>15</v>
      </c>
    </row>
    <row r="25" spans="1:71" x14ac:dyDescent="0.25">
      <c r="A25" s="1"/>
      <c r="B25" s="1" t="s">
        <v>44</v>
      </c>
      <c r="C25" s="1">
        <v>777</v>
      </c>
      <c r="D25" s="1">
        <v>6306</v>
      </c>
      <c r="E25" s="1">
        <v>20</v>
      </c>
      <c r="F25" s="82"/>
      <c r="G25" s="83">
        <f t="shared" si="47"/>
        <v>0.8</v>
      </c>
      <c r="H25" s="66">
        <v>15</v>
      </c>
      <c r="I25" s="66">
        <f t="shared" si="45"/>
        <v>15</v>
      </c>
      <c r="J25" s="9"/>
      <c r="K25" s="9">
        <v>2025</v>
      </c>
      <c r="L25" s="9">
        <v>2025</v>
      </c>
      <c r="M25" s="9"/>
      <c r="N25" s="9"/>
      <c r="O25" s="9"/>
      <c r="P25" s="66">
        <f t="shared" si="48"/>
        <v>15</v>
      </c>
      <c r="Q25" s="9"/>
      <c r="R25" s="9">
        <v>1</v>
      </c>
      <c r="S25" s="9"/>
      <c r="T25" s="9"/>
      <c r="U25" s="66">
        <f t="shared" si="46"/>
        <v>16</v>
      </c>
      <c r="V25" s="9"/>
      <c r="W25" s="9"/>
      <c r="X25" s="9"/>
      <c r="Y25" s="9"/>
      <c r="Z25" s="1">
        <f t="shared" si="35"/>
        <v>16</v>
      </c>
      <c r="AA25" s="9"/>
      <c r="AB25" s="9"/>
      <c r="AC25" s="9"/>
      <c r="AD25" s="9"/>
      <c r="AE25" s="1">
        <f t="shared" si="36"/>
        <v>16</v>
      </c>
      <c r="AF25" s="9"/>
      <c r="AG25" s="9"/>
      <c r="AH25" s="9"/>
      <c r="AI25" s="9"/>
      <c r="AJ25" s="1">
        <f t="shared" si="37"/>
        <v>16</v>
      </c>
      <c r="AK25" s="9"/>
      <c r="AL25" s="9"/>
      <c r="AM25" s="9"/>
      <c r="AN25" s="9"/>
      <c r="AO25" s="1">
        <f t="shared" si="38"/>
        <v>16</v>
      </c>
      <c r="AP25" s="9"/>
      <c r="AQ25" s="9"/>
      <c r="AR25" s="9"/>
      <c r="AS25" s="9"/>
      <c r="AT25" s="1">
        <f t="shared" si="39"/>
        <v>16</v>
      </c>
      <c r="AU25" s="9"/>
      <c r="AV25" s="9"/>
      <c r="AW25" s="9"/>
      <c r="AX25" s="9"/>
      <c r="AY25" s="1">
        <f t="shared" si="40"/>
        <v>16</v>
      </c>
      <c r="AZ25" s="9"/>
      <c r="BA25" s="9"/>
      <c r="BB25" s="9"/>
      <c r="BC25" s="9"/>
      <c r="BD25" s="1">
        <f t="shared" si="41"/>
        <v>16</v>
      </c>
      <c r="BE25" s="9"/>
      <c r="BF25" s="9"/>
      <c r="BG25" s="9"/>
      <c r="BH25" s="9"/>
      <c r="BI25" s="1">
        <f t="shared" si="42"/>
        <v>16</v>
      </c>
      <c r="BJ25" s="9"/>
      <c r="BK25" s="9"/>
      <c r="BL25" s="9"/>
      <c r="BM25" s="9"/>
      <c r="BN25" s="1">
        <f t="shared" si="43"/>
        <v>16</v>
      </c>
      <c r="BO25" s="9"/>
      <c r="BP25" s="9"/>
      <c r="BQ25" s="9"/>
      <c r="BR25" s="9"/>
      <c r="BS25" s="1">
        <f t="shared" si="44"/>
        <v>16</v>
      </c>
    </row>
    <row r="26" spans="1:71" s="86" customFormat="1" x14ac:dyDescent="0.25">
      <c r="A26" s="82"/>
      <c r="B26" s="82"/>
      <c r="C26" s="82"/>
      <c r="D26" s="82"/>
      <c r="E26" s="82"/>
      <c r="F26" s="82"/>
      <c r="G26" s="82"/>
      <c r="H26" s="84"/>
      <c r="I26" s="84"/>
      <c r="J26" s="82"/>
      <c r="K26" s="82"/>
      <c r="L26" s="82"/>
      <c r="M26" s="82">
        <f>SUM(M17:M25)</f>
        <v>0</v>
      </c>
      <c r="N26" s="82">
        <f>SUM(N17:N25)</f>
        <v>1</v>
      </c>
      <c r="O26" s="82">
        <f>SUM(O17:O25)</f>
        <v>0</v>
      </c>
      <c r="P26" s="82">
        <f>SUM(P17:P25)</f>
        <v>254</v>
      </c>
      <c r="Q26" s="82">
        <f>SUM(Q17:Q25)</f>
        <v>0</v>
      </c>
      <c r="R26" s="82">
        <f>SUM(R18:R25)</f>
        <v>1</v>
      </c>
      <c r="S26" s="82">
        <f>SUM(S18:S25)</f>
        <v>0</v>
      </c>
      <c r="T26" s="82">
        <f>SUM(T18:T25)</f>
        <v>0</v>
      </c>
      <c r="U26" s="84">
        <f>SUM(U17:U25)</f>
        <v>255</v>
      </c>
      <c r="V26" s="82">
        <f>SUM(V18:V25)</f>
        <v>2</v>
      </c>
      <c r="W26" s="82">
        <f>SUM(W18:W25)</f>
        <v>8</v>
      </c>
      <c r="X26" s="82">
        <f>SUM(X18:X25)</f>
        <v>0</v>
      </c>
      <c r="Y26" s="82">
        <f>SUM(Y18:Y25)</f>
        <v>0</v>
      </c>
      <c r="Z26" s="82">
        <f>SUM(Z17:Z25)</f>
        <v>265</v>
      </c>
      <c r="AA26" s="82">
        <f>SUM(AA18:AA25)</f>
        <v>0</v>
      </c>
      <c r="AB26" s="82">
        <f>SUM(AB18:AB25)</f>
        <v>0</v>
      </c>
      <c r="AC26" s="82">
        <f>SUM(AC18:AC25)</f>
        <v>0</v>
      </c>
      <c r="AD26" s="82">
        <f>SUM(AD18:AD25)</f>
        <v>0</v>
      </c>
      <c r="AE26" s="82">
        <f>SUM(AE17:AE25)</f>
        <v>265</v>
      </c>
      <c r="AF26" s="82">
        <f>SUM(AF18:AF25)</f>
        <v>0</v>
      </c>
      <c r="AG26" s="82">
        <f>SUM(AG18:AG25)</f>
        <v>0</v>
      </c>
      <c r="AH26" s="82">
        <f>SUM(AH18:AH25)</f>
        <v>0</v>
      </c>
      <c r="AI26" s="82">
        <f>SUM(AI18:AI25)</f>
        <v>0</v>
      </c>
      <c r="AJ26" s="82">
        <f>SUM(AJ17:AJ25)</f>
        <v>265</v>
      </c>
      <c r="AK26" s="82">
        <f>SUM(AK18:AK25)</f>
        <v>2</v>
      </c>
      <c r="AL26" s="82">
        <f>SUM(AL18:AL25)</f>
        <v>0</v>
      </c>
      <c r="AM26" s="82">
        <f>SUM(AM18:AM25)</f>
        <v>0</v>
      </c>
      <c r="AN26" s="82">
        <f>SUM(AN18:AN25)</f>
        <v>0</v>
      </c>
      <c r="AO26" s="82">
        <f>SUM(AO17:AO25)</f>
        <v>267</v>
      </c>
      <c r="AP26" s="82">
        <f>SUM(AP18:AP25)</f>
        <v>0</v>
      </c>
      <c r="AQ26" s="82">
        <f>SUM(AQ18:AQ25)</f>
        <v>0</v>
      </c>
      <c r="AR26" s="82">
        <f>SUM(AR18:AR25)</f>
        <v>0</v>
      </c>
      <c r="AS26" s="82">
        <f>SUM(AS18:AS25)</f>
        <v>0</v>
      </c>
      <c r="AT26" s="82">
        <f>SUM(AT17:AT25)</f>
        <v>267</v>
      </c>
      <c r="AU26" s="82">
        <f>SUM(AU18:AU25)</f>
        <v>0</v>
      </c>
      <c r="AV26" s="82">
        <f>SUM(AV18:AV25)</f>
        <v>0</v>
      </c>
      <c r="AW26" s="82">
        <f>SUM(AW18:AW25)</f>
        <v>0</v>
      </c>
      <c r="AX26" s="82">
        <f>SUM(AX18:AX25)</f>
        <v>0</v>
      </c>
      <c r="AY26" s="82">
        <f>SUM(AY17:AY25)</f>
        <v>267</v>
      </c>
      <c r="AZ26" s="82">
        <f>SUM(AZ18:AZ25)</f>
        <v>0</v>
      </c>
      <c r="BA26" s="82">
        <f>SUM(BA18:BA25)</f>
        <v>0</v>
      </c>
      <c r="BB26" s="82">
        <f>SUM(BB18:BB25)</f>
        <v>0</v>
      </c>
      <c r="BC26" s="82">
        <f>SUM(BC18:BC25)</f>
        <v>0</v>
      </c>
      <c r="BD26" s="82">
        <f>SUM(BD17:BD25)</f>
        <v>267</v>
      </c>
      <c r="BE26" s="82">
        <f>SUM(BE18:BE25)</f>
        <v>0</v>
      </c>
      <c r="BF26" s="82">
        <f>SUM(BF18:BF25)</f>
        <v>0</v>
      </c>
      <c r="BG26" s="82">
        <f>SUM(BG18:BG25)</f>
        <v>0</v>
      </c>
      <c r="BH26" s="82">
        <f>SUM(BH18:BH25)</f>
        <v>0</v>
      </c>
      <c r="BI26" s="82">
        <f>SUM(BI17:BI25)</f>
        <v>267</v>
      </c>
      <c r="BJ26" s="82">
        <f>SUM(BJ18:BJ25)</f>
        <v>0</v>
      </c>
      <c r="BK26" s="82">
        <f>SUM(BK18:BK25)</f>
        <v>0</v>
      </c>
      <c r="BL26" s="82">
        <f>SUM(BL18:BL25)</f>
        <v>0</v>
      </c>
      <c r="BM26" s="82">
        <f>SUM(BM18:BM25)</f>
        <v>0</v>
      </c>
      <c r="BN26" s="82">
        <f>SUM(BN17:BN25)</f>
        <v>267</v>
      </c>
      <c r="BO26" s="82">
        <f>SUM(BO18:BO25)</f>
        <v>0</v>
      </c>
      <c r="BP26" s="82">
        <f>SUM(BP18:BP25)</f>
        <v>0</v>
      </c>
      <c r="BQ26" s="82">
        <f>SUM(BQ18:BQ25)</f>
        <v>0</v>
      </c>
      <c r="BR26" s="82">
        <f>SUM(BR18:BR25)</f>
        <v>0</v>
      </c>
      <c r="BS26" s="82">
        <f>SUM(BS17:BS25)</f>
        <v>267</v>
      </c>
    </row>
    <row r="27" spans="1:71" s="86" customFormat="1" x14ac:dyDescent="0.25">
      <c r="A27" s="82"/>
      <c r="B27" s="82" t="s">
        <v>31</v>
      </c>
      <c r="C27" s="82">
        <f>COUNT(C18:C25)</f>
        <v>8</v>
      </c>
      <c r="D27" s="82"/>
      <c r="E27" s="82">
        <f>SUM(E17:E26)</f>
        <v>328</v>
      </c>
      <c r="F27" s="82">
        <f>SUM(E17:E26)+1</f>
        <v>329</v>
      </c>
      <c r="G27" s="83">
        <f>$BS26/F27</f>
        <v>0.81155015197568392</v>
      </c>
      <c r="H27" s="84">
        <f>SUM(H17:H25)</f>
        <v>253</v>
      </c>
      <c r="I27" s="84">
        <f>SUM(I17:I25)</f>
        <v>257</v>
      </c>
      <c r="J27" s="82">
        <f>SUM(J17:J25)</f>
        <v>4</v>
      </c>
      <c r="K27" s="82"/>
      <c r="L27" s="82"/>
      <c r="M27" s="82"/>
      <c r="N27" s="82"/>
      <c r="O27" s="82"/>
      <c r="P27" s="83">
        <f>P26/F27</f>
        <v>0.77203647416413379</v>
      </c>
      <c r="Q27" s="82"/>
      <c r="R27" s="82">
        <f>M26+R26</f>
        <v>1</v>
      </c>
      <c r="S27" s="82">
        <f>N26+S26</f>
        <v>1</v>
      </c>
      <c r="T27" s="82">
        <f>O26+T26</f>
        <v>0</v>
      </c>
      <c r="U27" s="83">
        <f>U26/F27</f>
        <v>0.77507598784194531</v>
      </c>
      <c r="V27" s="82"/>
      <c r="W27" s="82">
        <f>R27+W26</f>
        <v>9</v>
      </c>
      <c r="X27" s="82">
        <f>S27+X26</f>
        <v>1</v>
      </c>
      <c r="Y27" s="82">
        <f>T27+Y26</f>
        <v>0</v>
      </c>
      <c r="Z27" s="83">
        <f>Z26/F27</f>
        <v>0.80547112462006076</v>
      </c>
      <c r="AA27" s="82"/>
      <c r="AB27" s="82">
        <f>W27+AB26</f>
        <v>9</v>
      </c>
      <c r="AC27" s="82">
        <f>X27+AC26</f>
        <v>1</v>
      </c>
      <c r="AD27" s="82">
        <f>Y27+AD26</f>
        <v>0</v>
      </c>
      <c r="AE27" s="83">
        <f>AE26/F27</f>
        <v>0.80547112462006076</v>
      </c>
      <c r="AF27" s="82"/>
      <c r="AG27" s="82">
        <f>AB27+AG26</f>
        <v>9</v>
      </c>
      <c r="AH27" s="82">
        <f>AC27+AH26</f>
        <v>1</v>
      </c>
      <c r="AI27" s="82">
        <f>AD27+AI26</f>
        <v>0</v>
      </c>
      <c r="AJ27" s="83">
        <f>AJ26/F27</f>
        <v>0.80547112462006076</v>
      </c>
      <c r="AK27" s="82"/>
      <c r="AL27" s="82">
        <f>AG27+AL26</f>
        <v>9</v>
      </c>
      <c r="AM27" s="82">
        <f>AH27+AM26</f>
        <v>1</v>
      </c>
      <c r="AN27" s="82">
        <f>AI27+AN26</f>
        <v>0</v>
      </c>
      <c r="AO27" s="83">
        <f>AO26/F27</f>
        <v>0.81155015197568392</v>
      </c>
      <c r="AP27" s="82"/>
      <c r="AQ27" s="82">
        <f>AL27+AQ26</f>
        <v>9</v>
      </c>
      <c r="AR27" s="82">
        <f>AM27+AR26</f>
        <v>1</v>
      </c>
      <c r="AS27" s="82">
        <f>AN27+AS26</f>
        <v>0</v>
      </c>
      <c r="AT27" s="83">
        <f>AT26/F27</f>
        <v>0.81155015197568392</v>
      </c>
      <c r="AU27" s="82"/>
      <c r="AV27" s="82">
        <f>AQ27+AV26</f>
        <v>9</v>
      </c>
      <c r="AW27" s="82">
        <f>AR27+AW26</f>
        <v>1</v>
      </c>
      <c r="AX27" s="82">
        <f>AS27+AX26</f>
        <v>0</v>
      </c>
      <c r="AY27" s="83">
        <f>AY26/F27</f>
        <v>0.81155015197568392</v>
      </c>
      <c r="AZ27" s="82"/>
      <c r="BA27" s="82">
        <f>AV27+BA26</f>
        <v>9</v>
      </c>
      <c r="BB27" s="82">
        <f>AW27+BB26</f>
        <v>1</v>
      </c>
      <c r="BC27" s="82">
        <f>AX27+BC26</f>
        <v>0</v>
      </c>
      <c r="BD27" s="83">
        <f>BD26/F27</f>
        <v>0.81155015197568392</v>
      </c>
      <c r="BE27" s="82"/>
      <c r="BF27" s="82">
        <f>BA27+BF26</f>
        <v>9</v>
      </c>
      <c r="BG27" s="82">
        <f>BB27+BG26</f>
        <v>1</v>
      </c>
      <c r="BH27" s="82">
        <f>BC27+BH26</f>
        <v>0</v>
      </c>
      <c r="BI27" s="83">
        <f>BI26/F27</f>
        <v>0.81155015197568392</v>
      </c>
      <c r="BJ27" s="82"/>
      <c r="BK27" s="82">
        <f>BF27+BK26</f>
        <v>9</v>
      </c>
      <c r="BL27" s="82">
        <f>BG27+BL26</f>
        <v>1</v>
      </c>
      <c r="BM27" s="82">
        <f>BH27+BM26</f>
        <v>0</v>
      </c>
      <c r="BN27" s="83">
        <f>BN26/F27</f>
        <v>0.81155015197568392</v>
      </c>
      <c r="BO27" s="82"/>
      <c r="BP27" s="82">
        <f>BK27+BP26</f>
        <v>9</v>
      </c>
      <c r="BQ27" s="82">
        <f>BL27+BQ26</f>
        <v>1</v>
      </c>
      <c r="BR27" s="82">
        <f>BM27+BR26</f>
        <v>0</v>
      </c>
      <c r="BS27" s="83">
        <f>BS26/F27</f>
        <v>0.81155015197568392</v>
      </c>
    </row>
    <row r="29" spans="1:71" x14ac:dyDescent="0.25">
      <c r="A29" s="19" t="s">
        <v>45</v>
      </c>
      <c r="B29" s="1"/>
      <c r="C29" s="1"/>
      <c r="D29" s="1"/>
      <c r="E29" s="1"/>
      <c r="F29" s="1"/>
      <c r="G29" s="2"/>
      <c r="H29" s="66"/>
      <c r="I29" s="66">
        <f t="shared" ref="I29:I34" si="49">+H29+J29</f>
        <v>0</v>
      </c>
      <c r="J29" s="9"/>
      <c r="K29" s="9">
        <v>2025</v>
      </c>
      <c r="L29" s="9">
        <v>2025</v>
      </c>
      <c r="M29" s="9"/>
      <c r="N29" s="9"/>
      <c r="O29" s="9"/>
      <c r="P29" s="66">
        <f>+H29</f>
        <v>0</v>
      </c>
      <c r="Q29" s="9"/>
      <c r="R29" s="9"/>
      <c r="S29" s="9"/>
      <c r="T29" s="9"/>
      <c r="U29" s="1">
        <f t="shared" ref="U29:U34" si="50">SUM(P29:T29)</f>
        <v>0</v>
      </c>
      <c r="V29" s="9"/>
      <c r="W29" s="9"/>
      <c r="X29" s="9"/>
      <c r="Y29" s="9"/>
      <c r="Z29" s="1">
        <f t="shared" ref="Z29:Z34" si="51">SUM(U29:Y29)</f>
        <v>0</v>
      </c>
      <c r="AA29" s="9"/>
      <c r="AB29" s="9"/>
      <c r="AC29" s="9"/>
      <c r="AD29" s="9"/>
      <c r="AE29" s="1">
        <f t="shared" ref="AE29:AE34" si="52">SUM(Z29:AD29)</f>
        <v>0</v>
      </c>
      <c r="AF29" s="9"/>
      <c r="AG29" s="9"/>
      <c r="AH29" s="9"/>
      <c r="AI29" s="9"/>
      <c r="AJ29" s="1">
        <f t="shared" ref="AJ29:AJ34" si="53">SUM(AE29:AI29)</f>
        <v>0</v>
      </c>
      <c r="AK29" s="9"/>
      <c r="AL29" s="9"/>
      <c r="AM29" s="9"/>
      <c r="AN29" s="9"/>
      <c r="AO29" s="1">
        <f t="shared" ref="AO29:AO34" si="54">SUM(AJ29:AN29)</f>
        <v>0</v>
      </c>
      <c r="AP29" s="9"/>
      <c r="AQ29" s="9"/>
      <c r="AR29" s="9"/>
      <c r="AS29" s="9"/>
      <c r="AT29" s="1">
        <f t="shared" ref="AT29:AT34" si="55">SUM(AO29:AS29)</f>
        <v>0</v>
      </c>
      <c r="AU29" s="9"/>
      <c r="AV29" s="9"/>
      <c r="AW29" s="9"/>
      <c r="AX29" s="9"/>
      <c r="AY29" s="1">
        <f t="shared" ref="AY29:AY34" si="56">SUM(AT29:AX29)</f>
        <v>0</v>
      </c>
      <c r="AZ29" s="9"/>
      <c r="BA29" s="9"/>
      <c r="BB29" s="9"/>
      <c r="BC29" s="9"/>
      <c r="BD29" s="1">
        <f t="shared" ref="BD29:BD34" si="57">SUM(AY29:BC29)</f>
        <v>0</v>
      </c>
      <c r="BE29" s="9"/>
      <c r="BF29" s="9"/>
      <c r="BG29" s="9"/>
      <c r="BH29" s="9"/>
      <c r="BI29" s="1">
        <f t="shared" ref="BI29:BI34" si="58">SUM(BD29:BH29)</f>
        <v>0</v>
      </c>
      <c r="BJ29" s="9"/>
      <c r="BK29" s="9"/>
      <c r="BL29" s="9"/>
      <c r="BM29" s="9"/>
      <c r="BN29" s="1">
        <f t="shared" ref="BN29:BN34" si="59">SUM(BI29:BM29)</f>
        <v>0</v>
      </c>
      <c r="BO29" s="9"/>
      <c r="BP29" s="9"/>
      <c r="BQ29" s="9"/>
      <c r="BR29" s="9"/>
      <c r="BS29" s="1">
        <f t="shared" ref="BS29:BS34" si="60">SUM(BN29:BR29)</f>
        <v>0</v>
      </c>
    </row>
    <row r="30" spans="1:71" x14ac:dyDescent="0.25">
      <c r="A30" s="1"/>
      <c r="B30" s="1" t="s">
        <v>46</v>
      </c>
      <c r="C30" s="1">
        <v>3</v>
      </c>
      <c r="D30" s="1"/>
      <c r="E30" s="1">
        <v>33</v>
      </c>
      <c r="F30" s="1"/>
      <c r="G30" s="2">
        <f>$BS30/E30</f>
        <v>1</v>
      </c>
      <c r="H30" s="66">
        <v>16</v>
      </c>
      <c r="I30" s="66">
        <f t="shared" si="49"/>
        <v>16</v>
      </c>
      <c r="J30" s="9"/>
      <c r="K30" s="9">
        <v>2025</v>
      </c>
      <c r="L30" s="9">
        <v>2025</v>
      </c>
      <c r="M30" s="9"/>
      <c r="N30" s="9">
        <v>16</v>
      </c>
      <c r="O30" s="9"/>
      <c r="P30" s="66">
        <f>+H30+SUM(M30:O30)</f>
        <v>32</v>
      </c>
      <c r="Q30" s="9"/>
      <c r="R30" s="9"/>
      <c r="S30" s="9"/>
      <c r="T30" s="9"/>
      <c r="U30" s="1">
        <f t="shared" si="50"/>
        <v>32</v>
      </c>
      <c r="V30" s="9"/>
      <c r="W30" s="9"/>
      <c r="X30" s="9"/>
      <c r="Y30" s="9"/>
      <c r="Z30" s="1">
        <f t="shared" si="51"/>
        <v>32</v>
      </c>
      <c r="AA30" s="9"/>
      <c r="AB30" s="9"/>
      <c r="AC30" s="9"/>
      <c r="AD30" s="9"/>
      <c r="AE30" s="1">
        <f t="shared" si="52"/>
        <v>32</v>
      </c>
      <c r="AF30" s="9"/>
      <c r="AG30" s="9">
        <v>1</v>
      </c>
      <c r="AH30" s="9"/>
      <c r="AI30" s="9"/>
      <c r="AJ30" s="1">
        <f t="shared" si="53"/>
        <v>33</v>
      </c>
      <c r="AK30" s="9"/>
      <c r="AL30" s="9"/>
      <c r="AM30" s="9"/>
      <c r="AN30" s="9"/>
      <c r="AO30" s="1">
        <f t="shared" si="54"/>
        <v>33</v>
      </c>
      <c r="AP30" s="9"/>
      <c r="AQ30" s="9"/>
      <c r="AR30" s="9"/>
      <c r="AS30" s="9"/>
      <c r="AT30" s="1">
        <f t="shared" si="55"/>
        <v>33</v>
      </c>
      <c r="AU30" s="9"/>
      <c r="AV30" s="9"/>
      <c r="AW30" s="9"/>
      <c r="AX30" s="9"/>
      <c r="AY30" s="1">
        <f t="shared" si="56"/>
        <v>33</v>
      </c>
      <c r="AZ30" s="9"/>
      <c r="BA30" s="9"/>
      <c r="BB30" s="9"/>
      <c r="BC30" s="9"/>
      <c r="BD30" s="1">
        <f t="shared" si="57"/>
        <v>33</v>
      </c>
      <c r="BE30" s="9"/>
      <c r="BF30" s="9"/>
      <c r="BG30" s="9"/>
      <c r="BH30" s="9"/>
      <c r="BI30" s="1">
        <f t="shared" si="58"/>
        <v>33</v>
      </c>
      <c r="BJ30" s="9"/>
      <c r="BK30" s="9"/>
      <c r="BL30" s="9"/>
      <c r="BM30" s="9"/>
      <c r="BN30" s="1">
        <f t="shared" si="59"/>
        <v>33</v>
      </c>
      <c r="BO30" s="9"/>
      <c r="BP30" s="9"/>
      <c r="BQ30" s="9"/>
      <c r="BR30" s="9"/>
      <c r="BS30" s="1">
        <f t="shared" si="60"/>
        <v>33</v>
      </c>
    </row>
    <row r="31" spans="1:71" s="147" customFormat="1" x14ac:dyDescent="0.25">
      <c r="A31" s="141"/>
      <c r="B31" s="141" t="s">
        <v>47</v>
      </c>
      <c r="C31" s="141">
        <v>13</v>
      </c>
      <c r="D31" s="141"/>
      <c r="E31" s="141">
        <v>22</v>
      </c>
      <c r="F31" s="141"/>
      <c r="G31" s="143">
        <f t="shared" ref="G31:G34" si="61">$BS31/E31</f>
        <v>1.0909090909090908</v>
      </c>
      <c r="H31" s="144">
        <v>19</v>
      </c>
      <c r="I31" s="144">
        <f t="shared" si="49"/>
        <v>19</v>
      </c>
      <c r="J31" s="146"/>
      <c r="K31" s="146">
        <v>2025</v>
      </c>
      <c r="L31" s="146">
        <v>2025</v>
      </c>
      <c r="M31" s="146"/>
      <c r="N31" s="146">
        <v>4</v>
      </c>
      <c r="O31" s="146"/>
      <c r="P31" s="144">
        <f>+H31+SUM(M31:O31)</f>
        <v>23</v>
      </c>
      <c r="Q31" s="146"/>
      <c r="R31" s="146"/>
      <c r="S31" s="146"/>
      <c r="T31" s="146"/>
      <c r="U31" s="141">
        <f t="shared" si="50"/>
        <v>23</v>
      </c>
      <c r="V31" s="146"/>
      <c r="W31" s="146"/>
      <c r="X31" s="146"/>
      <c r="Y31" s="146"/>
      <c r="Z31" s="141">
        <f t="shared" si="51"/>
        <v>23</v>
      </c>
      <c r="AA31" s="146"/>
      <c r="AB31" s="146"/>
      <c r="AC31" s="146"/>
      <c r="AD31" s="146"/>
      <c r="AE31" s="141">
        <f t="shared" si="52"/>
        <v>23</v>
      </c>
      <c r="AF31" s="146"/>
      <c r="AG31" s="146">
        <v>1</v>
      </c>
      <c r="AH31" s="146"/>
      <c r="AI31" s="146"/>
      <c r="AJ31" s="141">
        <f t="shared" si="53"/>
        <v>24</v>
      </c>
      <c r="AK31" s="146"/>
      <c r="AL31" s="146"/>
      <c r="AM31" s="146"/>
      <c r="AN31" s="146"/>
      <c r="AO31" s="141">
        <f t="shared" si="54"/>
        <v>24</v>
      </c>
      <c r="AP31" s="146"/>
      <c r="AQ31" s="146"/>
      <c r="AR31" s="146"/>
      <c r="AS31" s="146"/>
      <c r="AT31" s="141">
        <f t="shared" si="55"/>
        <v>24</v>
      </c>
      <c r="AU31" s="146"/>
      <c r="AV31" s="146"/>
      <c r="AW31" s="146"/>
      <c r="AX31" s="146"/>
      <c r="AY31" s="141">
        <f t="shared" si="56"/>
        <v>24</v>
      </c>
      <c r="AZ31" s="146"/>
      <c r="BA31" s="146"/>
      <c r="BB31" s="146"/>
      <c r="BC31" s="146"/>
      <c r="BD31" s="141">
        <f t="shared" si="57"/>
        <v>24</v>
      </c>
      <c r="BE31" s="146"/>
      <c r="BF31" s="146"/>
      <c r="BG31" s="146"/>
      <c r="BH31" s="146"/>
      <c r="BI31" s="141">
        <f t="shared" si="58"/>
        <v>24</v>
      </c>
      <c r="BJ31" s="146"/>
      <c r="BK31" s="146"/>
      <c r="BL31" s="146"/>
      <c r="BM31" s="146"/>
      <c r="BN31" s="141">
        <f t="shared" si="59"/>
        <v>24</v>
      </c>
      <c r="BO31" s="146"/>
      <c r="BP31" s="146"/>
      <c r="BQ31" s="146"/>
      <c r="BR31" s="146"/>
      <c r="BS31" s="141">
        <f t="shared" si="60"/>
        <v>24</v>
      </c>
    </row>
    <row r="32" spans="1:71" s="86" customFormat="1" x14ac:dyDescent="0.25">
      <c r="A32" s="82"/>
      <c r="B32" s="82" t="s">
        <v>48</v>
      </c>
      <c r="C32" s="82">
        <v>14</v>
      </c>
      <c r="D32" s="82"/>
      <c r="E32" s="82">
        <v>36</v>
      </c>
      <c r="F32" s="82"/>
      <c r="G32" s="83">
        <f t="shared" si="61"/>
        <v>1.0833333333333333</v>
      </c>
      <c r="H32" s="84">
        <v>4</v>
      </c>
      <c r="I32" s="84">
        <f t="shared" si="49"/>
        <v>5</v>
      </c>
      <c r="J32" s="85">
        <v>1</v>
      </c>
      <c r="K32" s="85">
        <v>2025</v>
      </c>
      <c r="L32" s="9">
        <v>2025</v>
      </c>
      <c r="M32" s="85"/>
      <c r="N32" s="85">
        <v>31</v>
      </c>
      <c r="O32" s="85"/>
      <c r="P32" s="84">
        <f>+H32+SUM(M32:O32)</f>
        <v>35</v>
      </c>
      <c r="Q32" s="85"/>
      <c r="R32" s="85"/>
      <c r="S32" s="85"/>
      <c r="T32" s="85"/>
      <c r="U32" s="82">
        <f t="shared" si="50"/>
        <v>35</v>
      </c>
      <c r="V32" s="85"/>
      <c r="W32" s="85"/>
      <c r="X32" s="85"/>
      <c r="Y32" s="85"/>
      <c r="Z32" s="82">
        <f t="shared" si="51"/>
        <v>35</v>
      </c>
      <c r="AA32" s="85"/>
      <c r="AB32" s="85"/>
      <c r="AC32" s="85"/>
      <c r="AD32" s="85"/>
      <c r="AE32" s="82">
        <f t="shared" si="52"/>
        <v>35</v>
      </c>
      <c r="AF32" s="85">
        <v>1</v>
      </c>
      <c r="AG32" s="85">
        <v>1</v>
      </c>
      <c r="AH32" s="85">
        <v>2</v>
      </c>
      <c r="AI32" s="85"/>
      <c r="AJ32" s="82">
        <f t="shared" si="53"/>
        <v>39</v>
      </c>
      <c r="AK32" s="85"/>
      <c r="AL32" s="85"/>
      <c r="AM32" s="85"/>
      <c r="AN32" s="85"/>
      <c r="AO32" s="82">
        <f t="shared" si="54"/>
        <v>39</v>
      </c>
      <c r="AP32" s="85"/>
      <c r="AQ32" s="85"/>
      <c r="AR32" s="85"/>
      <c r="AS32" s="85"/>
      <c r="AT32" s="82">
        <f t="shared" si="55"/>
        <v>39</v>
      </c>
      <c r="AU32" s="85"/>
      <c r="AV32" s="85"/>
      <c r="AW32" s="85"/>
      <c r="AX32" s="85"/>
      <c r="AY32" s="82">
        <f t="shared" si="56"/>
        <v>39</v>
      </c>
      <c r="AZ32" s="85"/>
      <c r="BA32" s="85"/>
      <c r="BB32" s="85"/>
      <c r="BC32" s="85"/>
      <c r="BD32" s="82">
        <f t="shared" si="57"/>
        <v>39</v>
      </c>
      <c r="BE32" s="85"/>
      <c r="BF32" s="85"/>
      <c r="BG32" s="85"/>
      <c r="BH32" s="85"/>
      <c r="BI32" s="82">
        <f t="shared" si="58"/>
        <v>39</v>
      </c>
      <c r="BJ32" s="85"/>
      <c r="BK32" s="85"/>
      <c r="BL32" s="85"/>
      <c r="BM32" s="85"/>
      <c r="BN32" s="82">
        <f t="shared" si="59"/>
        <v>39</v>
      </c>
      <c r="BO32" s="85"/>
      <c r="BP32" s="85"/>
      <c r="BQ32" s="85"/>
      <c r="BR32" s="85"/>
      <c r="BS32" s="82">
        <f t="shared" si="60"/>
        <v>39</v>
      </c>
    </row>
    <row r="33" spans="1:71" s="86" customFormat="1" x14ac:dyDescent="0.25">
      <c r="A33" s="82"/>
      <c r="B33" s="82" t="s">
        <v>49</v>
      </c>
      <c r="C33" s="82">
        <v>21</v>
      </c>
      <c r="D33" s="82"/>
      <c r="E33" s="82">
        <v>30</v>
      </c>
      <c r="F33" s="82"/>
      <c r="G33" s="83">
        <f t="shared" si="61"/>
        <v>1.1000000000000001</v>
      </c>
      <c r="H33" s="84">
        <v>7</v>
      </c>
      <c r="I33" s="84">
        <f t="shared" si="49"/>
        <v>7</v>
      </c>
      <c r="J33" s="85"/>
      <c r="K33" s="85">
        <v>2025</v>
      </c>
      <c r="L33" s="9">
        <v>2025</v>
      </c>
      <c r="M33" s="85"/>
      <c r="N33" s="85">
        <v>5</v>
      </c>
      <c r="O33" s="85"/>
      <c r="P33" s="84">
        <f>+H33+SUM(M33:O33)</f>
        <v>12</v>
      </c>
      <c r="Q33" s="85"/>
      <c r="R33" s="85"/>
      <c r="S33" s="85"/>
      <c r="T33" s="85"/>
      <c r="U33" s="82">
        <f t="shared" si="50"/>
        <v>12</v>
      </c>
      <c r="V33" s="85"/>
      <c r="W33" s="85"/>
      <c r="X33" s="85"/>
      <c r="Y33" s="85"/>
      <c r="Z33" s="82">
        <f t="shared" si="51"/>
        <v>12</v>
      </c>
      <c r="AA33" s="85"/>
      <c r="AB33" s="85"/>
      <c r="AC33" s="85">
        <v>21</v>
      </c>
      <c r="AD33" s="85"/>
      <c r="AE33" s="82">
        <f t="shared" si="52"/>
        <v>33</v>
      </c>
      <c r="AF33" s="85"/>
      <c r="AG33" s="85"/>
      <c r="AH33" s="85"/>
      <c r="AI33" s="85"/>
      <c r="AJ33" s="82">
        <f t="shared" si="53"/>
        <v>33</v>
      </c>
      <c r="AK33" s="85"/>
      <c r="AL33" s="85"/>
      <c r="AM33" s="85"/>
      <c r="AN33" s="85"/>
      <c r="AO33" s="82">
        <f t="shared" si="54"/>
        <v>33</v>
      </c>
      <c r="AP33" s="85"/>
      <c r="AQ33" s="85"/>
      <c r="AR33" s="85"/>
      <c r="AS33" s="85"/>
      <c r="AT33" s="82">
        <f t="shared" si="55"/>
        <v>33</v>
      </c>
      <c r="AU33" s="85"/>
      <c r="AV33" s="85"/>
      <c r="AW33" s="85"/>
      <c r="AX33" s="85"/>
      <c r="AY33" s="82">
        <f t="shared" si="56"/>
        <v>33</v>
      </c>
      <c r="AZ33" s="85"/>
      <c r="BA33" s="85"/>
      <c r="BB33" s="85"/>
      <c r="BC33" s="85"/>
      <c r="BD33" s="82">
        <f t="shared" si="57"/>
        <v>33</v>
      </c>
      <c r="BE33" s="85"/>
      <c r="BF33" s="85"/>
      <c r="BG33" s="85"/>
      <c r="BH33" s="85"/>
      <c r="BI33" s="82">
        <f t="shared" si="58"/>
        <v>33</v>
      </c>
      <c r="BJ33" s="85"/>
      <c r="BK33" s="85"/>
      <c r="BL33" s="85"/>
      <c r="BM33" s="85"/>
      <c r="BN33" s="82">
        <f t="shared" si="59"/>
        <v>33</v>
      </c>
      <c r="BO33" s="85"/>
      <c r="BP33" s="85"/>
      <c r="BQ33" s="85"/>
      <c r="BR33" s="85"/>
      <c r="BS33" s="82">
        <f t="shared" si="60"/>
        <v>33</v>
      </c>
    </row>
    <row r="34" spans="1:71" x14ac:dyDescent="0.25">
      <c r="A34" s="1"/>
      <c r="B34" s="1" t="s">
        <v>50</v>
      </c>
      <c r="C34" s="1">
        <v>48</v>
      </c>
      <c r="D34" s="1"/>
      <c r="E34" s="1">
        <v>17</v>
      </c>
      <c r="F34" s="82"/>
      <c r="G34" s="2">
        <f t="shared" si="61"/>
        <v>1.4705882352941178</v>
      </c>
      <c r="H34" s="66">
        <v>2</v>
      </c>
      <c r="I34" s="66">
        <f t="shared" si="49"/>
        <v>3</v>
      </c>
      <c r="J34" s="9">
        <v>1</v>
      </c>
      <c r="K34" s="9">
        <v>2025</v>
      </c>
      <c r="L34" s="9">
        <v>2025</v>
      </c>
      <c r="M34" s="9"/>
      <c r="N34" s="9">
        <v>1</v>
      </c>
      <c r="O34" s="9"/>
      <c r="P34" s="66">
        <f>+H34+SUM(M34:O34)</f>
        <v>3</v>
      </c>
      <c r="Q34" s="9"/>
      <c r="R34" s="9"/>
      <c r="S34" s="9"/>
      <c r="T34" s="9"/>
      <c r="U34" s="1">
        <f t="shared" si="50"/>
        <v>3</v>
      </c>
      <c r="V34" s="9"/>
      <c r="W34" s="9"/>
      <c r="X34" s="9"/>
      <c r="Y34" s="9"/>
      <c r="Z34" s="1">
        <f t="shared" si="51"/>
        <v>3</v>
      </c>
      <c r="AA34" s="9">
        <v>1</v>
      </c>
      <c r="AB34" s="9">
        <v>5</v>
      </c>
      <c r="AC34" s="9">
        <v>14</v>
      </c>
      <c r="AD34" s="9"/>
      <c r="AE34" s="1">
        <f t="shared" si="52"/>
        <v>23</v>
      </c>
      <c r="AF34" s="9"/>
      <c r="AG34" s="9">
        <v>2</v>
      </c>
      <c r="AH34" s="9"/>
      <c r="AI34" s="9"/>
      <c r="AJ34" s="1">
        <f t="shared" si="53"/>
        <v>25</v>
      </c>
      <c r="AK34" s="9"/>
      <c r="AL34" s="9"/>
      <c r="AM34" s="9"/>
      <c r="AN34" s="9"/>
      <c r="AO34" s="1">
        <f t="shared" si="54"/>
        <v>25</v>
      </c>
      <c r="AP34" s="9"/>
      <c r="AQ34" s="9"/>
      <c r="AR34" s="9"/>
      <c r="AS34" s="9"/>
      <c r="AT34" s="1">
        <f t="shared" si="55"/>
        <v>25</v>
      </c>
      <c r="AU34" s="9"/>
      <c r="AV34" s="9"/>
      <c r="AW34" s="9"/>
      <c r="AX34" s="9"/>
      <c r="AY34" s="1">
        <f t="shared" si="56"/>
        <v>25</v>
      </c>
      <c r="AZ34" s="9"/>
      <c r="BA34" s="9"/>
      <c r="BB34" s="9"/>
      <c r="BC34" s="9"/>
      <c r="BD34" s="1">
        <f t="shared" si="57"/>
        <v>25</v>
      </c>
      <c r="BE34" s="9"/>
      <c r="BF34" s="9"/>
      <c r="BG34" s="9"/>
      <c r="BH34" s="9"/>
      <c r="BI34" s="1">
        <f t="shared" si="58"/>
        <v>25</v>
      </c>
      <c r="BJ34" s="9"/>
      <c r="BK34" s="9"/>
      <c r="BL34" s="9"/>
      <c r="BM34" s="9"/>
      <c r="BN34" s="1">
        <f t="shared" si="59"/>
        <v>25</v>
      </c>
      <c r="BO34" s="9"/>
      <c r="BP34" s="9"/>
      <c r="BQ34" s="9"/>
      <c r="BR34" s="9"/>
      <c r="BS34" s="1">
        <f t="shared" si="60"/>
        <v>25</v>
      </c>
    </row>
    <row r="35" spans="1:71" x14ac:dyDescent="0.25">
      <c r="A35" s="1"/>
      <c r="B35" s="1"/>
      <c r="C35" s="1"/>
      <c r="D35" s="1"/>
      <c r="E35" s="1"/>
      <c r="F35" s="1"/>
      <c r="G35" s="1"/>
      <c r="H35" s="66"/>
      <c r="I35" s="66"/>
      <c r="J35" s="1"/>
      <c r="K35" s="1"/>
      <c r="L35" s="1"/>
      <c r="M35" s="1">
        <f>SUM(M30:M34)</f>
        <v>0</v>
      </c>
      <c r="N35" s="1">
        <f>SUM(N30:N34)</f>
        <v>57</v>
      </c>
      <c r="O35" s="1">
        <f>SUM(O30:O34)</f>
        <v>0</v>
      </c>
      <c r="P35" s="66">
        <f>SUM(P29:P34)</f>
        <v>105</v>
      </c>
      <c r="Q35" s="1">
        <f>SUM(Q29:Q34)</f>
        <v>0</v>
      </c>
      <c r="R35" s="1">
        <f>SUM(R30:R34)</f>
        <v>0</v>
      </c>
      <c r="S35" s="1">
        <f>SUM(S30:S34)</f>
        <v>0</v>
      </c>
      <c r="T35" s="1">
        <f>SUM(T30:T34)</f>
        <v>0</v>
      </c>
      <c r="U35" s="1">
        <f>SUM(U29:U34)</f>
        <v>105</v>
      </c>
      <c r="V35" s="1">
        <f>SUM(V29:V34)</f>
        <v>0</v>
      </c>
      <c r="W35" s="1">
        <f>SUM(W30:W34)</f>
        <v>0</v>
      </c>
      <c r="X35" s="1">
        <f>SUM(X30:X34)</f>
        <v>0</v>
      </c>
      <c r="Y35" s="1">
        <f>SUM(Y30:Y34)</f>
        <v>0</v>
      </c>
      <c r="Z35" s="1">
        <f>SUM(Z29:Z34)</f>
        <v>105</v>
      </c>
      <c r="AA35" s="1">
        <f>SUM(AA29:AA34)</f>
        <v>1</v>
      </c>
      <c r="AB35" s="1">
        <f>SUM(AB30:AB34)</f>
        <v>5</v>
      </c>
      <c r="AC35" s="1">
        <f>SUM(AC30:AC34)</f>
        <v>35</v>
      </c>
      <c r="AD35" s="1">
        <f>SUM(AD30:AD34)</f>
        <v>0</v>
      </c>
      <c r="AE35" s="1">
        <f>SUM(AE29:AE34)</f>
        <v>146</v>
      </c>
      <c r="AF35" s="1">
        <f>SUM(AF29:AF34)</f>
        <v>1</v>
      </c>
      <c r="AG35" s="1">
        <f>SUM(AG30:AG34)</f>
        <v>5</v>
      </c>
      <c r="AH35" s="1">
        <f>SUM(AH30:AH34)</f>
        <v>2</v>
      </c>
      <c r="AI35" s="1">
        <f>SUM(AI30:AI34)</f>
        <v>0</v>
      </c>
      <c r="AJ35" s="1">
        <f>SUM(AJ29:AJ34)</f>
        <v>154</v>
      </c>
      <c r="AK35" s="1">
        <f>SUM(AK29:AK34)</f>
        <v>0</v>
      </c>
      <c r="AL35" s="1">
        <f>SUM(AL30:AL34)</f>
        <v>0</v>
      </c>
      <c r="AM35" s="1">
        <f>SUM(AM30:AM34)</f>
        <v>0</v>
      </c>
      <c r="AN35" s="1">
        <f>SUM(AN30:AN34)</f>
        <v>0</v>
      </c>
      <c r="AO35" s="1">
        <f>SUM(AO29:AO34)</f>
        <v>154</v>
      </c>
      <c r="AP35" s="1">
        <f>SUM(AP29:AP34)</f>
        <v>0</v>
      </c>
      <c r="AQ35" s="1">
        <f>SUM(AQ30:AQ34)</f>
        <v>0</v>
      </c>
      <c r="AR35" s="1">
        <f>SUM(AR30:AR34)</f>
        <v>0</v>
      </c>
      <c r="AS35" s="1">
        <f>SUM(AS30:AS34)</f>
        <v>0</v>
      </c>
      <c r="AT35" s="1">
        <f>SUM(AT29:AT34)</f>
        <v>154</v>
      </c>
      <c r="AU35" s="1">
        <f>SUM(AU29:AU34)</f>
        <v>0</v>
      </c>
      <c r="AV35" s="1">
        <f>SUM(AV30:AV34)</f>
        <v>0</v>
      </c>
      <c r="AW35" s="1">
        <f>SUM(AW30:AW34)</f>
        <v>0</v>
      </c>
      <c r="AX35" s="1">
        <f>SUM(AX30:AX34)</f>
        <v>0</v>
      </c>
      <c r="AY35" s="1">
        <f>SUM(AY29:AY34)</f>
        <v>154</v>
      </c>
      <c r="AZ35" s="1">
        <f>SUM(AZ29:AZ34)</f>
        <v>0</v>
      </c>
      <c r="BA35" s="1">
        <f>SUM(BA30:BA34)</f>
        <v>0</v>
      </c>
      <c r="BB35" s="1">
        <f>SUM(BB30:BB34)</f>
        <v>0</v>
      </c>
      <c r="BC35" s="1">
        <f>SUM(BC30:BC34)</f>
        <v>0</v>
      </c>
      <c r="BD35" s="1">
        <f>SUM(BD29:BD34)</f>
        <v>154</v>
      </c>
      <c r="BE35" s="1">
        <f>SUM(BE29:BE34)</f>
        <v>0</v>
      </c>
      <c r="BF35" s="1">
        <f>SUM(BF30:BF34)</f>
        <v>0</v>
      </c>
      <c r="BG35" s="1">
        <f>SUM(BG30:BG34)</f>
        <v>0</v>
      </c>
      <c r="BH35" s="1">
        <f>SUM(BH30:BH34)</f>
        <v>0</v>
      </c>
      <c r="BI35" s="1">
        <f>SUM(BI29:BI34)</f>
        <v>154</v>
      </c>
      <c r="BJ35" s="1">
        <f>SUM(BJ29:BJ34)</f>
        <v>0</v>
      </c>
      <c r="BK35" s="1">
        <f>SUM(BK30:BK34)</f>
        <v>0</v>
      </c>
      <c r="BL35" s="1">
        <f>SUM(BL30:BL34)</f>
        <v>0</v>
      </c>
      <c r="BM35" s="1">
        <f>SUM(BM30:BM34)</f>
        <v>0</v>
      </c>
      <c r="BN35" s="1">
        <f>SUM(BN29:BN34)</f>
        <v>154</v>
      </c>
      <c r="BO35" s="1">
        <f>SUM(BO29:BO34)</f>
        <v>0</v>
      </c>
      <c r="BP35" s="1">
        <f>SUM(BP30:BP34)</f>
        <v>0</v>
      </c>
      <c r="BQ35" s="1">
        <f>SUM(BQ30:BQ34)</f>
        <v>0</v>
      </c>
      <c r="BR35" s="1">
        <f>SUM(BR30:BR34)</f>
        <v>0</v>
      </c>
      <c r="BS35" s="1">
        <f>SUM(BS29:BS34)</f>
        <v>154</v>
      </c>
    </row>
    <row r="36" spans="1:71" x14ac:dyDescent="0.25">
      <c r="A36" s="1"/>
      <c r="B36" s="1" t="s">
        <v>31</v>
      </c>
      <c r="C36" s="1">
        <f>COUNT(C30:C34)</f>
        <v>5</v>
      </c>
      <c r="D36" s="1"/>
      <c r="E36" s="1">
        <f>SUM(E29:E35)</f>
        <v>138</v>
      </c>
      <c r="F36" s="1">
        <f>SUM(E29:E35)+1</f>
        <v>139</v>
      </c>
      <c r="G36" s="2">
        <f>$BS35/F36</f>
        <v>1.1079136690647482</v>
      </c>
      <c r="H36" s="66">
        <f>SUM(H29:H34)</f>
        <v>48</v>
      </c>
      <c r="I36" s="66">
        <f>SUM(I29:I34)</f>
        <v>50</v>
      </c>
      <c r="J36" s="66">
        <f>SUM(J29:J33)</f>
        <v>1</v>
      </c>
      <c r="K36" s="1"/>
      <c r="L36" s="1"/>
      <c r="M36" s="1"/>
      <c r="N36" s="1"/>
      <c r="O36" s="1"/>
      <c r="P36" s="2">
        <f>P35/F36</f>
        <v>0.75539568345323738</v>
      </c>
      <c r="Q36" s="1"/>
      <c r="R36" s="1">
        <f>M35+R35</f>
        <v>0</v>
      </c>
      <c r="S36" s="1">
        <f>N35+S35</f>
        <v>57</v>
      </c>
      <c r="T36" s="1">
        <f>O35+T35</f>
        <v>0</v>
      </c>
      <c r="U36" s="2">
        <f>U35/F36</f>
        <v>0.75539568345323738</v>
      </c>
      <c r="V36" s="1"/>
      <c r="W36" s="1">
        <f>R36+W35</f>
        <v>0</v>
      </c>
      <c r="X36" s="1">
        <f>S36+X35</f>
        <v>57</v>
      </c>
      <c r="Y36" s="1">
        <f>T36+Y35</f>
        <v>0</v>
      </c>
      <c r="Z36" s="2">
        <f>Z35/F36</f>
        <v>0.75539568345323738</v>
      </c>
      <c r="AA36" s="1"/>
      <c r="AB36" s="1">
        <f>W36+AB35</f>
        <v>5</v>
      </c>
      <c r="AC36" s="1">
        <f>X36+AC35</f>
        <v>92</v>
      </c>
      <c r="AD36" s="1">
        <f>Y36+AD35</f>
        <v>0</v>
      </c>
      <c r="AE36" s="2">
        <f>AE35/F36</f>
        <v>1.0503597122302157</v>
      </c>
      <c r="AF36" s="1"/>
      <c r="AG36" s="1">
        <f>AB36+AG35</f>
        <v>10</v>
      </c>
      <c r="AH36" s="1">
        <f>AC36+AH35</f>
        <v>94</v>
      </c>
      <c r="AI36" s="1">
        <f>AD36+AI35</f>
        <v>0</v>
      </c>
      <c r="AJ36" s="2">
        <f>AJ35/F36</f>
        <v>1.1079136690647482</v>
      </c>
      <c r="AK36" s="1"/>
      <c r="AL36" s="1">
        <f>AG36+AL35</f>
        <v>10</v>
      </c>
      <c r="AM36" s="1">
        <f>AH36+AM35</f>
        <v>94</v>
      </c>
      <c r="AN36" s="1">
        <f>AI36+AN35</f>
        <v>0</v>
      </c>
      <c r="AO36" s="2">
        <f>AO35/F36</f>
        <v>1.1079136690647482</v>
      </c>
      <c r="AP36" s="1"/>
      <c r="AQ36" s="1">
        <f>AL36+AQ35</f>
        <v>10</v>
      </c>
      <c r="AR36" s="1">
        <f>AM36+AR35</f>
        <v>94</v>
      </c>
      <c r="AS36" s="1">
        <f>AN36+AS35</f>
        <v>0</v>
      </c>
      <c r="AT36" s="2">
        <f>AT35/F36</f>
        <v>1.1079136690647482</v>
      </c>
      <c r="AU36" s="1"/>
      <c r="AV36" s="1">
        <f>AQ36+AV35</f>
        <v>10</v>
      </c>
      <c r="AW36" s="1">
        <f>AR36+AW35</f>
        <v>94</v>
      </c>
      <c r="AX36" s="1">
        <f>AS36+AX35</f>
        <v>0</v>
      </c>
      <c r="AY36" s="2">
        <f>AY35/F36</f>
        <v>1.1079136690647482</v>
      </c>
      <c r="AZ36" s="1"/>
      <c r="BA36" s="1">
        <f>AV36+BA35</f>
        <v>10</v>
      </c>
      <c r="BB36" s="1">
        <f>AW36+BB35</f>
        <v>94</v>
      </c>
      <c r="BC36" s="1">
        <f>AX36+BC35</f>
        <v>0</v>
      </c>
      <c r="BD36" s="2">
        <f>BD35/F36</f>
        <v>1.1079136690647482</v>
      </c>
      <c r="BE36" s="1"/>
      <c r="BF36" s="1">
        <f>BA36+BF35</f>
        <v>10</v>
      </c>
      <c r="BG36" s="1">
        <f>BB36+BG35</f>
        <v>94</v>
      </c>
      <c r="BH36" s="1">
        <f>BC36+BH35</f>
        <v>0</v>
      </c>
      <c r="BI36" s="2">
        <f>BI35/F36</f>
        <v>1.1079136690647482</v>
      </c>
      <c r="BJ36" s="1"/>
      <c r="BK36" s="1">
        <f>BF36+BK35</f>
        <v>10</v>
      </c>
      <c r="BL36" s="1">
        <f>BG36+BL35</f>
        <v>94</v>
      </c>
      <c r="BM36" s="1">
        <f>BH36+BM35</f>
        <v>0</v>
      </c>
      <c r="BN36" s="2">
        <f>BN35/F36</f>
        <v>1.1079136690647482</v>
      </c>
      <c r="BO36" s="1"/>
      <c r="BP36" s="1">
        <f>BK36+BP35</f>
        <v>10</v>
      </c>
      <c r="BQ36" s="1">
        <f>BL36+BQ35</f>
        <v>94</v>
      </c>
      <c r="BR36" s="1">
        <f>BM36+BR35</f>
        <v>0</v>
      </c>
      <c r="BS36" s="2">
        <f>BS35/F36</f>
        <v>1.1079136690647482</v>
      </c>
    </row>
  </sheetData>
  <customSheetViews>
    <customSheetView guid="{F02C43EC-1E1F-4F91-8C6E-ACE46B5D7137}">
      <pane xSplit="10" ySplit="2" topLeftCell="K3" activePane="bottomRight" state="frozenSplit"/>
      <selection pane="bottomRight"/>
      <pageMargins left="0" right="0" top="0" bottom="0" header="0" footer="0"/>
    </customSheetView>
  </customSheetViews>
  <mergeCells count="12">
    <mergeCell ref="AP1:AT1"/>
    <mergeCell ref="Q1:U1"/>
    <mergeCell ref="M1:P1"/>
    <mergeCell ref="V1:Z1"/>
    <mergeCell ref="AA1:AE1"/>
    <mergeCell ref="AF1:AJ1"/>
    <mergeCell ref="AK1:AO1"/>
    <mergeCell ref="BO1:BS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paperSize="5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S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A3" sqref="A3"/>
    </sheetView>
  </sheetViews>
  <sheetFormatPr defaultColWidth="8.85546875" defaultRowHeight="15" x14ac:dyDescent="0.25"/>
  <cols>
    <col min="1" max="1" width="10.85546875" bestFit="1" customWidth="1"/>
    <col min="2" max="2" width="12.42578125" bestFit="1" customWidth="1"/>
    <col min="3" max="3" width="4.42578125" customWidth="1"/>
    <col min="4" max="4" width="6.4257812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28515625" bestFit="1" customWidth="1"/>
    <col min="13" max="15" width="3" customWidth="1"/>
    <col min="16" max="16" width="7.140625" customWidth="1"/>
    <col min="17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85546875" customWidth="1"/>
    <col min="32" max="35" width="3" customWidth="1"/>
    <col min="36" max="36" width="8" customWidth="1"/>
    <col min="37" max="40" width="3" customWidth="1"/>
    <col min="41" max="41" width="8.140625" customWidth="1"/>
    <col min="42" max="45" width="3" customWidth="1"/>
    <col min="46" max="46" width="8" customWidth="1"/>
    <col min="47" max="50" width="3" customWidth="1"/>
    <col min="51" max="51" width="8" customWidth="1"/>
    <col min="52" max="55" width="3" customWidth="1"/>
    <col min="56" max="56" width="8" customWidth="1"/>
    <col min="57" max="60" width="3" customWidth="1"/>
    <col min="61" max="61" width="7.85546875" customWidth="1"/>
    <col min="62" max="65" width="3" customWidth="1"/>
    <col min="66" max="66" width="8" customWidth="1"/>
    <col min="67" max="70" width="3" customWidth="1"/>
    <col min="71" max="71" width="7.8554687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129</v>
      </c>
      <c r="B3" s="4"/>
      <c r="C3" s="4"/>
      <c r="D3" s="4"/>
      <c r="E3" s="33"/>
      <c r="F3" s="3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8">
        <f>+H3</f>
        <v>0</v>
      </c>
      <c r="Q3" s="8"/>
      <c r="R3" s="8"/>
      <c r="S3" s="8"/>
      <c r="T3" s="8"/>
      <c r="U3" s="1">
        <f>SUM(P3:T3)</f>
        <v>0</v>
      </c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6" customFormat="1" x14ac:dyDescent="0.25">
      <c r="A4" s="94"/>
      <c r="B4" s="82" t="s">
        <v>130</v>
      </c>
      <c r="C4" s="87">
        <v>3</v>
      </c>
      <c r="D4" s="88">
        <v>6640</v>
      </c>
      <c r="E4" s="120">
        <v>46</v>
      </c>
      <c r="F4" s="124"/>
      <c r="G4" s="89">
        <f>$BS4/E4</f>
        <v>0.67391304347826086</v>
      </c>
      <c r="H4" s="90">
        <v>11</v>
      </c>
      <c r="I4" s="90">
        <f>+H4+J4</f>
        <v>11</v>
      </c>
      <c r="J4" s="91"/>
      <c r="K4" s="92">
        <v>2025</v>
      </c>
      <c r="L4" s="8">
        <v>2025</v>
      </c>
      <c r="M4" s="85"/>
      <c r="N4" s="85">
        <v>20</v>
      </c>
      <c r="O4" s="85"/>
      <c r="P4" s="123">
        <f>SUM(M4:O4)+H4</f>
        <v>31</v>
      </c>
      <c r="Q4" s="85"/>
      <c r="R4" s="85"/>
      <c r="S4" s="85"/>
      <c r="T4" s="85"/>
      <c r="U4" s="82">
        <f>SUM(P4:T4)</f>
        <v>31</v>
      </c>
      <c r="V4" s="85"/>
      <c r="W4" s="85"/>
      <c r="X4" s="85"/>
      <c r="Y4" s="85"/>
      <c r="Z4" s="82">
        <f>SUM(U4:Y4)</f>
        <v>31</v>
      </c>
      <c r="AA4" s="85"/>
      <c r="AB4" s="85"/>
      <c r="AC4" s="85"/>
      <c r="AD4" s="85"/>
      <c r="AE4" s="82">
        <f>SUM(Z4:AD4)</f>
        <v>31</v>
      </c>
      <c r="AF4" s="85"/>
      <c r="AG4" s="85"/>
      <c r="AH4" s="85"/>
      <c r="AI4" s="85"/>
      <c r="AJ4" s="82">
        <f>SUM(AE4:AI4)</f>
        <v>31</v>
      </c>
      <c r="AK4" s="85"/>
      <c r="AL4" s="85"/>
      <c r="AM4" s="85"/>
      <c r="AN4" s="85"/>
      <c r="AO4" s="82">
        <f>SUM(AJ4:AN4)</f>
        <v>31</v>
      </c>
      <c r="AP4" s="85"/>
      <c r="AQ4" s="85"/>
      <c r="AR4" s="85"/>
      <c r="AS4" s="85"/>
      <c r="AT4" s="82">
        <f>SUM(AO4:AS4)</f>
        <v>31</v>
      </c>
      <c r="AU4" s="85"/>
      <c r="AV4" s="85"/>
      <c r="AW4" s="85"/>
      <c r="AX4" s="85"/>
      <c r="AY4" s="82">
        <f>SUM(AT4:AX4)</f>
        <v>31</v>
      </c>
      <c r="AZ4" s="85"/>
      <c r="BA4" s="85"/>
      <c r="BB4" s="85"/>
      <c r="BC4" s="85"/>
      <c r="BD4" s="82">
        <f>SUM(AY4:BC4)</f>
        <v>31</v>
      </c>
      <c r="BE4" s="85"/>
      <c r="BF4" s="85"/>
      <c r="BG4" s="85"/>
      <c r="BH4" s="85"/>
      <c r="BI4" s="82">
        <f>SUM(BD4:BH4)</f>
        <v>31</v>
      </c>
      <c r="BJ4" s="85"/>
      <c r="BK4" s="85"/>
      <c r="BL4" s="85"/>
      <c r="BM4" s="85"/>
      <c r="BN4" s="82">
        <f>SUM(BI4:BM4)</f>
        <v>31</v>
      </c>
      <c r="BO4" s="85"/>
      <c r="BP4" s="85"/>
      <c r="BQ4" s="85"/>
      <c r="BR4" s="85"/>
      <c r="BS4" s="82">
        <f>SUM(BN4:BR4)</f>
        <v>31</v>
      </c>
    </row>
    <row r="5" spans="1:71" s="86" customFormat="1" x14ac:dyDescent="0.25">
      <c r="A5" s="94"/>
      <c r="B5" s="82" t="s">
        <v>131</v>
      </c>
      <c r="C5" s="87">
        <v>6</v>
      </c>
      <c r="D5" s="88">
        <v>5951</v>
      </c>
      <c r="E5" s="120">
        <v>33</v>
      </c>
      <c r="F5" s="124"/>
      <c r="G5" s="89">
        <f t="shared" ref="G5:G6" si="0">$BS5/E5</f>
        <v>0.24242424242424243</v>
      </c>
      <c r="H5" s="90">
        <v>7</v>
      </c>
      <c r="I5" s="90">
        <f>+H5+J5</f>
        <v>7</v>
      </c>
      <c r="J5" s="91"/>
      <c r="K5" s="92">
        <v>2025</v>
      </c>
      <c r="L5" s="8">
        <v>2025</v>
      </c>
      <c r="M5" s="97"/>
      <c r="N5" s="97">
        <v>1</v>
      </c>
      <c r="O5" s="97"/>
      <c r="P5" s="123">
        <f>SUM(M5:O5)+H5</f>
        <v>8</v>
      </c>
      <c r="Q5" s="85"/>
      <c r="R5" s="85"/>
      <c r="S5" s="85"/>
      <c r="T5" s="85"/>
      <c r="U5" s="82">
        <f>SUM(P5:T5)</f>
        <v>8</v>
      </c>
      <c r="V5" s="85"/>
      <c r="W5" s="85"/>
      <c r="X5" s="85"/>
      <c r="Y5" s="85"/>
      <c r="Z5" s="82">
        <f>SUM(U5:Y5)</f>
        <v>8</v>
      </c>
      <c r="AA5" s="85"/>
      <c r="AB5" s="85"/>
      <c r="AC5" s="85"/>
      <c r="AD5" s="85"/>
      <c r="AE5" s="82">
        <f>SUM(Z5:AD5)</f>
        <v>8</v>
      </c>
      <c r="AF5" s="85"/>
      <c r="AG5" s="85"/>
      <c r="AH5" s="85"/>
      <c r="AI5" s="85"/>
      <c r="AJ5" s="82">
        <f>SUM(AE5:AI5)</f>
        <v>8</v>
      </c>
      <c r="AK5" s="85"/>
      <c r="AL5" s="85"/>
      <c r="AM5" s="85"/>
      <c r="AN5" s="85"/>
      <c r="AO5" s="82">
        <f>SUM(AJ5:AN5)</f>
        <v>8</v>
      </c>
      <c r="AP5" s="85"/>
      <c r="AQ5" s="85"/>
      <c r="AR5" s="85"/>
      <c r="AS5" s="85"/>
      <c r="AT5" s="82">
        <f>SUM(AO5:AS5)</f>
        <v>8</v>
      </c>
      <c r="AU5" s="85"/>
      <c r="AV5" s="85"/>
      <c r="AW5" s="85"/>
      <c r="AX5" s="85"/>
      <c r="AY5" s="82">
        <f>SUM(AT5:AX5)</f>
        <v>8</v>
      </c>
      <c r="AZ5" s="85"/>
      <c r="BA5" s="85"/>
      <c r="BB5" s="85"/>
      <c r="BC5" s="85"/>
      <c r="BD5" s="82">
        <f>SUM(AY5:BC5)</f>
        <v>8</v>
      </c>
      <c r="BE5" s="85"/>
      <c r="BF5" s="85"/>
      <c r="BG5" s="85"/>
      <c r="BH5" s="85"/>
      <c r="BI5" s="82">
        <f>SUM(BD5:BH5)</f>
        <v>8</v>
      </c>
      <c r="BJ5" s="85"/>
      <c r="BK5" s="85"/>
      <c r="BL5" s="85"/>
      <c r="BM5" s="85"/>
      <c r="BN5" s="82">
        <f>SUM(BI5:BM5)</f>
        <v>8</v>
      </c>
      <c r="BO5" s="85"/>
      <c r="BP5" s="85"/>
      <c r="BQ5" s="85"/>
      <c r="BR5" s="85"/>
      <c r="BS5" s="82">
        <f>SUM(BN5:BR5)</f>
        <v>8</v>
      </c>
    </row>
    <row r="6" spans="1:71" s="147" customFormat="1" x14ac:dyDescent="0.25">
      <c r="A6" s="175"/>
      <c r="B6" s="141" t="s">
        <v>132</v>
      </c>
      <c r="C6" s="142">
        <v>11</v>
      </c>
      <c r="D6" s="151">
        <v>8107</v>
      </c>
      <c r="E6" s="149">
        <v>29</v>
      </c>
      <c r="F6" s="176"/>
      <c r="G6" s="182">
        <f t="shared" si="0"/>
        <v>1.0344827586206897</v>
      </c>
      <c r="H6" s="177">
        <v>10</v>
      </c>
      <c r="I6" s="177">
        <f>+H6+J6</f>
        <v>10</v>
      </c>
      <c r="J6" s="145"/>
      <c r="K6" s="183">
        <v>2023</v>
      </c>
      <c r="L6" s="183">
        <v>2025</v>
      </c>
      <c r="M6" s="178"/>
      <c r="N6" s="178">
        <v>20</v>
      </c>
      <c r="O6" s="178"/>
      <c r="P6" s="185">
        <f>SUM(M6:O6)+H6</f>
        <v>30</v>
      </c>
      <c r="Q6" s="146"/>
      <c r="R6" s="146"/>
      <c r="S6" s="146"/>
      <c r="T6" s="146"/>
      <c r="U6" s="141">
        <f>SUM(P6:T6)</f>
        <v>30</v>
      </c>
      <c r="V6" s="146"/>
      <c r="W6" s="146"/>
      <c r="X6" s="146"/>
      <c r="Y6" s="146"/>
      <c r="Z6" s="141">
        <f>SUM(U6:Y6)</f>
        <v>30</v>
      </c>
      <c r="AA6" s="146"/>
      <c r="AB6" s="146"/>
      <c r="AC6" s="146"/>
      <c r="AD6" s="146"/>
      <c r="AE6" s="141">
        <f>SUM(Z6:AD6)</f>
        <v>30</v>
      </c>
      <c r="AF6" s="146"/>
      <c r="AG6" s="146"/>
      <c r="AH6" s="146"/>
      <c r="AI6" s="146"/>
      <c r="AJ6" s="141">
        <f>SUM(AE6:AI6)</f>
        <v>30</v>
      </c>
      <c r="AK6" s="146"/>
      <c r="AL6" s="146"/>
      <c r="AM6" s="146"/>
      <c r="AN6" s="146"/>
      <c r="AO6" s="141">
        <f>SUM(AJ6:AN6)</f>
        <v>30</v>
      </c>
      <c r="AP6" s="146"/>
      <c r="AQ6" s="146"/>
      <c r="AR6" s="146"/>
      <c r="AS6" s="146"/>
      <c r="AT6" s="141">
        <f>SUM(AO6:AS6)</f>
        <v>30</v>
      </c>
      <c r="AU6" s="146"/>
      <c r="AV6" s="146"/>
      <c r="AW6" s="146"/>
      <c r="AX6" s="146"/>
      <c r="AY6" s="141">
        <f>SUM(AT6:AX6)</f>
        <v>30</v>
      </c>
      <c r="AZ6" s="146"/>
      <c r="BA6" s="146"/>
      <c r="BB6" s="146"/>
      <c r="BC6" s="146"/>
      <c r="BD6" s="141">
        <f>SUM(AY6:BC6)</f>
        <v>30</v>
      </c>
      <c r="BE6" s="146"/>
      <c r="BF6" s="146"/>
      <c r="BG6" s="146"/>
      <c r="BH6" s="146"/>
      <c r="BI6" s="141">
        <f>SUM(BD6:BH6)</f>
        <v>30</v>
      </c>
      <c r="BJ6" s="146"/>
      <c r="BK6" s="146"/>
      <c r="BL6" s="146"/>
      <c r="BM6" s="146"/>
      <c r="BN6" s="141">
        <f>SUM(BI6:BM6)</f>
        <v>30</v>
      </c>
      <c r="BO6" s="146"/>
      <c r="BP6" s="146"/>
      <c r="BQ6" s="146"/>
      <c r="BR6" s="146"/>
      <c r="BS6" s="141">
        <f>SUM(BN6:BR6)</f>
        <v>30</v>
      </c>
    </row>
    <row r="7" spans="1:71" x14ac:dyDescent="0.25">
      <c r="A7" s="1"/>
      <c r="B7" s="4"/>
      <c r="C7" s="4"/>
      <c r="D7" s="4"/>
      <c r="E7" s="4"/>
      <c r="F7" s="1"/>
      <c r="G7" s="1"/>
      <c r="H7" s="66"/>
      <c r="I7" s="66"/>
      <c r="J7" s="66"/>
      <c r="K7" s="1"/>
      <c r="L7" s="1"/>
      <c r="M7" s="1">
        <f>SUM(M4:M6)</f>
        <v>0</v>
      </c>
      <c r="N7" s="1">
        <f>SUM(N4:N6)</f>
        <v>41</v>
      </c>
      <c r="O7" s="1">
        <f>SUM(O4:O6)</f>
        <v>0</v>
      </c>
      <c r="P7" s="66">
        <f>SUM(P3:P6)</f>
        <v>69</v>
      </c>
      <c r="Q7" s="1">
        <f>SUM(Q3:Q6)+E3</f>
        <v>0</v>
      </c>
      <c r="R7" s="1">
        <f>SUM(R4:R6)</f>
        <v>0</v>
      </c>
      <c r="S7" s="1">
        <f>SUM(S4:S6)</f>
        <v>0</v>
      </c>
      <c r="T7" s="1">
        <f>SUM(T4:T6)</f>
        <v>0</v>
      </c>
      <c r="U7" s="1">
        <f>SUM(U3:U6)</f>
        <v>69</v>
      </c>
      <c r="V7" s="1">
        <f>SUM(V4:V6)</f>
        <v>0</v>
      </c>
      <c r="W7" s="1">
        <f>SUM(W4:W6)</f>
        <v>0</v>
      </c>
      <c r="X7" s="1">
        <f>SUM(X4:X6)</f>
        <v>0</v>
      </c>
      <c r="Y7" s="1">
        <f>SUM(Y4:Y6)</f>
        <v>0</v>
      </c>
      <c r="Z7" s="1">
        <f>SUM(Z3:Z6)</f>
        <v>69</v>
      </c>
      <c r="AA7" s="1">
        <f>SUM(AA4:AA6)</f>
        <v>0</v>
      </c>
      <c r="AB7" s="1">
        <f>SUM(AB4:AB6)</f>
        <v>0</v>
      </c>
      <c r="AC7" s="1">
        <f>SUM(AC4:AC6)</f>
        <v>0</v>
      </c>
      <c r="AD7" s="1">
        <f>SUM(AD4:AD6)</f>
        <v>0</v>
      </c>
      <c r="AE7" s="1">
        <f>SUM(AE3:AE6)</f>
        <v>69</v>
      </c>
      <c r="AF7" s="1">
        <f>SUM(AF4:AF6)</f>
        <v>0</v>
      </c>
      <c r="AG7" s="1">
        <f>SUM(AG4:AG6)</f>
        <v>0</v>
      </c>
      <c r="AH7" s="1">
        <f>SUM(AH4:AH6)</f>
        <v>0</v>
      </c>
      <c r="AI7" s="1">
        <f>SUM(AI4:AI6)</f>
        <v>0</v>
      </c>
      <c r="AJ7" s="1">
        <f>SUM(AJ3:AJ6)</f>
        <v>69</v>
      </c>
      <c r="AK7" s="1">
        <f>SUM(AK4:AK6)</f>
        <v>0</v>
      </c>
      <c r="AL7" s="1">
        <f>SUM(AL4:AL6)</f>
        <v>0</v>
      </c>
      <c r="AM7" s="1">
        <f>SUM(AM4:AM6)</f>
        <v>0</v>
      </c>
      <c r="AN7" s="1">
        <f>SUM(AN4:AN6)</f>
        <v>0</v>
      </c>
      <c r="AO7" s="1">
        <f>SUM(AO3:AO6)</f>
        <v>69</v>
      </c>
      <c r="AP7" s="1">
        <f>SUM(AP4:AP6)</f>
        <v>0</v>
      </c>
      <c r="AQ7" s="1">
        <f>SUM(AQ4:AQ6)</f>
        <v>0</v>
      </c>
      <c r="AR7" s="1">
        <f>SUM(AR4:AR6)</f>
        <v>0</v>
      </c>
      <c r="AS7" s="1">
        <f>SUM(AS4:AS6)</f>
        <v>0</v>
      </c>
      <c r="AT7" s="1">
        <f>SUM(AT3:AT6)</f>
        <v>69</v>
      </c>
      <c r="AU7" s="1">
        <f>SUM(AU4:AU6)</f>
        <v>0</v>
      </c>
      <c r="AV7" s="1">
        <f>SUM(AV4:AV6)</f>
        <v>0</v>
      </c>
      <c r="AW7" s="1">
        <f>SUM(AW4:AW6)</f>
        <v>0</v>
      </c>
      <c r="AX7" s="1">
        <f>SUM(AX4:AX6)</f>
        <v>0</v>
      </c>
      <c r="AY7" s="1">
        <f>SUM(AY3:AY6)</f>
        <v>69</v>
      </c>
      <c r="AZ7" s="1">
        <f>SUM(AZ4:AZ6)</f>
        <v>0</v>
      </c>
      <c r="BA7" s="1">
        <f>SUM(BA4:BA6)</f>
        <v>0</v>
      </c>
      <c r="BB7" s="1">
        <f>SUM(BB4:BB6)</f>
        <v>0</v>
      </c>
      <c r="BC7" s="1">
        <f>SUM(BC4:BC6)</f>
        <v>0</v>
      </c>
      <c r="BD7" s="1">
        <f>SUM(BD3:BD6)</f>
        <v>69</v>
      </c>
      <c r="BE7" s="1">
        <f>SUM(BE4:BE6)</f>
        <v>0</v>
      </c>
      <c r="BF7" s="1">
        <f>SUM(BF4:BF6)</f>
        <v>0</v>
      </c>
      <c r="BG7" s="1">
        <f>SUM(BG4:BG6)</f>
        <v>0</v>
      </c>
      <c r="BH7" s="1">
        <f>SUM(BH4:BH6)</f>
        <v>0</v>
      </c>
      <c r="BI7" s="1">
        <f>SUM(BI3:BI6)</f>
        <v>69</v>
      </c>
      <c r="BJ7" s="1">
        <f>SUM(BJ4:BJ6)</f>
        <v>0</v>
      </c>
      <c r="BK7" s="1">
        <f>SUM(BK4:BK6)</f>
        <v>0</v>
      </c>
      <c r="BL7" s="1">
        <f>SUM(BL4:BL6)</f>
        <v>0</v>
      </c>
      <c r="BM7" s="1">
        <f>SUM(BM4:BM6)</f>
        <v>0</v>
      </c>
      <c r="BN7" s="1">
        <f>SUM(BN3:BN6)</f>
        <v>69</v>
      </c>
      <c r="BO7" s="1">
        <f>SUM(BO4:BO6)</f>
        <v>0</v>
      </c>
      <c r="BP7" s="1">
        <f>SUM(BP4:BP6)</f>
        <v>0</v>
      </c>
      <c r="BQ7" s="1">
        <f>SUM(BQ4:BQ6)</f>
        <v>0</v>
      </c>
      <c r="BR7" s="1">
        <f>SUM(BR4:BR6)</f>
        <v>0</v>
      </c>
      <c r="BS7" s="1">
        <f>SUM(BS3:BS6)</f>
        <v>69</v>
      </c>
    </row>
    <row r="8" spans="1:71" s="86" customFormat="1" x14ac:dyDescent="0.25">
      <c r="A8" s="82"/>
      <c r="B8" s="82" t="s">
        <v>31</v>
      </c>
      <c r="C8" s="82">
        <f>COUNT(C4:C6)</f>
        <v>3</v>
      </c>
      <c r="D8" s="82"/>
      <c r="E8" s="82">
        <f>SUM(E3:E6)</f>
        <v>108</v>
      </c>
      <c r="F8" s="82">
        <f>SUM(E3:E6)+1</f>
        <v>109</v>
      </c>
      <c r="G8" s="83">
        <f>$BS7/F8</f>
        <v>0.6330275229357798</v>
      </c>
      <c r="H8" s="84">
        <f>SUM(H3:H6)</f>
        <v>28</v>
      </c>
      <c r="I8" s="84">
        <f>SUM(I3:I6)</f>
        <v>28</v>
      </c>
      <c r="J8" s="84">
        <f>SUM(J3:J6)</f>
        <v>0</v>
      </c>
      <c r="K8" s="82"/>
      <c r="L8" s="82"/>
      <c r="M8" s="82"/>
      <c r="N8" s="82"/>
      <c r="O8" s="82"/>
      <c r="P8" s="83">
        <f>P7/F8</f>
        <v>0.6330275229357798</v>
      </c>
      <c r="Q8" s="82"/>
      <c r="R8" s="82">
        <f>M7+R7</f>
        <v>0</v>
      </c>
      <c r="S8" s="82">
        <f>N7+S7</f>
        <v>41</v>
      </c>
      <c r="T8" s="82">
        <f>O7+T7</f>
        <v>0</v>
      </c>
      <c r="U8" s="83">
        <f>U7/F8</f>
        <v>0.6330275229357798</v>
      </c>
      <c r="V8" s="82"/>
      <c r="W8" s="82">
        <f>R8+W7</f>
        <v>0</v>
      </c>
      <c r="X8" s="82">
        <f>S8+X7</f>
        <v>41</v>
      </c>
      <c r="Y8" s="82">
        <f>T8+Y7</f>
        <v>0</v>
      </c>
      <c r="Z8" s="83">
        <f>Z7/F8</f>
        <v>0.6330275229357798</v>
      </c>
      <c r="AA8" s="82"/>
      <c r="AB8" s="82">
        <f>W8+AB7</f>
        <v>0</v>
      </c>
      <c r="AC8" s="82">
        <f>X8+AC7</f>
        <v>41</v>
      </c>
      <c r="AD8" s="82">
        <f>Y8+AD7</f>
        <v>0</v>
      </c>
      <c r="AE8" s="83">
        <f>AE7/F8</f>
        <v>0.6330275229357798</v>
      </c>
      <c r="AF8" s="82"/>
      <c r="AG8" s="82">
        <f>AB8+AG7</f>
        <v>0</v>
      </c>
      <c r="AH8" s="82">
        <f>AC8+AH7</f>
        <v>41</v>
      </c>
      <c r="AI8" s="82">
        <f>AD8+AI7</f>
        <v>0</v>
      </c>
      <c r="AJ8" s="83">
        <f>AJ7/F8</f>
        <v>0.6330275229357798</v>
      </c>
      <c r="AK8" s="82"/>
      <c r="AL8" s="82">
        <f>AG8+AL7</f>
        <v>0</v>
      </c>
      <c r="AM8" s="82">
        <f>AH8+AM7</f>
        <v>41</v>
      </c>
      <c r="AN8" s="82">
        <f>AI8+AN7</f>
        <v>0</v>
      </c>
      <c r="AO8" s="83">
        <f>AO7/F8</f>
        <v>0.6330275229357798</v>
      </c>
      <c r="AP8" s="82"/>
      <c r="AQ8" s="82">
        <f>AL8+AQ7</f>
        <v>0</v>
      </c>
      <c r="AR8" s="82">
        <f>AM8+AR7</f>
        <v>41</v>
      </c>
      <c r="AS8" s="82">
        <f>AN8+AS7</f>
        <v>0</v>
      </c>
      <c r="AT8" s="83">
        <f>AT7/F8</f>
        <v>0.6330275229357798</v>
      </c>
      <c r="AU8" s="82"/>
      <c r="AV8" s="82">
        <f>AQ8+AV7</f>
        <v>0</v>
      </c>
      <c r="AW8" s="82">
        <f>AR8+AW7</f>
        <v>41</v>
      </c>
      <c r="AX8" s="82">
        <f>AS8+AX7</f>
        <v>0</v>
      </c>
      <c r="AY8" s="83">
        <f>AY7/F8</f>
        <v>0.6330275229357798</v>
      </c>
      <c r="AZ8" s="82"/>
      <c r="BA8" s="82">
        <f>AV8+BA7</f>
        <v>0</v>
      </c>
      <c r="BB8" s="82">
        <f>AW8+BB7</f>
        <v>41</v>
      </c>
      <c r="BC8" s="82">
        <f>AX8+BC7</f>
        <v>0</v>
      </c>
      <c r="BD8" s="83">
        <f>BD7/F8</f>
        <v>0.6330275229357798</v>
      </c>
      <c r="BE8" s="82"/>
      <c r="BF8" s="82">
        <f>BA8+BF7</f>
        <v>0</v>
      </c>
      <c r="BG8" s="82">
        <f>BB8+BG7</f>
        <v>41</v>
      </c>
      <c r="BH8" s="82">
        <f>BC8+BH7</f>
        <v>0</v>
      </c>
      <c r="BI8" s="83">
        <f>BI7/F8</f>
        <v>0.6330275229357798</v>
      </c>
      <c r="BJ8" s="82"/>
      <c r="BK8" s="82">
        <f>BF8+BK7</f>
        <v>0</v>
      </c>
      <c r="BL8" s="82">
        <f>BG8+BL7</f>
        <v>41</v>
      </c>
      <c r="BM8" s="82">
        <f>BH8+BM7</f>
        <v>0</v>
      </c>
      <c r="BN8" s="83">
        <f>BN7/F8</f>
        <v>0.6330275229357798</v>
      </c>
      <c r="BO8" s="82"/>
      <c r="BP8" s="82">
        <f>BK8+BP7</f>
        <v>0</v>
      </c>
      <c r="BQ8" s="82">
        <f>BL8+BQ7</f>
        <v>41</v>
      </c>
      <c r="BR8" s="82">
        <f>BM8+BR7</f>
        <v>0</v>
      </c>
      <c r="BS8" s="83">
        <f>BS7/F8</f>
        <v>0.6330275229357798</v>
      </c>
    </row>
  </sheetData>
  <mergeCells count="12">
    <mergeCell ref="AK1:AO1"/>
    <mergeCell ref="M1:P1"/>
    <mergeCell ref="Q1:U1"/>
    <mergeCell ref="V1:Z1"/>
    <mergeCell ref="AA1:AE1"/>
    <mergeCell ref="AF1:AJ1"/>
    <mergeCell ref="BO1:BS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75"/>
  <sheetViews>
    <sheetView zoomScale="150" zoomScaleNormal="150" workbookViewId="0">
      <pane xSplit="12" ySplit="2" topLeftCell="AO33" activePane="bottomRight" state="frozen"/>
      <selection pane="topRight" activeCell="A19" sqref="A19:XFD48"/>
      <selection pane="bottomLeft" activeCell="A19" sqref="A19:XFD48"/>
      <selection pane="bottomRight" activeCell="AX40" sqref="AX40"/>
    </sheetView>
  </sheetViews>
  <sheetFormatPr defaultColWidth="8.85546875" defaultRowHeight="15" x14ac:dyDescent="0.25"/>
  <cols>
    <col min="1" max="1" width="16.42578125" bestFit="1" customWidth="1"/>
    <col min="2" max="2" width="20.5703125" customWidth="1"/>
    <col min="3" max="3" width="5.5703125" customWidth="1"/>
    <col min="4" max="4" width="6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6.140625" bestFit="1" customWidth="1"/>
    <col min="12" max="12" width="8.28515625" bestFit="1" customWidth="1"/>
    <col min="13" max="15" width="3" customWidth="1"/>
    <col min="16" max="16" width="8" customWidth="1"/>
    <col min="17" max="17" width="4" customWidth="1"/>
    <col min="18" max="20" width="3" customWidth="1"/>
    <col min="21" max="21" width="8.28515625" customWidth="1"/>
    <col min="22" max="25" width="3" customWidth="1"/>
    <col min="26" max="26" width="8" bestFit="1" customWidth="1"/>
    <col min="27" max="30" width="3" customWidth="1"/>
    <col min="31" max="31" width="8" bestFit="1" customWidth="1"/>
    <col min="32" max="33" width="3" customWidth="1"/>
    <col min="34" max="34" width="4.28515625" customWidth="1"/>
    <col min="35" max="35" width="3" customWidth="1"/>
    <col min="36" max="36" width="8" bestFit="1" customWidth="1"/>
    <col min="37" max="38" width="3" customWidth="1"/>
    <col min="39" max="39" width="3.7109375" customWidth="1"/>
    <col min="40" max="40" width="3" customWidth="1"/>
    <col min="41" max="41" width="8" customWidth="1"/>
    <col min="42" max="43" width="3" customWidth="1"/>
    <col min="44" max="44" width="3.85546875" customWidth="1"/>
    <col min="45" max="45" width="3" customWidth="1"/>
    <col min="46" max="46" width="8" customWidth="1"/>
    <col min="47" max="48" width="3" customWidth="1"/>
    <col min="49" max="49" width="3.85546875" customWidth="1"/>
    <col min="50" max="50" width="3" customWidth="1"/>
    <col min="51" max="51" width="8" customWidth="1"/>
    <col min="52" max="53" width="3" customWidth="1"/>
    <col min="54" max="54" width="3.85546875" customWidth="1"/>
    <col min="55" max="55" width="3" customWidth="1"/>
    <col min="56" max="56" width="8" customWidth="1"/>
    <col min="57" max="58" width="3" customWidth="1"/>
    <col min="59" max="59" width="4.140625" customWidth="1"/>
    <col min="60" max="60" width="3" customWidth="1"/>
    <col min="61" max="61" width="8" customWidth="1"/>
    <col min="62" max="63" width="3" customWidth="1"/>
    <col min="64" max="64" width="4.28515625" customWidth="1"/>
    <col min="65" max="65" width="3" customWidth="1"/>
    <col min="66" max="66" width="8" customWidth="1"/>
    <col min="67" max="68" width="3" customWidth="1"/>
    <col min="69" max="69" width="4.5703125" customWidth="1"/>
    <col min="70" max="70" width="3" customWidth="1"/>
    <col min="71" max="71" width="8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/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19" t="s">
        <v>133</v>
      </c>
      <c r="B3" s="1"/>
      <c r="C3" s="1"/>
      <c r="D3" s="1"/>
      <c r="E3" s="16"/>
      <c r="F3" s="43"/>
      <c r="G3" s="2"/>
      <c r="H3" s="66"/>
      <c r="I3" s="66"/>
      <c r="J3" s="76"/>
      <c r="K3" s="9">
        <v>2025</v>
      </c>
      <c r="L3" s="9">
        <v>2025</v>
      </c>
      <c r="M3" s="9"/>
      <c r="N3" s="9"/>
      <c r="O3" s="9"/>
      <c r="P3" s="66">
        <f>+H3+M3+N3+O3</f>
        <v>0</v>
      </c>
      <c r="Q3" s="9"/>
      <c r="R3" s="9"/>
      <c r="S3" s="9"/>
      <c r="T3" s="9"/>
      <c r="U3" s="1">
        <f t="shared" ref="U3:U11" si="0">SUM(P3:T3)</f>
        <v>0</v>
      </c>
      <c r="V3" s="9"/>
      <c r="W3" s="9"/>
      <c r="X3" s="9"/>
      <c r="Y3" s="9"/>
      <c r="Z3" s="1">
        <f t="shared" ref="Z3:Z11" si="1">SUM(U3:Y3)</f>
        <v>0</v>
      </c>
      <c r="AA3" s="9"/>
      <c r="AB3" s="9"/>
      <c r="AC3" s="9"/>
      <c r="AD3" s="9"/>
      <c r="AE3" s="1">
        <f t="shared" ref="AE3:AE11" si="2">SUM(Z3:AD3)</f>
        <v>0</v>
      </c>
      <c r="AF3" s="9"/>
      <c r="AG3" s="9"/>
      <c r="AH3" s="9"/>
      <c r="AI3" s="9"/>
      <c r="AJ3" s="1">
        <f t="shared" ref="AJ3:AJ11" si="3">SUM(AE3:AI3)</f>
        <v>0</v>
      </c>
      <c r="AK3" s="9"/>
      <c r="AL3" s="9"/>
      <c r="AM3" s="9"/>
      <c r="AN3" s="9"/>
      <c r="AO3" s="1">
        <f t="shared" ref="AO3:AO11" si="4">SUM(AJ3:AN3)</f>
        <v>0</v>
      </c>
      <c r="AP3" s="9"/>
      <c r="AQ3" s="9"/>
      <c r="AR3" s="9"/>
      <c r="AS3" s="9"/>
      <c r="AT3" s="1">
        <f t="shared" ref="AT3:AT11" si="5">SUM(AO3:AS3)</f>
        <v>0</v>
      </c>
      <c r="AU3" s="9"/>
      <c r="AV3" s="9"/>
      <c r="AW3" s="9"/>
      <c r="AX3" s="9"/>
      <c r="AY3" s="1">
        <f t="shared" ref="AY3:AY11" si="6">SUM(AT3:AX3)</f>
        <v>0</v>
      </c>
      <c r="AZ3" s="9"/>
      <c r="BA3" s="9"/>
      <c r="BB3" s="9"/>
      <c r="BC3" s="9"/>
      <c r="BD3" s="1">
        <f t="shared" ref="BD3:BD11" si="7">SUM(AY3:BC3)</f>
        <v>0</v>
      </c>
      <c r="BE3" s="9"/>
      <c r="BF3" s="9"/>
      <c r="BG3" s="9"/>
      <c r="BH3" s="9"/>
      <c r="BI3" s="1">
        <f t="shared" ref="BI3:BI11" si="8">SUM(BD3:BH3)</f>
        <v>0</v>
      </c>
      <c r="BJ3" s="9"/>
      <c r="BK3" s="9"/>
      <c r="BL3" s="9"/>
      <c r="BM3" s="9"/>
      <c r="BN3" s="1">
        <f t="shared" ref="BN3:BN11" si="9">SUM(BI3:BM3)</f>
        <v>0</v>
      </c>
      <c r="BO3" s="9"/>
      <c r="BP3" s="9"/>
      <c r="BQ3" s="9"/>
      <c r="BR3" s="9"/>
      <c r="BS3" s="1">
        <f t="shared" ref="BS3:BS10" si="10">SUM(BN3:BR3)</f>
        <v>0</v>
      </c>
    </row>
    <row r="4" spans="1:71" s="86" customFormat="1" x14ac:dyDescent="0.25">
      <c r="A4" s="94"/>
      <c r="B4" s="82" t="s">
        <v>134</v>
      </c>
      <c r="C4" s="87">
        <v>1</v>
      </c>
      <c r="D4" s="82"/>
      <c r="E4" s="120">
        <v>38</v>
      </c>
      <c r="F4" s="124"/>
      <c r="G4" s="83">
        <f>$BS4/E4</f>
        <v>0.97368421052631582</v>
      </c>
      <c r="H4" s="84">
        <v>14</v>
      </c>
      <c r="I4" s="84">
        <f t="shared" ref="I4:I11" si="11">+H4+J4</f>
        <v>14</v>
      </c>
      <c r="J4" s="91"/>
      <c r="K4" s="85">
        <v>2025</v>
      </c>
      <c r="L4" s="9">
        <v>2025</v>
      </c>
      <c r="M4" s="85"/>
      <c r="N4" s="85">
        <v>1</v>
      </c>
      <c r="O4" s="85"/>
      <c r="P4" s="84">
        <f>SUM(M4:O4)+H4</f>
        <v>15</v>
      </c>
      <c r="Q4" s="85">
        <v>1</v>
      </c>
      <c r="R4" s="85"/>
      <c r="S4" s="85"/>
      <c r="T4" s="85"/>
      <c r="U4" s="82">
        <f t="shared" si="0"/>
        <v>16</v>
      </c>
      <c r="V4" s="85"/>
      <c r="W4" s="85"/>
      <c r="X4" s="85"/>
      <c r="Y4" s="85"/>
      <c r="Z4" s="82">
        <f t="shared" si="1"/>
        <v>16</v>
      </c>
      <c r="AA4" s="85"/>
      <c r="AB4" s="85"/>
      <c r="AC4" s="85"/>
      <c r="AD4" s="85"/>
      <c r="AE4" s="82">
        <f t="shared" si="2"/>
        <v>16</v>
      </c>
      <c r="AF4" s="85"/>
      <c r="AG4" s="85"/>
      <c r="AH4" s="85">
        <v>21</v>
      </c>
      <c r="AI4" s="85"/>
      <c r="AJ4" s="82">
        <f t="shared" si="3"/>
        <v>37</v>
      </c>
      <c r="AK4" s="85"/>
      <c r="AL4" s="85"/>
      <c r="AM4" s="85"/>
      <c r="AN4" s="85"/>
      <c r="AO4" s="82">
        <f t="shared" si="4"/>
        <v>37</v>
      </c>
      <c r="AP4" s="85"/>
      <c r="AQ4" s="85"/>
      <c r="AR4" s="85"/>
      <c r="AS4" s="85"/>
      <c r="AT4" s="82">
        <f t="shared" si="5"/>
        <v>37</v>
      </c>
      <c r="AU4" s="85"/>
      <c r="AV4" s="85"/>
      <c r="AW4" s="85"/>
      <c r="AX4" s="85"/>
      <c r="AY4" s="82">
        <f t="shared" si="6"/>
        <v>37</v>
      </c>
      <c r="AZ4" s="85"/>
      <c r="BA4" s="85"/>
      <c r="BB4" s="85"/>
      <c r="BC4" s="85"/>
      <c r="BD4" s="82">
        <f t="shared" si="7"/>
        <v>37</v>
      </c>
      <c r="BE4" s="85"/>
      <c r="BF4" s="85"/>
      <c r="BG4" s="85"/>
      <c r="BH4" s="85"/>
      <c r="BI4" s="82">
        <f t="shared" si="8"/>
        <v>37</v>
      </c>
      <c r="BJ4" s="85"/>
      <c r="BK4" s="85"/>
      <c r="BL4" s="85"/>
      <c r="BM4" s="85"/>
      <c r="BN4" s="82">
        <f t="shared" si="9"/>
        <v>37</v>
      </c>
      <c r="BO4" s="85"/>
      <c r="BP4" s="85"/>
      <c r="BQ4" s="85"/>
      <c r="BR4" s="85"/>
      <c r="BS4" s="82">
        <f t="shared" si="10"/>
        <v>37</v>
      </c>
    </row>
    <row r="5" spans="1:71" s="147" customFormat="1" x14ac:dyDescent="0.25">
      <c r="A5" s="175"/>
      <c r="B5" s="141" t="s">
        <v>135</v>
      </c>
      <c r="C5" s="142">
        <v>3</v>
      </c>
      <c r="D5" s="142">
        <v>160</v>
      </c>
      <c r="E5" s="149">
        <v>75</v>
      </c>
      <c r="F5" s="176"/>
      <c r="G5" s="143">
        <f t="shared" ref="G5:G11" si="12">$BS5/E5</f>
        <v>1.08</v>
      </c>
      <c r="H5" s="144">
        <v>42</v>
      </c>
      <c r="I5" s="144">
        <f t="shared" si="11"/>
        <v>44</v>
      </c>
      <c r="J5" s="145">
        <v>2</v>
      </c>
      <c r="K5" s="146">
        <v>2025</v>
      </c>
      <c r="L5" s="9">
        <v>2025</v>
      </c>
      <c r="M5" s="146">
        <v>1</v>
      </c>
      <c r="N5" s="146">
        <v>34</v>
      </c>
      <c r="O5" s="146"/>
      <c r="P5" s="144">
        <f>SUM(M5:O5)+H5</f>
        <v>77</v>
      </c>
      <c r="Q5" s="146">
        <v>1</v>
      </c>
      <c r="R5" s="146"/>
      <c r="S5" s="146"/>
      <c r="T5" s="146"/>
      <c r="U5" s="141">
        <f t="shared" si="0"/>
        <v>78</v>
      </c>
      <c r="V5" s="146">
        <v>1</v>
      </c>
      <c r="W5" s="146"/>
      <c r="X5" s="146"/>
      <c r="Y5" s="146"/>
      <c r="Z5" s="141">
        <f t="shared" si="1"/>
        <v>79</v>
      </c>
      <c r="AA5" s="146"/>
      <c r="AB5" s="146"/>
      <c r="AC5" s="146"/>
      <c r="AD5" s="146"/>
      <c r="AE5" s="141">
        <f t="shared" si="2"/>
        <v>79</v>
      </c>
      <c r="AF5" s="146"/>
      <c r="AG5" s="146"/>
      <c r="AH5" s="146"/>
      <c r="AI5" s="146"/>
      <c r="AJ5" s="141">
        <f t="shared" si="3"/>
        <v>79</v>
      </c>
      <c r="AK5" s="146"/>
      <c r="AL5" s="146"/>
      <c r="AM5" s="146"/>
      <c r="AN5" s="146"/>
      <c r="AO5" s="141">
        <f t="shared" si="4"/>
        <v>79</v>
      </c>
      <c r="AP5" s="146">
        <v>1</v>
      </c>
      <c r="AQ5" s="146">
        <v>1</v>
      </c>
      <c r="AR5" s="146"/>
      <c r="AS5" s="146"/>
      <c r="AT5" s="141">
        <f t="shared" si="5"/>
        <v>81</v>
      </c>
      <c r="AU5" s="146"/>
      <c r="AV5" s="146"/>
      <c r="AW5" s="146"/>
      <c r="AX5" s="146"/>
      <c r="AY5" s="141">
        <f t="shared" si="6"/>
        <v>81</v>
      </c>
      <c r="AZ5" s="146"/>
      <c r="BA5" s="146"/>
      <c r="BB5" s="146"/>
      <c r="BC5" s="146"/>
      <c r="BD5" s="141">
        <f t="shared" si="7"/>
        <v>81</v>
      </c>
      <c r="BE5" s="146"/>
      <c r="BF5" s="146"/>
      <c r="BG5" s="146"/>
      <c r="BH5" s="146"/>
      <c r="BI5" s="141">
        <f t="shared" si="8"/>
        <v>81</v>
      </c>
      <c r="BJ5" s="146"/>
      <c r="BK5" s="146"/>
      <c r="BL5" s="146"/>
      <c r="BM5" s="146"/>
      <c r="BN5" s="141">
        <f t="shared" si="9"/>
        <v>81</v>
      </c>
      <c r="BO5" s="146"/>
      <c r="BP5" s="146"/>
      <c r="BQ5" s="146"/>
      <c r="BR5" s="146"/>
      <c r="BS5" s="141">
        <f t="shared" si="10"/>
        <v>81</v>
      </c>
    </row>
    <row r="6" spans="1:71" s="147" customFormat="1" x14ac:dyDescent="0.25">
      <c r="A6" s="175"/>
      <c r="B6" s="141" t="s">
        <v>136</v>
      </c>
      <c r="C6" s="142">
        <v>4</v>
      </c>
      <c r="D6" s="142">
        <v>2621</v>
      </c>
      <c r="E6" s="149">
        <v>22</v>
      </c>
      <c r="F6" s="176"/>
      <c r="G6" s="143">
        <f t="shared" si="12"/>
        <v>1</v>
      </c>
      <c r="H6" s="144">
        <v>19</v>
      </c>
      <c r="I6" s="144">
        <f t="shared" si="11"/>
        <v>19</v>
      </c>
      <c r="J6" s="145"/>
      <c r="K6" s="146">
        <v>2025</v>
      </c>
      <c r="L6" s="146">
        <v>2025</v>
      </c>
      <c r="M6" s="146"/>
      <c r="N6" s="146">
        <v>3</v>
      </c>
      <c r="O6" s="146"/>
      <c r="P6" s="144">
        <f t="shared" ref="P6:P11" si="13">SUM(M6:O6)+H6</f>
        <v>22</v>
      </c>
      <c r="Q6" s="146"/>
      <c r="R6" s="146"/>
      <c r="S6" s="146"/>
      <c r="T6" s="146"/>
      <c r="U6" s="141">
        <f t="shared" si="0"/>
        <v>22</v>
      </c>
      <c r="V6" s="146"/>
      <c r="W6" s="146"/>
      <c r="X6" s="146"/>
      <c r="Y6" s="146"/>
      <c r="Z6" s="141">
        <f t="shared" si="1"/>
        <v>22</v>
      </c>
      <c r="AA6" s="146"/>
      <c r="AB6" s="146"/>
      <c r="AC6" s="146"/>
      <c r="AD6" s="146"/>
      <c r="AE6" s="141">
        <f t="shared" si="2"/>
        <v>22</v>
      </c>
      <c r="AF6" s="146"/>
      <c r="AG6" s="146"/>
      <c r="AH6" s="146"/>
      <c r="AI6" s="146"/>
      <c r="AJ6" s="141">
        <f t="shared" si="3"/>
        <v>22</v>
      </c>
      <c r="AK6" s="146"/>
      <c r="AL6" s="146"/>
      <c r="AM6" s="146"/>
      <c r="AN6" s="146"/>
      <c r="AO6" s="141">
        <f t="shared" si="4"/>
        <v>22</v>
      </c>
      <c r="AP6" s="146"/>
      <c r="AQ6" s="146"/>
      <c r="AR6" s="146"/>
      <c r="AS6" s="146"/>
      <c r="AT6" s="141">
        <f t="shared" si="5"/>
        <v>22</v>
      </c>
      <c r="AU6" s="146"/>
      <c r="AV6" s="146"/>
      <c r="AW6" s="146"/>
      <c r="AX6" s="146"/>
      <c r="AY6" s="141">
        <f t="shared" si="6"/>
        <v>22</v>
      </c>
      <c r="AZ6" s="146"/>
      <c r="BA6" s="146"/>
      <c r="BB6" s="146"/>
      <c r="BC6" s="146"/>
      <c r="BD6" s="141">
        <f t="shared" si="7"/>
        <v>22</v>
      </c>
      <c r="BE6" s="146"/>
      <c r="BF6" s="146"/>
      <c r="BG6" s="146"/>
      <c r="BH6" s="146"/>
      <c r="BI6" s="141">
        <f t="shared" si="8"/>
        <v>22</v>
      </c>
      <c r="BJ6" s="146"/>
      <c r="BK6" s="146"/>
      <c r="BL6" s="146"/>
      <c r="BM6" s="146"/>
      <c r="BN6" s="141">
        <f t="shared" si="9"/>
        <v>22</v>
      </c>
      <c r="BO6" s="146"/>
      <c r="BP6" s="146"/>
      <c r="BQ6" s="146"/>
      <c r="BR6" s="146"/>
      <c r="BS6" s="141">
        <f t="shared" si="10"/>
        <v>22</v>
      </c>
    </row>
    <row r="7" spans="1:71" s="86" customFormat="1" x14ac:dyDescent="0.25">
      <c r="A7" s="94"/>
      <c r="B7" s="82" t="s">
        <v>137</v>
      </c>
      <c r="C7" s="87">
        <v>6</v>
      </c>
      <c r="D7" s="87"/>
      <c r="E7" s="120">
        <v>30</v>
      </c>
      <c r="F7" s="124"/>
      <c r="G7" s="83">
        <f t="shared" si="12"/>
        <v>1.0666666666666667</v>
      </c>
      <c r="H7" s="84">
        <v>16</v>
      </c>
      <c r="I7" s="84">
        <f t="shared" si="11"/>
        <v>16</v>
      </c>
      <c r="J7" s="91"/>
      <c r="K7" s="85">
        <v>2025</v>
      </c>
      <c r="L7" s="9">
        <v>2025</v>
      </c>
      <c r="M7" s="85"/>
      <c r="N7" s="85"/>
      <c r="O7" s="85"/>
      <c r="P7" s="84">
        <f t="shared" si="13"/>
        <v>16</v>
      </c>
      <c r="Q7" s="85"/>
      <c r="R7" s="85"/>
      <c r="S7" s="85"/>
      <c r="T7" s="85"/>
      <c r="U7" s="82">
        <f t="shared" si="0"/>
        <v>16</v>
      </c>
      <c r="V7" s="85"/>
      <c r="W7" s="85"/>
      <c r="X7" s="85"/>
      <c r="Y7" s="85"/>
      <c r="Z7" s="82">
        <f t="shared" si="1"/>
        <v>16</v>
      </c>
      <c r="AA7" s="85"/>
      <c r="AB7" s="85">
        <v>2</v>
      </c>
      <c r="AC7" s="85">
        <v>14</v>
      </c>
      <c r="AD7" s="85"/>
      <c r="AE7" s="82">
        <f t="shared" si="2"/>
        <v>32</v>
      </c>
      <c r="AF7" s="85"/>
      <c r="AG7" s="85"/>
      <c r="AH7" s="85"/>
      <c r="AI7" s="85"/>
      <c r="AJ7" s="82">
        <f t="shared" si="3"/>
        <v>32</v>
      </c>
      <c r="AK7" s="85"/>
      <c r="AL7" s="85"/>
      <c r="AM7" s="85"/>
      <c r="AN7" s="85"/>
      <c r="AO7" s="82">
        <f t="shared" si="4"/>
        <v>32</v>
      </c>
      <c r="AP7" s="85"/>
      <c r="AQ7" s="85"/>
      <c r="AR7" s="85"/>
      <c r="AS7" s="85"/>
      <c r="AT7" s="82">
        <f t="shared" si="5"/>
        <v>32</v>
      </c>
      <c r="AU7" s="85"/>
      <c r="AV7" s="85"/>
      <c r="AW7" s="85"/>
      <c r="AX7" s="85"/>
      <c r="AY7" s="82">
        <f t="shared" si="6"/>
        <v>32</v>
      </c>
      <c r="AZ7" s="85"/>
      <c r="BA7" s="85"/>
      <c r="BB7" s="85"/>
      <c r="BC7" s="85"/>
      <c r="BD7" s="82">
        <f t="shared" si="7"/>
        <v>32</v>
      </c>
      <c r="BE7" s="85"/>
      <c r="BF7" s="85"/>
      <c r="BG7" s="85"/>
      <c r="BH7" s="85"/>
      <c r="BI7" s="82">
        <f t="shared" si="8"/>
        <v>32</v>
      </c>
      <c r="BJ7" s="85"/>
      <c r="BK7" s="85"/>
      <c r="BL7" s="85"/>
      <c r="BM7" s="85"/>
      <c r="BN7" s="82">
        <f t="shared" si="9"/>
        <v>32</v>
      </c>
      <c r="BO7" s="85"/>
      <c r="BP7" s="85"/>
      <c r="BQ7" s="85"/>
      <c r="BR7" s="85"/>
      <c r="BS7" s="82">
        <f t="shared" si="10"/>
        <v>32</v>
      </c>
    </row>
    <row r="8" spans="1:71" s="86" customFormat="1" x14ac:dyDescent="0.25">
      <c r="A8" s="94"/>
      <c r="B8" s="82" t="s">
        <v>138</v>
      </c>
      <c r="C8" s="87">
        <v>10</v>
      </c>
      <c r="D8" s="87">
        <v>6054</v>
      </c>
      <c r="E8" s="120">
        <v>31</v>
      </c>
      <c r="F8" s="124"/>
      <c r="G8" s="83">
        <f t="shared" si="12"/>
        <v>1</v>
      </c>
      <c r="H8" s="84">
        <v>24</v>
      </c>
      <c r="I8" s="84">
        <f t="shared" si="11"/>
        <v>25</v>
      </c>
      <c r="J8" s="91">
        <v>1</v>
      </c>
      <c r="K8" s="85">
        <v>2025</v>
      </c>
      <c r="L8" s="9">
        <v>2025</v>
      </c>
      <c r="M8" s="85"/>
      <c r="N8" s="85"/>
      <c r="O8" s="85"/>
      <c r="P8" s="84">
        <f t="shared" si="13"/>
        <v>24</v>
      </c>
      <c r="Q8" s="85"/>
      <c r="R8" s="85"/>
      <c r="S8" s="85"/>
      <c r="T8" s="85"/>
      <c r="U8" s="82">
        <f t="shared" si="0"/>
        <v>24</v>
      </c>
      <c r="V8" s="85"/>
      <c r="W8" s="85"/>
      <c r="X8" s="85"/>
      <c r="Y8" s="85"/>
      <c r="Z8" s="82">
        <f t="shared" si="1"/>
        <v>24</v>
      </c>
      <c r="AA8" s="85"/>
      <c r="AB8" s="85"/>
      <c r="AC8" s="85">
        <v>5</v>
      </c>
      <c r="AD8" s="85"/>
      <c r="AE8" s="82">
        <f t="shared" si="2"/>
        <v>29</v>
      </c>
      <c r="AF8" s="85">
        <v>1</v>
      </c>
      <c r="AG8" s="85"/>
      <c r="AH8" s="85">
        <v>1</v>
      </c>
      <c r="AI8" s="85"/>
      <c r="AJ8" s="82">
        <f t="shared" si="3"/>
        <v>31</v>
      </c>
      <c r="AK8" s="85"/>
      <c r="AL8" s="85"/>
      <c r="AM8" s="85"/>
      <c r="AN8" s="85"/>
      <c r="AO8" s="82">
        <f t="shared" si="4"/>
        <v>31</v>
      </c>
      <c r="AP8" s="85"/>
      <c r="AQ8" s="85"/>
      <c r="AR8" s="85"/>
      <c r="AS8" s="85"/>
      <c r="AT8" s="82">
        <f t="shared" si="5"/>
        <v>31</v>
      </c>
      <c r="AU8" s="85"/>
      <c r="AV8" s="85"/>
      <c r="AW8" s="85"/>
      <c r="AX8" s="85"/>
      <c r="AY8" s="82">
        <f t="shared" si="6"/>
        <v>31</v>
      </c>
      <c r="AZ8" s="85"/>
      <c r="BA8" s="85"/>
      <c r="BB8" s="85"/>
      <c r="BC8" s="85"/>
      <c r="BD8" s="82">
        <f t="shared" si="7"/>
        <v>31</v>
      </c>
      <c r="BE8" s="85"/>
      <c r="BF8" s="85"/>
      <c r="BG8" s="85"/>
      <c r="BH8" s="85"/>
      <c r="BI8" s="82">
        <f t="shared" si="8"/>
        <v>31</v>
      </c>
      <c r="BJ8" s="85"/>
      <c r="BK8" s="85"/>
      <c r="BL8" s="85"/>
      <c r="BM8" s="85"/>
      <c r="BN8" s="82">
        <f t="shared" si="9"/>
        <v>31</v>
      </c>
      <c r="BO8" s="85"/>
      <c r="BP8" s="85"/>
      <c r="BQ8" s="85"/>
      <c r="BR8" s="85"/>
      <c r="BS8" s="82">
        <f t="shared" si="10"/>
        <v>31</v>
      </c>
    </row>
    <row r="9" spans="1:71" s="86" customFormat="1" x14ac:dyDescent="0.25">
      <c r="A9" s="94"/>
      <c r="B9" s="125" t="s">
        <v>139</v>
      </c>
      <c r="C9" s="87">
        <v>16</v>
      </c>
      <c r="D9" s="87">
        <v>8509</v>
      </c>
      <c r="E9" s="120">
        <v>14</v>
      </c>
      <c r="F9" s="124"/>
      <c r="G9" s="83">
        <f t="shared" si="12"/>
        <v>1.0714285714285714</v>
      </c>
      <c r="H9" s="84">
        <v>4</v>
      </c>
      <c r="I9" s="84">
        <f t="shared" si="11"/>
        <v>4</v>
      </c>
      <c r="J9" s="91"/>
      <c r="K9" s="85">
        <v>2025</v>
      </c>
      <c r="L9" s="9">
        <v>2025</v>
      </c>
      <c r="M9" s="85"/>
      <c r="N9" s="85"/>
      <c r="O9" s="85"/>
      <c r="P9" s="84">
        <f t="shared" si="13"/>
        <v>4</v>
      </c>
      <c r="Q9" s="85"/>
      <c r="R9" s="85"/>
      <c r="S9" s="85"/>
      <c r="T9" s="85"/>
      <c r="U9" s="82">
        <f t="shared" si="0"/>
        <v>4</v>
      </c>
      <c r="V9" s="85"/>
      <c r="W9" s="85"/>
      <c r="X9" s="85"/>
      <c r="Y9" s="85">
        <v>1</v>
      </c>
      <c r="Z9" s="82">
        <f t="shared" si="1"/>
        <v>5</v>
      </c>
      <c r="AA9" s="85"/>
      <c r="AB9" s="85"/>
      <c r="AC9" s="85">
        <v>8</v>
      </c>
      <c r="AD9" s="85"/>
      <c r="AE9" s="82">
        <f t="shared" si="2"/>
        <v>13</v>
      </c>
      <c r="AF9" s="85"/>
      <c r="AG9" s="85"/>
      <c r="AH9" s="85"/>
      <c r="AI9" s="85"/>
      <c r="AJ9" s="82">
        <f t="shared" si="3"/>
        <v>13</v>
      </c>
      <c r="AK9" s="85"/>
      <c r="AL9" s="85">
        <v>2</v>
      </c>
      <c r="AM9" s="85"/>
      <c r="AN9" s="85"/>
      <c r="AO9" s="82">
        <f t="shared" si="4"/>
        <v>15</v>
      </c>
      <c r="AP9" s="85"/>
      <c r="AQ9" s="85"/>
      <c r="AR9" s="85"/>
      <c r="AS9" s="85"/>
      <c r="AT9" s="82">
        <f t="shared" si="5"/>
        <v>15</v>
      </c>
      <c r="AU9" s="85"/>
      <c r="AV9" s="85"/>
      <c r="AW9" s="85"/>
      <c r="AX9" s="85"/>
      <c r="AY9" s="82">
        <f t="shared" si="6"/>
        <v>15</v>
      </c>
      <c r="AZ9" s="85"/>
      <c r="BA9" s="85"/>
      <c r="BB9" s="85"/>
      <c r="BC9" s="85"/>
      <c r="BD9" s="82">
        <f t="shared" si="7"/>
        <v>15</v>
      </c>
      <c r="BE9" s="85"/>
      <c r="BF9" s="85"/>
      <c r="BG9" s="85"/>
      <c r="BH9" s="85"/>
      <c r="BI9" s="82">
        <f t="shared" si="8"/>
        <v>15</v>
      </c>
      <c r="BJ9" s="85"/>
      <c r="BK9" s="85"/>
      <c r="BL9" s="85"/>
      <c r="BM9" s="85"/>
      <c r="BN9" s="82">
        <f t="shared" si="9"/>
        <v>15</v>
      </c>
      <c r="BO9" s="85"/>
      <c r="BP9" s="85"/>
      <c r="BQ9" s="85"/>
      <c r="BR9" s="85"/>
      <c r="BS9" s="82">
        <f t="shared" si="10"/>
        <v>15</v>
      </c>
    </row>
    <row r="10" spans="1:71" s="86" customFormat="1" x14ac:dyDescent="0.25">
      <c r="A10" s="94"/>
      <c r="B10" s="82" t="s">
        <v>140</v>
      </c>
      <c r="C10" s="87">
        <v>17</v>
      </c>
      <c r="D10" s="87">
        <v>8950</v>
      </c>
      <c r="E10" s="120">
        <v>43</v>
      </c>
      <c r="F10" s="124"/>
      <c r="G10" s="83">
        <f t="shared" si="12"/>
        <v>1</v>
      </c>
      <c r="H10" s="84">
        <v>31</v>
      </c>
      <c r="I10" s="84">
        <f t="shared" si="11"/>
        <v>31</v>
      </c>
      <c r="J10" s="91"/>
      <c r="K10" s="85">
        <v>2025</v>
      </c>
      <c r="L10" s="9">
        <v>2025</v>
      </c>
      <c r="M10" s="85"/>
      <c r="N10" s="85"/>
      <c r="O10" s="85"/>
      <c r="P10" s="84">
        <f t="shared" si="13"/>
        <v>31</v>
      </c>
      <c r="Q10" s="85"/>
      <c r="R10" s="85"/>
      <c r="S10" s="85"/>
      <c r="T10" s="85"/>
      <c r="U10" s="82">
        <f t="shared" si="0"/>
        <v>31</v>
      </c>
      <c r="V10" s="85"/>
      <c r="W10" s="85"/>
      <c r="X10" s="85"/>
      <c r="Y10" s="85"/>
      <c r="Z10" s="82">
        <f t="shared" si="1"/>
        <v>31</v>
      </c>
      <c r="AA10" s="85"/>
      <c r="AB10" s="85"/>
      <c r="AC10" s="85"/>
      <c r="AD10" s="85"/>
      <c r="AE10" s="82">
        <f t="shared" si="2"/>
        <v>31</v>
      </c>
      <c r="AF10" s="85"/>
      <c r="AG10" s="85"/>
      <c r="AH10" s="85"/>
      <c r="AI10" s="85"/>
      <c r="AJ10" s="82">
        <f t="shared" si="3"/>
        <v>31</v>
      </c>
      <c r="AK10" s="85"/>
      <c r="AL10" s="85"/>
      <c r="AM10" s="85"/>
      <c r="AN10" s="85"/>
      <c r="AO10" s="82">
        <f t="shared" si="4"/>
        <v>31</v>
      </c>
      <c r="AP10" s="85"/>
      <c r="AQ10" s="85"/>
      <c r="AR10" s="85">
        <v>12</v>
      </c>
      <c r="AS10" s="85"/>
      <c r="AT10" s="82">
        <f t="shared" si="5"/>
        <v>43</v>
      </c>
      <c r="AU10" s="85"/>
      <c r="AV10" s="85"/>
      <c r="AW10" s="85"/>
      <c r="AX10" s="85"/>
      <c r="AY10" s="82">
        <f t="shared" si="6"/>
        <v>43</v>
      </c>
      <c r="AZ10" s="85"/>
      <c r="BA10" s="85"/>
      <c r="BB10" s="85"/>
      <c r="BC10" s="85"/>
      <c r="BD10" s="82">
        <f t="shared" si="7"/>
        <v>43</v>
      </c>
      <c r="BE10" s="85"/>
      <c r="BF10" s="85"/>
      <c r="BG10" s="85"/>
      <c r="BH10" s="85"/>
      <c r="BI10" s="82">
        <f t="shared" si="8"/>
        <v>43</v>
      </c>
      <c r="BJ10" s="85"/>
      <c r="BK10" s="85"/>
      <c r="BL10" s="85"/>
      <c r="BM10" s="85"/>
      <c r="BN10" s="82">
        <f t="shared" si="9"/>
        <v>43</v>
      </c>
      <c r="BO10" s="85"/>
      <c r="BP10" s="85"/>
      <c r="BQ10" s="85"/>
      <c r="BR10" s="85"/>
      <c r="BS10" s="82">
        <f t="shared" si="10"/>
        <v>43</v>
      </c>
    </row>
    <row r="11" spans="1:71" s="86" customFormat="1" x14ac:dyDescent="0.25">
      <c r="A11" s="82"/>
      <c r="B11" s="82" t="s">
        <v>141</v>
      </c>
      <c r="C11" s="87">
        <v>27</v>
      </c>
      <c r="D11" s="87">
        <v>10159</v>
      </c>
      <c r="E11" s="120">
        <v>31</v>
      </c>
      <c r="F11" s="124"/>
      <c r="G11" s="83">
        <f t="shared" si="12"/>
        <v>1</v>
      </c>
      <c r="H11" s="84">
        <v>17</v>
      </c>
      <c r="I11" s="84">
        <f t="shared" si="11"/>
        <v>17</v>
      </c>
      <c r="J11" s="91"/>
      <c r="K11" s="85">
        <v>2025</v>
      </c>
      <c r="L11" s="9">
        <v>2025</v>
      </c>
      <c r="M11" s="85"/>
      <c r="N11" s="85"/>
      <c r="O11" s="85"/>
      <c r="P11" s="84">
        <f t="shared" si="13"/>
        <v>17</v>
      </c>
      <c r="Q11" s="85"/>
      <c r="R11" s="85"/>
      <c r="S11" s="85"/>
      <c r="T11" s="85"/>
      <c r="U11" s="82">
        <f t="shared" si="0"/>
        <v>17</v>
      </c>
      <c r="V11" s="85"/>
      <c r="W11" s="85"/>
      <c r="X11" s="85"/>
      <c r="Y11" s="85"/>
      <c r="Z11" s="82">
        <f t="shared" si="1"/>
        <v>17</v>
      </c>
      <c r="AA11" s="85"/>
      <c r="AB11" s="85"/>
      <c r="AC11" s="85">
        <v>14</v>
      </c>
      <c r="AD11" s="85"/>
      <c r="AE11" s="82">
        <f t="shared" si="2"/>
        <v>31</v>
      </c>
      <c r="AF11" s="85"/>
      <c r="AG11" s="85"/>
      <c r="AH11" s="85"/>
      <c r="AI11" s="85"/>
      <c r="AJ11" s="82">
        <f t="shared" si="3"/>
        <v>31</v>
      </c>
      <c r="AK11" s="85"/>
      <c r="AL11" s="85"/>
      <c r="AM11" s="85"/>
      <c r="AN11" s="85"/>
      <c r="AO11" s="82">
        <f t="shared" si="4"/>
        <v>31</v>
      </c>
      <c r="AP11" s="85"/>
      <c r="AQ11" s="85"/>
      <c r="AR11" s="85"/>
      <c r="AS11" s="85"/>
      <c r="AT11" s="82">
        <f t="shared" si="5"/>
        <v>31</v>
      </c>
      <c r="AU11" s="85"/>
      <c r="AV11" s="85"/>
      <c r="AW11" s="85"/>
      <c r="AX11" s="85"/>
      <c r="AY11" s="82">
        <f t="shared" si="6"/>
        <v>31</v>
      </c>
      <c r="AZ11" s="85"/>
      <c r="BA11" s="85"/>
      <c r="BB11" s="85"/>
      <c r="BC11" s="85"/>
      <c r="BD11" s="82">
        <f t="shared" si="7"/>
        <v>31</v>
      </c>
      <c r="BE11" s="85"/>
      <c r="BF11" s="85"/>
      <c r="BG11" s="85"/>
      <c r="BH11" s="85"/>
      <c r="BI11" s="82">
        <f t="shared" si="8"/>
        <v>31</v>
      </c>
      <c r="BJ11" s="85"/>
      <c r="BK11" s="85"/>
      <c r="BL11" s="85"/>
      <c r="BM11" s="85"/>
      <c r="BN11" s="82">
        <f t="shared" si="9"/>
        <v>31</v>
      </c>
      <c r="BO11" s="85"/>
      <c r="BP11" s="85"/>
      <c r="BQ11" s="85"/>
      <c r="BR11" s="85"/>
      <c r="BS11" s="82">
        <f>SUM(BN11:BR11)</f>
        <v>31</v>
      </c>
    </row>
    <row r="12" spans="1:71" s="86" customFormat="1" x14ac:dyDescent="0.25">
      <c r="A12" s="82"/>
      <c r="B12" s="82"/>
      <c r="C12" s="82"/>
      <c r="D12" s="82"/>
      <c r="E12" s="82"/>
      <c r="F12" s="82"/>
      <c r="G12" s="82"/>
      <c r="H12" s="84"/>
      <c r="I12" s="84"/>
      <c r="J12" s="84"/>
      <c r="K12" s="82"/>
      <c r="L12" s="82"/>
      <c r="M12" s="82">
        <f>SUM(M5:M11)</f>
        <v>1</v>
      </c>
      <c r="N12" s="82">
        <f>SUM(N5:N11)</f>
        <v>37</v>
      </c>
      <c r="O12" s="82">
        <f>SUM(O5:O11)</f>
        <v>0</v>
      </c>
      <c r="P12" s="84">
        <f t="shared" ref="P12:AU12" si="14">SUM(P3:P11)</f>
        <v>206</v>
      </c>
      <c r="Q12" s="84">
        <f t="shared" si="14"/>
        <v>2</v>
      </c>
      <c r="R12" s="84">
        <f t="shared" si="14"/>
        <v>0</v>
      </c>
      <c r="S12" s="84">
        <f t="shared" si="14"/>
        <v>0</v>
      </c>
      <c r="T12" s="84">
        <f t="shared" si="14"/>
        <v>0</v>
      </c>
      <c r="U12" s="84">
        <f t="shared" si="14"/>
        <v>208</v>
      </c>
      <c r="V12" s="84">
        <f t="shared" si="14"/>
        <v>1</v>
      </c>
      <c r="W12" s="84">
        <f t="shared" si="14"/>
        <v>0</v>
      </c>
      <c r="X12" s="84">
        <f t="shared" si="14"/>
        <v>0</v>
      </c>
      <c r="Y12" s="84">
        <f t="shared" si="14"/>
        <v>1</v>
      </c>
      <c r="Z12" s="84">
        <f t="shared" si="14"/>
        <v>210</v>
      </c>
      <c r="AA12" s="84">
        <f t="shared" si="14"/>
        <v>0</v>
      </c>
      <c r="AB12" s="84">
        <f t="shared" si="14"/>
        <v>2</v>
      </c>
      <c r="AC12" s="84">
        <f t="shared" si="14"/>
        <v>41</v>
      </c>
      <c r="AD12" s="84">
        <f t="shared" si="14"/>
        <v>0</v>
      </c>
      <c r="AE12" s="84">
        <f t="shared" si="14"/>
        <v>253</v>
      </c>
      <c r="AF12" s="84">
        <f t="shared" si="14"/>
        <v>1</v>
      </c>
      <c r="AG12" s="84">
        <f t="shared" si="14"/>
        <v>0</v>
      </c>
      <c r="AH12" s="84">
        <f t="shared" si="14"/>
        <v>22</v>
      </c>
      <c r="AI12" s="84">
        <f t="shared" si="14"/>
        <v>0</v>
      </c>
      <c r="AJ12" s="84">
        <f t="shared" si="14"/>
        <v>276</v>
      </c>
      <c r="AK12" s="84">
        <f t="shared" si="14"/>
        <v>0</v>
      </c>
      <c r="AL12" s="84">
        <f t="shared" si="14"/>
        <v>2</v>
      </c>
      <c r="AM12" s="84">
        <f t="shared" si="14"/>
        <v>0</v>
      </c>
      <c r="AN12" s="84">
        <f t="shared" si="14"/>
        <v>0</v>
      </c>
      <c r="AO12" s="84">
        <f t="shared" si="14"/>
        <v>278</v>
      </c>
      <c r="AP12" s="84">
        <f t="shared" si="14"/>
        <v>1</v>
      </c>
      <c r="AQ12" s="84">
        <f t="shared" si="14"/>
        <v>1</v>
      </c>
      <c r="AR12" s="84">
        <f t="shared" si="14"/>
        <v>12</v>
      </c>
      <c r="AS12" s="84">
        <f t="shared" si="14"/>
        <v>0</v>
      </c>
      <c r="AT12" s="84">
        <f t="shared" si="14"/>
        <v>292</v>
      </c>
      <c r="AU12" s="84">
        <f t="shared" si="14"/>
        <v>0</v>
      </c>
      <c r="AV12" s="84">
        <f t="shared" ref="AV12:BS12" si="15">SUM(AV3:AV11)</f>
        <v>0</v>
      </c>
      <c r="AW12" s="84">
        <f t="shared" si="15"/>
        <v>0</v>
      </c>
      <c r="AX12" s="84">
        <f t="shared" si="15"/>
        <v>0</v>
      </c>
      <c r="AY12" s="84">
        <f t="shared" si="15"/>
        <v>292</v>
      </c>
      <c r="AZ12" s="84">
        <f t="shared" si="15"/>
        <v>0</v>
      </c>
      <c r="BA12" s="84">
        <f t="shared" si="15"/>
        <v>0</v>
      </c>
      <c r="BB12" s="84">
        <f t="shared" si="15"/>
        <v>0</v>
      </c>
      <c r="BC12" s="84">
        <f t="shared" si="15"/>
        <v>0</v>
      </c>
      <c r="BD12" s="84">
        <f t="shared" si="15"/>
        <v>292</v>
      </c>
      <c r="BE12" s="84">
        <f t="shared" si="15"/>
        <v>0</v>
      </c>
      <c r="BF12" s="84">
        <f t="shared" si="15"/>
        <v>0</v>
      </c>
      <c r="BG12" s="84">
        <f t="shared" si="15"/>
        <v>0</v>
      </c>
      <c r="BH12" s="84">
        <f t="shared" si="15"/>
        <v>0</v>
      </c>
      <c r="BI12" s="84">
        <f t="shared" si="15"/>
        <v>292</v>
      </c>
      <c r="BJ12" s="84">
        <f t="shared" si="15"/>
        <v>0</v>
      </c>
      <c r="BK12" s="84">
        <f t="shared" si="15"/>
        <v>0</v>
      </c>
      <c r="BL12" s="84">
        <f t="shared" si="15"/>
        <v>0</v>
      </c>
      <c r="BM12" s="84">
        <f t="shared" si="15"/>
        <v>0</v>
      </c>
      <c r="BN12" s="84">
        <f t="shared" si="15"/>
        <v>292</v>
      </c>
      <c r="BO12" s="84">
        <f t="shared" si="15"/>
        <v>0</v>
      </c>
      <c r="BP12" s="84">
        <f t="shared" si="15"/>
        <v>0</v>
      </c>
      <c r="BQ12" s="84">
        <f t="shared" si="15"/>
        <v>0</v>
      </c>
      <c r="BR12" s="84">
        <f t="shared" si="15"/>
        <v>0</v>
      </c>
      <c r="BS12" s="84">
        <f t="shared" si="15"/>
        <v>292</v>
      </c>
    </row>
    <row r="13" spans="1:71" s="86" customFormat="1" x14ac:dyDescent="0.25">
      <c r="A13" s="82"/>
      <c r="B13" s="82" t="s">
        <v>31</v>
      </c>
      <c r="C13" s="82">
        <f>COUNT(C4:C11)</f>
        <v>8</v>
      </c>
      <c r="D13" s="82"/>
      <c r="E13" s="82">
        <f>SUM(E3:E11)</f>
        <v>284</v>
      </c>
      <c r="F13" s="82">
        <f>SUM(E3:E11)+1</f>
        <v>285</v>
      </c>
      <c r="G13" s="83">
        <f>$BS12/F13</f>
        <v>1.024561403508772</v>
      </c>
      <c r="H13" s="84">
        <f>SUM(H3:H11)</f>
        <v>167</v>
      </c>
      <c r="I13" s="84">
        <f>SUM(I3:I11)</f>
        <v>170</v>
      </c>
      <c r="J13" s="84">
        <f>SUM(J3:J11)</f>
        <v>3</v>
      </c>
      <c r="K13" s="82"/>
      <c r="L13" s="82"/>
      <c r="M13" s="82"/>
      <c r="N13" s="82"/>
      <c r="O13" s="82"/>
      <c r="P13" s="83">
        <f>P12/F13</f>
        <v>0.72280701754385968</v>
      </c>
      <c r="Q13" s="82"/>
      <c r="R13" s="82">
        <f>M12+R12</f>
        <v>1</v>
      </c>
      <c r="S13" s="82">
        <f>N12+S12</f>
        <v>37</v>
      </c>
      <c r="T13" s="82">
        <f>O12+T12</f>
        <v>0</v>
      </c>
      <c r="U13" s="83">
        <f>U12/F13</f>
        <v>0.72982456140350882</v>
      </c>
      <c r="V13" s="82"/>
      <c r="W13" s="82">
        <f>R13+W12</f>
        <v>1</v>
      </c>
      <c r="X13" s="82">
        <f>S13+X12</f>
        <v>37</v>
      </c>
      <c r="Y13" s="82">
        <f>T13+Y12</f>
        <v>1</v>
      </c>
      <c r="Z13" s="83">
        <f>Z12/F13</f>
        <v>0.73684210526315785</v>
      </c>
      <c r="AA13" s="82"/>
      <c r="AB13" s="82">
        <f>W13+AB12</f>
        <v>3</v>
      </c>
      <c r="AC13" s="82">
        <f>X13+AC12</f>
        <v>78</v>
      </c>
      <c r="AD13" s="82">
        <f>Y13+AD12</f>
        <v>1</v>
      </c>
      <c r="AE13" s="83">
        <f>AE12/F13</f>
        <v>0.88771929824561402</v>
      </c>
      <c r="AF13" s="82"/>
      <c r="AG13" s="82">
        <f>AB13+AG12</f>
        <v>3</v>
      </c>
      <c r="AH13" s="82">
        <f>AC13+AH12</f>
        <v>100</v>
      </c>
      <c r="AI13" s="82">
        <f>AD13+AI12</f>
        <v>1</v>
      </c>
      <c r="AJ13" s="83">
        <f>AJ12/F13</f>
        <v>0.96842105263157896</v>
      </c>
      <c r="AK13" s="82"/>
      <c r="AL13" s="82">
        <f>AG13+AL12</f>
        <v>5</v>
      </c>
      <c r="AM13" s="82">
        <f>AH13+AM12</f>
        <v>100</v>
      </c>
      <c r="AN13" s="82">
        <f>AI13+AN12</f>
        <v>1</v>
      </c>
      <c r="AO13" s="83">
        <f>AO12/F13</f>
        <v>0.9754385964912281</v>
      </c>
      <c r="AP13" s="82"/>
      <c r="AQ13" s="82">
        <f>AL13+AQ12</f>
        <v>6</v>
      </c>
      <c r="AR13" s="82">
        <f>AM13+AR12</f>
        <v>112</v>
      </c>
      <c r="AS13" s="82">
        <f>AN13+AS12</f>
        <v>1</v>
      </c>
      <c r="AT13" s="83">
        <f>AT12/F13</f>
        <v>1.024561403508772</v>
      </c>
      <c r="AU13" s="82"/>
      <c r="AV13" s="82">
        <f>AQ13+AV12</f>
        <v>6</v>
      </c>
      <c r="AW13" s="82">
        <f>AR13+AW12</f>
        <v>112</v>
      </c>
      <c r="AX13" s="82">
        <f>AS13+AX12</f>
        <v>1</v>
      </c>
      <c r="AY13" s="83">
        <f>AY12/F13</f>
        <v>1.024561403508772</v>
      </c>
      <c r="AZ13" s="82"/>
      <c r="BA13" s="82">
        <f>AV13+BA12</f>
        <v>6</v>
      </c>
      <c r="BB13" s="82">
        <f>AW13+BB12</f>
        <v>112</v>
      </c>
      <c r="BC13" s="82">
        <f>AX13+BC12</f>
        <v>1</v>
      </c>
      <c r="BD13" s="83">
        <f>BD12/F13</f>
        <v>1.024561403508772</v>
      </c>
      <c r="BE13" s="82"/>
      <c r="BF13" s="82">
        <f>BA13+BF12</f>
        <v>6</v>
      </c>
      <c r="BG13" s="82">
        <f>BB13+BG12</f>
        <v>112</v>
      </c>
      <c r="BH13" s="82">
        <f>BC13+BH12</f>
        <v>1</v>
      </c>
      <c r="BI13" s="83">
        <f>BI12/F13</f>
        <v>1.024561403508772</v>
      </c>
      <c r="BJ13" s="82"/>
      <c r="BK13" s="82">
        <f>BF13+BK12</f>
        <v>6</v>
      </c>
      <c r="BL13" s="82">
        <f>BG13+BL12</f>
        <v>112</v>
      </c>
      <c r="BM13" s="82">
        <f>BH13+BM12</f>
        <v>1</v>
      </c>
      <c r="BN13" s="83">
        <f>BN12/F13</f>
        <v>1.024561403508772</v>
      </c>
      <c r="BO13" s="82"/>
      <c r="BP13" s="82">
        <f>BK13+BP12</f>
        <v>6</v>
      </c>
      <c r="BQ13" s="82">
        <f>BL13+BQ12</f>
        <v>112</v>
      </c>
      <c r="BR13" s="82">
        <f>BM13+BR12</f>
        <v>1</v>
      </c>
      <c r="BS13" s="83">
        <f>BS12/F13</f>
        <v>1.024561403508772</v>
      </c>
    </row>
    <row r="15" spans="1:71" x14ac:dyDescent="0.25">
      <c r="A15" s="19" t="s">
        <v>142</v>
      </c>
      <c r="B15" s="1" t="s">
        <v>143</v>
      </c>
      <c r="C15" s="1"/>
      <c r="D15" s="1"/>
      <c r="E15" s="16"/>
      <c r="F15" s="1">
        <f>IF(B15="MAL",E15,IF(E15&gt;=11,E15+variables!$B$1,11))</f>
        <v>0</v>
      </c>
      <c r="G15" s="2"/>
      <c r="H15" s="66"/>
      <c r="I15" s="66"/>
      <c r="J15" s="76"/>
      <c r="K15" s="9"/>
      <c r="L15" s="9"/>
      <c r="M15" s="9"/>
      <c r="N15" s="9"/>
      <c r="O15" s="9"/>
      <c r="P15" s="1">
        <f>SUM(M15:O15)</f>
        <v>0</v>
      </c>
      <c r="Q15" s="9"/>
      <c r="R15" s="9"/>
      <c r="S15" s="9"/>
      <c r="T15" s="9"/>
      <c r="U15" s="1">
        <f>SUM(P15:T15)</f>
        <v>0</v>
      </c>
      <c r="V15" s="9"/>
      <c r="W15" s="9"/>
      <c r="X15" s="9"/>
      <c r="Y15" s="9"/>
      <c r="Z15" s="1">
        <f>SUM(U15:Y15)</f>
        <v>0</v>
      </c>
      <c r="AA15" s="9"/>
      <c r="AB15" s="9"/>
      <c r="AC15" s="9"/>
      <c r="AD15" s="9"/>
      <c r="AE15" s="1">
        <f>SUM(Z15:AD15)</f>
        <v>0</v>
      </c>
      <c r="AF15" s="9"/>
      <c r="AG15" s="9"/>
      <c r="AH15" s="9"/>
      <c r="AI15" s="9"/>
      <c r="AJ15" s="1">
        <f>SUM(AE15:AI15)</f>
        <v>0</v>
      </c>
      <c r="AK15" s="9"/>
      <c r="AL15" s="9"/>
      <c r="AM15" s="9"/>
      <c r="AN15" s="9"/>
      <c r="AO15" s="1">
        <f>SUM(AJ15:AN15)</f>
        <v>0</v>
      </c>
      <c r="AP15" s="9"/>
      <c r="AQ15" s="9"/>
      <c r="AR15" s="9"/>
      <c r="AS15" s="9"/>
      <c r="AT15" s="1">
        <f>SUM(AO15:AS15)</f>
        <v>0</v>
      </c>
      <c r="AU15" s="9"/>
      <c r="AV15" s="9"/>
      <c r="AW15" s="9"/>
      <c r="AX15" s="9"/>
      <c r="AY15" s="1">
        <f>SUM(AT15:AX15)</f>
        <v>0</v>
      </c>
      <c r="AZ15" s="9"/>
      <c r="BA15" s="9"/>
      <c r="BB15" s="9"/>
      <c r="BC15" s="9"/>
      <c r="BD15" s="1">
        <f>SUM(AY15:BC15)</f>
        <v>0</v>
      </c>
      <c r="BE15" s="9"/>
      <c r="BF15" s="9"/>
      <c r="BG15" s="9"/>
      <c r="BH15" s="9"/>
      <c r="BI15" s="1">
        <f>SUM(BD15:BH15)</f>
        <v>0</v>
      </c>
      <c r="BJ15" s="9"/>
      <c r="BK15" s="9"/>
      <c r="BL15" s="9"/>
      <c r="BM15" s="9"/>
      <c r="BN15" s="1">
        <f>SUM(BI15:BM15)</f>
        <v>0</v>
      </c>
      <c r="BO15" s="9"/>
      <c r="BP15" s="9"/>
      <c r="BQ15" s="9"/>
      <c r="BR15" s="9"/>
      <c r="BS15" s="1">
        <f>SUM(BN15:BR15)</f>
        <v>0</v>
      </c>
    </row>
    <row r="16" spans="1:71" x14ac:dyDescent="0.25">
      <c r="A16" s="1"/>
      <c r="B16" s="17" t="s">
        <v>144</v>
      </c>
      <c r="C16" s="45">
        <v>14</v>
      </c>
      <c r="D16" s="45" t="s">
        <v>70</v>
      </c>
      <c r="E16" s="46">
        <v>42</v>
      </c>
      <c r="F16" s="1">
        <f>IF(B16="MAL",E16,IF(E16&gt;=11,E16+variables!$B$1,11))</f>
        <v>43</v>
      </c>
      <c r="G16" s="2">
        <f>$BS16/F16</f>
        <v>0.97674418604651159</v>
      </c>
      <c r="H16" s="66">
        <v>10</v>
      </c>
      <c r="I16" s="66">
        <f>+H16+J16</f>
        <v>10</v>
      </c>
      <c r="J16" s="76"/>
      <c r="K16" s="9">
        <v>2025</v>
      </c>
      <c r="L16" s="53">
        <v>2025</v>
      </c>
      <c r="M16" s="9"/>
      <c r="N16" s="9">
        <v>32</v>
      </c>
      <c r="O16" s="9"/>
      <c r="P16" s="66">
        <f>SUM(M16:O16)+H16</f>
        <v>42</v>
      </c>
      <c r="Q16" s="24"/>
      <c r="R16" s="9"/>
      <c r="S16" s="9"/>
      <c r="T16" s="9"/>
      <c r="U16" s="1">
        <f>SUM(P16:T16)</f>
        <v>42</v>
      </c>
      <c r="V16" s="9"/>
      <c r="W16" s="9"/>
      <c r="X16" s="9"/>
      <c r="Y16" s="9"/>
      <c r="Z16" s="1">
        <f>SUM(U16:Y16)</f>
        <v>42</v>
      </c>
      <c r="AA16" s="9"/>
      <c r="AB16" s="9"/>
      <c r="AC16" s="9"/>
      <c r="AD16" s="9"/>
      <c r="AE16" s="1">
        <f>SUM(Z16:AD16)</f>
        <v>42</v>
      </c>
      <c r="AF16" s="9"/>
      <c r="AG16" s="9"/>
      <c r="AH16" s="9"/>
      <c r="AI16" s="9"/>
      <c r="AJ16" s="1">
        <f>SUM(AE16:AI16)</f>
        <v>42</v>
      </c>
      <c r="AK16" s="9"/>
      <c r="AL16" s="9"/>
      <c r="AM16" s="9"/>
      <c r="AN16" s="9"/>
      <c r="AO16" s="1">
        <f>SUM(AJ16:AN16)</f>
        <v>42</v>
      </c>
      <c r="AP16" s="9"/>
      <c r="AQ16" s="9"/>
      <c r="AR16" s="9"/>
      <c r="AS16" s="9"/>
      <c r="AT16" s="1">
        <f>SUM(AO16:AS16)</f>
        <v>42</v>
      </c>
      <c r="AU16" s="9"/>
      <c r="AV16" s="9"/>
      <c r="AW16" s="9"/>
      <c r="AX16" s="9"/>
      <c r="AY16" s="1">
        <f>SUM(AT16:AX16)</f>
        <v>42</v>
      </c>
      <c r="AZ16" s="9"/>
      <c r="BA16" s="9"/>
      <c r="BB16" s="9"/>
      <c r="BC16" s="9"/>
      <c r="BD16" s="1">
        <f>SUM(AY16:BC16)</f>
        <v>42</v>
      </c>
      <c r="BE16" s="9"/>
      <c r="BF16" s="9"/>
      <c r="BG16" s="9"/>
      <c r="BH16" s="9"/>
      <c r="BI16" s="1">
        <f>SUM(BD16:BH16)</f>
        <v>42</v>
      </c>
      <c r="BJ16" s="9"/>
      <c r="BK16" s="9"/>
      <c r="BL16" s="9"/>
      <c r="BM16" s="9"/>
      <c r="BN16" s="1">
        <f>SUM(BI16:BM16)</f>
        <v>42</v>
      </c>
      <c r="BO16" s="9"/>
      <c r="BP16" s="9"/>
      <c r="BQ16" s="9"/>
      <c r="BR16" s="9"/>
      <c r="BS16" s="1">
        <f>SUM(BN16:BR16)</f>
        <v>42</v>
      </c>
    </row>
    <row r="17" spans="1:71" x14ac:dyDescent="0.25">
      <c r="A17" s="1"/>
      <c r="B17" s="17"/>
      <c r="C17" s="45"/>
      <c r="D17" s="45"/>
      <c r="E17" s="46"/>
      <c r="F17" s="1"/>
      <c r="G17" s="2"/>
      <c r="H17" s="66"/>
      <c r="I17" s="66"/>
      <c r="J17" s="76"/>
      <c r="K17" s="9"/>
      <c r="L17" s="9"/>
      <c r="M17" s="1"/>
      <c r="N17" s="1"/>
      <c r="O17" s="1"/>
      <c r="P17" s="1"/>
      <c r="Q17" s="24">
        <f t="shared" ref="Q17:Y17" si="16">SUM(Q16:Q16)</f>
        <v>0</v>
      </c>
      <c r="R17" s="9">
        <f t="shared" si="16"/>
        <v>0</v>
      </c>
      <c r="S17" s="9">
        <f t="shared" si="16"/>
        <v>0</v>
      </c>
      <c r="T17" s="9">
        <f t="shared" si="16"/>
        <v>0</v>
      </c>
      <c r="U17" s="1">
        <f t="shared" si="16"/>
        <v>42</v>
      </c>
      <c r="V17" s="9">
        <f t="shared" si="16"/>
        <v>0</v>
      </c>
      <c r="W17" s="9">
        <f t="shared" si="16"/>
        <v>0</v>
      </c>
      <c r="X17" s="9">
        <f t="shared" si="16"/>
        <v>0</v>
      </c>
      <c r="Y17" s="9">
        <f t="shared" si="16"/>
        <v>0</v>
      </c>
      <c r="Z17" s="1">
        <f>SUM(U17:Y17)</f>
        <v>42</v>
      </c>
      <c r="AA17" s="9">
        <f t="shared" ref="AA17:BN17" si="17">SUM(AA16:AA16)</f>
        <v>0</v>
      </c>
      <c r="AB17" s="9">
        <f t="shared" si="17"/>
        <v>0</v>
      </c>
      <c r="AC17" s="9">
        <f t="shared" si="17"/>
        <v>0</v>
      </c>
      <c r="AD17" s="9">
        <f t="shared" si="17"/>
        <v>0</v>
      </c>
      <c r="AE17" s="1">
        <f t="shared" si="17"/>
        <v>42</v>
      </c>
      <c r="AF17" s="9">
        <f t="shared" si="17"/>
        <v>0</v>
      </c>
      <c r="AG17" s="9">
        <f t="shared" si="17"/>
        <v>0</v>
      </c>
      <c r="AH17" s="9">
        <f t="shared" si="17"/>
        <v>0</v>
      </c>
      <c r="AI17" s="9">
        <f t="shared" si="17"/>
        <v>0</v>
      </c>
      <c r="AJ17" s="1">
        <f t="shared" si="17"/>
        <v>42</v>
      </c>
      <c r="AK17" s="9">
        <f t="shared" si="17"/>
        <v>0</v>
      </c>
      <c r="AL17" s="9">
        <f t="shared" si="17"/>
        <v>0</v>
      </c>
      <c r="AM17" s="9">
        <f t="shared" si="17"/>
        <v>0</v>
      </c>
      <c r="AN17" s="9">
        <f t="shared" si="17"/>
        <v>0</v>
      </c>
      <c r="AO17" s="1">
        <f t="shared" si="17"/>
        <v>42</v>
      </c>
      <c r="AP17" s="9">
        <f t="shared" si="17"/>
        <v>0</v>
      </c>
      <c r="AQ17" s="9">
        <f t="shared" si="17"/>
        <v>0</v>
      </c>
      <c r="AR17" s="9">
        <f t="shared" si="17"/>
        <v>0</v>
      </c>
      <c r="AS17" s="9">
        <f t="shared" si="17"/>
        <v>0</v>
      </c>
      <c r="AT17" s="1">
        <f t="shared" si="17"/>
        <v>42</v>
      </c>
      <c r="AU17" s="9">
        <f t="shared" si="17"/>
        <v>0</v>
      </c>
      <c r="AV17" s="9">
        <f t="shared" si="17"/>
        <v>0</v>
      </c>
      <c r="AW17" s="9">
        <f t="shared" si="17"/>
        <v>0</v>
      </c>
      <c r="AX17" s="9">
        <f t="shared" si="17"/>
        <v>0</v>
      </c>
      <c r="AY17" s="1">
        <f t="shared" si="17"/>
        <v>42</v>
      </c>
      <c r="AZ17" s="9">
        <f t="shared" si="17"/>
        <v>0</v>
      </c>
      <c r="BA17" s="9">
        <f t="shared" si="17"/>
        <v>0</v>
      </c>
      <c r="BB17" s="9">
        <f t="shared" si="17"/>
        <v>0</v>
      </c>
      <c r="BC17" s="9">
        <f t="shared" si="17"/>
        <v>0</v>
      </c>
      <c r="BD17" s="1">
        <f t="shared" si="17"/>
        <v>42</v>
      </c>
      <c r="BE17" s="9">
        <f t="shared" si="17"/>
        <v>0</v>
      </c>
      <c r="BF17" s="9">
        <f t="shared" si="17"/>
        <v>0</v>
      </c>
      <c r="BG17" s="9">
        <f t="shared" si="17"/>
        <v>0</v>
      </c>
      <c r="BH17" s="9">
        <f t="shared" si="17"/>
        <v>0</v>
      </c>
      <c r="BI17" s="1">
        <f t="shared" si="17"/>
        <v>42</v>
      </c>
      <c r="BJ17" s="9">
        <f t="shared" si="17"/>
        <v>0</v>
      </c>
      <c r="BK17" s="9">
        <f t="shared" si="17"/>
        <v>0</v>
      </c>
      <c r="BL17" s="9">
        <f t="shared" si="17"/>
        <v>0</v>
      </c>
      <c r="BM17" s="9">
        <f t="shared" si="17"/>
        <v>0</v>
      </c>
      <c r="BN17" s="1">
        <f t="shared" si="17"/>
        <v>42</v>
      </c>
      <c r="BO17" s="9">
        <f>SUM(BO16:BO16)</f>
        <v>0</v>
      </c>
      <c r="BP17" s="9">
        <f>SUM(BP16:BP16)</f>
        <v>0</v>
      </c>
      <c r="BQ17" s="9">
        <f>SUM(BQ16:BQ16)</f>
        <v>0</v>
      </c>
      <c r="BR17" s="9">
        <f>SUM(BR16:BR16)</f>
        <v>0</v>
      </c>
      <c r="BS17" s="1">
        <f>SUM(BS16:BS16)</f>
        <v>42</v>
      </c>
    </row>
    <row r="18" spans="1:71" x14ac:dyDescent="0.25">
      <c r="A18" s="1"/>
      <c r="B18" s="17" t="s">
        <v>31</v>
      </c>
      <c r="C18" s="45"/>
      <c r="D18" s="45"/>
      <c r="E18" s="46">
        <f>+SUM(E16:E16)</f>
        <v>42</v>
      </c>
      <c r="F18" s="1">
        <f>IF(B18="MAL",E18,IF(E18&gt;=11,E18+variables!$B$1,11))</f>
        <v>43</v>
      </c>
      <c r="G18" s="2">
        <f>BS17/F18</f>
        <v>0.97674418604651159</v>
      </c>
      <c r="H18" s="76">
        <f>SUM(H16:H16)</f>
        <v>10</v>
      </c>
      <c r="I18" s="76">
        <f>SUM(I16:I16)</f>
        <v>10</v>
      </c>
      <c r="J18" s="76">
        <f>SUM(J16:J16)</f>
        <v>0</v>
      </c>
      <c r="K18" s="9"/>
      <c r="L18" s="9"/>
      <c r="M18" s="9">
        <f>SUM(M16:M16)</f>
        <v>0</v>
      </c>
      <c r="N18" s="9">
        <f>SUM(N16:N16)</f>
        <v>32</v>
      </c>
      <c r="O18" s="9">
        <f>SUM(O16:O16)</f>
        <v>0</v>
      </c>
      <c r="P18" s="2">
        <f>P16/F18</f>
        <v>0.97674418604651159</v>
      </c>
      <c r="Q18" s="24"/>
      <c r="R18" s="9">
        <f>+M18+R17</f>
        <v>0</v>
      </c>
      <c r="S18" s="9">
        <f>+N18+S17</f>
        <v>32</v>
      </c>
      <c r="T18" s="9">
        <f>+O18+T17</f>
        <v>0</v>
      </c>
      <c r="U18" s="2">
        <f>U17/F18</f>
        <v>0.97674418604651159</v>
      </c>
      <c r="V18" s="9"/>
      <c r="W18" s="9">
        <f>+R18+W17</f>
        <v>0</v>
      </c>
      <c r="X18" s="9">
        <f>+S18+X17</f>
        <v>32</v>
      </c>
      <c r="Y18" s="9">
        <f>+T18+Y17</f>
        <v>0</v>
      </c>
      <c r="Z18" s="2">
        <f>+Z17/F18</f>
        <v>0.97674418604651159</v>
      </c>
      <c r="AA18" s="9"/>
      <c r="AB18" s="9">
        <f>+W18+AB17</f>
        <v>0</v>
      </c>
      <c r="AC18" s="9">
        <f>+X18+AC17</f>
        <v>32</v>
      </c>
      <c r="AD18" s="9">
        <f>+Y18+AD17</f>
        <v>0</v>
      </c>
      <c r="AE18" s="2">
        <f>+AE17/F18</f>
        <v>0.97674418604651159</v>
      </c>
      <c r="AF18" s="9"/>
      <c r="AG18" s="9">
        <f>+AB18+AG17</f>
        <v>0</v>
      </c>
      <c r="AH18" s="9">
        <f>+AC18+AH17</f>
        <v>32</v>
      </c>
      <c r="AI18" s="9">
        <f>+AD18+AI17</f>
        <v>0</v>
      </c>
      <c r="AJ18" s="2">
        <f>AJ17/F18</f>
        <v>0.97674418604651159</v>
      </c>
      <c r="AK18" s="9"/>
      <c r="AL18" s="9">
        <f>+AG18+AL17</f>
        <v>0</v>
      </c>
      <c r="AM18" s="9">
        <f>+AH18+AM17</f>
        <v>32</v>
      </c>
      <c r="AN18" s="9">
        <f>+AI18+AN17</f>
        <v>0</v>
      </c>
      <c r="AO18" s="2">
        <f>AO17/F18</f>
        <v>0.97674418604651159</v>
      </c>
      <c r="AP18" s="9"/>
      <c r="AQ18" s="9">
        <f>+AL18+AQ17</f>
        <v>0</v>
      </c>
      <c r="AR18" s="9">
        <f>+AM18+AR17</f>
        <v>32</v>
      </c>
      <c r="AS18" s="9">
        <f>+AN18+AS17</f>
        <v>0</v>
      </c>
      <c r="AT18" s="2">
        <f>AT17/F18</f>
        <v>0.97674418604651159</v>
      </c>
      <c r="AU18" s="9"/>
      <c r="AV18" s="9">
        <f>+AQ18+AV17</f>
        <v>0</v>
      </c>
      <c r="AW18" s="9">
        <f>+AR18+AW17</f>
        <v>32</v>
      </c>
      <c r="AX18" s="9">
        <f>+AS18+AX17</f>
        <v>0</v>
      </c>
      <c r="AY18" s="2">
        <f>AY17/F18</f>
        <v>0.97674418604651159</v>
      </c>
      <c r="AZ18" s="9"/>
      <c r="BA18" s="9">
        <f>+AV18+BA17</f>
        <v>0</v>
      </c>
      <c r="BB18" s="9">
        <f>+AW18+BB17</f>
        <v>32</v>
      </c>
      <c r="BC18" s="9">
        <f>+AX18+BC17</f>
        <v>0</v>
      </c>
      <c r="BD18" s="2">
        <f>BD17/F18</f>
        <v>0.97674418604651159</v>
      </c>
      <c r="BE18" s="9"/>
      <c r="BF18" s="9">
        <f>+BA18+BF17</f>
        <v>0</v>
      </c>
      <c r="BG18" s="9">
        <f>+BB18+BG17</f>
        <v>32</v>
      </c>
      <c r="BH18" s="9">
        <f>+BC18+BH17</f>
        <v>0</v>
      </c>
      <c r="BI18" s="2">
        <f>BI17/F18</f>
        <v>0.97674418604651159</v>
      </c>
      <c r="BJ18" s="9"/>
      <c r="BK18" s="9">
        <f>+BF18+BK17</f>
        <v>0</v>
      </c>
      <c r="BL18" s="9">
        <f>+BG18+BL17</f>
        <v>32</v>
      </c>
      <c r="BM18" s="9">
        <f>+BH18+BM17</f>
        <v>0</v>
      </c>
      <c r="BN18" s="2">
        <f>BN17/F18</f>
        <v>0.97674418604651159</v>
      </c>
      <c r="BO18" s="9"/>
      <c r="BP18" s="9">
        <f>+BK18+BP17</f>
        <v>0</v>
      </c>
      <c r="BQ18" s="9">
        <f>+BL18+BQ17</f>
        <v>32</v>
      </c>
      <c r="BR18" s="9">
        <f>+BM18+BR17</f>
        <v>0</v>
      </c>
      <c r="BS18" s="2">
        <f>BS17/F18</f>
        <v>0.97674418604651159</v>
      </c>
    </row>
    <row r="19" spans="1:71" x14ac:dyDescent="0.25">
      <c r="A19" s="1"/>
      <c r="B19" s="17"/>
      <c r="C19" s="45"/>
      <c r="D19" s="45"/>
      <c r="E19" s="46"/>
      <c r="F19" s="1"/>
      <c r="G19" s="2"/>
      <c r="H19" s="66"/>
      <c r="I19" s="66"/>
      <c r="J19" s="76"/>
      <c r="K19" s="9"/>
      <c r="L19" s="9"/>
      <c r="M19" s="9"/>
      <c r="N19" s="9"/>
      <c r="O19" s="9"/>
      <c r="P19" s="1"/>
      <c r="Q19" s="24"/>
      <c r="R19" s="9"/>
      <c r="S19" s="9"/>
      <c r="T19" s="9"/>
      <c r="U19" s="1"/>
      <c r="V19" s="9"/>
      <c r="W19" s="9"/>
      <c r="X19" s="9"/>
      <c r="Y19" s="9"/>
      <c r="Z19" s="1"/>
      <c r="AA19" s="9"/>
      <c r="AB19" s="9"/>
      <c r="AC19" s="9"/>
      <c r="AD19" s="9"/>
      <c r="AE19" s="1"/>
      <c r="AF19" s="9"/>
      <c r="AG19" s="9"/>
      <c r="AH19" s="9"/>
      <c r="AI19" s="9"/>
      <c r="AJ19" s="1"/>
      <c r="AK19" s="9"/>
      <c r="AL19" s="9"/>
      <c r="AM19" s="9"/>
      <c r="AN19" s="9"/>
      <c r="AO19" s="1"/>
      <c r="AP19" s="9"/>
      <c r="AQ19" s="9"/>
      <c r="AR19" s="9"/>
      <c r="AS19" s="9"/>
      <c r="AT19" s="1"/>
      <c r="AU19" s="9"/>
      <c r="AV19" s="9"/>
      <c r="AW19" s="9"/>
      <c r="AX19" s="9"/>
      <c r="AY19" s="1"/>
      <c r="AZ19" s="9"/>
      <c r="BA19" s="9"/>
      <c r="BB19" s="9"/>
      <c r="BC19" s="9"/>
      <c r="BD19" s="1"/>
      <c r="BE19" s="9"/>
      <c r="BF19" s="9"/>
      <c r="BG19" s="9"/>
      <c r="BH19" s="9"/>
      <c r="BI19" s="1"/>
      <c r="BJ19" s="9"/>
      <c r="BK19" s="9"/>
      <c r="BL19" s="29"/>
      <c r="BM19" s="9"/>
      <c r="BN19" s="1"/>
      <c r="BO19" s="9"/>
      <c r="BP19" s="9"/>
      <c r="BQ19" s="9"/>
      <c r="BR19" s="9"/>
      <c r="BS19" s="1"/>
    </row>
    <row r="20" spans="1:71" x14ac:dyDescent="0.25">
      <c r="A20" s="19" t="s">
        <v>145</v>
      </c>
      <c r="B20" s="1"/>
      <c r="C20" s="1"/>
      <c r="D20" s="1"/>
      <c r="E20" s="16"/>
      <c r="F20" s="1"/>
      <c r="G20" s="2"/>
      <c r="H20" s="66"/>
      <c r="I20" s="66"/>
      <c r="J20" s="76"/>
      <c r="K20" s="9">
        <v>2025</v>
      </c>
      <c r="L20" s="9">
        <v>2025</v>
      </c>
      <c r="M20" s="9"/>
      <c r="N20" s="9"/>
      <c r="O20" s="9"/>
      <c r="P20" s="66">
        <f>+H20</f>
        <v>0</v>
      </c>
      <c r="Q20" s="9"/>
      <c r="R20" s="9"/>
      <c r="S20" s="9"/>
      <c r="T20" s="9"/>
      <c r="U20" s="1">
        <f t="shared" ref="U20:U29" si="18">SUM(P20:T20)</f>
        <v>0</v>
      </c>
      <c r="V20" s="9"/>
      <c r="W20" s="9"/>
      <c r="X20" s="9"/>
      <c r="Y20" s="9"/>
      <c r="Z20" s="1">
        <f t="shared" ref="Z20:Z29" si="19">SUM(U20:Y20)</f>
        <v>0</v>
      </c>
      <c r="AA20" s="9"/>
      <c r="AB20" s="9"/>
      <c r="AC20" s="9"/>
      <c r="AD20" s="9"/>
      <c r="AE20" s="1">
        <f t="shared" ref="AE20:AE29" si="20">SUM(Z20:AD20)</f>
        <v>0</v>
      </c>
      <c r="AF20" s="9"/>
      <c r="AG20" s="9"/>
      <c r="AH20" s="9"/>
      <c r="AI20" s="9"/>
      <c r="AJ20" s="1">
        <f t="shared" ref="AJ20:AJ29" si="21">SUM(AE20:AI20)</f>
        <v>0</v>
      </c>
      <c r="AK20" s="9"/>
      <c r="AL20" s="9"/>
      <c r="AM20" s="9"/>
      <c r="AN20" s="9"/>
      <c r="AO20" s="1">
        <f t="shared" ref="AO20:AO29" si="22">SUM(AJ20:AN20)</f>
        <v>0</v>
      </c>
      <c r="AP20" s="9"/>
      <c r="AQ20" s="9"/>
      <c r="AR20" s="9"/>
      <c r="AS20" s="9"/>
      <c r="AT20" s="1">
        <f t="shared" ref="AT20:AT29" si="23">SUM(AO20:AS20)</f>
        <v>0</v>
      </c>
      <c r="AU20" s="9"/>
      <c r="AV20" s="9"/>
      <c r="AW20" s="9"/>
      <c r="AX20" s="9"/>
      <c r="AY20" s="1">
        <f t="shared" ref="AY20:AY29" si="24">SUM(AT20:AX20)</f>
        <v>0</v>
      </c>
      <c r="AZ20" s="9"/>
      <c r="BA20" s="9"/>
      <c r="BB20" s="9"/>
      <c r="BC20" s="9"/>
      <c r="BD20" s="1">
        <f t="shared" ref="BD20:BD29" si="25">SUM(AY20:BC20)</f>
        <v>0</v>
      </c>
      <c r="BE20" s="9"/>
      <c r="BF20" s="9"/>
      <c r="BG20" s="9"/>
      <c r="BH20" s="9"/>
      <c r="BI20" s="1">
        <f t="shared" ref="BI20:BI29" si="26">SUM(BD20:BH20)</f>
        <v>0</v>
      </c>
      <c r="BJ20" s="9"/>
      <c r="BK20" s="9"/>
      <c r="BL20" s="9"/>
      <c r="BM20" s="9"/>
      <c r="BN20" s="1">
        <f t="shared" ref="BN20:BN29" si="27">SUM(BI20:BM20)</f>
        <v>0</v>
      </c>
      <c r="BO20" s="9"/>
      <c r="BP20" s="9"/>
      <c r="BQ20" s="9"/>
      <c r="BR20" s="9"/>
      <c r="BS20" s="1">
        <f t="shared" ref="BS20:BS29" si="28">SUM(BN20:BR20)</f>
        <v>0</v>
      </c>
    </row>
    <row r="21" spans="1:71" s="86" customFormat="1" x14ac:dyDescent="0.25">
      <c r="A21" s="94"/>
      <c r="B21" s="82" t="s">
        <v>146</v>
      </c>
      <c r="C21" s="87">
        <v>12</v>
      </c>
      <c r="D21" s="87">
        <v>4012</v>
      </c>
      <c r="E21" s="120">
        <v>29</v>
      </c>
      <c r="F21" s="82"/>
      <c r="G21" s="83">
        <f>$BS21/E21</f>
        <v>0.34482758620689657</v>
      </c>
      <c r="H21" s="84">
        <v>7</v>
      </c>
      <c r="I21" s="84">
        <f t="shared" ref="I21:I29" si="29">+H21+J21</f>
        <v>10</v>
      </c>
      <c r="J21" s="91">
        <v>3</v>
      </c>
      <c r="K21" s="85">
        <v>2025</v>
      </c>
      <c r="L21" s="9">
        <v>2025</v>
      </c>
      <c r="M21" s="85"/>
      <c r="N21" s="85"/>
      <c r="O21" s="85"/>
      <c r="P21" s="84">
        <f t="shared" ref="P21:P29" si="30">SUM(M21:O21)+H21</f>
        <v>7</v>
      </c>
      <c r="Q21" s="85"/>
      <c r="R21" s="85"/>
      <c r="S21" s="85"/>
      <c r="T21" s="85"/>
      <c r="U21" s="82">
        <f t="shared" si="18"/>
        <v>7</v>
      </c>
      <c r="V21" s="85"/>
      <c r="W21" s="85"/>
      <c r="X21" s="85"/>
      <c r="Y21" s="85"/>
      <c r="Z21" s="82">
        <f t="shared" si="19"/>
        <v>7</v>
      </c>
      <c r="AA21" s="85">
        <v>3</v>
      </c>
      <c r="AB21" s="85"/>
      <c r="AC21" s="85"/>
      <c r="AD21" s="85"/>
      <c r="AE21" s="82">
        <f t="shared" si="20"/>
        <v>10</v>
      </c>
      <c r="AF21" s="85"/>
      <c r="AG21" s="85"/>
      <c r="AH21" s="85"/>
      <c r="AI21" s="85"/>
      <c r="AJ21" s="82">
        <f t="shared" si="21"/>
        <v>10</v>
      </c>
      <c r="AK21" s="85"/>
      <c r="AL21" s="85"/>
      <c r="AM21" s="85"/>
      <c r="AN21" s="85"/>
      <c r="AO21" s="82">
        <f t="shared" si="22"/>
        <v>10</v>
      </c>
      <c r="AP21" s="85"/>
      <c r="AQ21" s="85"/>
      <c r="AR21" s="85"/>
      <c r="AS21" s="85"/>
      <c r="AT21" s="82">
        <f t="shared" si="23"/>
        <v>10</v>
      </c>
      <c r="AU21" s="85"/>
      <c r="AV21" s="85"/>
      <c r="AW21" s="85"/>
      <c r="AX21" s="85"/>
      <c r="AY21" s="82">
        <f t="shared" si="24"/>
        <v>10</v>
      </c>
      <c r="AZ21" s="85"/>
      <c r="BA21" s="85"/>
      <c r="BB21" s="85"/>
      <c r="BC21" s="85"/>
      <c r="BD21" s="82">
        <f t="shared" si="25"/>
        <v>10</v>
      </c>
      <c r="BE21" s="85"/>
      <c r="BF21" s="85"/>
      <c r="BG21" s="85"/>
      <c r="BH21" s="85"/>
      <c r="BI21" s="82">
        <f t="shared" si="26"/>
        <v>10</v>
      </c>
      <c r="BJ21" s="85"/>
      <c r="BK21" s="85"/>
      <c r="BL21" s="85"/>
      <c r="BM21" s="85"/>
      <c r="BN21" s="82">
        <f t="shared" si="27"/>
        <v>10</v>
      </c>
      <c r="BO21" s="85"/>
      <c r="BP21" s="85"/>
      <c r="BQ21" s="85"/>
      <c r="BR21" s="85"/>
      <c r="BS21" s="82">
        <f t="shared" si="28"/>
        <v>10</v>
      </c>
    </row>
    <row r="22" spans="1:71" s="86" customFormat="1" x14ac:dyDescent="0.25">
      <c r="A22" s="94"/>
      <c r="B22" s="82" t="s">
        <v>147</v>
      </c>
      <c r="C22" s="87">
        <v>14</v>
      </c>
      <c r="D22" s="87">
        <v>830</v>
      </c>
      <c r="E22" s="120">
        <v>23</v>
      </c>
      <c r="F22" s="82"/>
      <c r="G22" s="83">
        <f t="shared" ref="G22:G29" si="31">$BS22/E22</f>
        <v>0.82608695652173914</v>
      </c>
      <c r="H22" s="84">
        <v>13</v>
      </c>
      <c r="I22" s="84">
        <f t="shared" si="29"/>
        <v>13</v>
      </c>
      <c r="J22" s="91"/>
      <c r="K22" s="85">
        <v>2025</v>
      </c>
      <c r="L22" s="9">
        <v>2025</v>
      </c>
      <c r="M22" s="85"/>
      <c r="N22" s="85"/>
      <c r="O22" s="85"/>
      <c r="P22" s="84">
        <f t="shared" si="30"/>
        <v>13</v>
      </c>
      <c r="Q22" s="85"/>
      <c r="R22" s="85"/>
      <c r="S22" s="85"/>
      <c r="T22" s="85"/>
      <c r="U22" s="82">
        <f t="shared" si="18"/>
        <v>13</v>
      </c>
      <c r="V22" s="85"/>
      <c r="W22" s="85"/>
      <c r="X22" s="85"/>
      <c r="Y22" s="85"/>
      <c r="Z22" s="82">
        <f t="shared" si="19"/>
        <v>13</v>
      </c>
      <c r="AA22" s="85"/>
      <c r="AB22" s="85"/>
      <c r="AC22" s="85"/>
      <c r="AD22" s="85"/>
      <c r="AE22" s="82">
        <f t="shared" si="20"/>
        <v>13</v>
      </c>
      <c r="AF22" s="85"/>
      <c r="AG22" s="85"/>
      <c r="AH22" s="85"/>
      <c r="AI22" s="85"/>
      <c r="AJ22" s="82">
        <f t="shared" si="21"/>
        <v>13</v>
      </c>
      <c r="AK22" s="85"/>
      <c r="AL22" s="85"/>
      <c r="AM22" s="85"/>
      <c r="AN22" s="85"/>
      <c r="AO22" s="82">
        <f t="shared" si="22"/>
        <v>13</v>
      </c>
      <c r="AP22" s="85"/>
      <c r="AQ22" s="85"/>
      <c r="AR22" s="85">
        <v>6</v>
      </c>
      <c r="AS22" s="85"/>
      <c r="AT22" s="82">
        <f t="shared" si="23"/>
        <v>19</v>
      </c>
      <c r="AU22" s="85"/>
      <c r="AV22" s="85"/>
      <c r="AW22" s="85"/>
      <c r="AX22" s="85"/>
      <c r="AY22" s="82">
        <f t="shared" si="24"/>
        <v>19</v>
      </c>
      <c r="AZ22" s="85"/>
      <c r="BA22" s="85"/>
      <c r="BB22" s="85"/>
      <c r="BC22" s="85"/>
      <c r="BD22" s="82">
        <f t="shared" si="25"/>
        <v>19</v>
      </c>
      <c r="BE22" s="85"/>
      <c r="BF22" s="85"/>
      <c r="BG22" s="85"/>
      <c r="BH22" s="85"/>
      <c r="BI22" s="82">
        <f t="shared" si="26"/>
        <v>19</v>
      </c>
      <c r="BJ22" s="85"/>
      <c r="BK22" s="85"/>
      <c r="BL22" s="85"/>
      <c r="BM22" s="85"/>
      <c r="BN22" s="82">
        <f t="shared" si="27"/>
        <v>19</v>
      </c>
      <c r="BO22" s="85"/>
      <c r="BP22" s="85"/>
      <c r="BQ22" s="85"/>
      <c r="BR22" s="85"/>
      <c r="BS22" s="82">
        <f t="shared" si="28"/>
        <v>19</v>
      </c>
    </row>
    <row r="23" spans="1:71" x14ac:dyDescent="0.25">
      <c r="A23" s="19"/>
      <c r="B23" s="1" t="s">
        <v>148</v>
      </c>
      <c r="C23" s="12">
        <v>17</v>
      </c>
      <c r="D23" s="12">
        <v>1859</v>
      </c>
      <c r="E23" s="101">
        <v>24</v>
      </c>
      <c r="F23" s="1"/>
      <c r="G23" s="2">
        <f t="shared" si="31"/>
        <v>0.41666666666666669</v>
      </c>
      <c r="H23" s="66">
        <v>10</v>
      </c>
      <c r="I23" s="66">
        <f t="shared" si="29"/>
        <v>10</v>
      </c>
      <c r="J23" s="76"/>
      <c r="K23" s="9">
        <v>2025</v>
      </c>
      <c r="L23" s="9">
        <v>2025</v>
      </c>
      <c r="M23" s="9"/>
      <c r="N23" s="9"/>
      <c r="O23" s="9"/>
      <c r="P23" s="66">
        <f t="shared" si="30"/>
        <v>10</v>
      </c>
      <c r="Q23" s="9"/>
      <c r="R23" s="9"/>
      <c r="S23" s="9"/>
      <c r="T23" s="9"/>
      <c r="U23" s="1">
        <f t="shared" si="18"/>
        <v>10</v>
      </c>
      <c r="V23" s="9"/>
      <c r="W23" s="9"/>
      <c r="X23" s="9"/>
      <c r="Y23" s="9"/>
      <c r="Z23" s="1">
        <f t="shared" si="19"/>
        <v>10</v>
      </c>
      <c r="AA23" s="9"/>
      <c r="AB23" s="9"/>
      <c r="AC23" s="9"/>
      <c r="AD23" s="9"/>
      <c r="AE23" s="1">
        <f t="shared" si="20"/>
        <v>10</v>
      </c>
      <c r="AF23" s="9"/>
      <c r="AG23" s="9"/>
      <c r="AH23" s="9"/>
      <c r="AI23" s="9"/>
      <c r="AJ23" s="1">
        <f t="shared" si="21"/>
        <v>10</v>
      </c>
      <c r="AK23" s="9"/>
      <c r="AL23" s="9"/>
      <c r="AM23" s="9"/>
      <c r="AN23" s="9"/>
      <c r="AO23" s="1">
        <f t="shared" si="22"/>
        <v>10</v>
      </c>
      <c r="AP23" s="9"/>
      <c r="AQ23" s="9"/>
      <c r="AR23" s="9"/>
      <c r="AS23" s="9"/>
      <c r="AT23" s="1">
        <f t="shared" si="23"/>
        <v>10</v>
      </c>
      <c r="AU23" s="9"/>
      <c r="AV23" s="9"/>
      <c r="AW23" s="9"/>
      <c r="AX23" s="9"/>
      <c r="AY23" s="1">
        <f t="shared" si="24"/>
        <v>10</v>
      </c>
      <c r="AZ23" s="9"/>
      <c r="BA23" s="9"/>
      <c r="BB23" s="9"/>
      <c r="BC23" s="9"/>
      <c r="BD23" s="1">
        <f t="shared" si="25"/>
        <v>10</v>
      </c>
      <c r="BE23" s="9"/>
      <c r="BF23" s="9"/>
      <c r="BG23" s="9"/>
      <c r="BH23" s="9"/>
      <c r="BI23" s="1">
        <f t="shared" si="26"/>
        <v>10</v>
      </c>
      <c r="BJ23" s="9"/>
      <c r="BK23" s="9"/>
      <c r="BL23" s="9"/>
      <c r="BM23" s="9"/>
      <c r="BN23" s="1">
        <f t="shared" si="27"/>
        <v>10</v>
      </c>
      <c r="BO23" s="9"/>
      <c r="BP23" s="9"/>
      <c r="BQ23" s="9"/>
      <c r="BR23" s="9"/>
      <c r="BS23" s="1">
        <f t="shared" si="28"/>
        <v>10</v>
      </c>
    </row>
    <row r="24" spans="1:71" s="86" customFormat="1" x14ac:dyDescent="0.25">
      <c r="A24" s="94"/>
      <c r="B24" s="82" t="s">
        <v>149</v>
      </c>
      <c r="C24" s="87">
        <v>18</v>
      </c>
      <c r="D24" s="87">
        <v>1888</v>
      </c>
      <c r="E24" s="120">
        <v>24</v>
      </c>
      <c r="F24" s="82"/>
      <c r="G24" s="83">
        <f t="shared" si="31"/>
        <v>0.70833333333333337</v>
      </c>
      <c r="H24" s="84">
        <v>3</v>
      </c>
      <c r="I24" s="84">
        <f t="shared" si="29"/>
        <v>3</v>
      </c>
      <c r="J24" s="91"/>
      <c r="K24" s="85">
        <v>2025</v>
      </c>
      <c r="L24" s="9">
        <v>2025</v>
      </c>
      <c r="M24" s="85"/>
      <c r="N24" s="85">
        <v>14</v>
      </c>
      <c r="O24" s="85"/>
      <c r="P24" s="84">
        <f t="shared" si="30"/>
        <v>17</v>
      </c>
      <c r="Q24" s="85"/>
      <c r="R24" s="85"/>
      <c r="S24" s="85"/>
      <c r="T24" s="85"/>
      <c r="U24" s="82">
        <f t="shared" si="18"/>
        <v>17</v>
      </c>
      <c r="V24" s="85"/>
      <c r="W24" s="85"/>
      <c r="X24" s="85"/>
      <c r="Y24" s="85"/>
      <c r="Z24" s="82">
        <f t="shared" si="19"/>
        <v>17</v>
      </c>
      <c r="AA24" s="85"/>
      <c r="AB24" s="85"/>
      <c r="AC24" s="85"/>
      <c r="AD24" s="85"/>
      <c r="AE24" s="82">
        <f t="shared" si="20"/>
        <v>17</v>
      </c>
      <c r="AF24" s="85"/>
      <c r="AG24" s="85"/>
      <c r="AH24" s="85"/>
      <c r="AI24" s="85"/>
      <c r="AJ24" s="82">
        <f t="shared" si="21"/>
        <v>17</v>
      </c>
      <c r="AK24" s="85"/>
      <c r="AL24" s="85"/>
      <c r="AM24" s="85"/>
      <c r="AN24" s="85"/>
      <c r="AO24" s="82">
        <f t="shared" si="22"/>
        <v>17</v>
      </c>
      <c r="AP24" s="85"/>
      <c r="AQ24" s="85"/>
      <c r="AR24" s="85"/>
      <c r="AS24" s="85"/>
      <c r="AT24" s="82">
        <f t="shared" si="23"/>
        <v>17</v>
      </c>
      <c r="AU24" s="85"/>
      <c r="AV24" s="85"/>
      <c r="AW24" s="85"/>
      <c r="AX24" s="85"/>
      <c r="AY24" s="82">
        <f t="shared" si="24"/>
        <v>17</v>
      </c>
      <c r="AZ24" s="85"/>
      <c r="BA24" s="85"/>
      <c r="BB24" s="85"/>
      <c r="BC24" s="85"/>
      <c r="BD24" s="82">
        <f t="shared" si="25"/>
        <v>17</v>
      </c>
      <c r="BE24" s="85"/>
      <c r="BF24" s="85"/>
      <c r="BG24" s="85"/>
      <c r="BH24" s="85"/>
      <c r="BI24" s="82">
        <f t="shared" si="26"/>
        <v>17</v>
      </c>
      <c r="BJ24" s="85"/>
      <c r="BK24" s="85"/>
      <c r="BL24" s="85"/>
      <c r="BM24" s="85"/>
      <c r="BN24" s="82">
        <f t="shared" si="27"/>
        <v>17</v>
      </c>
      <c r="BO24" s="85"/>
      <c r="BP24" s="85"/>
      <c r="BQ24" s="85"/>
      <c r="BR24" s="85"/>
      <c r="BS24" s="82">
        <f t="shared" si="28"/>
        <v>17</v>
      </c>
    </row>
    <row r="25" spans="1:71" s="86" customFormat="1" x14ac:dyDescent="0.25">
      <c r="A25" s="94"/>
      <c r="B25" s="82" t="s">
        <v>150</v>
      </c>
      <c r="C25" s="87">
        <v>21</v>
      </c>
      <c r="D25" s="87">
        <v>345</v>
      </c>
      <c r="E25" s="120">
        <v>35</v>
      </c>
      <c r="F25" s="82"/>
      <c r="G25" s="83">
        <f t="shared" si="31"/>
        <v>0.2857142857142857</v>
      </c>
      <c r="H25" s="84">
        <v>10</v>
      </c>
      <c r="I25" s="84">
        <f t="shared" si="29"/>
        <v>10</v>
      </c>
      <c r="J25" s="91"/>
      <c r="K25" s="85">
        <v>2025</v>
      </c>
      <c r="L25" s="9">
        <v>2025</v>
      </c>
      <c r="M25" s="85"/>
      <c r="N25" s="85"/>
      <c r="O25" s="85"/>
      <c r="P25" s="84">
        <f t="shared" si="30"/>
        <v>10</v>
      </c>
      <c r="Q25" s="85"/>
      <c r="R25" s="85"/>
      <c r="S25" s="85"/>
      <c r="T25" s="85"/>
      <c r="U25" s="82">
        <f t="shared" si="18"/>
        <v>10</v>
      </c>
      <c r="V25" s="85"/>
      <c r="W25" s="85"/>
      <c r="X25" s="85"/>
      <c r="Y25" s="85"/>
      <c r="Z25" s="82">
        <f t="shared" si="19"/>
        <v>10</v>
      </c>
      <c r="AA25" s="85"/>
      <c r="AB25" s="85"/>
      <c r="AC25" s="85"/>
      <c r="AD25" s="85"/>
      <c r="AE25" s="82">
        <f t="shared" si="20"/>
        <v>10</v>
      </c>
      <c r="AF25" s="85"/>
      <c r="AG25" s="85"/>
      <c r="AH25" s="85"/>
      <c r="AI25" s="85"/>
      <c r="AJ25" s="82">
        <f t="shared" si="21"/>
        <v>10</v>
      </c>
      <c r="AK25" s="85"/>
      <c r="AL25" s="85"/>
      <c r="AM25" s="85"/>
      <c r="AN25" s="85"/>
      <c r="AO25" s="82">
        <f t="shared" si="22"/>
        <v>10</v>
      </c>
      <c r="AP25" s="85"/>
      <c r="AQ25" s="85"/>
      <c r="AR25" s="85"/>
      <c r="AS25" s="85"/>
      <c r="AT25" s="82">
        <f t="shared" si="23"/>
        <v>10</v>
      </c>
      <c r="AU25" s="85"/>
      <c r="AV25" s="85"/>
      <c r="AW25" s="85"/>
      <c r="AX25" s="85"/>
      <c r="AY25" s="82">
        <f t="shared" si="24"/>
        <v>10</v>
      </c>
      <c r="AZ25" s="85"/>
      <c r="BA25" s="85"/>
      <c r="BB25" s="85"/>
      <c r="BC25" s="85"/>
      <c r="BD25" s="82">
        <f t="shared" si="25"/>
        <v>10</v>
      </c>
      <c r="BE25" s="85"/>
      <c r="BF25" s="85"/>
      <c r="BG25" s="85"/>
      <c r="BH25" s="85"/>
      <c r="BI25" s="82">
        <f t="shared" si="26"/>
        <v>10</v>
      </c>
      <c r="BJ25" s="85"/>
      <c r="BK25" s="85"/>
      <c r="BL25" s="85"/>
      <c r="BM25" s="85"/>
      <c r="BN25" s="82">
        <f t="shared" si="27"/>
        <v>10</v>
      </c>
      <c r="BO25" s="85"/>
      <c r="BP25" s="85"/>
      <c r="BQ25" s="85"/>
      <c r="BR25" s="85"/>
      <c r="BS25" s="82">
        <f t="shared" si="28"/>
        <v>10</v>
      </c>
    </row>
    <row r="26" spans="1:71" s="86" customFormat="1" x14ac:dyDescent="0.25">
      <c r="A26" s="94"/>
      <c r="B26" s="82" t="s">
        <v>151</v>
      </c>
      <c r="C26" s="87">
        <v>24</v>
      </c>
      <c r="D26" s="87">
        <v>2358</v>
      </c>
      <c r="E26" s="120">
        <v>27</v>
      </c>
      <c r="F26" s="82"/>
      <c r="G26" s="83">
        <f t="shared" si="31"/>
        <v>0.7407407407407407</v>
      </c>
      <c r="H26" s="84">
        <v>20</v>
      </c>
      <c r="I26" s="84">
        <f t="shared" si="29"/>
        <v>20</v>
      </c>
      <c r="J26" s="91"/>
      <c r="K26" s="85">
        <v>2025</v>
      </c>
      <c r="L26" s="9">
        <v>2025</v>
      </c>
      <c r="M26" s="85"/>
      <c r="N26" s="85"/>
      <c r="O26" s="85"/>
      <c r="P26" s="84">
        <f t="shared" si="30"/>
        <v>20</v>
      </c>
      <c r="Q26" s="85"/>
      <c r="R26" s="85"/>
      <c r="S26" s="85"/>
      <c r="T26" s="85"/>
      <c r="U26" s="82">
        <f t="shared" si="18"/>
        <v>20</v>
      </c>
      <c r="V26" s="85"/>
      <c r="W26" s="85"/>
      <c r="X26" s="85"/>
      <c r="Y26" s="85"/>
      <c r="Z26" s="82">
        <f t="shared" si="19"/>
        <v>20</v>
      </c>
      <c r="AA26" s="85"/>
      <c r="AB26" s="85"/>
      <c r="AC26" s="85"/>
      <c r="AD26" s="85"/>
      <c r="AE26" s="82">
        <f t="shared" si="20"/>
        <v>20</v>
      </c>
      <c r="AF26" s="85"/>
      <c r="AG26" s="85"/>
      <c r="AH26" s="85"/>
      <c r="AI26" s="85"/>
      <c r="AJ26" s="82">
        <f t="shared" si="21"/>
        <v>20</v>
      </c>
      <c r="AK26" s="85"/>
      <c r="AL26" s="85"/>
      <c r="AM26" s="85"/>
      <c r="AN26" s="85"/>
      <c r="AO26" s="82">
        <f t="shared" si="22"/>
        <v>20</v>
      </c>
      <c r="AP26" s="85"/>
      <c r="AQ26" s="85"/>
      <c r="AR26" s="85"/>
      <c r="AS26" s="85"/>
      <c r="AT26" s="82">
        <f t="shared" si="23"/>
        <v>20</v>
      </c>
      <c r="AU26" s="85"/>
      <c r="AV26" s="85"/>
      <c r="AW26" s="85"/>
      <c r="AX26" s="85"/>
      <c r="AY26" s="82">
        <f t="shared" si="24"/>
        <v>20</v>
      </c>
      <c r="AZ26" s="85"/>
      <c r="BA26" s="85"/>
      <c r="BB26" s="85"/>
      <c r="BC26" s="85"/>
      <c r="BD26" s="82">
        <f t="shared" si="25"/>
        <v>20</v>
      </c>
      <c r="BE26" s="85"/>
      <c r="BF26" s="85"/>
      <c r="BG26" s="85"/>
      <c r="BH26" s="85"/>
      <c r="BI26" s="82">
        <f t="shared" si="26"/>
        <v>20</v>
      </c>
      <c r="BJ26" s="85"/>
      <c r="BK26" s="85"/>
      <c r="BL26" s="85"/>
      <c r="BM26" s="85"/>
      <c r="BN26" s="82">
        <f t="shared" si="27"/>
        <v>20</v>
      </c>
      <c r="BO26" s="85"/>
      <c r="BP26" s="85"/>
      <c r="BQ26" s="85"/>
      <c r="BR26" s="85"/>
      <c r="BS26" s="82">
        <f t="shared" si="28"/>
        <v>20</v>
      </c>
    </row>
    <row r="27" spans="1:71" s="86" customFormat="1" x14ac:dyDescent="0.25">
      <c r="A27" s="94"/>
      <c r="B27" s="82" t="s">
        <v>152</v>
      </c>
      <c r="C27" s="87">
        <v>32</v>
      </c>
      <c r="D27" s="87">
        <v>3243</v>
      </c>
      <c r="E27" s="120">
        <v>40</v>
      </c>
      <c r="F27" s="82"/>
      <c r="G27" s="83">
        <f t="shared" si="31"/>
        <v>0.75</v>
      </c>
      <c r="H27" s="84">
        <v>29</v>
      </c>
      <c r="I27" s="84">
        <f t="shared" si="29"/>
        <v>29</v>
      </c>
      <c r="J27" s="91"/>
      <c r="K27" s="85">
        <v>2025</v>
      </c>
      <c r="L27" s="9">
        <v>2025</v>
      </c>
      <c r="M27" s="85"/>
      <c r="N27" s="85">
        <v>1</v>
      </c>
      <c r="O27" s="85"/>
      <c r="P27" s="84">
        <f t="shared" si="30"/>
        <v>30</v>
      </c>
      <c r="Q27" s="85"/>
      <c r="R27" s="85"/>
      <c r="S27" s="85"/>
      <c r="T27" s="85"/>
      <c r="U27" s="82">
        <f t="shared" si="18"/>
        <v>30</v>
      </c>
      <c r="V27" s="85"/>
      <c r="W27" s="85"/>
      <c r="X27" s="85"/>
      <c r="Y27" s="85"/>
      <c r="Z27" s="82">
        <f t="shared" si="19"/>
        <v>30</v>
      </c>
      <c r="AA27" s="85"/>
      <c r="AB27" s="85"/>
      <c r="AC27" s="85"/>
      <c r="AD27" s="85"/>
      <c r="AE27" s="82">
        <f t="shared" si="20"/>
        <v>30</v>
      </c>
      <c r="AF27" s="85"/>
      <c r="AG27" s="85"/>
      <c r="AH27" s="85"/>
      <c r="AI27" s="85"/>
      <c r="AJ27" s="82">
        <f t="shared" si="21"/>
        <v>30</v>
      </c>
      <c r="AK27" s="85"/>
      <c r="AL27" s="85"/>
      <c r="AM27" s="85"/>
      <c r="AN27" s="85"/>
      <c r="AO27" s="82">
        <f t="shared" si="22"/>
        <v>30</v>
      </c>
      <c r="AP27" s="85"/>
      <c r="AQ27" s="85"/>
      <c r="AR27" s="85"/>
      <c r="AS27" s="85"/>
      <c r="AT27" s="82">
        <f t="shared" si="23"/>
        <v>30</v>
      </c>
      <c r="AU27" s="85"/>
      <c r="AV27" s="85"/>
      <c r="AW27" s="85"/>
      <c r="AX27" s="85"/>
      <c r="AY27" s="82">
        <f t="shared" si="24"/>
        <v>30</v>
      </c>
      <c r="AZ27" s="85"/>
      <c r="BA27" s="85"/>
      <c r="BB27" s="85"/>
      <c r="BC27" s="85"/>
      <c r="BD27" s="82">
        <f t="shared" si="25"/>
        <v>30</v>
      </c>
      <c r="BE27" s="85"/>
      <c r="BF27" s="85"/>
      <c r="BG27" s="85"/>
      <c r="BH27" s="85"/>
      <c r="BI27" s="82">
        <f t="shared" si="26"/>
        <v>30</v>
      </c>
      <c r="BJ27" s="85"/>
      <c r="BK27" s="85"/>
      <c r="BL27" s="85"/>
      <c r="BM27" s="85"/>
      <c r="BN27" s="82">
        <f t="shared" si="27"/>
        <v>30</v>
      </c>
      <c r="BO27" s="85"/>
      <c r="BP27" s="85"/>
      <c r="BQ27" s="85"/>
      <c r="BR27" s="85"/>
      <c r="BS27" s="82">
        <f t="shared" si="28"/>
        <v>30</v>
      </c>
    </row>
    <row r="28" spans="1:71" s="86" customFormat="1" x14ac:dyDescent="0.25">
      <c r="A28" s="94"/>
      <c r="B28" s="82" t="s">
        <v>153</v>
      </c>
      <c r="C28" s="87">
        <v>42</v>
      </c>
      <c r="D28" s="87">
        <v>423</v>
      </c>
      <c r="E28" s="120">
        <v>20</v>
      </c>
      <c r="F28" s="82"/>
      <c r="G28" s="83">
        <f t="shared" si="31"/>
        <v>0.1</v>
      </c>
      <c r="H28" s="84">
        <v>2</v>
      </c>
      <c r="I28" s="84">
        <f t="shared" si="29"/>
        <v>2</v>
      </c>
      <c r="J28" s="91"/>
      <c r="K28" s="85">
        <v>2025</v>
      </c>
      <c r="L28" s="9">
        <v>2025</v>
      </c>
      <c r="M28" s="85"/>
      <c r="N28" s="85"/>
      <c r="O28" s="85"/>
      <c r="P28" s="84">
        <f t="shared" si="30"/>
        <v>2</v>
      </c>
      <c r="Q28" s="85"/>
      <c r="R28" s="85"/>
      <c r="S28" s="85"/>
      <c r="T28" s="85"/>
      <c r="U28" s="82">
        <f t="shared" si="18"/>
        <v>2</v>
      </c>
      <c r="V28" s="85"/>
      <c r="W28" s="85"/>
      <c r="X28" s="85"/>
      <c r="Y28" s="85"/>
      <c r="Z28" s="82">
        <f t="shared" si="19"/>
        <v>2</v>
      </c>
      <c r="AA28" s="85"/>
      <c r="AB28" s="85"/>
      <c r="AC28" s="85"/>
      <c r="AD28" s="85"/>
      <c r="AE28" s="82">
        <f t="shared" si="20"/>
        <v>2</v>
      </c>
      <c r="AF28" s="85"/>
      <c r="AG28" s="85"/>
      <c r="AH28" s="85"/>
      <c r="AI28" s="85"/>
      <c r="AJ28" s="82">
        <f t="shared" si="21"/>
        <v>2</v>
      </c>
      <c r="AK28" s="85"/>
      <c r="AL28" s="85"/>
      <c r="AM28" s="85"/>
      <c r="AN28" s="85"/>
      <c r="AO28" s="82">
        <f t="shared" si="22"/>
        <v>2</v>
      </c>
      <c r="AP28" s="85"/>
      <c r="AQ28" s="85"/>
      <c r="AR28" s="85"/>
      <c r="AS28" s="85"/>
      <c r="AT28" s="82">
        <f t="shared" si="23"/>
        <v>2</v>
      </c>
      <c r="AU28" s="85"/>
      <c r="AV28" s="85"/>
      <c r="AW28" s="85"/>
      <c r="AX28" s="85"/>
      <c r="AY28" s="82">
        <f t="shared" si="24"/>
        <v>2</v>
      </c>
      <c r="AZ28" s="85"/>
      <c r="BA28" s="85"/>
      <c r="BB28" s="85"/>
      <c r="BC28" s="85"/>
      <c r="BD28" s="82">
        <f t="shared" si="25"/>
        <v>2</v>
      </c>
      <c r="BE28" s="85"/>
      <c r="BF28" s="85"/>
      <c r="BG28" s="85"/>
      <c r="BH28" s="85"/>
      <c r="BI28" s="82">
        <f t="shared" si="26"/>
        <v>2</v>
      </c>
      <c r="BJ28" s="85"/>
      <c r="BK28" s="85"/>
      <c r="BL28" s="85"/>
      <c r="BM28" s="85"/>
      <c r="BN28" s="82">
        <f t="shared" si="27"/>
        <v>2</v>
      </c>
      <c r="BO28" s="85"/>
      <c r="BP28" s="85"/>
      <c r="BQ28" s="85"/>
      <c r="BR28" s="85"/>
      <c r="BS28" s="82">
        <f t="shared" si="28"/>
        <v>2</v>
      </c>
    </row>
    <row r="29" spans="1:71" x14ac:dyDescent="0.25">
      <c r="A29" s="19"/>
      <c r="B29" s="1" t="s">
        <v>154</v>
      </c>
      <c r="C29" s="12">
        <v>96</v>
      </c>
      <c r="D29" s="12">
        <v>2496</v>
      </c>
      <c r="E29" s="101">
        <v>32</v>
      </c>
      <c r="F29" s="1"/>
      <c r="G29" s="2">
        <f t="shared" si="31"/>
        <v>0.40625</v>
      </c>
      <c r="H29" s="66">
        <v>7</v>
      </c>
      <c r="I29" s="66">
        <f t="shared" si="29"/>
        <v>7</v>
      </c>
      <c r="J29" s="76"/>
      <c r="K29" s="41">
        <v>2025</v>
      </c>
      <c r="L29" s="9">
        <v>2025</v>
      </c>
      <c r="M29" s="9">
        <v>2</v>
      </c>
      <c r="N29" s="9"/>
      <c r="O29" s="9"/>
      <c r="P29" s="66">
        <f t="shared" si="30"/>
        <v>9</v>
      </c>
      <c r="Q29" s="9"/>
      <c r="R29" s="9"/>
      <c r="S29" s="9"/>
      <c r="T29" s="9"/>
      <c r="U29" s="1">
        <f t="shared" si="18"/>
        <v>9</v>
      </c>
      <c r="V29" s="9"/>
      <c r="W29" s="9"/>
      <c r="X29" s="9"/>
      <c r="Y29" s="9"/>
      <c r="Z29" s="1">
        <f t="shared" si="19"/>
        <v>9</v>
      </c>
      <c r="AA29" s="9"/>
      <c r="AB29" s="9"/>
      <c r="AC29" s="9"/>
      <c r="AD29" s="9"/>
      <c r="AE29" s="1">
        <f t="shared" si="20"/>
        <v>9</v>
      </c>
      <c r="AF29" s="9"/>
      <c r="AG29" s="9"/>
      <c r="AH29" s="9"/>
      <c r="AI29" s="9"/>
      <c r="AJ29" s="1">
        <f t="shared" si="21"/>
        <v>9</v>
      </c>
      <c r="AK29" s="9"/>
      <c r="AL29" s="9"/>
      <c r="AM29" s="9"/>
      <c r="AN29" s="9"/>
      <c r="AO29" s="1">
        <f t="shared" si="22"/>
        <v>9</v>
      </c>
      <c r="AP29" s="9"/>
      <c r="AQ29" s="9">
        <v>4</v>
      </c>
      <c r="AR29" s="9"/>
      <c r="AS29" s="9"/>
      <c r="AT29" s="1">
        <f t="shared" si="23"/>
        <v>13</v>
      </c>
      <c r="AU29" s="9"/>
      <c r="AV29" s="9"/>
      <c r="AW29" s="9"/>
      <c r="AX29" s="9"/>
      <c r="AY29" s="1">
        <f t="shared" si="24"/>
        <v>13</v>
      </c>
      <c r="AZ29" s="9"/>
      <c r="BA29" s="9"/>
      <c r="BB29" s="9"/>
      <c r="BC29" s="9"/>
      <c r="BD29" s="1">
        <f t="shared" si="25"/>
        <v>13</v>
      </c>
      <c r="BE29" s="9"/>
      <c r="BF29" s="9"/>
      <c r="BG29" s="9"/>
      <c r="BH29" s="9"/>
      <c r="BI29" s="1">
        <f t="shared" si="26"/>
        <v>13</v>
      </c>
      <c r="BJ29" s="9"/>
      <c r="BK29" s="9"/>
      <c r="BL29" s="9"/>
      <c r="BM29" s="9"/>
      <c r="BN29" s="1">
        <f t="shared" si="27"/>
        <v>13</v>
      </c>
      <c r="BO29" s="9"/>
      <c r="BP29" s="9"/>
      <c r="BQ29" s="9"/>
      <c r="BR29" s="9"/>
      <c r="BS29" s="1">
        <f t="shared" si="28"/>
        <v>13</v>
      </c>
    </row>
    <row r="30" spans="1:71" x14ac:dyDescent="0.25">
      <c r="A30" s="1"/>
      <c r="B30" s="1"/>
      <c r="C30" s="1"/>
      <c r="D30" s="1"/>
      <c r="E30" s="1"/>
      <c r="F30" s="1"/>
      <c r="G30" s="1"/>
      <c r="H30" s="66"/>
      <c r="I30" s="66"/>
      <c r="J30" s="66"/>
      <c r="K30" s="1"/>
      <c r="L30" s="1"/>
      <c r="M30" s="1">
        <f>SUM(M21:M29)</f>
        <v>2</v>
      </c>
      <c r="N30" s="1">
        <f>SUM(N21:N29)</f>
        <v>15</v>
      </c>
      <c r="O30" s="1">
        <f>SUM(O21:O29)</f>
        <v>0</v>
      </c>
      <c r="P30" s="66">
        <f t="shared" ref="P30:AU30" si="32">SUM(P20:P29)</f>
        <v>118</v>
      </c>
      <c r="Q30" s="66">
        <f t="shared" si="32"/>
        <v>0</v>
      </c>
      <c r="R30" s="66">
        <f t="shared" si="32"/>
        <v>0</v>
      </c>
      <c r="S30" s="66">
        <f t="shared" si="32"/>
        <v>0</v>
      </c>
      <c r="T30" s="66">
        <f t="shared" si="32"/>
        <v>0</v>
      </c>
      <c r="U30" s="66">
        <f t="shared" si="32"/>
        <v>118</v>
      </c>
      <c r="V30" s="66">
        <f t="shared" si="32"/>
        <v>0</v>
      </c>
      <c r="W30" s="66">
        <f t="shared" si="32"/>
        <v>0</v>
      </c>
      <c r="X30" s="66">
        <f t="shared" si="32"/>
        <v>0</v>
      </c>
      <c r="Y30" s="66">
        <f t="shared" si="32"/>
        <v>0</v>
      </c>
      <c r="Z30" s="66">
        <f t="shared" si="32"/>
        <v>118</v>
      </c>
      <c r="AA30" s="66">
        <f t="shared" si="32"/>
        <v>3</v>
      </c>
      <c r="AB30" s="66">
        <f t="shared" si="32"/>
        <v>0</v>
      </c>
      <c r="AC30" s="66">
        <f t="shared" si="32"/>
        <v>0</v>
      </c>
      <c r="AD30" s="66">
        <f t="shared" si="32"/>
        <v>0</v>
      </c>
      <c r="AE30" s="66">
        <f t="shared" si="32"/>
        <v>121</v>
      </c>
      <c r="AF30" s="66">
        <f t="shared" si="32"/>
        <v>0</v>
      </c>
      <c r="AG30" s="66">
        <f t="shared" si="32"/>
        <v>0</v>
      </c>
      <c r="AH30" s="66">
        <f t="shared" si="32"/>
        <v>0</v>
      </c>
      <c r="AI30" s="66">
        <f t="shared" si="32"/>
        <v>0</v>
      </c>
      <c r="AJ30" s="66">
        <f t="shared" si="32"/>
        <v>121</v>
      </c>
      <c r="AK30" s="66">
        <f t="shared" si="32"/>
        <v>0</v>
      </c>
      <c r="AL30" s="66">
        <f t="shared" si="32"/>
        <v>0</v>
      </c>
      <c r="AM30" s="66">
        <f t="shared" si="32"/>
        <v>0</v>
      </c>
      <c r="AN30" s="66">
        <f t="shared" si="32"/>
        <v>0</v>
      </c>
      <c r="AO30" s="66">
        <f t="shared" si="32"/>
        <v>121</v>
      </c>
      <c r="AP30" s="66">
        <f t="shared" si="32"/>
        <v>0</v>
      </c>
      <c r="AQ30" s="66">
        <f t="shared" si="32"/>
        <v>4</v>
      </c>
      <c r="AR30" s="66">
        <f t="shared" si="32"/>
        <v>6</v>
      </c>
      <c r="AS30" s="66">
        <f t="shared" si="32"/>
        <v>0</v>
      </c>
      <c r="AT30" s="66">
        <f t="shared" si="32"/>
        <v>131</v>
      </c>
      <c r="AU30" s="66">
        <f t="shared" si="32"/>
        <v>0</v>
      </c>
      <c r="AV30" s="66">
        <f t="shared" ref="AV30:BS30" si="33">SUM(AV20:AV29)</f>
        <v>0</v>
      </c>
      <c r="AW30" s="66">
        <f t="shared" si="33"/>
        <v>0</v>
      </c>
      <c r="AX30" s="66">
        <f t="shared" si="33"/>
        <v>0</v>
      </c>
      <c r="AY30" s="66">
        <f t="shared" si="33"/>
        <v>131</v>
      </c>
      <c r="AZ30" s="66">
        <f t="shared" si="33"/>
        <v>0</v>
      </c>
      <c r="BA30" s="66">
        <f t="shared" si="33"/>
        <v>0</v>
      </c>
      <c r="BB30" s="66">
        <f t="shared" si="33"/>
        <v>0</v>
      </c>
      <c r="BC30" s="66">
        <f t="shared" si="33"/>
        <v>0</v>
      </c>
      <c r="BD30" s="66">
        <f t="shared" si="33"/>
        <v>131</v>
      </c>
      <c r="BE30" s="66">
        <f t="shared" si="33"/>
        <v>0</v>
      </c>
      <c r="BF30" s="66">
        <f t="shared" si="33"/>
        <v>0</v>
      </c>
      <c r="BG30" s="66">
        <f t="shared" si="33"/>
        <v>0</v>
      </c>
      <c r="BH30" s="66">
        <f t="shared" si="33"/>
        <v>0</v>
      </c>
      <c r="BI30" s="66">
        <f t="shared" si="33"/>
        <v>131</v>
      </c>
      <c r="BJ30" s="66">
        <f t="shared" si="33"/>
        <v>0</v>
      </c>
      <c r="BK30" s="66">
        <f t="shared" si="33"/>
        <v>0</v>
      </c>
      <c r="BL30" s="66">
        <f t="shared" si="33"/>
        <v>0</v>
      </c>
      <c r="BM30" s="66">
        <f t="shared" si="33"/>
        <v>0</v>
      </c>
      <c r="BN30" s="66">
        <f t="shared" si="33"/>
        <v>131</v>
      </c>
      <c r="BO30" s="66">
        <f t="shared" si="33"/>
        <v>0</v>
      </c>
      <c r="BP30" s="66">
        <f t="shared" si="33"/>
        <v>0</v>
      </c>
      <c r="BQ30" s="66">
        <f t="shared" si="33"/>
        <v>0</v>
      </c>
      <c r="BR30" s="66">
        <f t="shared" si="33"/>
        <v>0</v>
      </c>
      <c r="BS30" s="66">
        <f t="shared" si="33"/>
        <v>131</v>
      </c>
    </row>
    <row r="31" spans="1:71" x14ac:dyDescent="0.25">
      <c r="A31" s="1"/>
      <c r="B31" s="1" t="s">
        <v>31</v>
      </c>
      <c r="C31" s="1">
        <f>COUNT(C21:C29)</f>
        <v>9</v>
      </c>
      <c r="D31" s="1"/>
      <c r="E31" s="1">
        <f>SUM(E20:E29)</f>
        <v>254</v>
      </c>
      <c r="F31" s="1">
        <f>SUM(E20:E29)+1</f>
        <v>255</v>
      </c>
      <c r="G31" s="2">
        <f>$BS30/F31</f>
        <v>0.51372549019607838</v>
      </c>
      <c r="H31" s="66">
        <f>SUM(H20:H29)</f>
        <v>101</v>
      </c>
      <c r="I31" s="66">
        <f>SUM(I20:I29)</f>
        <v>104</v>
      </c>
      <c r="J31" s="66">
        <f>SUM(J20:J29)</f>
        <v>3</v>
      </c>
      <c r="K31" s="1"/>
      <c r="L31" s="1"/>
      <c r="M31" s="1"/>
      <c r="N31" s="1"/>
      <c r="O31" s="1"/>
      <c r="P31" s="2">
        <f>P30/F31</f>
        <v>0.46274509803921571</v>
      </c>
      <c r="Q31" s="1"/>
      <c r="R31" s="1">
        <f>M30+R30</f>
        <v>2</v>
      </c>
      <c r="S31" s="1">
        <f>N30+S30</f>
        <v>15</v>
      </c>
      <c r="T31" s="1">
        <f>O30+T30</f>
        <v>0</v>
      </c>
      <c r="U31" s="2">
        <f>U30/F31</f>
        <v>0.46274509803921571</v>
      </c>
      <c r="V31" s="1"/>
      <c r="W31" s="1">
        <f>R31+W30</f>
        <v>2</v>
      </c>
      <c r="X31" s="1">
        <f>S31+X30</f>
        <v>15</v>
      </c>
      <c r="Y31" s="1">
        <f>T31+Y30</f>
        <v>0</v>
      </c>
      <c r="Z31" s="2">
        <f>Z30/F31</f>
        <v>0.46274509803921571</v>
      </c>
      <c r="AA31" s="1"/>
      <c r="AB31" s="1">
        <f>W31+AB30</f>
        <v>2</v>
      </c>
      <c r="AC31" s="1">
        <f>X31+AC30</f>
        <v>15</v>
      </c>
      <c r="AD31" s="1">
        <f>Y31+AD30</f>
        <v>0</v>
      </c>
      <c r="AE31" s="2">
        <f>AE30/F31</f>
        <v>0.47450980392156861</v>
      </c>
      <c r="AF31" s="1"/>
      <c r="AG31" s="1">
        <f>AB31+AG30</f>
        <v>2</v>
      </c>
      <c r="AH31" s="1">
        <f>AC31+AH30</f>
        <v>15</v>
      </c>
      <c r="AI31" s="1">
        <f>AD31+AI30</f>
        <v>0</v>
      </c>
      <c r="AJ31" s="2">
        <f>AJ30/F31</f>
        <v>0.47450980392156861</v>
      </c>
      <c r="AK31" s="1"/>
      <c r="AL31" s="1">
        <f>AG31+AL30</f>
        <v>2</v>
      </c>
      <c r="AM31" s="1">
        <f>AH31+AM30</f>
        <v>15</v>
      </c>
      <c r="AN31" s="1">
        <f>AI31+AN30</f>
        <v>0</v>
      </c>
      <c r="AO31" s="2">
        <f>AO30/F31</f>
        <v>0.47450980392156861</v>
      </c>
      <c r="AP31" s="1"/>
      <c r="AQ31" s="1">
        <f>AL31+AQ30</f>
        <v>6</v>
      </c>
      <c r="AR31" s="1">
        <f>AM31+AR30</f>
        <v>21</v>
      </c>
      <c r="AS31" s="1">
        <f>AN31+AS30</f>
        <v>0</v>
      </c>
      <c r="AT31" s="2">
        <f>AT30/F31</f>
        <v>0.51372549019607838</v>
      </c>
      <c r="AU31" s="1"/>
      <c r="AV31" s="1">
        <f>AQ31+AV30</f>
        <v>6</v>
      </c>
      <c r="AW31" s="1">
        <f>AR31+AW30</f>
        <v>21</v>
      </c>
      <c r="AX31" s="1">
        <f>AS31+AX30</f>
        <v>0</v>
      </c>
      <c r="AY31" s="2">
        <f>AY30/F31</f>
        <v>0.51372549019607838</v>
      </c>
      <c r="AZ31" s="1"/>
      <c r="BA31" s="1">
        <f>AV31+BA30</f>
        <v>6</v>
      </c>
      <c r="BB31" s="1">
        <f>AW31+BB30</f>
        <v>21</v>
      </c>
      <c r="BC31" s="1">
        <f>AX31+BC30</f>
        <v>0</v>
      </c>
      <c r="BD31" s="2">
        <f>BD30/F31</f>
        <v>0.51372549019607838</v>
      </c>
      <c r="BE31" s="1"/>
      <c r="BF31" s="1">
        <f>BA31+BF30</f>
        <v>6</v>
      </c>
      <c r="BG31" s="1">
        <f>BB31+BG30</f>
        <v>21</v>
      </c>
      <c r="BH31" s="1">
        <f>BC31+BH30</f>
        <v>0</v>
      </c>
      <c r="BI31" s="2">
        <f>BI30/F31</f>
        <v>0.51372549019607838</v>
      </c>
      <c r="BJ31" s="1"/>
      <c r="BK31" s="1">
        <f>BF31+BK30</f>
        <v>6</v>
      </c>
      <c r="BL31" s="1">
        <f>BG31+BL30</f>
        <v>21</v>
      </c>
      <c r="BM31" s="1">
        <f>BH31+BM30</f>
        <v>0</v>
      </c>
      <c r="BN31" s="2">
        <f>BN30/F31</f>
        <v>0.51372549019607838</v>
      </c>
      <c r="BO31" s="1"/>
      <c r="BP31" s="1">
        <f>BK31+BP30</f>
        <v>6</v>
      </c>
      <c r="BQ31" s="1">
        <f>BL31+BQ30</f>
        <v>21</v>
      </c>
      <c r="BR31" s="1">
        <f>BM31+BR30</f>
        <v>0</v>
      </c>
      <c r="BS31" s="2">
        <f>BS30/F31</f>
        <v>0.51372549019607838</v>
      </c>
    </row>
    <row r="33" spans="1:71" x14ac:dyDescent="0.25">
      <c r="A33" s="19" t="s">
        <v>155</v>
      </c>
      <c r="B33" s="1"/>
      <c r="C33" s="1"/>
      <c r="D33" s="1"/>
      <c r="E33" s="47"/>
      <c r="F33" s="1"/>
      <c r="G33" s="2"/>
      <c r="H33" s="66"/>
      <c r="I33" s="66"/>
      <c r="J33" s="76"/>
      <c r="K33" s="9">
        <v>2025</v>
      </c>
      <c r="L33" s="9">
        <v>2025</v>
      </c>
      <c r="M33" s="9"/>
      <c r="N33" s="9"/>
      <c r="O33" s="9"/>
      <c r="P33" s="66">
        <f>+H33</f>
        <v>0</v>
      </c>
      <c r="Q33" s="48"/>
      <c r="R33" s="9"/>
      <c r="S33" s="9"/>
      <c r="T33" s="9"/>
      <c r="U33" s="1">
        <f t="shared" ref="U33:U45" si="34">SUM(P33:T33)</f>
        <v>0</v>
      </c>
      <c r="V33" s="9"/>
      <c r="W33" s="9"/>
      <c r="X33" s="9"/>
      <c r="Y33" s="9"/>
      <c r="Z33" s="1">
        <f t="shared" ref="Z33:Z45" si="35">SUM(U33:Y33)</f>
        <v>0</v>
      </c>
      <c r="AA33" s="9"/>
      <c r="AB33" s="9"/>
      <c r="AC33" s="9"/>
      <c r="AD33" s="9"/>
      <c r="AE33" s="1">
        <f t="shared" ref="AE33:AE45" si="36">SUM(Z33:AD33)</f>
        <v>0</v>
      </c>
      <c r="AF33" s="9"/>
      <c r="AG33" s="9"/>
      <c r="AH33" s="9"/>
      <c r="AI33" s="9"/>
      <c r="AJ33" s="1">
        <f t="shared" ref="AJ33:AJ45" si="37">SUM(AE33:AI33)</f>
        <v>0</v>
      </c>
      <c r="AK33" s="9"/>
      <c r="AL33" s="9"/>
      <c r="AM33" s="9"/>
      <c r="AN33" s="9"/>
      <c r="AO33" s="1">
        <f t="shared" ref="AO33:AO45" si="38">SUM(AJ33:AN33)</f>
        <v>0</v>
      </c>
      <c r="AP33" s="9"/>
      <c r="AQ33" s="9"/>
      <c r="AR33" s="9"/>
      <c r="AS33" s="9"/>
      <c r="AT33" s="1">
        <f t="shared" ref="AT33:AT45" si="39">SUM(AO33:AS33)</f>
        <v>0</v>
      </c>
      <c r="AU33" s="9"/>
      <c r="AV33" s="9"/>
      <c r="AW33" s="9"/>
      <c r="AX33" s="9"/>
      <c r="AY33" s="1">
        <f t="shared" ref="AY33:AY45" si="40">SUM(AT33:AX33)</f>
        <v>0</v>
      </c>
      <c r="AZ33" s="9"/>
      <c r="BA33" s="9"/>
      <c r="BB33" s="9"/>
      <c r="BC33" s="9"/>
      <c r="BD33" s="1">
        <f t="shared" ref="BD33:BD45" si="41">SUM(AY33:BC33)</f>
        <v>0</v>
      </c>
      <c r="BE33" s="9"/>
      <c r="BF33" s="9"/>
      <c r="BG33" s="9"/>
      <c r="BH33" s="9"/>
      <c r="BI33" s="1">
        <f t="shared" ref="BI33:BI45" si="42">SUM(BD33:BH33)</f>
        <v>0</v>
      </c>
      <c r="BJ33" s="9"/>
      <c r="BK33" s="9"/>
      <c r="BL33" s="9"/>
      <c r="BM33" s="9"/>
      <c r="BN33" s="1">
        <f t="shared" ref="BN33:BN45" si="43">SUM(BI33:BM33)</f>
        <v>0</v>
      </c>
      <c r="BO33" s="9"/>
      <c r="BP33" s="9"/>
      <c r="BQ33" s="9"/>
      <c r="BR33" s="9"/>
      <c r="BS33" s="1">
        <f t="shared" ref="BS33:BS45" si="44">SUM(BN33:BR33)</f>
        <v>0</v>
      </c>
    </row>
    <row r="34" spans="1:71" s="86" customFormat="1" x14ac:dyDescent="0.25">
      <c r="A34" s="94"/>
      <c r="B34" s="82" t="s">
        <v>156</v>
      </c>
      <c r="C34" s="87">
        <v>2</v>
      </c>
      <c r="D34" s="87">
        <v>246</v>
      </c>
      <c r="E34" s="82">
        <v>22</v>
      </c>
      <c r="F34" s="82"/>
      <c r="G34" s="83">
        <f>$BS34/E34</f>
        <v>1.0454545454545454</v>
      </c>
      <c r="H34" s="84">
        <v>8</v>
      </c>
      <c r="I34" s="84">
        <f t="shared" ref="I34:I45" si="45">+H34+J34</f>
        <v>9</v>
      </c>
      <c r="J34" s="91">
        <v>1</v>
      </c>
      <c r="K34" s="85">
        <v>2025</v>
      </c>
      <c r="L34" s="9">
        <v>2025</v>
      </c>
      <c r="M34" s="85"/>
      <c r="N34" s="85"/>
      <c r="O34" s="85"/>
      <c r="P34" s="84">
        <f>SUM(M34:O34)+H34</f>
        <v>8</v>
      </c>
      <c r="Q34" s="96"/>
      <c r="R34" s="85"/>
      <c r="S34" s="85"/>
      <c r="T34" s="85"/>
      <c r="U34" s="82">
        <f t="shared" si="34"/>
        <v>8</v>
      </c>
      <c r="V34" s="85"/>
      <c r="W34" s="85"/>
      <c r="X34" s="85"/>
      <c r="Y34" s="85"/>
      <c r="Z34" s="82">
        <f t="shared" si="35"/>
        <v>8</v>
      </c>
      <c r="AA34" s="85"/>
      <c r="AB34" s="85"/>
      <c r="AC34" s="85"/>
      <c r="AD34" s="85"/>
      <c r="AE34" s="82">
        <f t="shared" si="36"/>
        <v>8</v>
      </c>
      <c r="AF34" s="85">
        <v>1</v>
      </c>
      <c r="AG34" s="85"/>
      <c r="AH34" s="85"/>
      <c r="AI34" s="85"/>
      <c r="AJ34" s="82">
        <f t="shared" si="37"/>
        <v>9</v>
      </c>
      <c r="AK34" s="85"/>
      <c r="AL34" s="85"/>
      <c r="AM34" s="85"/>
      <c r="AN34" s="85"/>
      <c r="AO34" s="82">
        <f t="shared" si="38"/>
        <v>9</v>
      </c>
      <c r="AP34" s="85"/>
      <c r="AQ34" s="85"/>
      <c r="AR34" s="85">
        <v>14</v>
      </c>
      <c r="AS34" s="85"/>
      <c r="AT34" s="82">
        <f t="shared" si="39"/>
        <v>23</v>
      </c>
      <c r="AU34" s="85"/>
      <c r="AV34" s="85"/>
      <c r="AW34" s="85"/>
      <c r="AX34" s="85"/>
      <c r="AY34" s="82">
        <f t="shared" si="40"/>
        <v>23</v>
      </c>
      <c r="AZ34" s="85"/>
      <c r="BA34" s="85"/>
      <c r="BB34" s="85"/>
      <c r="BC34" s="85"/>
      <c r="BD34" s="82">
        <f t="shared" si="41"/>
        <v>23</v>
      </c>
      <c r="BE34" s="85"/>
      <c r="BF34" s="85"/>
      <c r="BG34" s="85"/>
      <c r="BH34" s="85"/>
      <c r="BI34" s="82">
        <f t="shared" si="42"/>
        <v>23</v>
      </c>
      <c r="BJ34" s="85"/>
      <c r="BK34" s="85"/>
      <c r="BL34" s="85"/>
      <c r="BM34" s="85"/>
      <c r="BN34" s="82">
        <f t="shared" si="43"/>
        <v>23</v>
      </c>
      <c r="BO34" s="85"/>
      <c r="BP34" s="85"/>
      <c r="BQ34" s="85"/>
      <c r="BR34" s="85"/>
      <c r="BS34" s="82">
        <f t="shared" si="44"/>
        <v>23</v>
      </c>
    </row>
    <row r="35" spans="1:71" s="86" customFormat="1" x14ac:dyDescent="0.25">
      <c r="A35" s="94"/>
      <c r="B35" s="82" t="s">
        <v>157</v>
      </c>
      <c r="C35" s="87">
        <v>5</v>
      </c>
      <c r="D35" s="87">
        <v>137</v>
      </c>
      <c r="E35" s="82">
        <v>15</v>
      </c>
      <c r="F35" s="82"/>
      <c r="G35" s="83">
        <f t="shared" ref="G35:G45" si="46">$BS35/E35</f>
        <v>1</v>
      </c>
      <c r="H35" s="84">
        <v>11</v>
      </c>
      <c r="I35" s="84">
        <f t="shared" si="45"/>
        <v>11</v>
      </c>
      <c r="J35" s="91"/>
      <c r="K35" s="85">
        <v>2025</v>
      </c>
      <c r="L35" s="9">
        <v>2025</v>
      </c>
      <c r="M35" s="85"/>
      <c r="N35" s="85"/>
      <c r="O35" s="85"/>
      <c r="P35" s="84">
        <f t="shared" ref="P35:P45" si="47">SUM(M35:O35)+H35</f>
        <v>11</v>
      </c>
      <c r="Q35" s="96"/>
      <c r="R35" s="85"/>
      <c r="S35" s="85"/>
      <c r="T35" s="85"/>
      <c r="U35" s="82">
        <f t="shared" si="34"/>
        <v>11</v>
      </c>
      <c r="V35" s="85"/>
      <c r="W35" s="85"/>
      <c r="X35" s="85"/>
      <c r="Y35" s="85"/>
      <c r="Z35" s="82">
        <f t="shared" si="35"/>
        <v>11</v>
      </c>
      <c r="AA35" s="85"/>
      <c r="AB35" s="85"/>
      <c r="AC35" s="85"/>
      <c r="AD35" s="85"/>
      <c r="AE35" s="82">
        <f t="shared" si="36"/>
        <v>11</v>
      </c>
      <c r="AF35" s="85"/>
      <c r="AG35" s="85"/>
      <c r="AH35" s="85"/>
      <c r="AI35" s="85"/>
      <c r="AJ35" s="82">
        <f t="shared" si="37"/>
        <v>11</v>
      </c>
      <c r="AK35" s="85"/>
      <c r="AL35" s="85"/>
      <c r="AM35" s="85"/>
      <c r="AN35" s="85"/>
      <c r="AO35" s="82">
        <f t="shared" si="38"/>
        <v>11</v>
      </c>
      <c r="AP35" s="85"/>
      <c r="AQ35" s="85"/>
      <c r="AR35" s="85">
        <v>4</v>
      </c>
      <c r="AS35" s="85"/>
      <c r="AT35" s="82">
        <f t="shared" si="39"/>
        <v>15</v>
      </c>
      <c r="AU35" s="85"/>
      <c r="AV35" s="85"/>
      <c r="AW35" s="85"/>
      <c r="AX35" s="85"/>
      <c r="AY35" s="82">
        <f t="shared" si="40"/>
        <v>15</v>
      </c>
      <c r="AZ35" s="85"/>
      <c r="BA35" s="85"/>
      <c r="BB35" s="85"/>
      <c r="BC35" s="85"/>
      <c r="BD35" s="82">
        <f t="shared" si="41"/>
        <v>15</v>
      </c>
      <c r="BE35" s="85"/>
      <c r="BF35" s="85"/>
      <c r="BG35" s="85"/>
      <c r="BH35" s="85"/>
      <c r="BI35" s="82">
        <f t="shared" si="42"/>
        <v>15</v>
      </c>
      <c r="BJ35" s="85"/>
      <c r="BK35" s="85"/>
      <c r="BL35" s="85"/>
      <c r="BM35" s="85"/>
      <c r="BN35" s="82">
        <f t="shared" si="43"/>
        <v>15</v>
      </c>
      <c r="BO35" s="85"/>
      <c r="BP35" s="85"/>
      <c r="BQ35" s="85"/>
      <c r="BR35" s="85"/>
      <c r="BS35" s="82">
        <f t="shared" si="44"/>
        <v>15</v>
      </c>
    </row>
    <row r="36" spans="1:71" s="86" customFormat="1" x14ac:dyDescent="0.25">
      <c r="A36" s="94"/>
      <c r="B36" s="125" t="s">
        <v>158</v>
      </c>
      <c r="C36" s="87">
        <v>15</v>
      </c>
      <c r="D36" s="87">
        <v>425</v>
      </c>
      <c r="E36" s="82">
        <v>23</v>
      </c>
      <c r="F36" s="82"/>
      <c r="G36" s="83">
        <f t="shared" si="46"/>
        <v>1.0434782608695652</v>
      </c>
      <c r="H36" s="84">
        <v>11</v>
      </c>
      <c r="I36" s="84">
        <f t="shared" si="45"/>
        <v>20</v>
      </c>
      <c r="J36" s="91">
        <v>9</v>
      </c>
      <c r="K36" s="85">
        <v>2025</v>
      </c>
      <c r="L36" s="9">
        <v>2025</v>
      </c>
      <c r="M36" s="85"/>
      <c r="N36" s="85"/>
      <c r="O36" s="85"/>
      <c r="P36" s="84">
        <f t="shared" si="47"/>
        <v>11</v>
      </c>
      <c r="Q36" s="96">
        <v>8</v>
      </c>
      <c r="R36" s="85"/>
      <c r="S36" s="85"/>
      <c r="T36" s="85"/>
      <c r="U36" s="82">
        <f t="shared" si="34"/>
        <v>19</v>
      </c>
      <c r="V36" s="85"/>
      <c r="W36" s="85"/>
      <c r="X36" s="85"/>
      <c r="Y36" s="85"/>
      <c r="Z36" s="82">
        <f t="shared" si="35"/>
        <v>19</v>
      </c>
      <c r="AA36" s="85"/>
      <c r="AB36" s="85"/>
      <c r="AC36" s="85"/>
      <c r="AD36" s="85"/>
      <c r="AE36" s="82">
        <f t="shared" si="36"/>
        <v>19</v>
      </c>
      <c r="AF36" s="85"/>
      <c r="AG36" s="85"/>
      <c r="AH36" s="85"/>
      <c r="AI36" s="85"/>
      <c r="AJ36" s="82">
        <f t="shared" si="37"/>
        <v>19</v>
      </c>
      <c r="AK36" s="85"/>
      <c r="AL36" s="85"/>
      <c r="AM36" s="85"/>
      <c r="AN36" s="85"/>
      <c r="AO36" s="82">
        <f t="shared" si="38"/>
        <v>19</v>
      </c>
      <c r="AP36" s="85">
        <v>1</v>
      </c>
      <c r="AQ36" s="85"/>
      <c r="AR36" s="85">
        <v>4</v>
      </c>
      <c r="AS36" s="85"/>
      <c r="AT36" s="82">
        <f t="shared" si="39"/>
        <v>24</v>
      </c>
      <c r="AU36" s="85"/>
      <c r="AV36" s="85"/>
      <c r="AW36" s="85"/>
      <c r="AX36" s="85"/>
      <c r="AY36" s="82">
        <f t="shared" si="40"/>
        <v>24</v>
      </c>
      <c r="AZ36" s="85"/>
      <c r="BA36" s="85"/>
      <c r="BB36" s="85"/>
      <c r="BC36" s="85"/>
      <c r="BD36" s="82">
        <f t="shared" si="41"/>
        <v>24</v>
      </c>
      <c r="BE36" s="85"/>
      <c r="BF36" s="85"/>
      <c r="BG36" s="85"/>
      <c r="BH36" s="85"/>
      <c r="BI36" s="82">
        <f t="shared" si="42"/>
        <v>24</v>
      </c>
      <c r="BJ36" s="85"/>
      <c r="BK36" s="85"/>
      <c r="BL36" s="85"/>
      <c r="BM36" s="85"/>
      <c r="BN36" s="82">
        <f t="shared" si="43"/>
        <v>24</v>
      </c>
      <c r="BO36" s="85"/>
      <c r="BP36" s="85"/>
      <c r="BQ36" s="85"/>
      <c r="BR36" s="85"/>
      <c r="BS36" s="82">
        <f t="shared" si="44"/>
        <v>24</v>
      </c>
    </row>
    <row r="37" spans="1:71" s="86" customFormat="1" x14ac:dyDescent="0.25">
      <c r="A37" s="94"/>
      <c r="B37" s="82" t="s">
        <v>159</v>
      </c>
      <c r="C37" s="87">
        <v>19</v>
      </c>
      <c r="D37" s="87">
        <v>1216</v>
      </c>
      <c r="E37" s="82">
        <v>18</v>
      </c>
      <c r="F37" s="82"/>
      <c r="G37" s="83">
        <f t="shared" si="46"/>
        <v>1.1111111111111112</v>
      </c>
      <c r="H37" s="84">
        <v>5</v>
      </c>
      <c r="I37" s="84">
        <f t="shared" si="45"/>
        <v>6</v>
      </c>
      <c r="J37" s="91">
        <v>1</v>
      </c>
      <c r="K37" s="85">
        <v>2025</v>
      </c>
      <c r="L37" s="9">
        <v>2025</v>
      </c>
      <c r="M37" s="85"/>
      <c r="N37" s="85">
        <v>1</v>
      </c>
      <c r="O37" s="85"/>
      <c r="P37" s="84">
        <f t="shared" si="47"/>
        <v>6</v>
      </c>
      <c r="Q37" s="96"/>
      <c r="R37" s="85"/>
      <c r="S37" s="85"/>
      <c r="T37" s="85"/>
      <c r="U37" s="82">
        <f>SUM(P37:T37)</f>
        <v>6</v>
      </c>
      <c r="V37" s="85"/>
      <c r="W37" s="85"/>
      <c r="X37" s="85"/>
      <c r="Y37" s="85"/>
      <c r="Z37" s="82">
        <f>SUM(U37:Y37)</f>
        <v>6</v>
      </c>
      <c r="AA37" s="85"/>
      <c r="AB37" s="85"/>
      <c r="AC37" s="85"/>
      <c r="AD37" s="85"/>
      <c r="AE37" s="82">
        <f>SUM(Z37:AD37)</f>
        <v>6</v>
      </c>
      <c r="AF37" s="85"/>
      <c r="AG37" s="85"/>
      <c r="AH37" s="85"/>
      <c r="AI37" s="85"/>
      <c r="AJ37" s="82">
        <f>SUM(AE37:AI37)</f>
        <v>6</v>
      </c>
      <c r="AK37" s="85"/>
      <c r="AL37" s="85"/>
      <c r="AM37" s="85"/>
      <c r="AN37" s="85"/>
      <c r="AO37" s="82">
        <f>SUM(AJ37:AN37)</f>
        <v>6</v>
      </c>
      <c r="AP37" s="85">
        <v>1</v>
      </c>
      <c r="AQ37" s="85"/>
      <c r="AR37" s="85">
        <v>13</v>
      </c>
      <c r="AS37" s="85"/>
      <c r="AT37" s="82">
        <f>SUM(AO37:AS37)</f>
        <v>20</v>
      </c>
      <c r="AU37" s="85"/>
      <c r="AV37" s="85"/>
      <c r="AW37" s="85"/>
      <c r="AX37" s="85"/>
      <c r="AY37" s="82">
        <f t="shared" ref="AY37:AY41" si="48">SUM(AT37:AX37)</f>
        <v>20</v>
      </c>
      <c r="AZ37" s="85"/>
      <c r="BA37" s="85"/>
      <c r="BB37" s="85"/>
      <c r="BC37" s="85"/>
      <c r="BD37" s="82">
        <f t="shared" ref="BD37:BD41" si="49">SUM(AY37:BC37)</f>
        <v>20</v>
      </c>
      <c r="BE37" s="85"/>
      <c r="BF37" s="85"/>
      <c r="BG37" s="85"/>
      <c r="BH37" s="85"/>
      <c r="BI37" s="82">
        <f t="shared" ref="BI37:BI41" si="50">SUM(BD37:BH37)</f>
        <v>20</v>
      </c>
      <c r="BJ37" s="85"/>
      <c r="BK37" s="85"/>
      <c r="BL37" s="85"/>
      <c r="BM37" s="85"/>
      <c r="BN37" s="82">
        <f t="shared" ref="BN37:BN41" si="51">SUM(BI37:BM37)</f>
        <v>20</v>
      </c>
      <c r="BO37" s="85"/>
      <c r="BP37" s="85"/>
      <c r="BQ37" s="85"/>
      <c r="BR37" s="85"/>
      <c r="BS37" s="82">
        <f t="shared" si="44"/>
        <v>20</v>
      </c>
    </row>
    <row r="38" spans="1:71" s="86" customFormat="1" x14ac:dyDescent="0.25">
      <c r="A38" s="94"/>
      <c r="B38" s="82" t="s">
        <v>160</v>
      </c>
      <c r="C38" s="87">
        <v>34</v>
      </c>
      <c r="D38" s="87"/>
      <c r="E38" s="82">
        <v>15</v>
      </c>
      <c r="F38" s="82"/>
      <c r="G38" s="83">
        <f t="shared" si="46"/>
        <v>1</v>
      </c>
      <c r="H38" s="84">
        <v>11</v>
      </c>
      <c r="I38" s="84">
        <f t="shared" si="45"/>
        <v>11</v>
      </c>
      <c r="J38" s="91"/>
      <c r="K38" s="85">
        <v>2025</v>
      </c>
      <c r="L38" s="9">
        <v>2025</v>
      </c>
      <c r="M38" s="85"/>
      <c r="N38" s="85"/>
      <c r="O38" s="85"/>
      <c r="P38" s="84">
        <f t="shared" si="47"/>
        <v>11</v>
      </c>
      <c r="Q38" s="96"/>
      <c r="R38" s="85"/>
      <c r="S38" s="85"/>
      <c r="T38" s="85"/>
      <c r="U38" s="82">
        <f>SUM(P38:T38)</f>
        <v>11</v>
      </c>
      <c r="V38" s="85"/>
      <c r="W38" s="85"/>
      <c r="X38" s="85"/>
      <c r="Y38" s="85"/>
      <c r="Z38" s="82">
        <f>SUM(U38:Y38)</f>
        <v>11</v>
      </c>
      <c r="AA38" s="85"/>
      <c r="AB38" s="85"/>
      <c r="AC38" s="85"/>
      <c r="AD38" s="85"/>
      <c r="AE38" s="82">
        <f>SUM(Z38:AD38)</f>
        <v>11</v>
      </c>
      <c r="AF38" s="85"/>
      <c r="AG38" s="85"/>
      <c r="AH38" s="85"/>
      <c r="AI38" s="85"/>
      <c r="AJ38" s="82">
        <f>SUM(AE38:AI38)</f>
        <v>11</v>
      </c>
      <c r="AK38" s="85"/>
      <c r="AL38" s="85"/>
      <c r="AM38" s="85"/>
      <c r="AN38" s="85"/>
      <c r="AO38" s="82">
        <f>SUM(AJ38:AN38)</f>
        <v>11</v>
      </c>
      <c r="AP38" s="85"/>
      <c r="AQ38" s="85"/>
      <c r="AR38" s="85">
        <v>4</v>
      </c>
      <c r="AS38" s="85"/>
      <c r="AT38" s="82">
        <f>SUM(AO38:AS38)</f>
        <v>15</v>
      </c>
      <c r="AU38" s="85"/>
      <c r="AV38" s="85"/>
      <c r="AW38" s="85"/>
      <c r="AX38" s="85"/>
      <c r="AY38" s="82">
        <f t="shared" si="48"/>
        <v>15</v>
      </c>
      <c r="AZ38" s="85"/>
      <c r="BA38" s="85"/>
      <c r="BB38" s="85"/>
      <c r="BC38" s="85"/>
      <c r="BD38" s="82">
        <f t="shared" si="49"/>
        <v>15</v>
      </c>
      <c r="BE38" s="85"/>
      <c r="BF38" s="85"/>
      <c r="BG38" s="85"/>
      <c r="BH38" s="85"/>
      <c r="BI38" s="82">
        <f t="shared" si="50"/>
        <v>15</v>
      </c>
      <c r="BJ38" s="85"/>
      <c r="BK38" s="85"/>
      <c r="BL38" s="85"/>
      <c r="BM38" s="85"/>
      <c r="BN38" s="82">
        <f t="shared" si="51"/>
        <v>15</v>
      </c>
      <c r="BO38" s="85"/>
      <c r="BP38" s="85"/>
      <c r="BQ38" s="85"/>
      <c r="BR38" s="85"/>
      <c r="BS38" s="82">
        <f t="shared" si="44"/>
        <v>15</v>
      </c>
    </row>
    <row r="39" spans="1:71" s="86" customFormat="1" x14ac:dyDescent="0.25">
      <c r="A39" s="94"/>
      <c r="B39" s="82" t="s">
        <v>161</v>
      </c>
      <c r="C39" s="87">
        <v>42</v>
      </c>
      <c r="D39" s="87">
        <v>2793</v>
      </c>
      <c r="E39" s="82">
        <v>24</v>
      </c>
      <c r="F39" s="82"/>
      <c r="G39" s="83">
        <f t="shared" si="46"/>
        <v>0.83333333333333337</v>
      </c>
      <c r="H39" s="84">
        <v>10</v>
      </c>
      <c r="I39" s="84">
        <f t="shared" si="45"/>
        <v>10</v>
      </c>
      <c r="J39" s="91"/>
      <c r="K39" s="85">
        <v>2025</v>
      </c>
      <c r="L39" s="9">
        <v>2025</v>
      </c>
      <c r="M39" s="85"/>
      <c r="N39" s="85"/>
      <c r="O39" s="85"/>
      <c r="P39" s="84">
        <f t="shared" si="47"/>
        <v>10</v>
      </c>
      <c r="Q39" s="96"/>
      <c r="R39" s="85"/>
      <c r="S39" s="85"/>
      <c r="T39" s="85"/>
      <c r="U39" s="82">
        <f>SUM(P39:T39)</f>
        <v>10</v>
      </c>
      <c r="V39" s="85"/>
      <c r="W39" s="85"/>
      <c r="X39" s="85"/>
      <c r="Y39" s="85"/>
      <c r="Z39" s="82">
        <f>SUM(U39:Y39)</f>
        <v>10</v>
      </c>
      <c r="AA39" s="85"/>
      <c r="AB39" s="85"/>
      <c r="AC39" s="85"/>
      <c r="AD39" s="85"/>
      <c r="AE39" s="82">
        <f>SUM(Z39:AD39)</f>
        <v>10</v>
      </c>
      <c r="AF39" s="85"/>
      <c r="AG39" s="85"/>
      <c r="AH39" s="85"/>
      <c r="AI39" s="85"/>
      <c r="AJ39" s="82">
        <f>SUM(AE39:AI39)</f>
        <v>10</v>
      </c>
      <c r="AK39" s="85"/>
      <c r="AL39" s="85"/>
      <c r="AM39" s="85"/>
      <c r="AN39" s="85"/>
      <c r="AO39" s="82">
        <f>SUM(AJ39:AN39)</f>
        <v>10</v>
      </c>
      <c r="AP39" s="85"/>
      <c r="AQ39" s="85"/>
      <c r="AR39" s="85">
        <v>10</v>
      </c>
      <c r="AS39" s="85"/>
      <c r="AT39" s="82">
        <f>SUM(AO39:AS39)</f>
        <v>20</v>
      </c>
      <c r="AU39" s="85"/>
      <c r="AV39" s="85"/>
      <c r="AW39" s="85"/>
      <c r="AX39" s="85"/>
      <c r="AY39" s="82">
        <f t="shared" si="48"/>
        <v>20</v>
      </c>
      <c r="AZ39" s="85"/>
      <c r="BA39" s="85"/>
      <c r="BB39" s="85"/>
      <c r="BC39" s="85"/>
      <c r="BD39" s="82">
        <f t="shared" si="49"/>
        <v>20</v>
      </c>
      <c r="BE39" s="85"/>
      <c r="BF39" s="85"/>
      <c r="BG39" s="85"/>
      <c r="BH39" s="85"/>
      <c r="BI39" s="82">
        <f t="shared" si="50"/>
        <v>20</v>
      </c>
      <c r="BJ39" s="85"/>
      <c r="BK39" s="85"/>
      <c r="BL39" s="85"/>
      <c r="BM39" s="85"/>
      <c r="BN39" s="82">
        <f t="shared" si="51"/>
        <v>20</v>
      </c>
      <c r="BO39" s="85"/>
      <c r="BP39" s="85"/>
      <c r="BQ39" s="85"/>
      <c r="BR39" s="85"/>
      <c r="BS39" s="82">
        <f t="shared" si="44"/>
        <v>20</v>
      </c>
    </row>
    <row r="40" spans="1:71" s="147" customFormat="1" x14ac:dyDescent="0.25">
      <c r="A40" s="175"/>
      <c r="B40" s="150" t="s">
        <v>162</v>
      </c>
      <c r="C40" s="142">
        <v>46</v>
      </c>
      <c r="D40" s="142">
        <v>1791</v>
      </c>
      <c r="E40" s="184">
        <v>19</v>
      </c>
      <c r="F40" s="141"/>
      <c r="G40" s="143">
        <f t="shared" si="46"/>
        <v>1.8947368421052631</v>
      </c>
      <c r="H40" s="144">
        <v>7</v>
      </c>
      <c r="I40" s="144">
        <f t="shared" si="45"/>
        <v>8</v>
      </c>
      <c r="J40" s="145">
        <v>1</v>
      </c>
      <c r="K40" s="146">
        <v>2025</v>
      </c>
      <c r="L40" s="146">
        <v>2025</v>
      </c>
      <c r="M40" s="146"/>
      <c r="N40" s="146">
        <v>13</v>
      </c>
      <c r="O40" s="146"/>
      <c r="P40" s="144">
        <f t="shared" si="47"/>
        <v>20</v>
      </c>
      <c r="Q40" s="186"/>
      <c r="R40" s="146"/>
      <c r="S40" s="146"/>
      <c r="T40" s="146"/>
      <c r="U40" s="141">
        <f>SUM(P40:T40)</f>
        <v>20</v>
      </c>
      <c r="V40" s="146"/>
      <c r="W40" s="146"/>
      <c r="X40" s="146"/>
      <c r="Y40" s="146"/>
      <c r="Z40" s="141">
        <f>SUM(U40:Y40)</f>
        <v>20</v>
      </c>
      <c r="AA40" s="146"/>
      <c r="AB40" s="146"/>
      <c r="AC40" s="146"/>
      <c r="AD40" s="146"/>
      <c r="AE40" s="141">
        <f>SUM(Z40:AD40)</f>
        <v>20</v>
      </c>
      <c r="AF40" s="146"/>
      <c r="AG40" s="146"/>
      <c r="AH40" s="146"/>
      <c r="AI40" s="146"/>
      <c r="AJ40" s="141">
        <f>SUM(AE40:AI40)</f>
        <v>20</v>
      </c>
      <c r="AK40" s="146"/>
      <c r="AL40" s="146"/>
      <c r="AM40" s="146"/>
      <c r="AN40" s="146"/>
      <c r="AO40" s="141">
        <f>SUM(AJ40:AN40)</f>
        <v>20</v>
      </c>
      <c r="AP40" s="146">
        <v>1</v>
      </c>
      <c r="AQ40" s="146">
        <v>2</v>
      </c>
      <c r="AR40" s="146"/>
      <c r="AS40" s="146"/>
      <c r="AT40" s="141">
        <f>SUM(AO40:AS40)</f>
        <v>23</v>
      </c>
      <c r="AU40" s="146"/>
      <c r="AV40" s="146">
        <v>1</v>
      </c>
      <c r="AW40" s="146">
        <v>12</v>
      </c>
      <c r="AX40" s="146"/>
      <c r="AY40" s="141">
        <f t="shared" si="48"/>
        <v>36</v>
      </c>
      <c r="AZ40" s="146"/>
      <c r="BA40" s="146"/>
      <c r="BB40" s="146"/>
      <c r="BC40" s="146"/>
      <c r="BD40" s="141">
        <f t="shared" si="49"/>
        <v>36</v>
      </c>
      <c r="BE40" s="146"/>
      <c r="BF40" s="146"/>
      <c r="BG40" s="146"/>
      <c r="BH40" s="146"/>
      <c r="BI40" s="141">
        <f t="shared" si="50"/>
        <v>36</v>
      </c>
      <c r="BJ40" s="146"/>
      <c r="BK40" s="146"/>
      <c r="BL40" s="146"/>
      <c r="BM40" s="146"/>
      <c r="BN40" s="141">
        <f t="shared" si="51"/>
        <v>36</v>
      </c>
      <c r="BO40" s="146"/>
      <c r="BP40" s="146"/>
      <c r="BQ40" s="146"/>
      <c r="BR40" s="146"/>
      <c r="BS40" s="141">
        <f t="shared" si="44"/>
        <v>36</v>
      </c>
    </row>
    <row r="41" spans="1:71" s="147" customFormat="1" x14ac:dyDescent="0.25">
      <c r="A41" s="175"/>
      <c r="B41" s="141" t="s">
        <v>163</v>
      </c>
      <c r="C41" s="142">
        <v>51</v>
      </c>
      <c r="D41" s="142">
        <v>1296</v>
      </c>
      <c r="E41" s="141">
        <v>41</v>
      </c>
      <c r="F41" s="141"/>
      <c r="G41" s="143">
        <f t="shared" si="46"/>
        <v>1.0487804878048781</v>
      </c>
      <c r="H41" s="144">
        <v>36</v>
      </c>
      <c r="I41" s="144">
        <f t="shared" si="45"/>
        <v>36</v>
      </c>
      <c r="J41" s="145"/>
      <c r="K41" s="146">
        <v>2025</v>
      </c>
      <c r="L41" s="146">
        <v>2025</v>
      </c>
      <c r="M41" s="146"/>
      <c r="N41" s="146">
        <v>7</v>
      </c>
      <c r="O41" s="146"/>
      <c r="P41" s="144">
        <f t="shared" si="47"/>
        <v>43</v>
      </c>
      <c r="Q41" s="186"/>
      <c r="R41" s="146"/>
      <c r="S41" s="146"/>
      <c r="T41" s="146"/>
      <c r="U41" s="141">
        <f>SUM(P41:T41)</f>
        <v>43</v>
      </c>
      <c r="V41" s="146"/>
      <c r="W41" s="146"/>
      <c r="X41" s="146"/>
      <c r="Y41" s="146"/>
      <c r="Z41" s="141">
        <f>SUM(U41:Y41)</f>
        <v>43</v>
      </c>
      <c r="AA41" s="146"/>
      <c r="AB41" s="146"/>
      <c r="AC41" s="146"/>
      <c r="AD41" s="146"/>
      <c r="AE41" s="141">
        <f>SUM(Z41:AD41)</f>
        <v>43</v>
      </c>
      <c r="AF41" s="146"/>
      <c r="AG41" s="146"/>
      <c r="AH41" s="146"/>
      <c r="AI41" s="146"/>
      <c r="AJ41" s="141">
        <f>SUM(AE41:AI41)</f>
        <v>43</v>
      </c>
      <c r="AK41" s="146"/>
      <c r="AL41" s="146"/>
      <c r="AM41" s="146"/>
      <c r="AN41" s="146"/>
      <c r="AO41" s="141">
        <f>SUM(AJ41:AN41)</f>
        <v>43</v>
      </c>
      <c r="AP41" s="146"/>
      <c r="AQ41" s="146"/>
      <c r="AR41" s="146"/>
      <c r="AS41" s="146"/>
      <c r="AT41" s="141">
        <f>SUM(AO41:AS41)</f>
        <v>43</v>
      </c>
      <c r="AU41" s="146"/>
      <c r="AV41" s="146"/>
      <c r="AW41" s="146"/>
      <c r="AX41" s="146"/>
      <c r="AY41" s="141">
        <f t="shared" si="48"/>
        <v>43</v>
      </c>
      <c r="AZ41" s="146"/>
      <c r="BA41" s="146"/>
      <c r="BB41" s="146"/>
      <c r="BC41" s="146"/>
      <c r="BD41" s="141">
        <f t="shared" si="49"/>
        <v>43</v>
      </c>
      <c r="BE41" s="146"/>
      <c r="BF41" s="146"/>
      <c r="BG41" s="146"/>
      <c r="BH41" s="146"/>
      <c r="BI41" s="141">
        <f t="shared" si="50"/>
        <v>43</v>
      </c>
      <c r="BJ41" s="146"/>
      <c r="BK41" s="146"/>
      <c r="BL41" s="146"/>
      <c r="BM41" s="146"/>
      <c r="BN41" s="141">
        <f t="shared" si="51"/>
        <v>43</v>
      </c>
      <c r="BO41" s="146"/>
      <c r="BP41" s="146"/>
      <c r="BQ41" s="146"/>
      <c r="BR41" s="146"/>
      <c r="BS41" s="141">
        <f t="shared" si="44"/>
        <v>43</v>
      </c>
    </row>
    <row r="42" spans="1:71" s="86" customFormat="1" x14ac:dyDescent="0.25">
      <c r="A42" s="94"/>
      <c r="B42" s="82" t="s">
        <v>164</v>
      </c>
      <c r="C42" s="87">
        <v>54</v>
      </c>
      <c r="D42" s="87">
        <v>1782</v>
      </c>
      <c r="E42" s="82">
        <v>16</v>
      </c>
      <c r="F42" s="82"/>
      <c r="G42" s="83">
        <f t="shared" si="46"/>
        <v>0.875</v>
      </c>
      <c r="H42" s="84">
        <v>14</v>
      </c>
      <c r="I42" s="84">
        <f t="shared" si="45"/>
        <v>14</v>
      </c>
      <c r="J42" s="91"/>
      <c r="K42" s="85">
        <v>2025</v>
      </c>
      <c r="L42" s="9">
        <v>2025</v>
      </c>
      <c r="M42" s="85"/>
      <c r="N42" s="85"/>
      <c r="O42" s="85"/>
      <c r="P42" s="84">
        <f t="shared" si="47"/>
        <v>14</v>
      </c>
      <c r="Q42" s="96"/>
      <c r="R42" s="85"/>
      <c r="S42" s="85"/>
      <c r="T42" s="85"/>
      <c r="U42" s="82">
        <f t="shared" si="34"/>
        <v>14</v>
      </c>
      <c r="V42" s="85"/>
      <c r="W42" s="85"/>
      <c r="X42" s="85"/>
      <c r="Y42" s="85"/>
      <c r="Z42" s="82">
        <f t="shared" si="35"/>
        <v>14</v>
      </c>
      <c r="AA42" s="85"/>
      <c r="AB42" s="85"/>
      <c r="AC42" s="85"/>
      <c r="AD42" s="85"/>
      <c r="AE42" s="82">
        <f t="shared" si="36"/>
        <v>14</v>
      </c>
      <c r="AF42" s="85"/>
      <c r="AG42" s="85"/>
      <c r="AH42" s="85"/>
      <c r="AI42" s="85"/>
      <c r="AJ42" s="82">
        <f t="shared" si="37"/>
        <v>14</v>
      </c>
      <c r="AK42" s="85"/>
      <c r="AL42" s="85"/>
      <c r="AM42" s="85"/>
      <c r="AN42" s="85"/>
      <c r="AO42" s="82">
        <f t="shared" si="38"/>
        <v>14</v>
      </c>
      <c r="AP42" s="85"/>
      <c r="AQ42" s="85"/>
      <c r="AR42" s="85"/>
      <c r="AS42" s="85"/>
      <c r="AT42" s="82">
        <f t="shared" si="39"/>
        <v>14</v>
      </c>
      <c r="AU42" s="85"/>
      <c r="AV42" s="85"/>
      <c r="AW42" s="85"/>
      <c r="AX42" s="85"/>
      <c r="AY42" s="82">
        <f t="shared" si="40"/>
        <v>14</v>
      </c>
      <c r="AZ42" s="85"/>
      <c r="BA42" s="85"/>
      <c r="BB42" s="85"/>
      <c r="BC42" s="85"/>
      <c r="BD42" s="82">
        <f t="shared" si="41"/>
        <v>14</v>
      </c>
      <c r="BE42" s="85"/>
      <c r="BF42" s="85"/>
      <c r="BG42" s="85"/>
      <c r="BH42" s="85"/>
      <c r="BI42" s="82">
        <f t="shared" si="42"/>
        <v>14</v>
      </c>
      <c r="BJ42" s="85"/>
      <c r="BK42" s="85"/>
      <c r="BL42" s="85"/>
      <c r="BM42" s="85"/>
      <c r="BN42" s="82">
        <f t="shared" si="43"/>
        <v>14</v>
      </c>
      <c r="BO42" s="85"/>
      <c r="BP42" s="85"/>
      <c r="BQ42" s="85"/>
      <c r="BR42" s="85"/>
      <c r="BS42" s="82">
        <f t="shared" si="44"/>
        <v>14</v>
      </c>
    </row>
    <row r="43" spans="1:71" s="86" customFormat="1" x14ac:dyDescent="0.25">
      <c r="A43" s="94"/>
      <c r="B43" s="82" t="s">
        <v>165</v>
      </c>
      <c r="C43" s="87">
        <v>62</v>
      </c>
      <c r="D43" s="87">
        <v>4847</v>
      </c>
      <c r="E43" s="82">
        <v>83</v>
      </c>
      <c r="F43" s="82"/>
      <c r="G43" s="83">
        <f t="shared" si="46"/>
        <v>1.0602409638554218</v>
      </c>
      <c r="H43" s="84">
        <v>33</v>
      </c>
      <c r="I43" s="84">
        <f t="shared" si="45"/>
        <v>33</v>
      </c>
      <c r="J43" s="91"/>
      <c r="K43" s="85">
        <v>2025</v>
      </c>
      <c r="L43" s="9">
        <v>2025</v>
      </c>
      <c r="M43" s="85"/>
      <c r="N43" s="85">
        <v>5</v>
      </c>
      <c r="O43" s="85"/>
      <c r="P43" s="84">
        <f t="shared" si="47"/>
        <v>38</v>
      </c>
      <c r="Q43" s="96"/>
      <c r="R43" s="85"/>
      <c r="S43" s="85"/>
      <c r="T43" s="85"/>
      <c r="U43" s="82">
        <f t="shared" si="34"/>
        <v>38</v>
      </c>
      <c r="V43" s="85"/>
      <c r="W43" s="85"/>
      <c r="X43" s="85"/>
      <c r="Y43" s="85"/>
      <c r="Z43" s="82">
        <f t="shared" si="35"/>
        <v>38</v>
      </c>
      <c r="AA43" s="85"/>
      <c r="AB43" s="85"/>
      <c r="AC43" s="85"/>
      <c r="AD43" s="85"/>
      <c r="AE43" s="82">
        <f t="shared" si="36"/>
        <v>38</v>
      </c>
      <c r="AF43" s="85"/>
      <c r="AG43" s="85"/>
      <c r="AH43" s="85"/>
      <c r="AI43" s="85"/>
      <c r="AJ43" s="82">
        <f t="shared" si="37"/>
        <v>38</v>
      </c>
      <c r="AK43" s="85"/>
      <c r="AL43" s="85"/>
      <c r="AM43" s="85"/>
      <c r="AN43" s="85"/>
      <c r="AO43" s="82">
        <f t="shared" si="38"/>
        <v>38</v>
      </c>
      <c r="AP43" s="85"/>
      <c r="AQ43" s="85"/>
      <c r="AR43" s="85">
        <v>50</v>
      </c>
      <c r="AS43" s="85"/>
      <c r="AT43" s="82">
        <f t="shared" si="39"/>
        <v>88</v>
      </c>
      <c r="AU43" s="85"/>
      <c r="AV43" s="85"/>
      <c r="AW43" s="85"/>
      <c r="AX43" s="85"/>
      <c r="AY43" s="82">
        <f t="shared" si="40"/>
        <v>88</v>
      </c>
      <c r="AZ43" s="85"/>
      <c r="BA43" s="85"/>
      <c r="BB43" s="85"/>
      <c r="BC43" s="85"/>
      <c r="BD43" s="82">
        <f t="shared" si="41"/>
        <v>88</v>
      </c>
      <c r="BE43" s="85"/>
      <c r="BF43" s="85"/>
      <c r="BG43" s="85"/>
      <c r="BH43" s="85"/>
      <c r="BI43" s="82">
        <f t="shared" si="42"/>
        <v>88</v>
      </c>
      <c r="BJ43" s="85"/>
      <c r="BK43" s="85"/>
      <c r="BL43" s="85"/>
      <c r="BM43" s="85"/>
      <c r="BN43" s="82">
        <f t="shared" si="43"/>
        <v>88</v>
      </c>
      <c r="BO43" s="85"/>
      <c r="BP43" s="85"/>
      <c r="BQ43" s="85"/>
      <c r="BR43" s="85"/>
      <c r="BS43" s="82">
        <f t="shared" si="44"/>
        <v>88</v>
      </c>
    </row>
    <row r="44" spans="1:71" s="86" customFormat="1" x14ac:dyDescent="0.25">
      <c r="A44" s="94"/>
      <c r="B44" s="82" t="s">
        <v>166</v>
      </c>
      <c r="C44" s="87">
        <v>66</v>
      </c>
      <c r="D44" s="87">
        <v>3915</v>
      </c>
      <c r="E44" s="82">
        <v>28</v>
      </c>
      <c r="F44" s="82"/>
      <c r="G44" s="83">
        <f t="shared" si="46"/>
        <v>0.32142857142857145</v>
      </c>
      <c r="H44" s="84">
        <v>9</v>
      </c>
      <c r="I44" s="84">
        <f t="shared" si="45"/>
        <v>9</v>
      </c>
      <c r="J44" s="91"/>
      <c r="K44" s="85">
        <v>2025</v>
      </c>
      <c r="L44" s="9">
        <v>2025</v>
      </c>
      <c r="M44" s="85"/>
      <c r="N44" s="85"/>
      <c r="O44" s="85"/>
      <c r="P44" s="84">
        <f t="shared" si="47"/>
        <v>9</v>
      </c>
      <c r="Q44" s="96"/>
      <c r="R44" s="85"/>
      <c r="S44" s="85"/>
      <c r="T44" s="85"/>
      <c r="U44" s="82">
        <f t="shared" si="34"/>
        <v>9</v>
      </c>
      <c r="V44" s="85"/>
      <c r="W44" s="85"/>
      <c r="X44" s="85"/>
      <c r="Y44" s="85"/>
      <c r="Z44" s="82">
        <f t="shared" si="35"/>
        <v>9</v>
      </c>
      <c r="AA44" s="85"/>
      <c r="AB44" s="85"/>
      <c r="AC44" s="85"/>
      <c r="AD44" s="85"/>
      <c r="AE44" s="82">
        <f t="shared" si="36"/>
        <v>9</v>
      </c>
      <c r="AF44" s="85"/>
      <c r="AG44" s="85"/>
      <c r="AH44" s="85"/>
      <c r="AI44" s="85"/>
      <c r="AJ44" s="82">
        <f t="shared" si="37"/>
        <v>9</v>
      </c>
      <c r="AK44" s="85"/>
      <c r="AL44" s="85"/>
      <c r="AM44" s="85"/>
      <c r="AN44" s="85"/>
      <c r="AO44" s="82">
        <f t="shared" si="38"/>
        <v>9</v>
      </c>
      <c r="AP44" s="85"/>
      <c r="AQ44" s="85"/>
      <c r="AR44" s="85"/>
      <c r="AS44" s="85"/>
      <c r="AT44" s="82">
        <f t="shared" si="39"/>
        <v>9</v>
      </c>
      <c r="AU44" s="85"/>
      <c r="AV44" s="85"/>
      <c r="AW44" s="85"/>
      <c r="AX44" s="85"/>
      <c r="AY44" s="82">
        <f t="shared" si="40"/>
        <v>9</v>
      </c>
      <c r="AZ44" s="85"/>
      <c r="BA44" s="85"/>
      <c r="BB44" s="85"/>
      <c r="BC44" s="85"/>
      <c r="BD44" s="82">
        <f t="shared" si="41"/>
        <v>9</v>
      </c>
      <c r="BE44" s="85"/>
      <c r="BF44" s="85"/>
      <c r="BG44" s="85"/>
      <c r="BH44" s="85"/>
      <c r="BI44" s="82">
        <f t="shared" si="42"/>
        <v>9</v>
      </c>
      <c r="BJ44" s="85"/>
      <c r="BK44" s="85"/>
      <c r="BL44" s="85"/>
      <c r="BM44" s="85"/>
      <c r="BN44" s="82">
        <f t="shared" si="43"/>
        <v>9</v>
      </c>
      <c r="BO44" s="85"/>
      <c r="BP44" s="85"/>
      <c r="BQ44" s="85"/>
      <c r="BR44" s="85"/>
      <c r="BS44" s="82">
        <f t="shared" si="44"/>
        <v>9</v>
      </c>
    </row>
    <row r="45" spans="1:71" s="86" customFormat="1" x14ac:dyDescent="0.25">
      <c r="A45" s="94"/>
      <c r="B45" s="126" t="s">
        <v>167</v>
      </c>
      <c r="C45" s="87">
        <v>99</v>
      </c>
      <c r="D45" s="87">
        <v>2735</v>
      </c>
      <c r="E45" s="115">
        <v>20</v>
      </c>
      <c r="F45" s="82"/>
      <c r="G45" s="83">
        <f t="shared" si="46"/>
        <v>1</v>
      </c>
      <c r="H45" s="84">
        <v>15</v>
      </c>
      <c r="I45" s="84">
        <f t="shared" si="45"/>
        <v>15</v>
      </c>
      <c r="J45" s="91"/>
      <c r="K45" s="85">
        <v>2025</v>
      </c>
      <c r="L45" s="9">
        <v>2025</v>
      </c>
      <c r="M45" s="85"/>
      <c r="N45" s="85"/>
      <c r="O45" s="85"/>
      <c r="P45" s="84">
        <f t="shared" si="47"/>
        <v>15</v>
      </c>
      <c r="Q45" s="96"/>
      <c r="R45" s="85"/>
      <c r="S45" s="85"/>
      <c r="T45" s="85"/>
      <c r="U45" s="82">
        <f t="shared" si="34"/>
        <v>15</v>
      </c>
      <c r="V45" s="85"/>
      <c r="W45" s="85"/>
      <c r="X45" s="85"/>
      <c r="Y45" s="85"/>
      <c r="Z45" s="82">
        <f t="shared" si="35"/>
        <v>15</v>
      </c>
      <c r="AA45" s="85"/>
      <c r="AB45" s="85"/>
      <c r="AC45" s="85"/>
      <c r="AD45" s="85"/>
      <c r="AE45" s="82">
        <f t="shared" si="36"/>
        <v>15</v>
      </c>
      <c r="AF45" s="85"/>
      <c r="AG45" s="85"/>
      <c r="AH45" s="85"/>
      <c r="AI45" s="85"/>
      <c r="AJ45" s="82">
        <f t="shared" si="37"/>
        <v>15</v>
      </c>
      <c r="AK45" s="85"/>
      <c r="AL45" s="85"/>
      <c r="AM45" s="85"/>
      <c r="AN45" s="85"/>
      <c r="AO45" s="82">
        <f t="shared" si="38"/>
        <v>15</v>
      </c>
      <c r="AP45" s="85"/>
      <c r="AQ45" s="85"/>
      <c r="AR45" s="85"/>
      <c r="AS45" s="85"/>
      <c r="AT45" s="82">
        <f t="shared" si="39"/>
        <v>15</v>
      </c>
      <c r="AU45" s="85"/>
      <c r="AV45" s="85"/>
      <c r="AW45" s="85">
        <v>5</v>
      </c>
      <c r="AX45" s="85"/>
      <c r="AY45" s="82">
        <f t="shared" si="40"/>
        <v>20</v>
      </c>
      <c r="AZ45" s="85"/>
      <c r="BA45" s="85"/>
      <c r="BB45" s="85"/>
      <c r="BC45" s="85"/>
      <c r="BD45" s="82">
        <f t="shared" si="41"/>
        <v>20</v>
      </c>
      <c r="BE45" s="85"/>
      <c r="BF45" s="85"/>
      <c r="BG45" s="85"/>
      <c r="BH45" s="85"/>
      <c r="BI45" s="82">
        <f t="shared" si="42"/>
        <v>20</v>
      </c>
      <c r="BJ45" s="85"/>
      <c r="BK45" s="85"/>
      <c r="BL45" s="85"/>
      <c r="BM45" s="85"/>
      <c r="BN45" s="82">
        <f t="shared" si="43"/>
        <v>20</v>
      </c>
      <c r="BO45" s="85"/>
      <c r="BP45" s="85"/>
      <c r="BQ45" s="85"/>
      <c r="BR45" s="85"/>
      <c r="BS45" s="82">
        <f t="shared" si="44"/>
        <v>20</v>
      </c>
    </row>
    <row r="46" spans="1:71" s="86" customFormat="1" x14ac:dyDescent="0.25">
      <c r="A46" s="82"/>
      <c r="B46" s="82"/>
      <c r="C46" s="82"/>
      <c r="D46" s="82"/>
      <c r="E46" s="82"/>
      <c r="F46" s="82"/>
      <c r="G46" s="82"/>
      <c r="H46" s="84"/>
      <c r="I46" s="84"/>
      <c r="J46" s="84"/>
      <c r="K46" s="82"/>
      <c r="L46" s="82"/>
      <c r="M46" s="82">
        <f>SUM(M34:M45)</f>
        <v>0</v>
      </c>
      <c r="N46" s="82">
        <f>SUM(N34:N45)</f>
        <v>26</v>
      </c>
      <c r="O46" s="82">
        <f>SUM(O34:O45)</f>
        <v>0</v>
      </c>
      <c r="P46" s="84">
        <f t="shared" ref="P46:AU46" si="52">SUM(P33:P45)</f>
        <v>196</v>
      </c>
      <c r="Q46" s="84">
        <f t="shared" si="52"/>
        <v>8</v>
      </c>
      <c r="R46" s="84">
        <f t="shared" si="52"/>
        <v>0</v>
      </c>
      <c r="S46" s="84">
        <f t="shared" si="52"/>
        <v>0</v>
      </c>
      <c r="T46" s="84">
        <f t="shared" si="52"/>
        <v>0</v>
      </c>
      <c r="U46" s="84">
        <f t="shared" si="52"/>
        <v>204</v>
      </c>
      <c r="V46" s="84">
        <f t="shared" si="52"/>
        <v>0</v>
      </c>
      <c r="W46" s="84">
        <f t="shared" si="52"/>
        <v>0</v>
      </c>
      <c r="X46" s="84">
        <f t="shared" si="52"/>
        <v>0</v>
      </c>
      <c r="Y46" s="84">
        <f t="shared" si="52"/>
        <v>0</v>
      </c>
      <c r="Z46" s="84">
        <f t="shared" si="52"/>
        <v>204</v>
      </c>
      <c r="AA46" s="84">
        <f t="shared" si="52"/>
        <v>0</v>
      </c>
      <c r="AB46" s="84">
        <f t="shared" si="52"/>
        <v>0</v>
      </c>
      <c r="AC46" s="84">
        <f t="shared" si="52"/>
        <v>0</v>
      </c>
      <c r="AD46" s="84">
        <f t="shared" si="52"/>
        <v>0</v>
      </c>
      <c r="AE46" s="84">
        <f t="shared" si="52"/>
        <v>204</v>
      </c>
      <c r="AF46" s="84">
        <f t="shared" si="52"/>
        <v>1</v>
      </c>
      <c r="AG46" s="84">
        <f t="shared" si="52"/>
        <v>0</v>
      </c>
      <c r="AH46" s="84">
        <f t="shared" si="52"/>
        <v>0</v>
      </c>
      <c r="AI46" s="84">
        <f t="shared" si="52"/>
        <v>0</v>
      </c>
      <c r="AJ46" s="84">
        <f t="shared" si="52"/>
        <v>205</v>
      </c>
      <c r="AK46" s="84">
        <f t="shared" si="52"/>
        <v>0</v>
      </c>
      <c r="AL46" s="84">
        <f t="shared" si="52"/>
        <v>0</v>
      </c>
      <c r="AM46" s="84">
        <f t="shared" si="52"/>
        <v>0</v>
      </c>
      <c r="AN46" s="84">
        <f t="shared" si="52"/>
        <v>0</v>
      </c>
      <c r="AO46" s="84">
        <f t="shared" si="52"/>
        <v>205</v>
      </c>
      <c r="AP46" s="84">
        <f t="shared" si="52"/>
        <v>3</v>
      </c>
      <c r="AQ46" s="84">
        <f t="shared" si="52"/>
        <v>2</v>
      </c>
      <c r="AR46" s="84">
        <f t="shared" si="52"/>
        <v>99</v>
      </c>
      <c r="AS46" s="84">
        <f t="shared" si="52"/>
        <v>0</v>
      </c>
      <c r="AT46" s="84">
        <f t="shared" si="52"/>
        <v>309</v>
      </c>
      <c r="AU46" s="84">
        <f t="shared" si="52"/>
        <v>0</v>
      </c>
      <c r="AV46" s="84">
        <f t="shared" ref="AV46:BS46" si="53">SUM(AV33:AV45)</f>
        <v>1</v>
      </c>
      <c r="AW46" s="84">
        <f t="shared" si="53"/>
        <v>17</v>
      </c>
      <c r="AX46" s="84">
        <f t="shared" si="53"/>
        <v>0</v>
      </c>
      <c r="AY46" s="84">
        <f t="shared" si="53"/>
        <v>327</v>
      </c>
      <c r="AZ46" s="84">
        <f t="shared" si="53"/>
        <v>0</v>
      </c>
      <c r="BA46" s="84">
        <f t="shared" si="53"/>
        <v>0</v>
      </c>
      <c r="BB46" s="84">
        <f t="shared" si="53"/>
        <v>0</v>
      </c>
      <c r="BC46" s="84">
        <f t="shared" si="53"/>
        <v>0</v>
      </c>
      <c r="BD46" s="84">
        <f t="shared" si="53"/>
        <v>327</v>
      </c>
      <c r="BE46" s="84">
        <f t="shared" si="53"/>
        <v>0</v>
      </c>
      <c r="BF46" s="84">
        <f t="shared" si="53"/>
        <v>0</v>
      </c>
      <c r="BG46" s="84">
        <f t="shared" si="53"/>
        <v>0</v>
      </c>
      <c r="BH46" s="84">
        <f t="shared" si="53"/>
        <v>0</v>
      </c>
      <c r="BI46" s="84">
        <f t="shared" si="53"/>
        <v>327</v>
      </c>
      <c r="BJ46" s="84">
        <f t="shared" si="53"/>
        <v>0</v>
      </c>
      <c r="BK46" s="84">
        <f t="shared" si="53"/>
        <v>0</v>
      </c>
      <c r="BL46" s="84">
        <f t="shared" si="53"/>
        <v>0</v>
      </c>
      <c r="BM46" s="84">
        <f t="shared" si="53"/>
        <v>0</v>
      </c>
      <c r="BN46" s="84">
        <f t="shared" si="53"/>
        <v>327</v>
      </c>
      <c r="BO46" s="84">
        <f t="shared" si="53"/>
        <v>0</v>
      </c>
      <c r="BP46" s="84">
        <f t="shared" si="53"/>
        <v>0</v>
      </c>
      <c r="BQ46" s="84">
        <f t="shared" si="53"/>
        <v>0</v>
      </c>
      <c r="BR46" s="84">
        <f t="shared" si="53"/>
        <v>0</v>
      </c>
      <c r="BS46" s="84">
        <f t="shared" si="53"/>
        <v>327</v>
      </c>
    </row>
    <row r="47" spans="1:71" s="86" customFormat="1" x14ac:dyDescent="0.25">
      <c r="A47" s="82"/>
      <c r="B47" s="82" t="s">
        <v>31</v>
      </c>
      <c r="C47" s="82">
        <f>COUNT(C33:C45)</f>
        <v>12</v>
      </c>
      <c r="D47" s="82"/>
      <c r="E47" s="82">
        <f>SUM(E33:E45)</f>
        <v>324</v>
      </c>
      <c r="F47" s="82">
        <f>SUM(E33:E45)+1</f>
        <v>325</v>
      </c>
      <c r="G47" s="83">
        <f>$BS46/F47</f>
        <v>1.0061538461538462</v>
      </c>
      <c r="H47" s="84">
        <f>SUM(H33:H45)</f>
        <v>170</v>
      </c>
      <c r="I47" s="84">
        <f>SUM(I33:I45)</f>
        <v>182</v>
      </c>
      <c r="J47" s="84">
        <f>SUM(J33:J45)</f>
        <v>12</v>
      </c>
      <c r="K47" s="82"/>
      <c r="L47" s="82"/>
      <c r="M47" s="82"/>
      <c r="N47" s="82"/>
      <c r="O47" s="82"/>
      <c r="P47" s="83">
        <f>P46/F47</f>
        <v>0.60307692307692307</v>
      </c>
      <c r="Q47" s="82"/>
      <c r="R47" s="82">
        <f>M46+R46</f>
        <v>0</v>
      </c>
      <c r="S47" s="82">
        <f>N46+S46</f>
        <v>26</v>
      </c>
      <c r="T47" s="82">
        <f>O46+T46</f>
        <v>0</v>
      </c>
      <c r="U47" s="83">
        <f>U46/F47</f>
        <v>0.62769230769230766</v>
      </c>
      <c r="V47" s="82"/>
      <c r="W47" s="82">
        <f>R47+W46</f>
        <v>0</v>
      </c>
      <c r="X47" s="82">
        <f>S47+X46</f>
        <v>26</v>
      </c>
      <c r="Y47" s="82">
        <f>T47+Y46</f>
        <v>0</v>
      </c>
      <c r="Z47" s="83">
        <f>Z46/F47</f>
        <v>0.62769230769230766</v>
      </c>
      <c r="AA47" s="82"/>
      <c r="AB47" s="82">
        <f>W47+AB46</f>
        <v>0</v>
      </c>
      <c r="AC47" s="82">
        <f>X47+AC46</f>
        <v>26</v>
      </c>
      <c r="AD47" s="82">
        <f>Y47+AD46</f>
        <v>0</v>
      </c>
      <c r="AE47" s="83">
        <f>AE46/F47</f>
        <v>0.62769230769230766</v>
      </c>
      <c r="AF47" s="82"/>
      <c r="AG47" s="82">
        <f>AB47+AG46</f>
        <v>0</v>
      </c>
      <c r="AH47" s="82">
        <f>AC47+AH46</f>
        <v>26</v>
      </c>
      <c r="AI47" s="82">
        <f>AD47+AI46</f>
        <v>0</v>
      </c>
      <c r="AJ47" s="83">
        <f>AJ46/F47</f>
        <v>0.63076923076923075</v>
      </c>
      <c r="AK47" s="82"/>
      <c r="AL47" s="82">
        <f>AG47+AL46</f>
        <v>0</v>
      </c>
      <c r="AM47" s="82">
        <f>AH47+AM46</f>
        <v>26</v>
      </c>
      <c r="AN47" s="82">
        <f>AI47+AN46</f>
        <v>0</v>
      </c>
      <c r="AO47" s="83">
        <f>AO46/F47</f>
        <v>0.63076923076923075</v>
      </c>
      <c r="AP47" s="82"/>
      <c r="AQ47" s="82">
        <f>AL47+AQ46</f>
        <v>2</v>
      </c>
      <c r="AR47" s="82">
        <f>AM47+AR46</f>
        <v>125</v>
      </c>
      <c r="AS47" s="82">
        <f>AN47+AS46</f>
        <v>0</v>
      </c>
      <c r="AT47" s="83">
        <f>AT46/F47</f>
        <v>0.95076923076923081</v>
      </c>
      <c r="AU47" s="82"/>
      <c r="AV47" s="82">
        <f>AQ47+AV46</f>
        <v>3</v>
      </c>
      <c r="AW47" s="82">
        <f>AR47+AW46</f>
        <v>142</v>
      </c>
      <c r="AX47" s="82">
        <f>AS47+AX46</f>
        <v>0</v>
      </c>
      <c r="AY47" s="83">
        <f>AY46/F47</f>
        <v>1.0061538461538462</v>
      </c>
      <c r="AZ47" s="82"/>
      <c r="BA47" s="82">
        <f>AV47+BA46</f>
        <v>3</v>
      </c>
      <c r="BB47" s="82">
        <f>AW47+BB46</f>
        <v>142</v>
      </c>
      <c r="BC47" s="82">
        <f>AX47+BC46</f>
        <v>0</v>
      </c>
      <c r="BD47" s="83">
        <f>BD46/F47</f>
        <v>1.0061538461538462</v>
      </c>
      <c r="BE47" s="82"/>
      <c r="BF47" s="82">
        <f>BA47+BF46</f>
        <v>3</v>
      </c>
      <c r="BG47" s="82">
        <f>BB47+BG46</f>
        <v>142</v>
      </c>
      <c r="BH47" s="82">
        <f>BC47+BH46</f>
        <v>0</v>
      </c>
      <c r="BI47" s="83">
        <f>BI46/F47</f>
        <v>1.0061538461538462</v>
      </c>
      <c r="BJ47" s="82"/>
      <c r="BK47" s="82">
        <f>BF47+BK46</f>
        <v>3</v>
      </c>
      <c r="BL47" s="82">
        <f>BG47+BL46</f>
        <v>142</v>
      </c>
      <c r="BM47" s="82">
        <f>BH47+BM46</f>
        <v>0</v>
      </c>
      <c r="BN47" s="83">
        <f>BN46/F47</f>
        <v>1.0061538461538462</v>
      </c>
      <c r="BO47" s="82"/>
      <c r="BP47" s="82">
        <f>BK47+BP46</f>
        <v>3</v>
      </c>
      <c r="BQ47" s="82">
        <f>BL47+BQ46</f>
        <v>142</v>
      </c>
      <c r="BR47" s="82">
        <f>BM47+BR46</f>
        <v>0</v>
      </c>
      <c r="BS47" s="83">
        <f>BS46/F47</f>
        <v>1.0061538461538462</v>
      </c>
    </row>
    <row r="48" spans="1:71" s="86" customFormat="1" x14ac:dyDescent="0.25">
      <c r="H48" s="93"/>
      <c r="I48" s="93"/>
      <c r="J48" s="93"/>
    </row>
    <row r="49" spans="1:71" s="86" customFormat="1" x14ac:dyDescent="0.25">
      <c r="A49" s="94" t="s">
        <v>168</v>
      </c>
      <c r="B49" s="82"/>
      <c r="C49" s="82"/>
      <c r="D49" s="82"/>
      <c r="E49" s="120"/>
      <c r="F49" s="82"/>
      <c r="G49" s="83"/>
      <c r="H49" s="84"/>
      <c r="I49" s="84"/>
      <c r="J49" s="91"/>
      <c r="K49" s="85">
        <v>2025</v>
      </c>
      <c r="L49" s="85">
        <v>2025</v>
      </c>
      <c r="M49" s="85"/>
      <c r="N49" s="85"/>
      <c r="O49" s="85"/>
      <c r="P49" s="84">
        <f>+H49</f>
        <v>0</v>
      </c>
      <c r="Q49" s="85"/>
      <c r="R49" s="85"/>
      <c r="S49" s="85"/>
      <c r="T49" s="85"/>
      <c r="U49" s="82">
        <f t="shared" ref="U49:U55" si="54">SUM(P49:T49)</f>
        <v>0</v>
      </c>
      <c r="V49" s="85"/>
      <c r="W49" s="85"/>
      <c r="X49" s="85"/>
      <c r="Y49" s="85"/>
      <c r="Z49" s="82">
        <f t="shared" ref="Z49:Z55" si="55">SUM(U49:Y49)</f>
        <v>0</v>
      </c>
      <c r="AA49" s="85"/>
      <c r="AB49" s="85"/>
      <c r="AC49" s="85"/>
      <c r="AD49" s="85"/>
      <c r="AE49" s="82">
        <f t="shared" ref="AE49:AE55" si="56">SUM(Z49:AD49)</f>
        <v>0</v>
      </c>
      <c r="AF49" s="85"/>
      <c r="AG49" s="85"/>
      <c r="AH49" s="85"/>
      <c r="AI49" s="85"/>
      <c r="AJ49" s="82">
        <f t="shared" ref="AJ49:AJ55" si="57">SUM(AE49:AI49)</f>
        <v>0</v>
      </c>
      <c r="AK49" s="85"/>
      <c r="AL49" s="85"/>
      <c r="AM49" s="85"/>
      <c r="AN49" s="85"/>
      <c r="AO49" s="82">
        <f t="shared" ref="AO49:AO55" si="58">SUM(AJ49:AN49)</f>
        <v>0</v>
      </c>
      <c r="AP49" s="85"/>
      <c r="AQ49" s="85"/>
      <c r="AR49" s="85"/>
      <c r="AS49" s="85"/>
      <c r="AT49" s="82">
        <f t="shared" ref="AT49:AT55" si="59">SUM(AO49:AS49)</f>
        <v>0</v>
      </c>
      <c r="AU49" s="85"/>
      <c r="AV49" s="85"/>
      <c r="AW49" s="85"/>
      <c r="AX49" s="85"/>
      <c r="AY49" s="82">
        <f t="shared" ref="AY49:AY55" si="60">SUM(AT49:AX49)</f>
        <v>0</v>
      </c>
      <c r="AZ49" s="85"/>
      <c r="BA49" s="85"/>
      <c r="BB49" s="85"/>
      <c r="BC49" s="85"/>
      <c r="BD49" s="82">
        <f t="shared" ref="BD49:BD55" si="61">SUM(AY49:BC49)</f>
        <v>0</v>
      </c>
      <c r="BE49" s="85"/>
      <c r="BF49" s="85"/>
      <c r="BG49" s="85"/>
      <c r="BH49" s="85"/>
      <c r="BI49" s="82">
        <f t="shared" ref="BI49:BI55" si="62">SUM(BD49:BH49)</f>
        <v>0</v>
      </c>
      <c r="BJ49" s="85"/>
      <c r="BK49" s="85"/>
      <c r="BL49" s="85"/>
      <c r="BM49" s="85"/>
      <c r="BN49" s="82">
        <f t="shared" ref="BN49:BN55" si="63">SUM(BI49:BM49)</f>
        <v>0</v>
      </c>
      <c r="BO49" s="85"/>
      <c r="BP49" s="85"/>
      <c r="BQ49" s="85"/>
      <c r="BR49" s="85"/>
      <c r="BS49" s="82">
        <f t="shared" ref="BS49:BS55" si="64">SUM(BN49:BR49)</f>
        <v>0</v>
      </c>
    </row>
    <row r="50" spans="1:71" s="86" customFormat="1" x14ac:dyDescent="0.25">
      <c r="A50" s="94"/>
      <c r="B50" s="82" t="s">
        <v>169</v>
      </c>
      <c r="C50" s="87">
        <v>1</v>
      </c>
      <c r="D50" s="82"/>
      <c r="E50" s="120">
        <v>16</v>
      </c>
      <c r="F50" s="82"/>
      <c r="G50" s="83">
        <f>$BS50/E50</f>
        <v>0.8125</v>
      </c>
      <c r="H50" s="84">
        <v>7</v>
      </c>
      <c r="I50" s="84">
        <f t="shared" ref="I50:I55" si="65">+H50+J50</f>
        <v>7</v>
      </c>
      <c r="J50" s="91"/>
      <c r="K50" s="85">
        <v>2025</v>
      </c>
      <c r="L50" s="85">
        <v>2025</v>
      </c>
      <c r="M50" s="85"/>
      <c r="N50" s="85">
        <v>6</v>
      </c>
      <c r="O50" s="85"/>
      <c r="P50" s="84">
        <f t="shared" ref="P50:P55" si="66">SUM(M50:O50)+H50</f>
        <v>13</v>
      </c>
      <c r="Q50" s="85"/>
      <c r="R50" s="85"/>
      <c r="S50" s="85"/>
      <c r="T50" s="85"/>
      <c r="U50" s="82">
        <f t="shared" si="54"/>
        <v>13</v>
      </c>
      <c r="V50" s="85"/>
      <c r="W50" s="85"/>
      <c r="X50" s="85"/>
      <c r="Y50" s="85"/>
      <c r="Z50" s="82">
        <f t="shared" si="55"/>
        <v>13</v>
      </c>
      <c r="AA50" s="85"/>
      <c r="AB50" s="85"/>
      <c r="AC50" s="85"/>
      <c r="AD50" s="85"/>
      <c r="AE50" s="82">
        <f t="shared" si="56"/>
        <v>13</v>
      </c>
      <c r="AF50" s="85"/>
      <c r="AG50" s="85"/>
      <c r="AH50" s="85"/>
      <c r="AI50" s="85"/>
      <c r="AJ50" s="82">
        <f t="shared" si="57"/>
        <v>13</v>
      </c>
      <c r="AK50" s="85"/>
      <c r="AL50" s="85"/>
      <c r="AM50" s="85"/>
      <c r="AN50" s="85"/>
      <c r="AO50" s="82">
        <f t="shared" si="58"/>
        <v>13</v>
      </c>
      <c r="AP50" s="85"/>
      <c r="AQ50" s="85"/>
      <c r="AR50" s="85"/>
      <c r="AS50" s="85"/>
      <c r="AT50" s="82">
        <f t="shared" si="59"/>
        <v>13</v>
      </c>
      <c r="AU50" s="85"/>
      <c r="AV50" s="85"/>
      <c r="AW50" s="85"/>
      <c r="AX50" s="85"/>
      <c r="AY50" s="82">
        <f t="shared" si="60"/>
        <v>13</v>
      </c>
      <c r="AZ50" s="85"/>
      <c r="BA50" s="85"/>
      <c r="BB50" s="85"/>
      <c r="BC50" s="85"/>
      <c r="BD50" s="82">
        <f t="shared" si="61"/>
        <v>13</v>
      </c>
      <c r="BE50" s="85"/>
      <c r="BF50" s="85"/>
      <c r="BG50" s="85"/>
      <c r="BH50" s="85"/>
      <c r="BI50" s="82">
        <f t="shared" si="62"/>
        <v>13</v>
      </c>
      <c r="BJ50" s="85"/>
      <c r="BK50" s="85"/>
      <c r="BL50" s="85"/>
      <c r="BM50" s="85"/>
      <c r="BN50" s="82">
        <f t="shared" si="63"/>
        <v>13</v>
      </c>
      <c r="BO50" s="85"/>
      <c r="BP50" s="85"/>
      <c r="BQ50" s="85"/>
      <c r="BR50" s="85"/>
      <c r="BS50" s="82">
        <f t="shared" si="64"/>
        <v>13</v>
      </c>
    </row>
    <row r="51" spans="1:71" s="147" customFormat="1" x14ac:dyDescent="0.25">
      <c r="A51" s="175"/>
      <c r="B51" s="150" t="s">
        <v>170</v>
      </c>
      <c r="C51" s="142">
        <v>6</v>
      </c>
      <c r="D51" s="142">
        <v>10567</v>
      </c>
      <c r="E51" s="149">
        <v>12</v>
      </c>
      <c r="F51" s="141"/>
      <c r="G51" s="143">
        <f t="shared" ref="G51:G55" si="67">$BS51/E51</f>
        <v>1</v>
      </c>
      <c r="H51" s="144">
        <v>12</v>
      </c>
      <c r="I51" s="144">
        <f t="shared" si="65"/>
        <v>12</v>
      </c>
      <c r="J51" s="145"/>
      <c r="K51" s="146">
        <v>2025</v>
      </c>
      <c r="L51" s="146">
        <v>2025</v>
      </c>
      <c r="M51" s="146"/>
      <c r="N51" s="146"/>
      <c r="O51" s="146"/>
      <c r="P51" s="144">
        <f t="shared" si="66"/>
        <v>12</v>
      </c>
      <c r="Q51" s="146"/>
      <c r="R51" s="146"/>
      <c r="S51" s="146"/>
      <c r="T51" s="146"/>
      <c r="U51" s="141">
        <f t="shared" si="54"/>
        <v>12</v>
      </c>
      <c r="V51" s="146"/>
      <c r="W51" s="146"/>
      <c r="X51" s="146"/>
      <c r="Y51" s="146"/>
      <c r="Z51" s="141">
        <f t="shared" si="55"/>
        <v>12</v>
      </c>
      <c r="AA51" s="146"/>
      <c r="AB51" s="146"/>
      <c r="AC51" s="146"/>
      <c r="AD51" s="146"/>
      <c r="AE51" s="141">
        <f t="shared" si="56"/>
        <v>12</v>
      </c>
      <c r="AF51" s="146"/>
      <c r="AG51" s="146"/>
      <c r="AH51" s="146"/>
      <c r="AI51" s="146"/>
      <c r="AJ51" s="141">
        <f t="shared" si="57"/>
        <v>12</v>
      </c>
      <c r="AK51" s="146"/>
      <c r="AL51" s="146"/>
      <c r="AM51" s="146"/>
      <c r="AN51" s="146"/>
      <c r="AO51" s="141">
        <f t="shared" si="58"/>
        <v>12</v>
      </c>
      <c r="AP51" s="146"/>
      <c r="AQ51" s="146"/>
      <c r="AR51" s="146"/>
      <c r="AS51" s="146"/>
      <c r="AT51" s="141">
        <f t="shared" si="59"/>
        <v>12</v>
      </c>
      <c r="AU51" s="146"/>
      <c r="AV51" s="146"/>
      <c r="AW51" s="146"/>
      <c r="AX51" s="146"/>
      <c r="AY51" s="141">
        <f t="shared" si="60"/>
        <v>12</v>
      </c>
      <c r="AZ51" s="146"/>
      <c r="BA51" s="146"/>
      <c r="BB51" s="146"/>
      <c r="BC51" s="146"/>
      <c r="BD51" s="141">
        <f t="shared" si="61"/>
        <v>12</v>
      </c>
      <c r="BE51" s="146"/>
      <c r="BF51" s="146"/>
      <c r="BG51" s="187"/>
      <c r="BH51" s="146"/>
      <c r="BI51" s="141">
        <f t="shared" si="62"/>
        <v>12</v>
      </c>
      <c r="BJ51" s="146"/>
      <c r="BK51" s="146"/>
      <c r="BL51" s="146"/>
      <c r="BM51" s="146"/>
      <c r="BN51" s="141">
        <f t="shared" si="63"/>
        <v>12</v>
      </c>
      <c r="BO51" s="146"/>
      <c r="BP51" s="146"/>
      <c r="BQ51" s="146"/>
      <c r="BR51" s="146"/>
      <c r="BS51" s="141">
        <f t="shared" si="64"/>
        <v>12</v>
      </c>
    </row>
    <row r="52" spans="1:71" s="147" customFormat="1" x14ac:dyDescent="0.25">
      <c r="A52" s="175"/>
      <c r="B52" s="150" t="s">
        <v>171</v>
      </c>
      <c r="C52" s="142">
        <v>7</v>
      </c>
      <c r="D52" s="142">
        <v>3036</v>
      </c>
      <c r="E52" s="149">
        <v>51</v>
      </c>
      <c r="F52" s="141"/>
      <c r="G52" s="143">
        <f t="shared" si="67"/>
        <v>1</v>
      </c>
      <c r="H52" s="144">
        <v>39</v>
      </c>
      <c r="I52" s="144">
        <f t="shared" si="65"/>
        <v>39</v>
      </c>
      <c r="J52" s="145"/>
      <c r="K52" s="146">
        <v>2025</v>
      </c>
      <c r="L52" s="146">
        <v>2025</v>
      </c>
      <c r="M52" s="146"/>
      <c r="N52" s="146">
        <v>12</v>
      </c>
      <c r="O52" s="146"/>
      <c r="P52" s="144">
        <f t="shared" si="66"/>
        <v>51</v>
      </c>
      <c r="Q52" s="146"/>
      <c r="R52" s="146"/>
      <c r="S52" s="146"/>
      <c r="T52" s="146"/>
      <c r="U52" s="141">
        <f t="shared" si="54"/>
        <v>51</v>
      </c>
      <c r="V52" s="146"/>
      <c r="W52" s="146"/>
      <c r="X52" s="146"/>
      <c r="Y52" s="146"/>
      <c r="Z52" s="141">
        <f t="shared" si="55"/>
        <v>51</v>
      </c>
      <c r="AA52" s="146"/>
      <c r="AB52" s="146"/>
      <c r="AC52" s="146"/>
      <c r="AD52" s="146"/>
      <c r="AE52" s="141">
        <f t="shared" si="56"/>
        <v>51</v>
      </c>
      <c r="AF52" s="146"/>
      <c r="AG52" s="146"/>
      <c r="AH52" s="146"/>
      <c r="AI52" s="146"/>
      <c r="AJ52" s="141">
        <f t="shared" si="57"/>
        <v>51</v>
      </c>
      <c r="AK52" s="146"/>
      <c r="AL52" s="146"/>
      <c r="AM52" s="146"/>
      <c r="AN52" s="146"/>
      <c r="AO52" s="141">
        <f t="shared" si="58"/>
        <v>51</v>
      </c>
      <c r="AP52" s="146"/>
      <c r="AQ52" s="146"/>
      <c r="AR52" s="146"/>
      <c r="AS52" s="146"/>
      <c r="AT52" s="141">
        <f t="shared" si="59"/>
        <v>51</v>
      </c>
      <c r="AU52" s="146"/>
      <c r="AV52" s="146"/>
      <c r="AW52" s="146"/>
      <c r="AX52" s="146"/>
      <c r="AY52" s="141">
        <f t="shared" si="60"/>
        <v>51</v>
      </c>
      <c r="AZ52" s="146"/>
      <c r="BA52" s="146"/>
      <c r="BB52" s="146"/>
      <c r="BC52" s="146"/>
      <c r="BD52" s="141">
        <f t="shared" si="61"/>
        <v>51</v>
      </c>
      <c r="BE52" s="146"/>
      <c r="BF52" s="146"/>
      <c r="BG52" s="146"/>
      <c r="BH52" s="146"/>
      <c r="BI52" s="141">
        <f t="shared" si="62"/>
        <v>51</v>
      </c>
      <c r="BJ52" s="146"/>
      <c r="BK52" s="146"/>
      <c r="BL52" s="146"/>
      <c r="BM52" s="146"/>
      <c r="BN52" s="141">
        <f t="shared" si="63"/>
        <v>51</v>
      </c>
      <c r="BO52" s="146"/>
      <c r="BP52" s="146"/>
      <c r="BQ52" s="146"/>
      <c r="BR52" s="146"/>
      <c r="BS52" s="141">
        <f t="shared" si="64"/>
        <v>51</v>
      </c>
    </row>
    <row r="53" spans="1:71" s="147" customFormat="1" x14ac:dyDescent="0.25">
      <c r="A53" s="175"/>
      <c r="B53" s="150" t="s">
        <v>172</v>
      </c>
      <c r="C53" s="142">
        <v>12</v>
      </c>
      <c r="D53" s="142">
        <v>4272</v>
      </c>
      <c r="E53" s="149">
        <v>25</v>
      </c>
      <c r="F53" s="141"/>
      <c r="G53" s="143">
        <f t="shared" si="67"/>
        <v>1.04</v>
      </c>
      <c r="H53" s="144">
        <v>12</v>
      </c>
      <c r="I53" s="144">
        <f t="shared" si="65"/>
        <v>13</v>
      </c>
      <c r="J53" s="145">
        <v>1</v>
      </c>
      <c r="K53" s="146">
        <v>2025</v>
      </c>
      <c r="L53" s="146">
        <v>2025</v>
      </c>
      <c r="M53" s="146"/>
      <c r="N53" s="146">
        <v>13</v>
      </c>
      <c r="O53" s="146"/>
      <c r="P53" s="144">
        <f t="shared" si="66"/>
        <v>25</v>
      </c>
      <c r="Q53" s="146">
        <v>1</v>
      </c>
      <c r="R53" s="146"/>
      <c r="S53" s="146"/>
      <c r="T53" s="146"/>
      <c r="U53" s="141">
        <f t="shared" si="54"/>
        <v>26</v>
      </c>
      <c r="V53" s="146"/>
      <c r="W53" s="146"/>
      <c r="X53" s="146"/>
      <c r="Y53" s="146"/>
      <c r="Z53" s="141">
        <f t="shared" si="55"/>
        <v>26</v>
      </c>
      <c r="AA53" s="146"/>
      <c r="AB53" s="146"/>
      <c r="AC53" s="146"/>
      <c r="AD53" s="146"/>
      <c r="AE53" s="141">
        <f t="shared" si="56"/>
        <v>26</v>
      </c>
      <c r="AF53" s="146"/>
      <c r="AG53" s="146"/>
      <c r="AH53" s="146"/>
      <c r="AI53" s="146"/>
      <c r="AJ53" s="141">
        <f t="shared" si="57"/>
        <v>26</v>
      </c>
      <c r="AK53" s="146"/>
      <c r="AL53" s="146"/>
      <c r="AM53" s="146"/>
      <c r="AN53" s="146"/>
      <c r="AO53" s="141">
        <f t="shared" si="58"/>
        <v>26</v>
      </c>
      <c r="AP53" s="146"/>
      <c r="AQ53" s="146"/>
      <c r="AR53" s="146"/>
      <c r="AS53" s="146"/>
      <c r="AT53" s="141">
        <f t="shared" si="59"/>
        <v>26</v>
      </c>
      <c r="AU53" s="146"/>
      <c r="AV53" s="146"/>
      <c r="AW53" s="146"/>
      <c r="AX53" s="146"/>
      <c r="AY53" s="141">
        <f t="shared" si="60"/>
        <v>26</v>
      </c>
      <c r="AZ53" s="146"/>
      <c r="BA53" s="146"/>
      <c r="BB53" s="146"/>
      <c r="BC53" s="146"/>
      <c r="BD53" s="141">
        <f t="shared" si="61"/>
        <v>26</v>
      </c>
      <c r="BE53" s="146"/>
      <c r="BF53" s="146"/>
      <c r="BG53" s="146"/>
      <c r="BH53" s="146"/>
      <c r="BI53" s="141">
        <f t="shared" si="62"/>
        <v>26</v>
      </c>
      <c r="BJ53" s="146"/>
      <c r="BK53" s="146"/>
      <c r="BL53" s="146"/>
      <c r="BM53" s="146"/>
      <c r="BN53" s="141">
        <f t="shared" si="63"/>
        <v>26</v>
      </c>
      <c r="BO53" s="146"/>
      <c r="BP53" s="146"/>
      <c r="BQ53" s="146"/>
      <c r="BR53" s="146"/>
      <c r="BS53" s="141">
        <f t="shared" si="64"/>
        <v>26</v>
      </c>
    </row>
    <row r="54" spans="1:71" s="86" customFormat="1" x14ac:dyDescent="0.25">
      <c r="A54" s="94"/>
      <c r="B54" s="125" t="s">
        <v>173</v>
      </c>
      <c r="C54" s="87">
        <v>15</v>
      </c>
      <c r="D54" s="87"/>
      <c r="E54" s="120">
        <v>42</v>
      </c>
      <c r="F54" s="82"/>
      <c r="G54" s="83">
        <f t="shared" si="67"/>
        <v>0.8571428571428571</v>
      </c>
      <c r="H54" s="84">
        <v>27</v>
      </c>
      <c r="I54" s="84">
        <f t="shared" si="65"/>
        <v>27</v>
      </c>
      <c r="J54" s="91"/>
      <c r="K54" s="85">
        <v>2025</v>
      </c>
      <c r="L54" s="85">
        <v>2025</v>
      </c>
      <c r="M54" s="85"/>
      <c r="N54" s="85">
        <v>7</v>
      </c>
      <c r="O54" s="85">
        <v>2</v>
      </c>
      <c r="P54" s="84">
        <f t="shared" si="66"/>
        <v>36</v>
      </c>
      <c r="Q54" s="85"/>
      <c r="R54" s="85"/>
      <c r="S54" s="85"/>
      <c r="T54" s="85"/>
      <c r="U54" s="82">
        <f t="shared" si="54"/>
        <v>36</v>
      </c>
      <c r="V54" s="85"/>
      <c r="W54" s="85"/>
      <c r="X54" s="85"/>
      <c r="Y54" s="85"/>
      <c r="Z54" s="82">
        <f t="shared" si="55"/>
        <v>36</v>
      </c>
      <c r="AA54" s="85"/>
      <c r="AB54" s="85"/>
      <c r="AC54" s="85"/>
      <c r="AD54" s="85"/>
      <c r="AE54" s="82">
        <f t="shared" si="56"/>
        <v>36</v>
      </c>
      <c r="AF54" s="85"/>
      <c r="AG54" s="85"/>
      <c r="AH54" s="85"/>
      <c r="AI54" s="85"/>
      <c r="AJ54" s="82">
        <f t="shared" si="57"/>
        <v>36</v>
      </c>
      <c r="AK54" s="85"/>
      <c r="AL54" s="85"/>
      <c r="AM54" s="85"/>
      <c r="AN54" s="85"/>
      <c r="AO54" s="82">
        <f t="shared" si="58"/>
        <v>36</v>
      </c>
      <c r="AP54" s="85"/>
      <c r="AQ54" s="85"/>
      <c r="AR54" s="85"/>
      <c r="AS54" s="85"/>
      <c r="AT54" s="82">
        <f t="shared" si="59"/>
        <v>36</v>
      </c>
      <c r="AU54" s="85"/>
      <c r="AV54" s="85"/>
      <c r="AW54" s="85"/>
      <c r="AX54" s="85"/>
      <c r="AY54" s="82">
        <f t="shared" si="60"/>
        <v>36</v>
      </c>
      <c r="AZ54" s="85"/>
      <c r="BA54" s="85"/>
      <c r="BB54" s="85"/>
      <c r="BC54" s="85"/>
      <c r="BD54" s="82">
        <f t="shared" si="61"/>
        <v>36</v>
      </c>
      <c r="BE54" s="85"/>
      <c r="BF54" s="85"/>
      <c r="BG54" s="85"/>
      <c r="BH54" s="85"/>
      <c r="BI54" s="82">
        <f t="shared" si="62"/>
        <v>36</v>
      </c>
      <c r="BJ54" s="85"/>
      <c r="BK54" s="85"/>
      <c r="BL54" s="85"/>
      <c r="BM54" s="85"/>
      <c r="BN54" s="82">
        <f t="shared" si="63"/>
        <v>36</v>
      </c>
      <c r="BO54" s="85"/>
      <c r="BP54" s="85"/>
      <c r="BQ54" s="85"/>
      <c r="BR54" s="85"/>
      <c r="BS54" s="82">
        <f t="shared" si="64"/>
        <v>36</v>
      </c>
    </row>
    <row r="55" spans="1:71" s="86" customFormat="1" x14ac:dyDescent="0.25">
      <c r="A55" s="94"/>
      <c r="B55" s="127" t="s">
        <v>174</v>
      </c>
      <c r="C55" s="88">
        <v>17</v>
      </c>
      <c r="D55" s="88">
        <v>5397</v>
      </c>
      <c r="E55" s="128">
        <v>18</v>
      </c>
      <c r="F55" s="82"/>
      <c r="G55" s="83">
        <f t="shared" si="67"/>
        <v>0.83333333333333337</v>
      </c>
      <c r="H55" s="84">
        <v>15</v>
      </c>
      <c r="I55" s="84">
        <f t="shared" si="65"/>
        <v>15</v>
      </c>
      <c r="J55" s="91"/>
      <c r="K55" s="85">
        <v>2025</v>
      </c>
      <c r="L55" s="85">
        <v>2025</v>
      </c>
      <c r="M55" s="85"/>
      <c r="N55" s="85"/>
      <c r="O55" s="85"/>
      <c r="P55" s="84">
        <f t="shared" si="66"/>
        <v>15</v>
      </c>
      <c r="Q55" s="129"/>
      <c r="R55" s="85"/>
      <c r="S55" s="85"/>
      <c r="T55" s="85"/>
      <c r="U55" s="82">
        <f t="shared" si="54"/>
        <v>15</v>
      </c>
      <c r="V55" s="85"/>
      <c r="W55" s="85"/>
      <c r="X55" s="85"/>
      <c r="Y55" s="85"/>
      <c r="Z55" s="82">
        <f t="shared" si="55"/>
        <v>15</v>
      </c>
      <c r="AA55" s="85"/>
      <c r="AB55" s="85"/>
      <c r="AC55" s="85"/>
      <c r="AD55" s="85"/>
      <c r="AE55" s="82">
        <f t="shared" si="56"/>
        <v>15</v>
      </c>
      <c r="AF55" s="85"/>
      <c r="AG55" s="85"/>
      <c r="AH55" s="85"/>
      <c r="AI55" s="85"/>
      <c r="AJ55" s="82">
        <f t="shared" si="57"/>
        <v>15</v>
      </c>
      <c r="AK55" s="85"/>
      <c r="AL55" s="85"/>
      <c r="AM55" s="85"/>
      <c r="AN55" s="85"/>
      <c r="AO55" s="82">
        <f t="shared" si="58"/>
        <v>15</v>
      </c>
      <c r="AP55" s="85"/>
      <c r="AQ55" s="85"/>
      <c r="AR55" s="85"/>
      <c r="AS55" s="85"/>
      <c r="AT55" s="82">
        <f t="shared" si="59"/>
        <v>15</v>
      </c>
      <c r="AU55" s="85"/>
      <c r="AV55" s="85"/>
      <c r="AW55" s="85"/>
      <c r="AX55" s="85"/>
      <c r="AY55" s="82">
        <f t="shared" si="60"/>
        <v>15</v>
      </c>
      <c r="AZ55" s="85"/>
      <c r="BA55" s="85"/>
      <c r="BB55" s="85"/>
      <c r="BC55" s="85"/>
      <c r="BD55" s="82">
        <f t="shared" si="61"/>
        <v>15</v>
      </c>
      <c r="BE55" s="85"/>
      <c r="BF55" s="85"/>
      <c r="BG55" s="85"/>
      <c r="BH55" s="85"/>
      <c r="BI55" s="82">
        <f t="shared" si="62"/>
        <v>15</v>
      </c>
      <c r="BJ55" s="85"/>
      <c r="BK55" s="85"/>
      <c r="BL55" s="85"/>
      <c r="BM55" s="85"/>
      <c r="BN55" s="82">
        <f t="shared" si="63"/>
        <v>15</v>
      </c>
      <c r="BO55" s="85"/>
      <c r="BP55" s="85"/>
      <c r="BQ55" s="85"/>
      <c r="BR55" s="85"/>
      <c r="BS55" s="82">
        <f t="shared" si="64"/>
        <v>15</v>
      </c>
    </row>
    <row r="56" spans="1:71" s="86" customFormat="1" x14ac:dyDescent="0.25">
      <c r="A56" s="82"/>
      <c r="B56" s="116"/>
      <c r="C56" s="116"/>
      <c r="D56" s="116"/>
      <c r="E56" s="116"/>
      <c r="F56" s="116"/>
      <c r="G56" s="116"/>
      <c r="H56" s="90"/>
      <c r="I56" s="90"/>
      <c r="J56" s="90"/>
      <c r="K56" s="116"/>
      <c r="L56" s="116"/>
      <c r="M56" s="116">
        <f>SUM(M51:M55)</f>
        <v>0</v>
      </c>
      <c r="N56" s="116">
        <f>SUM(N51:N55)</f>
        <v>32</v>
      </c>
      <c r="O56" s="116">
        <f>SUM(O51:O55)</f>
        <v>2</v>
      </c>
      <c r="P56" s="90">
        <f t="shared" ref="P56:AU56" si="68">SUM(P49:P55)</f>
        <v>152</v>
      </c>
      <c r="Q56" s="90">
        <f t="shared" si="68"/>
        <v>1</v>
      </c>
      <c r="R56" s="90">
        <f t="shared" si="68"/>
        <v>0</v>
      </c>
      <c r="S56" s="90">
        <f t="shared" si="68"/>
        <v>0</v>
      </c>
      <c r="T56" s="90">
        <f t="shared" si="68"/>
        <v>0</v>
      </c>
      <c r="U56" s="90">
        <f t="shared" si="68"/>
        <v>153</v>
      </c>
      <c r="V56" s="90">
        <f t="shared" si="68"/>
        <v>0</v>
      </c>
      <c r="W56" s="90">
        <f t="shared" si="68"/>
        <v>0</v>
      </c>
      <c r="X56" s="90">
        <f t="shared" si="68"/>
        <v>0</v>
      </c>
      <c r="Y56" s="90">
        <f t="shared" si="68"/>
        <v>0</v>
      </c>
      <c r="Z56" s="90">
        <f t="shared" si="68"/>
        <v>153</v>
      </c>
      <c r="AA56" s="90">
        <f t="shared" si="68"/>
        <v>0</v>
      </c>
      <c r="AB56" s="90">
        <f t="shared" si="68"/>
        <v>0</v>
      </c>
      <c r="AC56" s="90">
        <f t="shared" si="68"/>
        <v>0</v>
      </c>
      <c r="AD56" s="90">
        <f t="shared" si="68"/>
        <v>0</v>
      </c>
      <c r="AE56" s="90">
        <f t="shared" si="68"/>
        <v>153</v>
      </c>
      <c r="AF56" s="90">
        <f t="shared" si="68"/>
        <v>0</v>
      </c>
      <c r="AG56" s="90">
        <f t="shared" si="68"/>
        <v>0</v>
      </c>
      <c r="AH56" s="90">
        <f t="shared" si="68"/>
        <v>0</v>
      </c>
      <c r="AI56" s="90">
        <f t="shared" si="68"/>
        <v>0</v>
      </c>
      <c r="AJ56" s="90">
        <f t="shared" si="68"/>
        <v>153</v>
      </c>
      <c r="AK56" s="90">
        <f t="shared" si="68"/>
        <v>0</v>
      </c>
      <c r="AL56" s="90">
        <f t="shared" si="68"/>
        <v>0</v>
      </c>
      <c r="AM56" s="90">
        <f t="shared" si="68"/>
        <v>0</v>
      </c>
      <c r="AN56" s="90">
        <f t="shared" si="68"/>
        <v>0</v>
      </c>
      <c r="AO56" s="90">
        <f t="shared" si="68"/>
        <v>153</v>
      </c>
      <c r="AP56" s="90">
        <f t="shared" si="68"/>
        <v>0</v>
      </c>
      <c r="AQ56" s="90">
        <f t="shared" si="68"/>
        <v>0</v>
      </c>
      <c r="AR56" s="90">
        <f t="shared" si="68"/>
        <v>0</v>
      </c>
      <c r="AS56" s="90">
        <f t="shared" si="68"/>
        <v>0</v>
      </c>
      <c r="AT56" s="90">
        <f t="shared" si="68"/>
        <v>153</v>
      </c>
      <c r="AU56" s="90">
        <f t="shared" si="68"/>
        <v>0</v>
      </c>
      <c r="AV56" s="90">
        <f t="shared" ref="AV56:BS56" si="69">SUM(AV49:AV55)</f>
        <v>0</v>
      </c>
      <c r="AW56" s="90">
        <f t="shared" si="69"/>
        <v>0</v>
      </c>
      <c r="AX56" s="90">
        <f t="shared" si="69"/>
        <v>0</v>
      </c>
      <c r="AY56" s="90">
        <f t="shared" si="69"/>
        <v>153</v>
      </c>
      <c r="AZ56" s="90">
        <f t="shared" si="69"/>
        <v>0</v>
      </c>
      <c r="BA56" s="90">
        <f t="shared" si="69"/>
        <v>0</v>
      </c>
      <c r="BB56" s="90">
        <f t="shared" si="69"/>
        <v>0</v>
      </c>
      <c r="BC56" s="90">
        <f t="shared" si="69"/>
        <v>0</v>
      </c>
      <c r="BD56" s="90">
        <f t="shared" si="69"/>
        <v>153</v>
      </c>
      <c r="BE56" s="90">
        <f t="shared" si="69"/>
        <v>0</v>
      </c>
      <c r="BF56" s="90">
        <f t="shared" si="69"/>
        <v>0</v>
      </c>
      <c r="BG56" s="90">
        <f t="shared" si="69"/>
        <v>0</v>
      </c>
      <c r="BH56" s="90">
        <f t="shared" si="69"/>
        <v>0</v>
      </c>
      <c r="BI56" s="90">
        <f t="shared" si="69"/>
        <v>153</v>
      </c>
      <c r="BJ56" s="90">
        <f t="shared" si="69"/>
        <v>0</v>
      </c>
      <c r="BK56" s="90">
        <f t="shared" si="69"/>
        <v>0</v>
      </c>
      <c r="BL56" s="90">
        <f t="shared" si="69"/>
        <v>0</v>
      </c>
      <c r="BM56" s="90">
        <f t="shared" si="69"/>
        <v>0</v>
      </c>
      <c r="BN56" s="90">
        <f t="shared" si="69"/>
        <v>153</v>
      </c>
      <c r="BO56" s="90">
        <f t="shared" si="69"/>
        <v>0</v>
      </c>
      <c r="BP56" s="90">
        <f t="shared" si="69"/>
        <v>0</v>
      </c>
      <c r="BQ56" s="90">
        <f t="shared" si="69"/>
        <v>0</v>
      </c>
      <c r="BR56" s="90">
        <f t="shared" si="69"/>
        <v>0</v>
      </c>
      <c r="BS56" s="90">
        <f t="shared" si="69"/>
        <v>153</v>
      </c>
    </row>
    <row r="57" spans="1:71" s="86" customFormat="1" x14ac:dyDescent="0.25">
      <c r="A57" s="82"/>
      <c r="B57" s="82" t="s">
        <v>31</v>
      </c>
      <c r="C57" s="82">
        <f>COUNT(C50:C55)</f>
        <v>6</v>
      </c>
      <c r="D57" s="82"/>
      <c r="E57" s="82">
        <f>SUM(E49:E55)</f>
        <v>164</v>
      </c>
      <c r="F57" s="82">
        <f>SUM(E49:E55)+1</f>
        <v>165</v>
      </c>
      <c r="G57" s="83">
        <f>$BS56/F57</f>
        <v>0.92727272727272725</v>
      </c>
      <c r="H57" s="84">
        <f>SUM(H49:H55)</f>
        <v>112</v>
      </c>
      <c r="I57" s="84">
        <f>SUM(I49:I55)</f>
        <v>113</v>
      </c>
      <c r="J57" s="84">
        <f>SUM(J49:J55)</f>
        <v>1</v>
      </c>
      <c r="K57" s="82"/>
      <c r="L57" s="82"/>
      <c r="M57" s="82"/>
      <c r="N57" s="82"/>
      <c r="O57" s="82"/>
      <c r="P57" s="83">
        <f>P56/F57</f>
        <v>0.92121212121212126</v>
      </c>
      <c r="Q57" s="82"/>
      <c r="R57" s="82">
        <f>M56+R56</f>
        <v>0</v>
      </c>
      <c r="S57" s="82">
        <f>N56+S56</f>
        <v>32</v>
      </c>
      <c r="T57" s="82">
        <f>O56+T56</f>
        <v>2</v>
      </c>
      <c r="U57" s="83">
        <f>U56/F57</f>
        <v>0.92727272727272725</v>
      </c>
      <c r="V57" s="82"/>
      <c r="W57" s="82">
        <f>R57+W56</f>
        <v>0</v>
      </c>
      <c r="X57" s="82">
        <f>S57+X56</f>
        <v>32</v>
      </c>
      <c r="Y57" s="82">
        <f>T57+Y56</f>
        <v>2</v>
      </c>
      <c r="Z57" s="83">
        <f>Z56/F57</f>
        <v>0.92727272727272725</v>
      </c>
      <c r="AA57" s="82"/>
      <c r="AB57" s="82">
        <f>W57+AB56</f>
        <v>0</v>
      </c>
      <c r="AC57" s="82">
        <f>X57+AC56</f>
        <v>32</v>
      </c>
      <c r="AD57" s="82">
        <f>Y57+AD56</f>
        <v>2</v>
      </c>
      <c r="AE57" s="83">
        <f>AE56/F57</f>
        <v>0.92727272727272725</v>
      </c>
      <c r="AF57" s="82"/>
      <c r="AG57" s="82">
        <f>AB57+AG56</f>
        <v>0</v>
      </c>
      <c r="AH57" s="82">
        <f>AC57+AH56</f>
        <v>32</v>
      </c>
      <c r="AI57" s="82">
        <f>AD57+AI56</f>
        <v>2</v>
      </c>
      <c r="AJ57" s="83">
        <f>AJ56/F57</f>
        <v>0.92727272727272725</v>
      </c>
      <c r="AK57" s="82"/>
      <c r="AL57" s="82">
        <f>AG57+AL56</f>
        <v>0</v>
      </c>
      <c r="AM57" s="82">
        <f>AH57+AM56</f>
        <v>32</v>
      </c>
      <c r="AN57" s="82">
        <f>AI57+AN56</f>
        <v>2</v>
      </c>
      <c r="AO57" s="83">
        <f>AO56/F57</f>
        <v>0.92727272727272725</v>
      </c>
      <c r="AP57" s="82"/>
      <c r="AQ57" s="82">
        <f>AL57+AQ56</f>
        <v>0</v>
      </c>
      <c r="AR57" s="82">
        <f>AM57+AR56</f>
        <v>32</v>
      </c>
      <c r="AS57" s="82">
        <f>AN57+AS56</f>
        <v>2</v>
      </c>
      <c r="AT57" s="83">
        <f>AT56/F57</f>
        <v>0.92727272727272725</v>
      </c>
      <c r="AU57" s="82"/>
      <c r="AV57" s="82">
        <f>AQ57+AV56</f>
        <v>0</v>
      </c>
      <c r="AW57" s="82">
        <f>AR57+AW56</f>
        <v>32</v>
      </c>
      <c r="AX57" s="82">
        <f>AS57+AX56</f>
        <v>2</v>
      </c>
      <c r="AY57" s="83">
        <f>AY56/F57</f>
        <v>0.92727272727272725</v>
      </c>
      <c r="AZ57" s="82"/>
      <c r="BA57" s="82">
        <f>AV57+BA56</f>
        <v>0</v>
      </c>
      <c r="BB57" s="82">
        <f>AW57+BB56</f>
        <v>32</v>
      </c>
      <c r="BC57" s="82">
        <f>AX57+BC56</f>
        <v>2</v>
      </c>
      <c r="BD57" s="83">
        <f>BD56/F57</f>
        <v>0.92727272727272725</v>
      </c>
      <c r="BE57" s="82"/>
      <c r="BF57" s="82">
        <f>BA57+BF56</f>
        <v>0</v>
      </c>
      <c r="BG57" s="82">
        <f>BB57+BG56</f>
        <v>32</v>
      </c>
      <c r="BH57" s="82">
        <f>BC57+BH56</f>
        <v>2</v>
      </c>
      <c r="BI57" s="83">
        <f>BI56/F57</f>
        <v>0.92727272727272725</v>
      </c>
      <c r="BJ57" s="82"/>
      <c r="BK57" s="82">
        <f>BF57+BK56</f>
        <v>0</v>
      </c>
      <c r="BL57" s="82">
        <f>BG57+BL56</f>
        <v>32</v>
      </c>
      <c r="BM57" s="82">
        <f>BH57+BM56</f>
        <v>2</v>
      </c>
      <c r="BN57" s="83">
        <f>BN56/F57</f>
        <v>0.92727272727272725</v>
      </c>
      <c r="BO57" s="82"/>
      <c r="BP57" s="82">
        <f>BK57+BP56</f>
        <v>0</v>
      </c>
      <c r="BQ57" s="82">
        <f>BL57+BQ56</f>
        <v>32</v>
      </c>
      <c r="BR57" s="82">
        <f>BM57+BR56</f>
        <v>2</v>
      </c>
      <c r="BS57" s="83">
        <f>BS56/F57</f>
        <v>0.92727272727272725</v>
      </c>
    </row>
    <row r="58" spans="1:71" s="86" customFormat="1" x14ac:dyDescent="0.25">
      <c r="H58" s="93"/>
      <c r="I58" s="93"/>
      <c r="J58" s="93"/>
    </row>
    <row r="59" spans="1:71" s="86" customFormat="1" x14ac:dyDescent="0.25">
      <c r="A59" s="94" t="s">
        <v>175</v>
      </c>
      <c r="B59" s="82"/>
      <c r="C59" s="82"/>
      <c r="D59" s="82"/>
      <c r="E59" s="120"/>
      <c r="F59" s="82"/>
      <c r="G59" s="83"/>
      <c r="H59" s="84"/>
      <c r="I59" s="84"/>
      <c r="J59" s="91"/>
      <c r="K59" s="85">
        <v>2025</v>
      </c>
      <c r="L59" s="85">
        <v>2025</v>
      </c>
      <c r="M59" s="85"/>
      <c r="N59" s="85"/>
      <c r="O59" s="85"/>
      <c r="P59" s="84">
        <f>+H59</f>
        <v>0</v>
      </c>
      <c r="Q59" s="85"/>
      <c r="R59" s="85"/>
      <c r="S59" s="85"/>
      <c r="T59" s="85"/>
      <c r="U59" s="82">
        <f t="shared" ref="U59:U67" si="70">SUM(P59:T59)</f>
        <v>0</v>
      </c>
      <c r="V59" s="85"/>
      <c r="W59" s="85"/>
      <c r="X59" s="85"/>
      <c r="Y59" s="85"/>
      <c r="Z59" s="82">
        <f t="shared" ref="Z59:Z67" si="71">SUM(U59:Y59)</f>
        <v>0</v>
      </c>
      <c r="AA59" s="85"/>
      <c r="AB59" s="85"/>
      <c r="AC59" s="85"/>
      <c r="AD59" s="85"/>
      <c r="AE59" s="82">
        <f t="shared" ref="AE59:AE67" si="72">SUM(Z59:AD59)</f>
        <v>0</v>
      </c>
      <c r="AF59" s="85"/>
      <c r="AG59" s="85"/>
      <c r="AH59" s="85"/>
      <c r="AI59" s="85"/>
      <c r="AJ59" s="82">
        <f t="shared" ref="AJ59:AJ67" si="73">SUM(AE59:AI59)</f>
        <v>0</v>
      </c>
      <c r="AK59" s="85"/>
      <c r="AL59" s="85"/>
      <c r="AM59" s="85"/>
      <c r="AN59" s="85"/>
      <c r="AO59" s="82">
        <f t="shared" ref="AO59:AO67" si="74">SUM(AJ59:AN59)</f>
        <v>0</v>
      </c>
      <c r="AP59" s="85"/>
      <c r="AQ59" s="85"/>
      <c r="AR59" s="85"/>
      <c r="AS59" s="85"/>
      <c r="AT59" s="82">
        <f t="shared" ref="AT59:AT67" si="75">SUM(AO59:AS59)</f>
        <v>0</v>
      </c>
      <c r="AU59" s="85"/>
      <c r="AV59" s="85"/>
      <c r="AW59" s="85"/>
      <c r="AX59" s="85"/>
      <c r="AY59" s="82">
        <f t="shared" ref="AY59:AY67" si="76">SUM(AT59:AX59)</f>
        <v>0</v>
      </c>
      <c r="AZ59" s="85"/>
      <c r="BA59" s="85"/>
      <c r="BB59" s="85"/>
      <c r="BC59" s="85"/>
      <c r="BD59" s="82">
        <f t="shared" ref="BD59:BD67" si="77">SUM(AY59:BC59)</f>
        <v>0</v>
      </c>
      <c r="BE59" s="85"/>
      <c r="BF59" s="85"/>
      <c r="BG59" s="85"/>
      <c r="BH59" s="85"/>
      <c r="BI59" s="82">
        <f t="shared" ref="BI59:BI67" si="78">SUM(BD59:BH59)</f>
        <v>0</v>
      </c>
      <c r="BJ59" s="85"/>
      <c r="BK59" s="85"/>
      <c r="BL59" s="85"/>
      <c r="BM59" s="85"/>
      <c r="BN59" s="82">
        <f t="shared" ref="BN59:BN67" si="79">SUM(BI59:BM59)</f>
        <v>0</v>
      </c>
      <c r="BO59" s="85"/>
      <c r="BP59" s="85"/>
      <c r="BQ59" s="85"/>
      <c r="BR59" s="85"/>
      <c r="BS59" s="82">
        <f t="shared" ref="BS59:BS67" si="80">SUM(BN59:BR59)</f>
        <v>0</v>
      </c>
    </row>
    <row r="60" spans="1:71" s="86" customFormat="1" x14ac:dyDescent="0.25">
      <c r="A60" s="19"/>
      <c r="B60" s="82" t="s">
        <v>176</v>
      </c>
      <c r="C60" s="87">
        <v>1</v>
      </c>
      <c r="D60" s="87">
        <v>5789</v>
      </c>
      <c r="E60" s="120">
        <v>52</v>
      </c>
      <c r="F60" s="82"/>
      <c r="G60" s="83">
        <f>$BS60/E60</f>
        <v>0.80769230769230771</v>
      </c>
      <c r="H60" s="84">
        <v>21</v>
      </c>
      <c r="I60" s="84">
        <f t="shared" ref="I60:I67" si="81">+H60+J60</f>
        <v>22</v>
      </c>
      <c r="J60" s="91">
        <v>1</v>
      </c>
      <c r="K60" s="85">
        <v>2025</v>
      </c>
      <c r="L60" s="85">
        <v>2025</v>
      </c>
      <c r="M60" s="85">
        <v>2</v>
      </c>
      <c r="N60" s="85">
        <v>14</v>
      </c>
      <c r="O60" s="85"/>
      <c r="P60" s="84">
        <f>SUM(M60:O60)+H60</f>
        <v>37</v>
      </c>
      <c r="Q60" s="85"/>
      <c r="R60" s="85"/>
      <c r="S60" s="85"/>
      <c r="T60" s="85"/>
      <c r="U60" s="82">
        <f t="shared" si="70"/>
        <v>37</v>
      </c>
      <c r="V60" s="85"/>
      <c r="W60" s="85"/>
      <c r="X60" s="85"/>
      <c r="Y60" s="85"/>
      <c r="Z60" s="82">
        <f t="shared" si="71"/>
        <v>37</v>
      </c>
      <c r="AA60" s="85"/>
      <c r="AB60" s="85"/>
      <c r="AC60" s="85"/>
      <c r="AD60" s="85"/>
      <c r="AE60" s="82">
        <f t="shared" si="72"/>
        <v>37</v>
      </c>
      <c r="AF60" s="85"/>
      <c r="AG60" s="85">
        <v>4</v>
      </c>
      <c r="AH60" s="85"/>
      <c r="AI60" s="85"/>
      <c r="AJ60" s="82">
        <f t="shared" si="73"/>
        <v>41</v>
      </c>
      <c r="AK60" s="85"/>
      <c r="AL60" s="85"/>
      <c r="AM60" s="85"/>
      <c r="AN60" s="85"/>
      <c r="AO60" s="82">
        <f t="shared" si="74"/>
        <v>41</v>
      </c>
      <c r="AP60" s="85">
        <v>1</v>
      </c>
      <c r="AQ60" s="85"/>
      <c r="AR60" s="85"/>
      <c r="AS60" s="85"/>
      <c r="AT60" s="82">
        <f t="shared" si="75"/>
        <v>42</v>
      </c>
      <c r="AU60" s="85"/>
      <c r="AV60" s="85"/>
      <c r="AW60" s="85"/>
      <c r="AX60" s="85"/>
      <c r="AY60" s="82">
        <f t="shared" si="76"/>
        <v>42</v>
      </c>
      <c r="AZ60" s="85"/>
      <c r="BA60" s="85"/>
      <c r="BB60" s="85"/>
      <c r="BC60" s="85"/>
      <c r="BD60" s="82">
        <f t="shared" si="77"/>
        <v>42</v>
      </c>
      <c r="BE60" s="85"/>
      <c r="BF60" s="85"/>
      <c r="BG60" s="85"/>
      <c r="BH60" s="85"/>
      <c r="BI60" s="82">
        <f t="shared" si="78"/>
        <v>42</v>
      </c>
      <c r="BJ60" s="85"/>
      <c r="BK60" s="85"/>
      <c r="BL60" s="85"/>
      <c r="BM60" s="85"/>
      <c r="BN60" s="82">
        <f t="shared" si="79"/>
        <v>42</v>
      </c>
      <c r="BO60" s="85"/>
      <c r="BP60" s="85"/>
      <c r="BQ60" s="85"/>
      <c r="BR60" s="85"/>
      <c r="BS60" s="82">
        <f t="shared" si="80"/>
        <v>42</v>
      </c>
    </row>
    <row r="61" spans="1:71" s="86" customFormat="1" x14ac:dyDescent="0.25">
      <c r="A61" s="94"/>
      <c r="B61" s="82" t="s">
        <v>177</v>
      </c>
      <c r="C61" s="87">
        <v>2</v>
      </c>
      <c r="D61" s="87">
        <v>4107</v>
      </c>
      <c r="E61" s="120">
        <v>24</v>
      </c>
      <c r="F61" s="82"/>
      <c r="G61" s="83">
        <f>$BS61/E61</f>
        <v>0.91666666666666663</v>
      </c>
      <c r="H61" s="84">
        <v>3</v>
      </c>
      <c r="I61" s="84">
        <f t="shared" si="81"/>
        <v>7</v>
      </c>
      <c r="J61" s="91">
        <v>4</v>
      </c>
      <c r="K61" s="85">
        <v>2025</v>
      </c>
      <c r="L61" s="85">
        <v>2025</v>
      </c>
      <c r="M61" s="85"/>
      <c r="N61" s="85">
        <v>14</v>
      </c>
      <c r="O61" s="85"/>
      <c r="P61" s="84">
        <f>SUM(M61:O61)+H61</f>
        <v>17</v>
      </c>
      <c r="Q61" s="85">
        <v>4</v>
      </c>
      <c r="R61" s="85">
        <v>1</v>
      </c>
      <c r="S61" s="85"/>
      <c r="T61" s="85"/>
      <c r="U61" s="82">
        <f t="shared" si="70"/>
        <v>22</v>
      </c>
      <c r="V61" s="85"/>
      <c r="W61" s="85"/>
      <c r="X61" s="85"/>
      <c r="Y61" s="85"/>
      <c r="Z61" s="82">
        <f t="shared" si="71"/>
        <v>22</v>
      </c>
      <c r="AA61" s="85"/>
      <c r="AB61" s="85"/>
      <c r="AC61" s="85"/>
      <c r="AD61" s="85"/>
      <c r="AE61" s="82">
        <f t="shared" si="72"/>
        <v>22</v>
      </c>
      <c r="AF61" s="85"/>
      <c r="AG61" s="85"/>
      <c r="AH61" s="85"/>
      <c r="AI61" s="85"/>
      <c r="AJ61" s="82">
        <f t="shared" si="73"/>
        <v>22</v>
      </c>
      <c r="AK61" s="85"/>
      <c r="AL61" s="85"/>
      <c r="AM61" s="85"/>
      <c r="AN61" s="85"/>
      <c r="AO61" s="82">
        <f t="shared" si="74"/>
        <v>22</v>
      </c>
      <c r="AP61" s="85"/>
      <c r="AQ61" s="85"/>
      <c r="AR61" s="85"/>
      <c r="AS61" s="85"/>
      <c r="AT61" s="82">
        <f t="shared" si="75"/>
        <v>22</v>
      </c>
      <c r="AU61" s="85"/>
      <c r="AV61" s="85"/>
      <c r="AW61" s="85"/>
      <c r="AX61" s="85"/>
      <c r="AY61" s="82">
        <f t="shared" si="76"/>
        <v>22</v>
      </c>
      <c r="AZ61" s="85"/>
      <c r="BA61" s="85"/>
      <c r="BB61" s="85"/>
      <c r="BC61" s="85"/>
      <c r="BD61" s="82">
        <f t="shared" si="77"/>
        <v>22</v>
      </c>
      <c r="BE61" s="85"/>
      <c r="BF61" s="85"/>
      <c r="BG61" s="85"/>
      <c r="BH61" s="85"/>
      <c r="BI61" s="82">
        <f t="shared" si="78"/>
        <v>22</v>
      </c>
      <c r="BJ61" s="85"/>
      <c r="BK61" s="85"/>
      <c r="BL61" s="85"/>
      <c r="BM61" s="85"/>
      <c r="BN61" s="82">
        <f t="shared" si="79"/>
        <v>22</v>
      </c>
      <c r="BO61" s="85"/>
      <c r="BP61" s="85"/>
      <c r="BQ61" s="85"/>
      <c r="BR61" s="85"/>
      <c r="BS61" s="82">
        <f t="shared" si="80"/>
        <v>22</v>
      </c>
    </row>
    <row r="62" spans="1:71" s="86" customFormat="1" x14ac:dyDescent="0.25">
      <c r="A62" s="94"/>
      <c r="B62" s="125" t="s">
        <v>178</v>
      </c>
      <c r="C62" s="87">
        <v>5</v>
      </c>
      <c r="D62" s="87">
        <v>2866</v>
      </c>
      <c r="E62" s="128">
        <v>70</v>
      </c>
      <c r="F62" s="82"/>
      <c r="G62" s="83">
        <f t="shared" ref="G62:G67" si="82">$BS62/E62</f>
        <v>0.81428571428571428</v>
      </c>
      <c r="H62" s="84">
        <v>55</v>
      </c>
      <c r="I62" s="84">
        <f t="shared" si="81"/>
        <v>57</v>
      </c>
      <c r="J62" s="91">
        <v>2</v>
      </c>
      <c r="K62" s="85">
        <v>2025</v>
      </c>
      <c r="L62" s="85">
        <v>2025</v>
      </c>
      <c r="M62" s="85"/>
      <c r="N62" s="85">
        <v>2</v>
      </c>
      <c r="O62" s="85"/>
      <c r="P62" s="84">
        <f t="shared" ref="P62:P67" si="83">SUM(M62:O62)+H62</f>
        <v>57</v>
      </c>
      <c r="Q62" s="85"/>
      <c r="R62" s="85"/>
      <c r="S62" s="85"/>
      <c r="T62" s="85"/>
      <c r="U62" s="82">
        <f t="shared" si="70"/>
        <v>57</v>
      </c>
      <c r="V62" s="85"/>
      <c r="W62" s="85"/>
      <c r="X62" s="85"/>
      <c r="Y62" s="85"/>
      <c r="Z62" s="82">
        <f t="shared" si="71"/>
        <v>57</v>
      </c>
      <c r="AA62" s="85"/>
      <c r="AB62" s="85"/>
      <c r="AC62" s="85"/>
      <c r="AD62" s="85"/>
      <c r="AE62" s="82">
        <f t="shared" si="72"/>
        <v>57</v>
      </c>
      <c r="AF62" s="85"/>
      <c r="AG62" s="85"/>
      <c r="AH62" s="85"/>
      <c r="AI62" s="85"/>
      <c r="AJ62" s="82">
        <f t="shared" si="73"/>
        <v>57</v>
      </c>
      <c r="AK62" s="85"/>
      <c r="AL62" s="85"/>
      <c r="AM62" s="85"/>
      <c r="AN62" s="85"/>
      <c r="AO62" s="82">
        <f t="shared" si="74"/>
        <v>57</v>
      </c>
      <c r="AP62" s="85"/>
      <c r="AQ62" s="85"/>
      <c r="AR62" s="85"/>
      <c r="AS62" s="85"/>
      <c r="AT62" s="82">
        <f t="shared" si="75"/>
        <v>57</v>
      </c>
      <c r="AU62" s="85"/>
      <c r="AV62" s="85"/>
      <c r="AW62" s="85"/>
      <c r="AX62" s="85"/>
      <c r="AY62" s="82">
        <f t="shared" si="76"/>
        <v>57</v>
      </c>
      <c r="AZ62" s="85"/>
      <c r="BA62" s="85"/>
      <c r="BB62" s="85"/>
      <c r="BC62" s="85"/>
      <c r="BD62" s="82">
        <f t="shared" si="77"/>
        <v>57</v>
      </c>
      <c r="BE62" s="85"/>
      <c r="BF62" s="85"/>
      <c r="BG62" s="85"/>
      <c r="BH62" s="85"/>
      <c r="BI62" s="82">
        <f t="shared" si="78"/>
        <v>57</v>
      </c>
      <c r="BJ62" s="85"/>
      <c r="BK62" s="85"/>
      <c r="BL62" s="85"/>
      <c r="BM62" s="85"/>
      <c r="BN62" s="82">
        <f t="shared" si="79"/>
        <v>57</v>
      </c>
      <c r="BO62" s="85"/>
      <c r="BP62" s="85"/>
      <c r="BQ62" s="85"/>
      <c r="BR62" s="85"/>
      <c r="BS62" s="82">
        <f t="shared" si="80"/>
        <v>57</v>
      </c>
    </row>
    <row r="63" spans="1:71" s="86" customFormat="1" x14ac:dyDescent="0.25">
      <c r="A63" s="94"/>
      <c r="B63" s="82" t="s">
        <v>179</v>
      </c>
      <c r="C63" s="87">
        <v>12</v>
      </c>
      <c r="D63" s="87">
        <v>3944</v>
      </c>
      <c r="E63" s="120">
        <v>31</v>
      </c>
      <c r="F63" s="82"/>
      <c r="G63" s="83">
        <f t="shared" si="82"/>
        <v>0.93548387096774188</v>
      </c>
      <c r="H63" s="84">
        <v>23</v>
      </c>
      <c r="I63" s="84">
        <f t="shared" si="81"/>
        <v>24</v>
      </c>
      <c r="J63" s="91">
        <v>1</v>
      </c>
      <c r="K63" s="85">
        <v>2025</v>
      </c>
      <c r="L63" s="85">
        <v>2025</v>
      </c>
      <c r="M63" s="85"/>
      <c r="N63" s="85">
        <v>4</v>
      </c>
      <c r="O63" s="85"/>
      <c r="P63" s="84">
        <f t="shared" si="83"/>
        <v>27</v>
      </c>
      <c r="Q63" s="85"/>
      <c r="R63" s="85"/>
      <c r="S63" s="85"/>
      <c r="T63" s="85"/>
      <c r="U63" s="82">
        <f t="shared" si="70"/>
        <v>27</v>
      </c>
      <c r="V63" s="85"/>
      <c r="W63" s="85"/>
      <c r="X63" s="85"/>
      <c r="Y63" s="85"/>
      <c r="Z63" s="82">
        <f t="shared" si="71"/>
        <v>27</v>
      </c>
      <c r="AA63" s="85"/>
      <c r="AB63" s="85"/>
      <c r="AC63" s="85"/>
      <c r="AD63" s="85"/>
      <c r="AE63" s="82">
        <f t="shared" si="72"/>
        <v>27</v>
      </c>
      <c r="AF63" s="85"/>
      <c r="AG63" s="85"/>
      <c r="AH63" s="85"/>
      <c r="AI63" s="85"/>
      <c r="AJ63" s="82">
        <f t="shared" si="73"/>
        <v>27</v>
      </c>
      <c r="AK63" s="85"/>
      <c r="AL63" s="85">
        <v>1</v>
      </c>
      <c r="AM63" s="85"/>
      <c r="AN63" s="85"/>
      <c r="AO63" s="82">
        <f t="shared" si="74"/>
        <v>28</v>
      </c>
      <c r="AP63" s="85">
        <v>1</v>
      </c>
      <c r="AQ63" s="85"/>
      <c r="AR63" s="85"/>
      <c r="AS63" s="85"/>
      <c r="AT63" s="82">
        <f t="shared" si="75"/>
        <v>29</v>
      </c>
      <c r="AU63" s="85"/>
      <c r="AV63" s="85"/>
      <c r="AW63" s="85"/>
      <c r="AX63" s="85"/>
      <c r="AY63" s="82">
        <f t="shared" si="76"/>
        <v>29</v>
      </c>
      <c r="AZ63" s="85"/>
      <c r="BA63" s="85"/>
      <c r="BB63" s="85"/>
      <c r="BC63" s="85"/>
      <c r="BD63" s="82">
        <f t="shared" si="77"/>
        <v>29</v>
      </c>
      <c r="BE63" s="85"/>
      <c r="BF63" s="85"/>
      <c r="BG63" s="85"/>
      <c r="BH63" s="85"/>
      <c r="BI63" s="82">
        <f t="shared" si="78"/>
        <v>29</v>
      </c>
      <c r="BJ63" s="85"/>
      <c r="BK63" s="85"/>
      <c r="BL63" s="85"/>
      <c r="BM63" s="85"/>
      <c r="BN63" s="82">
        <f t="shared" si="79"/>
        <v>29</v>
      </c>
      <c r="BO63" s="85"/>
      <c r="BP63" s="85"/>
      <c r="BQ63" s="85"/>
      <c r="BR63" s="85"/>
      <c r="BS63" s="82">
        <f t="shared" si="80"/>
        <v>29</v>
      </c>
    </row>
    <row r="64" spans="1:71" s="86" customFormat="1" x14ac:dyDescent="0.25">
      <c r="A64" s="94"/>
      <c r="B64" s="82" t="s">
        <v>180</v>
      </c>
      <c r="C64" s="87">
        <v>14</v>
      </c>
      <c r="D64" s="87"/>
      <c r="E64" s="120">
        <v>16</v>
      </c>
      <c r="F64" s="82"/>
      <c r="G64" s="83">
        <f t="shared" si="82"/>
        <v>0.8125</v>
      </c>
      <c r="H64" s="84">
        <v>11</v>
      </c>
      <c r="I64" s="84">
        <f t="shared" si="81"/>
        <v>12</v>
      </c>
      <c r="J64" s="91">
        <v>1</v>
      </c>
      <c r="K64" s="85">
        <v>2025</v>
      </c>
      <c r="L64" s="85">
        <v>2025</v>
      </c>
      <c r="M64" s="85"/>
      <c r="N64" s="85">
        <v>1</v>
      </c>
      <c r="O64" s="85"/>
      <c r="P64" s="84">
        <f t="shared" si="83"/>
        <v>12</v>
      </c>
      <c r="Q64" s="85">
        <v>1</v>
      </c>
      <c r="R64" s="85"/>
      <c r="S64" s="85"/>
      <c r="T64" s="85"/>
      <c r="U64" s="82">
        <f t="shared" si="70"/>
        <v>13</v>
      </c>
      <c r="V64" s="85"/>
      <c r="W64" s="85"/>
      <c r="X64" s="85"/>
      <c r="Y64" s="85"/>
      <c r="Z64" s="82">
        <f t="shared" si="71"/>
        <v>13</v>
      </c>
      <c r="AA64" s="85"/>
      <c r="AB64" s="85"/>
      <c r="AC64" s="85"/>
      <c r="AD64" s="85"/>
      <c r="AE64" s="82">
        <f t="shared" si="72"/>
        <v>13</v>
      </c>
      <c r="AF64" s="85"/>
      <c r="AG64" s="85"/>
      <c r="AH64" s="85"/>
      <c r="AI64" s="85"/>
      <c r="AJ64" s="82">
        <f t="shared" si="73"/>
        <v>13</v>
      </c>
      <c r="AK64" s="85"/>
      <c r="AL64" s="85"/>
      <c r="AM64" s="85"/>
      <c r="AN64" s="85"/>
      <c r="AO64" s="82">
        <f t="shared" si="74"/>
        <v>13</v>
      </c>
      <c r="AP64" s="85"/>
      <c r="AQ64" s="85"/>
      <c r="AR64" s="85"/>
      <c r="AS64" s="85"/>
      <c r="AT64" s="82">
        <f t="shared" si="75"/>
        <v>13</v>
      </c>
      <c r="AU64" s="85"/>
      <c r="AV64" s="85"/>
      <c r="AW64" s="85"/>
      <c r="AX64" s="85"/>
      <c r="AY64" s="82">
        <f t="shared" si="76"/>
        <v>13</v>
      </c>
      <c r="AZ64" s="85"/>
      <c r="BA64" s="85"/>
      <c r="BB64" s="85"/>
      <c r="BC64" s="85"/>
      <c r="BD64" s="82">
        <f t="shared" si="77"/>
        <v>13</v>
      </c>
      <c r="BE64" s="85"/>
      <c r="BF64" s="85"/>
      <c r="BG64" s="85"/>
      <c r="BH64" s="85"/>
      <c r="BI64" s="82">
        <f t="shared" si="78"/>
        <v>13</v>
      </c>
      <c r="BJ64" s="85"/>
      <c r="BK64" s="85"/>
      <c r="BL64" s="85"/>
      <c r="BM64" s="85"/>
      <c r="BN64" s="82">
        <f t="shared" si="79"/>
        <v>13</v>
      </c>
      <c r="BO64" s="85"/>
      <c r="BP64" s="85"/>
      <c r="BQ64" s="85"/>
      <c r="BR64" s="85"/>
      <c r="BS64" s="82">
        <f>SUM(BN64:BR64)</f>
        <v>13</v>
      </c>
    </row>
    <row r="65" spans="1:71" s="86" customFormat="1" x14ac:dyDescent="0.25">
      <c r="A65" s="94"/>
      <c r="B65" s="82" t="s">
        <v>181</v>
      </c>
      <c r="C65" s="87">
        <v>15</v>
      </c>
      <c r="D65" s="87">
        <v>3174</v>
      </c>
      <c r="E65" s="120">
        <v>35</v>
      </c>
      <c r="F65" s="82"/>
      <c r="G65" s="83">
        <f t="shared" si="82"/>
        <v>0.94285714285714284</v>
      </c>
      <c r="H65" s="84">
        <v>14</v>
      </c>
      <c r="I65" s="84">
        <f t="shared" si="81"/>
        <v>14</v>
      </c>
      <c r="J65" s="91"/>
      <c r="K65" s="85">
        <v>2025</v>
      </c>
      <c r="L65" s="85">
        <v>2025</v>
      </c>
      <c r="M65" s="85">
        <v>2</v>
      </c>
      <c r="N65" s="85">
        <v>17</v>
      </c>
      <c r="O65" s="85"/>
      <c r="P65" s="84">
        <f t="shared" si="83"/>
        <v>33</v>
      </c>
      <c r="Q65" s="85"/>
      <c r="R65" s="85"/>
      <c r="S65" s="85"/>
      <c r="T65" s="85"/>
      <c r="U65" s="82">
        <f t="shared" si="70"/>
        <v>33</v>
      </c>
      <c r="V65" s="85"/>
      <c r="W65" s="85"/>
      <c r="X65" s="85"/>
      <c r="Y65" s="85"/>
      <c r="Z65" s="82">
        <f t="shared" si="71"/>
        <v>33</v>
      </c>
      <c r="AA65" s="85"/>
      <c r="AB65" s="85"/>
      <c r="AC65" s="85"/>
      <c r="AD65" s="85"/>
      <c r="AE65" s="82">
        <f t="shared" si="72"/>
        <v>33</v>
      </c>
      <c r="AF65" s="85"/>
      <c r="AG65" s="85"/>
      <c r="AH65" s="85"/>
      <c r="AI65" s="85"/>
      <c r="AJ65" s="82">
        <f t="shared" si="73"/>
        <v>33</v>
      </c>
      <c r="AK65" s="85"/>
      <c r="AL65" s="85"/>
      <c r="AM65" s="85"/>
      <c r="AN65" s="85"/>
      <c r="AO65" s="82">
        <f t="shared" si="74"/>
        <v>33</v>
      </c>
      <c r="AP65" s="85"/>
      <c r="AQ65" s="85"/>
      <c r="AR65" s="85"/>
      <c r="AS65" s="85"/>
      <c r="AT65" s="82">
        <f t="shared" si="75"/>
        <v>33</v>
      </c>
      <c r="AU65" s="85"/>
      <c r="AV65" s="85"/>
      <c r="AW65" s="85"/>
      <c r="AX65" s="85"/>
      <c r="AY65" s="82">
        <f t="shared" si="76"/>
        <v>33</v>
      </c>
      <c r="AZ65" s="85"/>
      <c r="BA65" s="85"/>
      <c r="BB65" s="85"/>
      <c r="BC65" s="85"/>
      <c r="BD65" s="82">
        <f t="shared" si="77"/>
        <v>33</v>
      </c>
      <c r="BE65" s="85"/>
      <c r="BF65" s="85"/>
      <c r="BG65" s="85"/>
      <c r="BH65" s="85"/>
      <c r="BI65" s="82">
        <f t="shared" si="78"/>
        <v>33</v>
      </c>
      <c r="BJ65" s="85"/>
      <c r="BK65" s="85"/>
      <c r="BL65" s="85"/>
      <c r="BM65" s="85"/>
      <c r="BN65" s="82">
        <f t="shared" si="79"/>
        <v>33</v>
      </c>
      <c r="BO65" s="85"/>
      <c r="BP65" s="85"/>
      <c r="BQ65" s="85"/>
      <c r="BR65" s="85"/>
      <c r="BS65" s="82">
        <f t="shared" si="80"/>
        <v>33</v>
      </c>
    </row>
    <row r="66" spans="1:71" s="86" customFormat="1" x14ac:dyDescent="0.25">
      <c r="A66" s="94"/>
      <c r="B66" s="82" t="s">
        <v>182</v>
      </c>
      <c r="C66" s="87">
        <v>17</v>
      </c>
      <c r="D66" s="87">
        <v>5717</v>
      </c>
      <c r="E66" s="120">
        <v>19</v>
      </c>
      <c r="F66" s="82"/>
      <c r="G66" s="83">
        <f t="shared" si="82"/>
        <v>0.84210526315789469</v>
      </c>
      <c r="H66" s="84">
        <v>13</v>
      </c>
      <c r="I66" s="84">
        <f t="shared" si="81"/>
        <v>13</v>
      </c>
      <c r="J66" s="91"/>
      <c r="K66" s="85">
        <v>2025</v>
      </c>
      <c r="L66" s="85">
        <v>2025</v>
      </c>
      <c r="M66" s="85"/>
      <c r="N66" s="85">
        <v>3</v>
      </c>
      <c r="O66" s="85"/>
      <c r="P66" s="84">
        <f t="shared" si="83"/>
        <v>16</v>
      </c>
      <c r="Q66" s="85"/>
      <c r="R66" s="85"/>
      <c r="S66" s="85"/>
      <c r="T66" s="85"/>
      <c r="U66" s="82">
        <f t="shared" si="70"/>
        <v>16</v>
      </c>
      <c r="V66" s="85"/>
      <c r="W66" s="85"/>
      <c r="X66" s="85"/>
      <c r="Y66" s="85"/>
      <c r="Z66" s="82">
        <f t="shared" si="71"/>
        <v>16</v>
      </c>
      <c r="AA66" s="85"/>
      <c r="AB66" s="85"/>
      <c r="AC66" s="85"/>
      <c r="AD66" s="85"/>
      <c r="AE66" s="82">
        <f t="shared" si="72"/>
        <v>16</v>
      </c>
      <c r="AF66" s="85"/>
      <c r="AG66" s="85"/>
      <c r="AH66" s="85"/>
      <c r="AI66" s="85"/>
      <c r="AJ66" s="82">
        <f t="shared" si="73"/>
        <v>16</v>
      </c>
      <c r="AK66" s="85"/>
      <c r="AL66" s="85"/>
      <c r="AM66" s="85"/>
      <c r="AN66" s="85"/>
      <c r="AO66" s="82">
        <f t="shared" si="74"/>
        <v>16</v>
      </c>
      <c r="AP66" s="85"/>
      <c r="AQ66" s="85"/>
      <c r="AR66" s="85"/>
      <c r="AS66" s="85"/>
      <c r="AT66" s="82">
        <f t="shared" si="75"/>
        <v>16</v>
      </c>
      <c r="AU66" s="85"/>
      <c r="AV66" s="85"/>
      <c r="AW66" s="85"/>
      <c r="AX66" s="85"/>
      <c r="AY66" s="82">
        <f t="shared" si="76"/>
        <v>16</v>
      </c>
      <c r="AZ66" s="85"/>
      <c r="BA66" s="85"/>
      <c r="BB66" s="85"/>
      <c r="BC66" s="85"/>
      <c r="BD66" s="82">
        <f t="shared" si="77"/>
        <v>16</v>
      </c>
      <c r="BE66" s="85"/>
      <c r="BF66" s="85"/>
      <c r="BG66" s="85"/>
      <c r="BH66" s="85"/>
      <c r="BI66" s="82">
        <f t="shared" si="78"/>
        <v>16</v>
      </c>
      <c r="BJ66" s="85"/>
      <c r="BK66" s="85"/>
      <c r="BL66" s="85"/>
      <c r="BM66" s="85"/>
      <c r="BN66" s="82">
        <f t="shared" si="79"/>
        <v>16</v>
      </c>
      <c r="BO66" s="85"/>
      <c r="BP66" s="85"/>
      <c r="BQ66" s="85"/>
      <c r="BR66" s="85"/>
      <c r="BS66" s="82">
        <f t="shared" si="80"/>
        <v>16</v>
      </c>
    </row>
    <row r="67" spans="1:71" s="86" customFormat="1" x14ac:dyDescent="0.25">
      <c r="A67" s="94"/>
      <c r="B67" s="82" t="s">
        <v>183</v>
      </c>
      <c r="C67" s="87">
        <v>56</v>
      </c>
      <c r="D67" s="87">
        <v>3168</v>
      </c>
      <c r="E67" s="120">
        <v>35</v>
      </c>
      <c r="F67" s="82"/>
      <c r="G67" s="83">
        <f t="shared" si="82"/>
        <v>0.48571428571428571</v>
      </c>
      <c r="H67" s="84">
        <v>17</v>
      </c>
      <c r="I67" s="84">
        <f t="shared" si="81"/>
        <v>17</v>
      </c>
      <c r="J67" s="91"/>
      <c r="K67" s="85">
        <v>2025</v>
      </c>
      <c r="L67" s="85">
        <v>2025</v>
      </c>
      <c r="M67" s="85"/>
      <c r="N67" s="85"/>
      <c r="O67" s="85"/>
      <c r="P67" s="84">
        <f t="shared" si="83"/>
        <v>17</v>
      </c>
      <c r="Q67" s="85"/>
      <c r="R67" s="85"/>
      <c r="S67" s="85"/>
      <c r="T67" s="85"/>
      <c r="U67" s="82">
        <f t="shared" si="70"/>
        <v>17</v>
      </c>
      <c r="V67" s="85"/>
      <c r="W67" s="85"/>
      <c r="X67" s="85"/>
      <c r="Y67" s="85"/>
      <c r="Z67" s="82">
        <f t="shared" si="71"/>
        <v>17</v>
      </c>
      <c r="AA67" s="85"/>
      <c r="AB67" s="85"/>
      <c r="AC67" s="85"/>
      <c r="AD67" s="85"/>
      <c r="AE67" s="82">
        <f t="shared" si="72"/>
        <v>17</v>
      </c>
      <c r="AF67" s="85"/>
      <c r="AG67" s="85"/>
      <c r="AH67" s="85"/>
      <c r="AI67" s="85"/>
      <c r="AJ67" s="82">
        <f t="shared" si="73"/>
        <v>17</v>
      </c>
      <c r="AK67" s="85"/>
      <c r="AL67" s="85"/>
      <c r="AM67" s="85"/>
      <c r="AN67" s="85"/>
      <c r="AO67" s="82">
        <f t="shared" si="74"/>
        <v>17</v>
      </c>
      <c r="AP67" s="85"/>
      <c r="AQ67" s="85"/>
      <c r="AR67" s="85"/>
      <c r="AS67" s="85"/>
      <c r="AT67" s="82">
        <f t="shared" si="75"/>
        <v>17</v>
      </c>
      <c r="AU67" s="85"/>
      <c r="AV67" s="85"/>
      <c r="AW67" s="85"/>
      <c r="AX67" s="85"/>
      <c r="AY67" s="82">
        <f t="shared" si="76"/>
        <v>17</v>
      </c>
      <c r="AZ67" s="85"/>
      <c r="BA67" s="85"/>
      <c r="BB67" s="85"/>
      <c r="BC67" s="85"/>
      <c r="BD67" s="82">
        <f t="shared" si="77"/>
        <v>17</v>
      </c>
      <c r="BE67" s="85"/>
      <c r="BF67" s="85"/>
      <c r="BG67" s="85"/>
      <c r="BH67" s="85"/>
      <c r="BI67" s="82">
        <f t="shared" si="78"/>
        <v>17</v>
      </c>
      <c r="BJ67" s="85"/>
      <c r="BK67" s="85"/>
      <c r="BL67" s="85"/>
      <c r="BM67" s="85"/>
      <c r="BN67" s="82">
        <f t="shared" si="79"/>
        <v>17</v>
      </c>
      <c r="BO67" s="85"/>
      <c r="BP67" s="85"/>
      <c r="BQ67" s="85"/>
      <c r="BR67" s="85"/>
      <c r="BS67" s="82">
        <f t="shared" si="80"/>
        <v>17</v>
      </c>
    </row>
    <row r="68" spans="1:71" s="86" customFormat="1" x14ac:dyDescent="0.25">
      <c r="A68" s="82"/>
      <c r="B68" s="116"/>
      <c r="C68" s="116"/>
      <c r="D68" s="116"/>
      <c r="E68" s="116"/>
      <c r="F68" s="116"/>
      <c r="G68" s="116"/>
      <c r="H68" s="90"/>
      <c r="I68" s="90"/>
      <c r="J68" s="90"/>
      <c r="K68" s="116"/>
      <c r="L68" s="116"/>
      <c r="M68" s="116">
        <f>SUM(M60:M67)</f>
        <v>4</v>
      </c>
      <c r="N68" s="116">
        <f>SUM(N60:N67)</f>
        <v>55</v>
      </c>
      <c r="O68" s="116">
        <f>SUM(O60:O67)</f>
        <v>0</v>
      </c>
      <c r="P68" s="90">
        <f t="shared" ref="P68:AU68" si="84">SUM(P59:P67)</f>
        <v>216</v>
      </c>
      <c r="Q68" s="116">
        <f t="shared" si="84"/>
        <v>5</v>
      </c>
      <c r="R68" s="116">
        <f t="shared" si="84"/>
        <v>1</v>
      </c>
      <c r="S68" s="116">
        <f t="shared" si="84"/>
        <v>0</v>
      </c>
      <c r="T68" s="116">
        <f t="shared" si="84"/>
        <v>0</v>
      </c>
      <c r="U68" s="82">
        <f t="shared" si="84"/>
        <v>222</v>
      </c>
      <c r="V68" s="82">
        <f t="shared" si="84"/>
        <v>0</v>
      </c>
      <c r="W68" s="82">
        <f t="shared" si="84"/>
        <v>0</v>
      </c>
      <c r="X68" s="82">
        <f t="shared" si="84"/>
        <v>0</v>
      </c>
      <c r="Y68" s="82">
        <f t="shared" si="84"/>
        <v>0</v>
      </c>
      <c r="Z68" s="82">
        <f t="shared" si="84"/>
        <v>222</v>
      </c>
      <c r="AA68" s="82">
        <f t="shared" si="84"/>
        <v>0</v>
      </c>
      <c r="AB68" s="82">
        <f t="shared" si="84"/>
        <v>0</v>
      </c>
      <c r="AC68" s="82">
        <f t="shared" si="84"/>
        <v>0</v>
      </c>
      <c r="AD68" s="82">
        <f t="shared" si="84"/>
        <v>0</v>
      </c>
      <c r="AE68" s="82">
        <f t="shared" si="84"/>
        <v>222</v>
      </c>
      <c r="AF68" s="82">
        <f t="shared" si="84"/>
        <v>0</v>
      </c>
      <c r="AG68" s="82">
        <f t="shared" si="84"/>
        <v>4</v>
      </c>
      <c r="AH68" s="82">
        <f t="shared" si="84"/>
        <v>0</v>
      </c>
      <c r="AI68" s="82">
        <f t="shared" si="84"/>
        <v>0</v>
      </c>
      <c r="AJ68" s="82">
        <f t="shared" si="84"/>
        <v>226</v>
      </c>
      <c r="AK68" s="82">
        <f t="shared" si="84"/>
        <v>0</v>
      </c>
      <c r="AL68" s="82">
        <f t="shared" si="84"/>
        <v>1</v>
      </c>
      <c r="AM68" s="82">
        <f t="shared" si="84"/>
        <v>0</v>
      </c>
      <c r="AN68" s="82">
        <f t="shared" si="84"/>
        <v>0</v>
      </c>
      <c r="AO68" s="82">
        <f t="shared" si="84"/>
        <v>227</v>
      </c>
      <c r="AP68" s="82">
        <f t="shared" si="84"/>
        <v>2</v>
      </c>
      <c r="AQ68" s="82">
        <f t="shared" si="84"/>
        <v>0</v>
      </c>
      <c r="AR68" s="82">
        <f t="shared" si="84"/>
        <v>0</v>
      </c>
      <c r="AS68" s="82">
        <f t="shared" si="84"/>
        <v>0</v>
      </c>
      <c r="AT68" s="82">
        <f t="shared" si="84"/>
        <v>229</v>
      </c>
      <c r="AU68" s="82">
        <f t="shared" si="84"/>
        <v>0</v>
      </c>
      <c r="AV68" s="82">
        <f t="shared" ref="AV68:BS68" si="85">SUM(AV59:AV67)</f>
        <v>0</v>
      </c>
      <c r="AW68" s="82">
        <f t="shared" si="85"/>
        <v>0</v>
      </c>
      <c r="AX68" s="82">
        <f t="shared" si="85"/>
        <v>0</v>
      </c>
      <c r="AY68" s="82">
        <f t="shared" si="85"/>
        <v>229</v>
      </c>
      <c r="AZ68" s="82">
        <f t="shared" si="85"/>
        <v>0</v>
      </c>
      <c r="BA68" s="82">
        <f t="shared" si="85"/>
        <v>0</v>
      </c>
      <c r="BB68" s="82">
        <f t="shared" si="85"/>
        <v>0</v>
      </c>
      <c r="BC68" s="82">
        <f t="shared" si="85"/>
        <v>0</v>
      </c>
      <c r="BD68" s="82">
        <f t="shared" si="85"/>
        <v>229</v>
      </c>
      <c r="BE68" s="82">
        <f t="shared" si="85"/>
        <v>0</v>
      </c>
      <c r="BF68" s="82">
        <f t="shared" si="85"/>
        <v>0</v>
      </c>
      <c r="BG68" s="82">
        <f t="shared" si="85"/>
        <v>0</v>
      </c>
      <c r="BH68" s="82">
        <f t="shared" si="85"/>
        <v>0</v>
      </c>
      <c r="BI68" s="82">
        <f t="shared" si="85"/>
        <v>229</v>
      </c>
      <c r="BJ68" s="82">
        <f t="shared" si="85"/>
        <v>0</v>
      </c>
      <c r="BK68" s="82">
        <f t="shared" si="85"/>
        <v>0</v>
      </c>
      <c r="BL68" s="82">
        <f t="shared" si="85"/>
        <v>0</v>
      </c>
      <c r="BM68" s="82">
        <f t="shared" si="85"/>
        <v>0</v>
      </c>
      <c r="BN68" s="82">
        <f t="shared" si="85"/>
        <v>229</v>
      </c>
      <c r="BO68" s="82">
        <f t="shared" si="85"/>
        <v>0</v>
      </c>
      <c r="BP68" s="82">
        <f t="shared" si="85"/>
        <v>0</v>
      </c>
      <c r="BQ68" s="82">
        <f t="shared" si="85"/>
        <v>0</v>
      </c>
      <c r="BR68" s="82">
        <f t="shared" si="85"/>
        <v>0</v>
      </c>
      <c r="BS68" s="82">
        <f t="shared" si="85"/>
        <v>229</v>
      </c>
    </row>
    <row r="69" spans="1:71" s="86" customFormat="1" x14ac:dyDescent="0.25">
      <c r="A69" s="82"/>
      <c r="B69" s="82" t="s">
        <v>31</v>
      </c>
      <c r="C69" s="82">
        <f>COUNT(C60:C67)</f>
        <v>8</v>
      </c>
      <c r="D69" s="82"/>
      <c r="E69" s="82">
        <f>SUM(E59:E67)</f>
        <v>282</v>
      </c>
      <c r="F69" s="82">
        <f>SUM(E59:E67)+1</f>
        <v>283</v>
      </c>
      <c r="G69" s="83">
        <f>$BS68/F69</f>
        <v>0.80918727915194344</v>
      </c>
      <c r="H69" s="84">
        <f>SUM(H59:H67)</f>
        <v>157</v>
      </c>
      <c r="I69" s="84">
        <f>SUM(I59:I67)</f>
        <v>166</v>
      </c>
      <c r="J69" s="84">
        <f>SUM(J59:J67)</f>
        <v>9</v>
      </c>
      <c r="K69" s="82"/>
      <c r="L69" s="82"/>
      <c r="M69" s="82"/>
      <c r="N69" s="82"/>
      <c r="O69" s="82"/>
      <c r="P69" s="83">
        <f>P68/F69</f>
        <v>0.76325088339222613</v>
      </c>
      <c r="Q69" s="82"/>
      <c r="R69" s="82">
        <f>M68+R68</f>
        <v>5</v>
      </c>
      <c r="S69" s="82">
        <f>N68+S68</f>
        <v>55</v>
      </c>
      <c r="T69" s="82">
        <f>O68+T68</f>
        <v>0</v>
      </c>
      <c r="U69" s="83">
        <f>U68/F69</f>
        <v>0.78445229681978801</v>
      </c>
      <c r="V69" s="82"/>
      <c r="W69" s="82">
        <f>R69+W68</f>
        <v>5</v>
      </c>
      <c r="X69" s="82">
        <f>S69+X68</f>
        <v>55</v>
      </c>
      <c r="Y69" s="82">
        <f>T69+Y68</f>
        <v>0</v>
      </c>
      <c r="Z69" s="83">
        <f>Z68/F69</f>
        <v>0.78445229681978801</v>
      </c>
      <c r="AA69" s="82"/>
      <c r="AB69" s="82">
        <f>W69+AB68</f>
        <v>5</v>
      </c>
      <c r="AC69" s="82">
        <f>X69+AC68</f>
        <v>55</v>
      </c>
      <c r="AD69" s="82">
        <f>Y69+AD68</f>
        <v>0</v>
      </c>
      <c r="AE69" s="83">
        <f>AE68/F69</f>
        <v>0.78445229681978801</v>
      </c>
      <c r="AF69" s="82"/>
      <c r="AG69" s="82">
        <f>AB69+AG68</f>
        <v>9</v>
      </c>
      <c r="AH69" s="82">
        <f>AC69+AH68</f>
        <v>55</v>
      </c>
      <c r="AI69" s="82">
        <f>AD69+AI68</f>
        <v>0</v>
      </c>
      <c r="AJ69" s="83">
        <f>AJ68/F69</f>
        <v>0.79858657243816256</v>
      </c>
      <c r="AK69" s="82"/>
      <c r="AL69" s="82">
        <f>AG69+AL68</f>
        <v>10</v>
      </c>
      <c r="AM69" s="82">
        <f>AH69+AM68</f>
        <v>55</v>
      </c>
      <c r="AN69" s="82">
        <f>AI69+AN68</f>
        <v>0</v>
      </c>
      <c r="AO69" s="83">
        <f>AO68/F69</f>
        <v>0.80212014134275622</v>
      </c>
      <c r="AP69" s="82"/>
      <c r="AQ69" s="82">
        <f>AL69+AQ68</f>
        <v>10</v>
      </c>
      <c r="AR69" s="82">
        <f>AM69+AR68</f>
        <v>55</v>
      </c>
      <c r="AS69" s="82">
        <f>AN69+AS68</f>
        <v>0</v>
      </c>
      <c r="AT69" s="83">
        <f>AT68/F69</f>
        <v>0.80918727915194344</v>
      </c>
      <c r="AU69" s="82"/>
      <c r="AV69" s="82">
        <f>AQ69+AV68</f>
        <v>10</v>
      </c>
      <c r="AW69" s="82">
        <f>AR69+AW68</f>
        <v>55</v>
      </c>
      <c r="AX69" s="82">
        <f>AS69+AX68</f>
        <v>0</v>
      </c>
      <c r="AY69" s="83">
        <f>AY68/F69</f>
        <v>0.80918727915194344</v>
      </c>
      <c r="AZ69" s="82"/>
      <c r="BA69" s="82">
        <f>AV69+BA68</f>
        <v>10</v>
      </c>
      <c r="BB69" s="82">
        <f>AW69+BB68</f>
        <v>55</v>
      </c>
      <c r="BC69" s="82">
        <f>AX69+BC68</f>
        <v>0</v>
      </c>
      <c r="BD69" s="83">
        <f>BD68/F69</f>
        <v>0.80918727915194344</v>
      </c>
      <c r="BE69" s="82"/>
      <c r="BF69" s="82">
        <f>BA69+BF68</f>
        <v>10</v>
      </c>
      <c r="BG69" s="82">
        <f>BB69+BG68</f>
        <v>55</v>
      </c>
      <c r="BH69" s="82">
        <f>BC69+BH68</f>
        <v>0</v>
      </c>
      <c r="BI69" s="83">
        <f>BI68/F69</f>
        <v>0.80918727915194344</v>
      </c>
      <c r="BJ69" s="82"/>
      <c r="BK69" s="82">
        <f>BF69+BK68</f>
        <v>10</v>
      </c>
      <c r="BL69" s="82">
        <f>BG69+BL68</f>
        <v>55</v>
      </c>
      <c r="BM69" s="82">
        <f>BH69+BM68</f>
        <v>0</v>
      </c>
      <c r="BN69" s="83">
        <f>BN68/F69</f>
        <v>0.80918727915194344</v>
      </c>
      <c r="BO69" s="82"/>
      <c r="BP69" s="82">
        <f>BK69+BP68</f>
        <v>10</v>
      </c>
      <c r="BQ69" s="82">
        <f>BL69+BQ68</f>
        <v>55</v>
      </c>
      <c r="BR69" s="82">
        <f>BM69+BR68</f>
        <v>0</v>
      </c>
      <c r="BS69" s="83">
        <f>BS68/F69</f>
        <v>0.80918727915194344</v>
      </c>
    </row>
    <row r="70" spans="1:71" s="86" customFormat="1" x14ac:dyDescent="0.25">
      <c r="H70" s="93"/>
      <c r="I70" s="93"/>
      <c r="J70" s="93"/>
    </row>
    <row r="71" spans="1:71" s="86" customFormat="1" x14ac:dyDescent="0.25">
      <c r="A71" s="94" t="s">
        <v>184</v>
      </c>
      <c r="B71" s="82"/>
      <c r="C71" s="82"/>
      <c r="D71" s="82"/>
      <c r="E71" s="120"/>
      <c r="F71" s="82"/>
      <c r="G71" s="83"/>
      <c r="H71" s="84"/>
      <c r="I71" s="84"/>
      <c r="J71" s="91"/>
      <c r="K71" s="85"/>
      <c r="L71" s="85"/>
      <c r="M71" s="85"/>
      <c r="N71" s="85"/>
      <c r="O71" s="85"/>
      <c r="P71" s="84">
        <f>+H71</f>
        <v>0</v>
      </c>
      <c r="Q71" s="85"/>
      <c r="R71" s="85"/>
      <c r="S71" s="85"/>
      <c r="T71" s="85"/>
      <c r="U71" s="82">
        <f>SUM(P71:T71)</f>
        <v>0</v>
      </c>
      <c r="V71" s="85"/>
      <c r="W71" s="85"/>
      <c r="X71" s="85"/>
      <c r="Y71" s="85"/>
      <c r="Z71" s="82">
        <f>SUM(U71:Y71)</f>
        <v>0</v>
      </c>
      <c r="AA71" s="85"/>
      <c r="AB71" s="85"/>
      <c r="AC71" s="85"/>
      <c r="AD71" s="85"/>
      <c r="AE71" s="82">
        <f>SUM(Z71:AD71)</f>
        <v>0</v>
      </c>
      <c r="AF71" s="85"/>
      <c r="AG71" s="85"/>
      <c r="AH71" s="85"/>
      <c r="AI71" s="85"/>
      <c r="AJ71" s="82">
        <f>SUM(AE71:AI71)</f>
        <v>0</v>
      </c>
      <c r="AK71" s="85"/>
      <c r="AL71" s="85"/>
      <c r="AM71" s="85"/>
      <c r="AN71" s="85"/>
      <c r="AO71" s="82">
        <f>SUM(AJ71:AN71)</f>
        <v>0</v>
      </c>
      <c r="AP71" s="85"/>
      <c r="AQ71" s="85"/>
      <c r="AR71" s="85"/>
      <c r="AS71" s="85"/>
      <c r="AT71" s="82">
        <f>SUM(AO71:AS71)</f>
        <v>0</v>
      </c>
      <c r="AU71" s="85"/>
      <c r="AV71" s="85"/>
      <c r="AW71" s="85"/>
      <c r="AX71" s="85"/>
      <c r="AY71" s="82">
        <f>SUM(AT71:AX71)</f>
        <v>0</v>
      </c>
      <c r="AZ71" s="85"/>
      <c r="BA71" s="85"/>
      <c r="BB71" s="85"/>
      <c r="BC71" s="85"/>
      <c r="BD71" s="82">
        <f>SUM(AY71:BC71)</f>
        <v>0</v>
      </c>
      <c r="BE71" s="85"/>
      <c r="BF71" s="85"/>
      <c r="BG71" s="85"/>
      <c r="BH71" s="85"/>
      <c r="BI71" s="82">
        <f>SUM(BD71:BH71)</f>
        <v>0</v>
      </c>
      <c r="BJ71" s="85"/>
      <c r="BK71" s="85"/>
      <c r="BL71" s="85"/>
      <c r="BM71" s="85"/>
      <c r="BN71" s="82">
        <f>SUM(BI71:BM71)</f>
        <v>0</v>
      </c>
      <c r="BO71" s="85"/>
      <c r="BP71" s="85"/>
      <c r="BQ71" s="85"/>
      <c r="BR71" s="85"/>
      <c r="BS71" s="82">
        <f>SUM(BN71:BR71)</f>
        <v>0</v>
      </c>
    </row>
    <row r="72" spans="1:71" s="86" customFormat="1" x14ac:dyDescent="0.25">
      <c r="A72" s="94"/>
      <c r="B72" s="82" t="s">
        <v>185</v>
      </c>
      <c r="C72" s="87">
        <v>10</v>
      </c>
      <c r="D72" s="87">
        <v>10010</v>
      </c>
      <c r="E72" s="120">
        <v>60</v>
      </c>
      <c r="F72" s="82">
        <f>IF(B72="MAL",E72,IF(E72&gt;=11,E72+variables!$B$1,11))</f>
        <v>61</v>
      </c>
      <c r="G72" s="83">
        <f>+BS72/F72</f>
        <v>0.98360655737704916</v>
      </c>
      <c r="H72" s="84">
        <v>57</v>
      </c>
      <c r="I72" s="84">
        <f t="shared" ref="I72" si="86">+H72+J72</f>
        <v>57</v>
      </c>
      <c r="J72" s="91"/>
      <c r="K72" s="85" t="s">
        <v>186</v>
      </c>
      <c r="L72" s="85">
        <v>2025</v>
      </c>
      <c r="M72" s="85">
        <v>3</v>
      </c>
      <c r="N72" s="85"/>
      <c r="O72" s="85"/>
      <c r="P72" s="84">
        <f t="shared" ref="P72" si="87">SUM(M72:O72)+H72</f>
        <v>60</v>
      </c>
      <c r="Q72" s="98"/>
      <c r="R72" s="85">
        <f t="shared" ref="R72:BH72" si="88">SUM(R71:R71)</f>
        <v>0</v>
      </c>
      <c r="S72" s="85">
        <f t="shared" si="88"/>
        <v>0</v>
      </c>
      <c r="T72" s="85">
        <f t="shared" si="88"/>
        <v>0</v>
      </c>
      <c r="U72" s="82">
        <f t="shared" ref="U72" si="89">SUM(P72:T72)</f>
        <v>60</v>
      </c>
      <c r="V72" s="98">
        <f t="shared" si="88"/>
        <v>0</v>
      </c>
      <c r="W72" s="85"/>
      <c r="X72" s="85">
        <f t="shared" si="88"/>
        <v>0</v>
      </c>
      <c r="Y72" s="85">
        <f t="shared" si="88"/>
        <v>0</v>
      </c>
      <c r="Z72" s="82">
        <f t="shared" ref="Z72" si="90">SUM(U72:Y72)</f>
        <v>60</v>
      </c>
      <c r="AA72" s="98">
        <f t="shared" si="88"/>
        <v>0</v>
      </c>
      <c r="AB72" s="85">
        <f t="shared" si="88"/>
        <v>0</v>
      </c>
      <c r="AC72" s="85">
        <f t="shared" si="88"/>
        <v>0</v>
      </c>
      <c r="AD72" s="85">
        <f t="shared" si="88"/>
        <v>0</v>
      </c>
      <c r="AE72" s="82">
        <f t="shared" ref="AE72" si="91">SUM(Z72:AD72)</f>
        <v>60</v>
      </c>
      <c r="AF72" s="98">
        <f t="shared" si="88"/>
        <v>0</v>
      </c>
      <c r="AG72" s="85">
        <f t="shared" si="88"/>
        <v>0</v>
      </c>
      <c r="AH72" s="85">
        <f t="shared" si="88"/>
        <v>0</v>
      </c>
      <c r="AI72" s="85">
        <f t="shared" si="88"/>
        <v>0</v>
      </c>
      <c r="AJ72" s="82">
        <f t="shared" ref="AJ72" si="92">SUM(AE72:AI72)</f>
        <v>60</v>
      </c>
      <c r="AK72" s="98"/>
      <c r="AL72" s="85"/>
      <c r="AM72" s="85">
        <f t="shared" si="88"/>
        <v>0</v>
      </c>
      <c r="AN72" s="85">
        <f t="shared" si="88"/>
        <v>0</v>
      </c>
      <c r="AO72" s="82">
        <f t="shared" ref="AO72" si="93">SUM(AJ72:AN72)</f>
        <v>60</v>
      </c>
      <c r="AP72" s="98">
        <f t="shared" si="88"/>
        <v>0</v>
      </c>
      <c r="AQ72" s="85">
        <f t="shared" si="88"/>
        <v>0</v>
      </c>
      <c r="AR72" s="85">
        <f t="shared" si="88"/>
        <v>0</v>
      </c>
      <c r="AS72" s="85">
        <f t="shared" si="88"/>
        <v>0</v>
      </c>
      <c r="AT72" s="82">
        <f t="shared" ref="AT72" si="94">SUM(AO72:AS72)</f>
        <v>60</v>
      </c>
      <c r="AU72" s="98">
        <f t="shared" si="88"/>
        <v>0</v>
      </c>
      <c r="AV72" s="85">
        <f t="shared" si="88"/>
        <v>0</v>
      </c>
      <c r="AW72" s="85">
        <f t="shared" si="88"/>
        <v>0</v>
      </c>
      <c r="AX72" s="85">
        <f t="shared" si="88"/>
        <v>0</v>
      </c>
      <c r="AY72" s="82">
        <f t="shared" ref="AY72" si="95">SUM(AT72:AX72)</f>
        <v>60</v>
      </c>
      <c r="AZ72" s="98">
        <f t="shared" si="88"/>
        <v>0</v>
      </c>
      <c r="BA72" s="85">
        <f t="shared" si="88"/>
        <v>0</v>
      </c>
      <c r="BB72" s="85">
        <f t="shared" si="88"/>
        <v>0</v>
      </c>
      <c r="BC72" s="85">
        <f t="shared" si="88"/>
        <v>0</v>
      </c>
      <c r="BD72" s="82">
        <f t="shared" ref="BD72" si="96">SUM(AY72:BC72)</f>
        <v>60</v>
      </c>
      <c r="BE72" s="98"/>
      <c r="BF72" s="85"/>
      <c r="BG72" s="85">
        <f t="shared" si="88"/>
        <v>0</v>
      </c>
      <c r="BH72" s="85">
        <f t="shared" si="88"/>
        <v>0</v>
      </c>
      <c r="BI72" s="82">
        <f t="shared" ref="BI72" si="97">SUM(BD72:BH72)</f>
        <v>60</v>
      </c>
      <c r="BJ72" s="85"/>
      <c r="BK72" s="85"/>
      <c r="BL72" s="85"/>
      <c r="BM72" s="85"/>
      <c r="BN72" s="82">
        <f t="shared" ref="BN72" si="98">SUM(BI72:BM72)</f>
        <v>60</v>
      </c>
      <c r="BO72" s="85"/>
      <c r="BP72" s="85"/>
      <c r="BQ72" s="85"/>
      <c r="BR72" s="85"/>
      <c r="BS72" s="82">
        <f t="shared" ref="BS72" si="99">SUM(BN72:BR72)</f>
        <v>60</v>
      </c>
    </row>
    <row r="73" spans="1:71" s="86" customFormat="1" x14ac:dyDescent="0.25">
      <c r="A73" s="82"/>
      <c r="B73" s="82"/>
      <c r="C73" s="82"/>
      <c r="D73" s="82"/>
      <c r="E73" s="82"/>
      <c r="F73" s="82"/>
      <c r="G73" s="82"/>
      <c r="H73" s="84"/>
      <c r="I73" s="84"/>
      <c r="J73" s="84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</row>
    <row r="74" spans="1:71" s="86" customFormat="1" x14ac:dyDescent="0.25">
      <c r="A74" s="94"/>
      <c r="B74" s="115" t="s">
        <v>31</v>
      </c>
      <c r="C74" s="87"/>
      <c r="D74" s="88"/>
      <c r="E74" s="82">
        <f>+E72</f>
        <v>60</v>
      </c>
      <c r="F74" s="82">
        <f>IF(B74="MAL",E74,IF(E74&gt;=11,E74+variables!$B$1,11))</f>
        <v>61</v>
      </c>
      <c r="G74" s="83">
        <f>+BS72/F74</f>
        <v>0.98360655737704916</v>
      </c>
      <c r="H74" s="84">
        <f>+H72</f>
        <v>57</v>
      </c>
      <c r="I74" s="91">
        <f>SUM(I72:I72)</f>
        <v>57</v>
      </c>
      <c r="J74" s="91">
        <f>SUM(J72:J72)</f>
        <v>0</v>
      </c>
      <c r="K74" s="85"/>
      <c r="L74" s="85"/>
      <c r="M74" s="85">
        <f>SUM(M72:M72)</f>
        <v>3</v>
      </c>
      <c r="N74" s="85">
        <f>SUM(N72:N72)</f>
        <v>0</v>
      </c>
      <c r="O74" s="85">
        <f>SUM(O72:O72)</f>
        <v>0</v>
      </c>
      <c r="P74" s="83">
        <f>+P72/F74</f>
        <v>0.98360655737704916</v>
      </c>
      <c r="Q74" s="85">
        <v>0</v>
      </c>
      <c r="R74" s="85">
        <f>+M74+R72</f>
        <v>3</v>
      </c>
      <c r="S74" s="85">
        <f>+N74+S72</f>
        <v>0</v>
      </c>
      <c r="T74" s="85">
        <f>+O74+T72</f>
        <v>0</v>
      </c>
      <c r="U74" s="83">
        <f>+U72/F74</f>
        <v>0.98360655737704916</v>
      </c>
      <c r="V74" s="85">
        <v>0</v>
      </c>
      <c r="W74" s="85">
        <f>+R74+W72</f>
        <v>3</v>
      </c>
      <c r="X74" s="85">
        <f>+S74+X72</f>
        <v>0</v>
      </c>
      <c r="Y74" s="85">
        <f>+T74+Y72</f>
        <v>0</v>
      </c>
      <c r="Z74" s="83">
        <f>+Z72/F74</f>
        <v>0.98360655737704916</v>
      </c>
      <c r="AA74" s="85">
        <v>0</v>
      </c>
      <c r="AB74" s="85">
        <f>+W74+AB72</f>
        <v>3</v>
      </c>
      <c r="AC74" s="85">
        <f>+X74+AC72</f>
        <v>0</v>
      </c>
      <c r="AD74" s="85">
        <f>+Y74+AD72</f>
        <v>0</v>
      </c>
      <c r="AE74" s="83">
        <f>+AE72/F74</f>
        <v>0.98360655737704916</v>
      </c>
      <c r="AF74" s="85">
        <v>0</v>
      </c>
      <c r="AG74" s="85">
        <f>+AB74+AG72</f>
        <v>3</v>
      </c>
      <c r="AH74" s="85">
        <f>+AC74+AH72</f>
        <v>0</v>
      </c>
      <c r="AI74" s="85">
        <f>+AD74+AI72</f>
        <v>0</v>
      </c>
      <c r="AJ74" s="83">
        <f>+AJ72/F74</f>
        <v>0.98360655737704916</v>
      </c>
      <c r="AK74" s="85">
        <v>0</v>
      </c>
      <c r="AL74" s="85">
        <f>+AG74+AL72</f>
        <v>3</v>
      </c>
      <c r="AM74" s="85">
        <f>+AH74+AM72</f>
        <v>0</v>
      </c>
      <c r="AN74" s="85">
        <f>+AI74+AN72</f>
        <v>0</v>
      </c>
      <c r="AO74" s="83">
        <f>+AO72/F74</f>
        <v>0.98360655737704916</v>
      </c>
      <c r="AP74" s="85">
        <v>0</v>
      </c>
      <c r="AQ74" s="85">
        <f>+AL74+AQ72</f>
        <v>3</v>
      </c>
      <c r="AR74" s="85">
        <f>+AM74+AR72</f>
        <v>0</v>
      </c>
      <c r="AS74" s="85">
        <f>+AN74+AS72</f>
        <v>0</v>
      </c>
      <c r="AT74" s="83">
        <f>+AT72/F74</f>
        <v>0.98360655737704916</v>
      </c>
      <c r="AU74" s="85">
        <v>0</v>
      </c>
      <c r="AV74" s="85">
        <f>+AQ74+AV72</f>
        <v>3</v>
      </c>
      <c r="AW74" s="85">
        <f>+AR74+AW72</f>
        <v>0</v>
      </c>
      <c r="AX74" s="85">
        <f>+AS74+AX72</f>
        <v>0</v>
      </c>
      <c r="AY74" s="83">
        <f>+AY72/F74</f>
        <v>0.98360655737704916</v>
      </c>
      <c r="AZ74" s="85">
        <v>0</v>
      </c>
      <c r="BA74" s="85">
        <f>+AV74+BA72</f>
        <v>3</v>
      </c>
      <c r="BB74" s="85">
        <f>+AW74+BB72</f>
        <v>0</v>
      </c>
      <c r="BC74" s="85">
        <f>+AX74+BC72</f>
        <v>0</v>
      </c>
      <c r="BD74" s="83">
        <f>+BD72/F74</f>
        <v>0.98360655737704916</v>
      </c>
      <c r="BE74" s="85">
        <v>0</v>
      </c>
      <c r="BF74" s="85">
        <f>+BA74+BF72</f>
        <v>3</v>
      </c>
      <c r="BG74" s="85">
        <f>+BB74+BG72</f>
        <v>0</v>
      </c>
      <c r="BH74" s="85">
        <f>+BC74+BH72</f>
        <v>0</v>
      </c>
      <c r="BI74" s="83">
        <f>+BI72/F74</f>
        <v>0.98360655737704916</v>
      </c>
      <c r="BJ74" s="85">
        <v>0</v>
      </c>
      <c r="BK74" s="85">
        <f>+BF74+BK72</f>
        <v>3</v>
      </c>
      <c r="BL74" s="85">
        <f>+BG74+BL72</f>
        <v>0</v>
      </c>
      <c r="BM74" s="85">
        <f>+BH74+BM72</f>
        <v>0</v>
      </c>
      <c r="BN74" s="83">
        <f>+BN72/F74</f>
        <v>0.98360655737704916</v>
      </c>
      <c r="BO74" s="85">
        <v>0</v>
      </c>
      <c r="BP74" s="85">
        <v>3</v>
      </c>
      <c r="BQ74" s="85">
        <v>0</v>
      </c>
      <c r="BR74" s="85">
        <v>0</v>
      </c>
      <c r="BS74" s="83">
        <f>+BS72/F74</f>
        <v>0.98360655737704916</v>
      </c>
    </row>
    <row r="75" spans="1:71" s="86" customFormat="1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</row>
  </sheetData>
  <mergeCells count="12">
    <mergeCell ref="AK1:AO1"/>
    <mergeCell ref="M1:P1"/>
    <mergeCell ref="Q1:U1"/>
    <mergeCell ref="V1:Z1"/>
    <mergeCell ref="AA1:AE1"/>
    <mergeCell ref="AF1:AJ1"/>
    <mergeCell ref="BO1:BS1"/>
    <mergeCell ref="AP1:AT1"/>
    <mergeCell ref="AU1:AY1"/>
    <mergeCell ref="AZ1:BD1"/>
    <mergeCell ref="BE1:BI1"/>
    <mergeCell ref="BJ1:BN1"/>
  </mergeCells>
  <phoneticPr fontId="8" type="noConversion"/>
  <pageMargins left="0.25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S74"/>
  <sheetViews>
    <sheetView zoomScale="136" zoomScaleNormal="136" workbookViewId="0">
      <pane xSplit="12" ySplit="2" topLeftCell="AS26" activePane="bottomRight" state="frozen"/>
      <selection pane="topRight" activeCell="A19" sqref="A19:XFD48"/>
      <selection pane="bottomLeft" activeCell="A19" sqref="A19:XFD48"/>
      <selection pane="bottomRight" activeCell="K36" sqref="K36"/>
    </sheetView>
  </sheetViews>
  <sheetFormatPr defaultColWidth="8.85546875" defaultRowHeight="15" x14ac:dyDescent="0.25"/>
  <cols>
    <col min="1" max="1" width="17" bestFit="1" customWidth="1"/>
    <col min="2" max="2" width="20.7109375" customWidth="1"/>
    <col min="3" max="3" width="4.42578125" customWidth="1"/>
    <col min="4" max="4" width="6.42578125" hidden="1" customWidth="1"/>
    <col min="5" max="5" width="5.42578125" customWidth="1"/>
    <col min="8" max="8" width="5.140625" style="74" customWidth="1"/>
    <col min="9" max="9" width="8" style="74" customWidth="1"/>
    <col min="10" max="10" width="5" style="74" customWidth="1"/>
    <col min="11" max="11" width="6.140625" bestFit="1" customWidth="1"/>
    <col min="12" max="12" width="8.28515625" bestFit="1" customWidth="1"/>
    <col min="13" max="15" width="3" customWidth="1"/>
    <col min="16" max="16" width="7.140625" customWidth="1"/>
    <col min="17" max="17" width="3.85546875" customWidth="1"/>
    <col min="18" max="19" width="2.85546875" customWidth="1"/>
    <col min="20" max="20" width="3" customWidth="1"/>
    <col min="21" max="21" width="8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8.28515625" bestFit="1" customWidth="1"/>
    <col min="37" max="40" width="3" customWidth="1"/>
    <col min="41" max="41" width="8.28515625" customWidth="1"/>
    <col min="42" max="45" width="3" customWidth="1"/>
    <col min="46" max="46" width="8.7109375" customWidth="1"/>
    <col min="47" max="50" width="3" customWidth="1"/>
    <col min="51" max="51" width="8" bestFit="1" customWidth="1"/>
    <col min="52" max="55" width="3" customWidth="1"/>
    <col min="56" max="56" width="8" bestFit="1" customWidth="1"/>
    <col min="57" max="60" width="3" customWidth="1"/>
    <col min="61" max="61" width="8.28515625" bestFit="1" customWidth="1"/>
    <col min="62" max="62" width="3" customWidth="1"/>
    <col min="63" max="63" width="4.7109375" customWidth="1"/>
    <col min="64" max="64" width="4.140625" customWidth="1"/>
    <col min="65" max="65" width="3" customWidth="1"/>
    <col min="66" max="66" width="8.28515625" customWidth="1"/>
    <col min="67" max="68" width="3" customWidth="1"/>
    <col min="69" max="69" width="4.42578125" customWidth="1"/>
    <col min="70" max="70" width="3" customWidth="1"/>
    <col min="71" max="71" width="8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2.2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187</v>
      </c>
      <c r="B3" s="4"/>
      <c r="C3" s="4"/>
      <c r="D3" s="4"/>
      <c r="E3" s="33"/>
      <c r="F3" s="4"/>
      <c r="G3" s="5"/>
      <c r="H3" s="71"/>
      <c r="I3" s="71"/>
      <c r="J3" s="75"/>
      <c r="K3" s="8">
        <v>2025</v>
      </c>
      <c r="L3" s="9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>SUM(P3:T3)</f>
        <v>0</v>
      </c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6" customFormat="1" x14ac:dyDescent="0.25">
      <c r="A4" s="94"/>
      <c r="B4" s="130" t="s">
        <v>188</v>
      </c>
      <c r="C4" s="131">
        <v>4</v>
      </c>
      <c r="D4" s="131" t="s">
        <v>70</v>
      </c>
      <c r="E4" s="132">
        <v>32</v>
      </c>
      <c r="F4" s="82"/>
      <c r="G4" s="89">
        <f>$BS4/E4</f>
        <v>0.65625</v>
      </c>
      <c r="H4" s="90">
        <v>14</v>
      </c>
      <c r="I4" s="90">
        <f t="shared" ref="I4:I53" si="0">+H4+J4</f>
        <v>17</v>
      </c>
      <c r="J4" s="91">
        <v>3</v>
      </c>
      <c r="K4" s="92">
        <v>2025</v>
      </c>
      <c r="L4" s="9">
        <v>2025</v>
      </c>
      <c r="M4" s="97"/>
      <c r="N4" s="97">
        <v>2</v>
      </c>
      <c r="O4" s="97"/>
      <c r="P4" s="84">
        <f>SUM(M4:O4)+H4</f>
        <v>16</v>
      </c>
      <c r="Q4" s="129">
        <v>2</v>
      </c>
      <c r="R4" s="85"/>
      <c r="S4" s="85">
        <v>1</v>
      </c>
      <c r="T4" s="85"/>
      <c r="U4" s="82">
        <f>SUM(P4:T4)</f>
        <v>19</v>
      </c>
      <c r="V4" s="85">
        <v>1</v>
      </c>
      <c r="W4" s="85"/>
      <c r="X4" s="85"/>
      <c r="Y4" s="85"/>
      <c r="Z4" s="82">
        <f>SUM(U4:Y4)</f>
        <v>20</v>
      </c>
      <c r="AA4" s="85"/>
      <c r="AB4" s="85"/>
      <c r="AC4" s="85"/>
      <c r="AD4" s="85"/>
      <c r="AE4" s="82">
        <f>SUM(Z4:AD4)</f>
        <v>20</v>
      </c>
      <c r="AF4" s="85"/>
      <c r="AG4" s="85"/>
      <c r="AH4" s="85"/>
      <c r="AI4" s="85"/>
      <c r="AJ4" s="82">
        <f>SUM(AE4:AI4)</f>
        <v>20</v>
      </c>
      <c r="AK4" s="85"/>
      <c r="AL4" s="85"/>
      <c r="AM4" s="85"/>
      <c r="AN4" s="85"/>
      <c r="AO4" s="82">
        <f>SUM(AJ4:AN4)</f>
        <v>20</v>
      </c>
      <c r="AP4" s="85"/>
      <c r="AQ4" s="85"/>
      <c r="AR4" s="85">
        <v>1</v>
      </c>
      <c r="AS4" s="85"/>
      <c r="AT4" s="82">
        <f>SUM(AO4:AS4)</f>
        <v>21</v>
      </c>
      <c r="AU4" s="85"/>
      <c r="AV4" s="85"/>
      <c r="AW4" s="85"/>
      <c r="AX4" s="85"/>
      <c r="AY4" s="82">
        <f>SUM(AT4:AX4)</f>
        <v>21</v>
      </c>
      <c r="AZ4" s="85"/>
      <c r="BA4" s="85"/>
      <c r="BB4" s="85"/>
      <c r="BC4" s="85"/>
      <c r="BD4" s="82">
        <f>SUM(AY4:BC4)</f>
        <v>21</v>
      </c>
      <c r="BE4" s="85"/>
      <c r="BF4" s="85"/>
      <c r="BG4" s="85"/>
      <c r="BH4" s="85"/>
      <c r="BI4" s="82">
        <f>SUM(BD4:BH4)</f>
        <v>21</v>
      </c>
      <c r="BJ4" s="85"/>
      <c r="BK4" s="85"/>
      <c r="BL4" s="85"/>
      <c r="BM4" s="85"/>
      <c r="BN4" s="82">
        <f>SUM(BI4:BM4)</f>
        <v>21</v>
      </c>
      <c r="BO4" s="85"/>
      <c r="BP4" s="85"/>
      <c r="BQ4" s="85"/>
      <c r="BR4" s="85"/>
      <c r="BS4" s="82">
        <f>SUM(BN4:BR4)</f>
        <v>21</v>
      </c>
    </row>
    <row r="5" spans="1:71" x14ac:dyDescent="0.25">
      <c r="A5" s="19"/>
      <c r="B5" s="17" t="s">
        <v>189</v>
      </c>
      <c r="C5" s="12">
        <v>7</v>
      </c>
      <c r="D5" s="12">
        <v>1504</v>
      </c>
      <c r="E5" s="101">
        <v>33</v>
      </c>
      <c r="F5" s="1"/>
      <c r="G5" s="5">
        <f t="shared" ref="G5:G6" si="1">$BS5/E5</f>
        <v>0.87878787878787878</v>
      </c>
      <c r="H5" s="71">
        <v>29</v>
      </c>
      <c r="I5" s="71">
        <f t="shared" si="0"/>
        <v>29</v>
      </c>
      <c r="J5" s="76"/>
      <c r="K5" s="8">
        <v>2025</v>
      </c>
      <c r="L5" s="9">
        <v>2025</v>
      </c>
      <c r="M5" s="23"/>
      <c r="N5" s="23"/>
      <c r="O5" s="23"/>
      <c r="P5" s="66">
        <f>SUM(M5:O5)+H5</f>
        <v>29</v>
      </c>
      <c r="Q5" s="9"/>
      <c r="R5" s="9"/>
      <c r="S5" s="9"/>
      <c r="T5" s="9"/>
      <c r="U5" s="1">
        <f>SUM(P5:T5)</f>
        <v>29</v>
      </c>
      <c r="V5" s="9"/>
      <c r="W5" s="9"/>
      <c r="X5" s="9"/>
      <c r="Y5" s="9"/>
      <c r="Z5" s="1">
        <f>SUM(U5:Y5)</f>
        <v>29</v>
      </c>
      <c r="AA5" s="9"/>
      <c r="AB5" s="9"/>
      <c r="AC5" s="9"/>
      <c r="AD5" s="9"/>
      <c r="AE5" s="1">
        <f>SUM(Z5:AD5)</f>
        <v>29</v>
      </c>
      <c r="AF5" s="9"/>
      <c r="AG5" s="9"/>
      <c r="AH5" s="9"/>
      <c r="AI5" s="9"/>
      <c r="AJ5" s="1">
        <f>SUM(AE5:AI5)</f>
        <v>29</v>
      </c>
      <c r="AK5" s="9"/>
      <c r="AL5" s="9"/>
      <c r="AM5" s="9"/>
      <c r="AN5" s="9"/>
      <c r="AO5" s="1">
        <f>SUM(AJ5:AN5)</f>
        <v>29</v>
      </c>
      <c r="AP5" s="9"/>
      <c r="AQ5" s="9"/>
      <c r="AR5" s="9"/>
      <c r="AS5" s="9"/>
      <c r="AT5" s="1">
        <f>SUM(AO5:AS5)</f>
        <v>29</v>
      </c>
      <c r="AU5" s="9"/>
      <c r="AV5" s="9"/>
      <c r="AW5" s="9"/>
      <c r="AX5" s="9"/>
      <c r="AY5" s="1">
        <f>SUM(AT5:AX5)</f>
        <v>29</v>
      </c>
      <c r="AZ5" s="9"/>
      <c r="BA5" s="9"/>
      <c r="BB5" s="9"/>
      <c r="BC5" s="9"/>
      <c r="BD5" s="1">
        <f>SUM(AY5:BC5)</f>
        <v>29</v>
      </c>
      <c r="BE5" s="9"/>
      <c r="BF5" s="9"/>
      <c r="BG5" s="9"/>
      <c r="BH5" s="9"/>
      <c r="BI5" s="1">
        <f>SUM(BD5:BH5)</f>
        <v>29</v>
      </c>
      <c r="BJ5" s="9"/>
      <c r="BK5" s="9"/>
      <c r="BL5" s="9"/>
      <c r="BM5" s="9"/>
      <c r="BN5" s="1">
        <f>SUM(BI5:BM5)</f>
        <v>29</v>
      </c>
      <c r="BO5" s="9"/>
      <c r="BP5" s="9"/>
      <c r="BQ5" s="9"/>
      <c r="BR5" s="9"/>
      <c r="BS5" s="1">
        <f>SUM(BN5:BR5)</f>
        <v>29</v>
      </c>
    </row>
    <row r="6" spans="1:71" x14ac:dyDescent="0.25">
      <c r="A6" s="19"/>
      <c r="B6" s="1" t="s">
        <v>190</v>
      </c>
      <c r="C6" s="12">
        <v>10</v>
      </c>
      <c r="D6" s="12">
        <v>2503</v>
      </c>
      <c r="E6" s="101">
        <v>32</v>
      </c>
      <c r="F6" s="1"/>
      <c r="G6" s="5">
        <f t="shared" si="1"/>
        <v>0.875</v>
      </c>
      <c r="H6" s="71">
        <v>27</v>
      </c>
      <c r="I6" s="71">
        <f t="shared" si="0"/>
        <v>28</v>
      </c>
      <c r="J6" s="76">
        <v>1</v>
      </c>
      <c r="K6" s="8">
        <v>2025</v>
      </c>
      <c r="L6" s="9">
        <v>2025</v>
      </c>
      <c r="M6" s="9"/>
      <c r="N6" s="23"/>
      <c r="O6" s="9"/>
      <c r="P6" s="66">
        <f>SUM(M6:O6)+H6</f>
        <v>27</v>
      </c>
      <c r="Q6" s="9">
        <v>1</v>
      </c>
      <c r="R6" s="9"/>
      <c r="S6" s="9"/>
      <c r="T6" s="9"/>
      <c r="U6" s="1">
        <f>SUM(P6:T6)</f>
        <v>28</v>
      </c>
      <c r="V6" s="9"/>
      <c r="W6" s="9"/>
      <c r="X6" s="9"/>
      <c r="Y6" s="9"/>
      <c r="Z6" s="1">
        <f>SUM(U6:Y6)</f>
        <v>28</v>
      </c>
      <c r="AA6" s="9"/>
      <c r="AB6" s="9"/>
      <c r="AC6" s="9"/>
      <c r="AD6" s="9"/>
      <c r="AE6" s="1">
        <f>SUM(Z6:AD6)</f>
        <v>28</v>
      </c>
      <c r="AF6" s="9"/>
      <c r="AG6" s="9"/>
      <c r="AH6" s="9"/>
      <c r="AI6" s="9"/>
      <c r="AJ6" s="1">
        <f>SUM(AE6:AI6)</f>
        <v>28</v>
      </c>
      <c r="AK6" s="9"/>
      <c r="AL6" s="9"/>
      <c r="AM6" s="9"/>
      <c r="AN6" s="9"/>
      <c r="AO6" s="1">
        <f>SUM(AJ6:AN6)</f>
        <v>28</v>
      </c>
      <c r="AP6" s="9"/>
      <c r="AQ6" s="9"/>
      <c r="AR6" s="9"/>
      <c r="AS6" s="9"/>
      <c r="AT6" s="1">
        <f>SUM(AO6:AS6)</f>
        <v>28</v>
      </c>
      <c r="AU6" s="9"/>
      <c r="AV6" s="9"/>
      <c r="AW6" s="9"/>
      <c r="AX6" s="9"/>
      <c r="AY6" s="1">
        <f>SUM(AT6:AX6)</f>
        <v>28</v>
      </c>
      <c r="AZ6" s="9"/>
      <c r="BA6" s="9"/>
      <c r="BB6" s="9"/>
      <c r="BC6" s="9"/>
      <c r="BD6" s="1">
        <f>SUM(AY6:BC6)</f>
        <v>28</v>
      </c>
      <c r="BE6" s="9"/>
      <c r="BF6" s="9"/>
      <c r="BG6" s="9"/>
      <c r="BH6" s="9"/>
      <c r="BI6" s="1">
        <f>SUM(BD6:BH6)</f>
        <v>28</v>
      </c>
      <c r="BJ6" s="9"/>
      <c r="BK6" s="9"/>
      <c r="BL6" s="9"/>
      <c r="BM6" s="9"/>
      <c r="BN6" s="1">
        <f>SUM(BI6:BM6)</f>
        <v>28</v>
      </c>
      <c r="BO6" s="9"/>
      <c r="BP6" s="9"/>
      <c r="BQ6" s="9"/>
      <c r="BR6" s="9"/>
      <c r="BS6" s="1">
        <f>SUM(BN6:BR6)</f>
        <v>28</v>
      </c>
    </row>
    <row r="7" spans="1:71" x14ac:dyDescent="0.25">
      <c r="A7" s="1"/>
      <c r="B7" s="1"/>
      <c r="C7" s="1"/>
      <c r="D7" s="1"/>
      <c r="E7" s="1"/>
      <c r="F7" s="1"/>
      <c r="G7" s="1"/>
      <c r="H7" s="66"/>
      <c r="I7" s="71"/>
      <c r="J7" s="66"/>
      <c r="K7" s="1"/>
      <c r="L7" s="1"/>
      <c r="M7" s="66">
        <f>SUM(M3:M6)</f>
        <v>0</v>
      </c>
      <c r="N7" s="66">
        <f>SUM(N3:N6)</f>
        <v>2</v>
      </c>
      <c r="O7" s="66">
        <f>SUM(O3:O6)</f>
        <v>0</v>
      </c>
      <c r="P7" s="66">
        <f>SUM(P3:P6)</f>
        <v>72</v>
      </c>
      <c r="Q7" s="66">
        <f t="shared" ref="Q7:BS7" si="2">SUM(Q3:Q6)</f>
        <v>3</v>
      </c>
      <c r="R7" s="66">
        <f t="shared" si="2"/>
        <v>0</v>
      </c>
      <c r="S7" s="66">
        <f t="shared" si="2"/>
        <v>1</v>
      </c>
      <c r="T7" s="66">
        <f t="shared" si="2"/>
        <v>0</v>
      </c>
      <c r="U7" s="66">
        <f t="shared" si="2"/>
        <v>76</v>
      </c>
      <c r="V7" s="66">
        <f t="shared" si="2"/>
        <v>1</v>
      </c>
      <c r="W7" s="66">
        <f t="shared" si="2"/>
        <v>0</v>
      </c>
      <c r="X7" s="66">
        <f t="shared" si="2"/>
        <v>0</v>
      </c>
      <c r="Y7" s="66">
        <f t="shared" si="2"/>
        <v>0</v>
      </c>
      <c r="Z7" s="66">
        <f t="shared" si="2"/>
        <v>77</v>
      </c>
      <c r="AA7" s="66">
        <f t="shared" si="2"/>
        <v>0</v>
      </c>
      <c r="AB7" s="66">
        <f t="shared" si="2"/>
        <v>0</v>
      </c>
      <c r="AC7" s="66">
        <f t="shared" si="2"/>
        <v>0</v>
      </c>
      <c r="AD7" s="66">
        <f t="shared" si="2"/>
        <v>0</v>
      </c>
      <c r="AE7" s="66">
        <f t="shared" si="2"/>
        <v>77</v>
      </c>
      <c r="AF7" s="66">
        <f t="shared" si="2"/>
        <v>0</v>
      </c>
      <c r="AG7" s="66">
        <f t="shared" si="2"/>
        <v>0</v>
      </c>
      <c r="AH7" s="66">
        <f t="shared" si="2"/>
        <v>0</v>
      </c>
      <c r="AI7" s="66">
        <f t="shared" si="2"/>
        <v>0</v>
      </c>
      <c r="AJ7" s="66">
        <f t="shared" si="2"/>
        <v>77</v>
      </c>
      <c r="AK7" s="66">
        <f t="shared" si="2"/>
        <v>0</v>
      </c>
      <c r="AL7" s="66">
        <f t="shared" si="2"/>
        <v>0</v>
      </c>
      <c r="AM7" s="66">
        <f t="shared" si="2"/>
        <v>0</v>
      </c>
      <c r="AN7" s="66">
        <f t="shared" si="2"/>
        <v>0</v>
      </c>
      <c r="AO7" s="66">
        <f t="shared" si="2"/>
        <v>77</v>
      </c>
      <c r="AP7" s="66">
        <f t="shared" si="2"/>
        <v>0</v>
      </c>
      <c r="AQ7" s="66">
        <f t="shared" si="2"/>
        <v>0</v>
      </c>
      <c r="AR7" s="66">
        <f t="shared" si="2"/>
        <v>1</v>
      </c>
      <c r="AS7" s="66">
        <f t="shared" si="2"/>
        <v>0</v>
      </c>
      <c r="AT7" s="66">
        <f t="shared" si="2"/>
        <v>78</v>
      </c>
      <c r="AU7" s="66">
        <f t="shared" si="2"/>
        <v>0</v>
      </c>
      <c r="AV7" s="66">
        <f t="shared" si="2"/>
        <v>0</v>
      </c>
      <c r="AW7" s="66">
        <f t="shared" si="2"/>
        <v>0</v>
      </c>
      <c r="AX7" s="66">
        <f t="shared" si="2"/>
        <v>0</v>
      </c>
      <c r="AY7" s="66">
        <f t="shared" si="2"/>
        <v>78</v>
      </c>
      <c r="AZ7" s="66">
        <f t="shared" si="2"/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78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 t="shared" si="2"/>
        <v>0</v>
      </c>
      <c r="BI7" s="66">
        <f t="shared" si="2"/>
        <v>78</v>
      </c>
      <c r="BJ7" s="66">
        <f t="shared" si="2"/>
        <v>0</v>
      </c>
      <c r="BK7" s="66">
        <f t="shared" si="2"/>
        <v>0</v>
      </c>
      <c r="BL7" s="66">
        <f t="shared" si="2"/>
        <v>0</v>
      </c>
      <c r="BM7" s="66">
        <f t="shared" si="2"/>
        <v>0</v>
      </c>
      <c r="BN7" s="66">
        <f t="shared" si="2"/>
        <v>78</v>
      </c>
      <c r="BO7" s="66">
        <f t="shared" si="2"/>
        <v>0</v>
      </c>
      <c r="BP7" s="66">
        <f t="shared" si="2"/>
        <v>0</v>
      </c>
      <c r="BQ7" s="66">
        <f t="shared" si="2"/>
        <v>0</v>
      </c>
      <c r="BR7" s="66">
        <f t="shared" si="2"/>
        <v>0</v>
      </c>
      <c r="BS7" s="66">
        <f t="shared" si="2"/>
        <v>78</v>
      </c>
    </row>
    <row r="8" spans="1:71" x14ac:dyDescent="0.25">
      <c r="A8" s="1"/>
      <c r="B8" s="1" t="s">
        <v>31</v>
      </c>
      <c r="C8" s="1">
        <f>COUNT(C1:C6)</f>
        <v>3</v>
      </c>
      <c r="D8" s="1"/>
      <c r="E8" s="1">
        <f>SUM(E3:E6)</f>
        <v>97</v>
      </c>
      <c r="F8" s="1">
        <f>SUM(E3:E6)+1</f>
        <v>98</v>
      </c>
      <c r="G8" s="2">
        <f>$BS7/F8</f>
        <v>0.79591836734693877</v>
      </c>
      <c r="H8" s="66">
        <f>SUM(H3:H6)</f>
        <v>70</v>
      </c>
      <c r="I8" s="66">
        <f>SUM(I3:I6)</f>
        <v>74</v>
      </c>
      <c r="J8" s="66">
        <f>SUM(J3:J6)</f>
        <v>4</v>
      </c>
      <c r="K8" s="1"/>
      <c r="L8" s="1"/>
      <c r="M8" s="1"/>
      <c r="N8" s="1"/>
      <c r="O8" s="1"/>
      <c r="P8" s="2">
        <f>P7/F8</f>
        <v>0.73469387755102045</v>
      </c>
      <c r="Q8" s="1"/>
      <c r="R8" s="1">
        <f>M7+R7</f>
        <v>0</v>
      </c>
      <c r="S8" s="1">
        <f>N7+S7</f>
        <v>3</v>
      </c>
      <c r="T8" s="1">
        <f>O7+T7</f>
        <v>0</v>
      </c>
      <c r="U8" s="2">
        <f>U7/F8</f>
        <v>0.77551020408163263</v>
      </c>
      <c r="V8" s="1"/>
      <c r="W8" s="1">
        <f>R8+W7</f>
        <v>0</v>
      </c>
      <c r="X8" s="1">
        <f>S8+X7</f>
        <v>3</v>
      </c>
      <c r="Y8" s="1">
        <f>T8+Y7</f>
        <v>0</v>
      </c>
      <c r="Z8" s="2">
        <f>Z7/F8</f>
        <v>0.7857142857142857</v>
      </c>
      <c r="AA8" s="1"/>
      <c r="AB8" s="1">
        <f>W8+AB7</f>
        <v>0</v>
      </c>
      <c r="AC8" s="1">
        <f>X8+AC7</f>
        <v>3</v>
      </c>
      <c r="AD8" s="1">
        <f>Y8+AD7</f>
        <v>0</v>
      </c>
      <c r="AE8" s="2">
        <f>AE7/F8</f>
        <v>0.7857142857142857</v>
      </c>
      <c r="AF8" s="1"/>
      <c r="AG8" s="1">
        <f>AB8+AG7</f>
        <v>0</v>
      </c>
      <c r="AH8" s="1">
        <f>AC8+AH7</f>
        <v>3</v>
      </c>
      <c r="AI8" s="1">
        <f>AD8+AI7</f>
        <v>0</v>
      </c>
      <c r="AJ8" s="2">
        <f>AJ7/F8</f>
        <v>0.7857142857142857</v>
      </c>
      <c r="AK8" s="1"/>
      <c r="AL8" s="1">
        <f>AG8+AL7</f>
        <v>0</v>
      </c>
      <c r="AM8" s="1">
        <f>AH8+AM7</f>
        <v>3</v>
      </c>
      <c r="AN8" s="1">
        <f>AI8+AN7</f>
        <v>0</v>
      </c>
      <c r="AO8" s="2">
        <f>AO7/F8</f>
        <v>0.7857142857142857</v>
      </c>
      <c r="AP8" s="1"/>
      <c r="AQ8" s="1">
        <f>AL8+AQ7</f>
        <v>0</v>
      </c>
      <c r="AR8" s="1">
        <f>AM8+AR7</f>
        <v>4</v>
      </c>
      <c r="AS8" s="1">
        <f>AN8+AS7</f>
        <v>0</v>
      </c>
      <c r="AT8" s="2">
        <f>AT7/F8</f>
        <v>0.79591836734693877</v>
      </c>
      <c r="AU8" s="1"/>
      <c r="AV8" s="1">
        <f>AQ8+AV7</f>
        <v>0</v>
      </c>
      <c r="AW8" s="1">
        <f>AR8+AW7</f>
        <v>4</v>
      </c>
      <c r="AX8" s="1">
        <f>AS8+AX7</f>
        <v>0</v>
      </c>
      <c r="AY8" s="2">
        <f>AY7/F8</f>
        <v>0.79591836734693877</v>
      </c>
      <c r="AZ8" s="1"/>
      <c r="BA8" s="1">
        <f>AV8+BA7</f>
        <v>0</v>
      </c>
      <c r="BB8" s="1">
        <f>AW8+BB7</f>
        <v>4</v>
      </c>
      <c r="BC8" s="1">
        <f>AX8+BC7</f>
        <v>0</v>
      </c>
      <c r="BD8" s="2">
        <f>BD7/F8</f>
        <v>0.79591836734693877</v>
      </c>
      <c r="BE8" s="1"/>
      <c r="BF8" s="1">
        <f>BA8+BF7</f>
        <v>0</v>
      </c>
      <c r="BG8" s="1">
        <f>BB8+BG7</f>
        <v>4</v>
      </c>
      <c r="BH8" s="1">
        <f>BC8+BH7</f>
        <v>0</v>
      </c>
      <c r="BI8" s="2">
        <f>BI7/F8</f>
        <v>0.79591836734693877</v>
      </c>
      <c r="BJ8" s="1"/>
      <c r="BK8" s="1">
        <f>BF8+BK7</f>
        <v>0</v>
      </c>
      <c r="BL8" s="1">
        <f>BG8+BL7</f>
        <v>4</v>
      </c>
      <c r="BM8" s="1">
        <f>BH8+BM7</f>
        <v>0</v>
      </c>
      <c r="BN8" s="2">
        <f>BN7/F8</f>
        <v>0.79591836734693877</v>
      </c>
      <c r="BO8" s="1"/>
      <c r="BP8" s="1">
        <f>BK8+BP7</f>
        <v>0</v>
      </c>
      <c r="BQ8" s="1">
        <f>BL8+BQ7</f>
        <v>4</v>
      </c>
      <c r="BR8" s="1">
        <f>BM8+BR7</f>
        <v>0</v>
      </c>
      <c r="BS8" s="2">
        <f>BS7/F8</f>
        <v>0.79591836734693877</v>
      </c>
    </row>
    <row r="9" spans="1:71" x14ac:dyDescent="0.25">
      <c r="I9" s="71"/>
    </row>
    <row r="10" spans="1:71" x14ac:dyDescent="0.25">
      <c r="A10" s="19" t="s">
        <v>191</v>
      </c>
      <c r="B10" s="1"/>
      <c r="C10" s="1"/>
      <c r="D10" s="1"/>
      <c r="E10" s="16"/>
      <c r="F10" s="1"/>
      <c r="G10" s="2"/>
      <c r="H10" s="66"/>
      <c r="I10" s="71"/>
      <c r="J10" s="76"/>
      <c r="K10" s="9"/>
      <c r="L10" s="9"/>
      <c r="M10" s="9"/>
      <c r="N10" s="9"/>
      <c r="O10" s="9"/>
      <c r="P10" s="66">
        <f>+H10</f>
        <v>0</v>
      </c>
      <c r="Q10" s="9"/>
      <c r="R10" s="9"/>
      <c r="S10" s="9"/>
      <c r="T10" s="9"/>
      <c r="U10" s="1">
        <f>SUM(P10:T10)</f>
        <v>0</v>
      </c>
      <c r="V10" s="9"/>
      <c r="W10" s="9"/>
      <c r="X10" s="9"/>
      <c r="Y10" s="9"/>
      <c r="Z10" s="1">
        <f>SUM(U10:Y10)</f>
        <v>0</v>
      </c>
      <c r="AA10" s="9"/>
      <c r="AB10" s="9"/>
      <c r="AC10" s="9"/>
      <c r="AD10" s="9"/>
      <c r="AE10" s="1">
        <f>SUM(Z10:AD10)</f>
        <v>0</v>
      </c>
      <c r="AF10" s="9"/>
      <c r="AG10" s="9"/>
      <c r="AH10" s="9"/>
      <c r="AI10" s="9"/>
      <c r="AJ10" s="1">
        <f>SUM(AE10:AI10)</f>
        <v>0</v>
      </c>
      <c r="AK10" s="9"/>
      <c r="AL10" s="9"/>
      <c r="AM10" s="9"/>
      <c r="AN10" s="9"/>
      <c r="AO10" s="1">
        <f>SUM(AJ10:AN10)</f>
        <v>0</v>
      </c>
      <c r="AP10" s="9"/>
      <c r="AQ10" s="9"/>
      <c r="AR10" s="9"/>
      <c r="AS10" s="9"/>
      <c r="AT10" s="1">
        <f>SUM(AO10:AS10)</f>
        <v>0</v>
      </c>
      <c r="AU10" s="9"/>
      <c r="AV10" s="9"/>
      <c r="AW10" s="9"/>
      <c r="AX10" s="9"/>
      <c r="AY10" s="1">
        <f>SUM(AT10:AX10)</f>
        <v>0</v>
      </c>
      <c r="AZ10" s="9"/>
      <c r="BA10" s="9"/>
      <c r="BB10" s="9"/>
      <c r="BC10" s="9"/>
      <c r="BD10" s="1">
        <f>SUM(AY10:BC10)</f>
        <v>0</v>
      </c>
      <c r="BE10" s="9"/>
      <c r="BF10" s="9"/>
      <c r="BG10" s="9"/>
      <c r="BH10" s="9"/>
      <c r="BI10" s="1">
        <f>SUM(BD10:BH10)</f>
        <v>0</v>
      </c>
      <c r="BJ10" s="9"/>
      <c r="BK10" s="9"/>
      <c r="BL10" s="9"/>
      <c r="BM10" s="9"/>
      <c r="BN10" s="1">
        <f>SUM(BI10:BM10)</f>
        <v>0</v>
      </c>
      <c r="BO10" s="9"/>
      <c r="BP10" s="9"/>
      <c r="BQ10" s="9"/>
      <c r="BR10" s="9"/>
      <c r="BS10" s="1">
        <f>SUM(BN10:BR10)</f>
        <v>0</v>
      </c>
    </row>
    <row r="11" spans="1:71" s="86" customFormat="1" x14ac:dyDescent="0.25">
      <c r="A11" s="94"/>
      <c r="B11" s="115" t="s">
        <v>192</v>
      </c>
      <c r="C11" s="87">
        <v>2</v>
      </c>
      <c r="D11" s="88">
        <v>10047</v>
      </c>
      <c r="E11" s="82">
        <v>49</v>
      </c>
      <c r="F11" s="82">
        <f>IF(B11="MAL",E11,IF(E11&gt;=11,E11+variables!$B$1,11))</f>
        <v>50</v>
      </c>
      <c r="G11" s="83">
        <f>$BS11/F11</f>
        <v>0.92</v>
      </c>
      <c r="H11" s="84">
        <v>45</v>
      </c>
      <c r="I11" s="90">
        <f t="shared" si="0"/>
        <v>45</v>
      </c>
      <c r="J11" s="91"/>
      <c r="K11" s="85">
        <v>2025</v>
      </c>
      <c r="L11" s="85">
        <v>2025</v>
      </c>
      <c r="M11" s="97"/>
      <c r="N11" s="97"/>
      <c r="O11" s="97"/>
      <c r="P11" s="84">
        <f>SUM(M11:O11)+H11</f>
        <v>45</v>
      </c>
      <c r="Q11" s="85"/>
      <c r="R11" s="85"/>
      <c r="S11" s="85"/>
      <c r="T11" s="85"/>
      <c r="U11" s="82">
        <f>SUM(P11:T11)</f>
        <v>45</v>
      </c>
      <c r="V11" s="85"/>
      <c r="W11" s="85"/>
      <c r="X11" s="85"/>
      <c r="Y11" s="85"/>
      <c r="Z11" s="82">
        <f>SUM(U11:Y11)</f>
        <v>45</v>
      </c>
      <c r="AA11" s="85"/>
      <c r="AB11" s="85"/>
      <c r="AC11" s="85"/>
      <c r="AD11" s="85"/>
      <c r="AE11" s="82">
        <f>SUM(Z11:AD11)</f>
        <v>45</v>
      </c>
      <c r="AF11" s="85"/>
      <c r="AG11" s="85"/>
      <c r="AH11" s="85"/>
      <c r="AI11" s="85"/>
      <c r="AJ11" s="82">
        <f>SUM(AE11:AI11)</f>
        <v>45</v>
      </c>
      <c r="AK11" s="85"/>
      <c r="AL11" s="85"/>
      <c r="AM11" s="85"/>
      <c r="AN11" s="85"/>
      <c r="AO11" s="82">
        <f>SUM(AJ11:AN11)</f>
        <v>45</v>
      </c>
      <c r="AP11" s="85"/>
      <c r="AQ11" s="85"/>
      <c r="AR11" s="85">
        <v>1</v>
      </c>
      <c r="AS11" s="85"/>
      <c r="AT11" s="82">
        <f>SUM(AO11:AS11)</f>
        <v>46</v>
      </c>
      <c r="AU11" s="85"/>
      <c r="AV11" s="85"/>
      <c r="AW11" s="85"/>
      <c r="AX11" s="85"/>
      <c r="AY11" s="82">
        <f>SUM(AT11:AX11)</f>
        <v>46</v>
      </c>
      <c r="AZ11" s="85"/>
      <c r="BA11" s="85"/>
      <c r="BB11" s="85"/>
      <c r="BC11" s="85"/>
      <c r="BD11" s="82">
        <f>SUM(AY11:BC11)</f>
        <v>46</v>
      </c>
      <c r="BE11" s="85"/>
      <c r="BF11" s="85"/>
      <c r="BG11" s="85"/>
      <c r="BH11" s="85"/>
      <c r="BI11" s="82">
        <f>SUM(BD11:BH11)</f>
        <v>46</v>
      </c>
      <c r="BJ11" s="85"/>
      <c r="BK11" s="85"/>
      <c r="BL11" s="85"/>
      <c r="BM11" s="85"/>
      <c r="BN11" s="82">
        <f>SUM(BI11:BM11)</f>
        <v>46</v>
      </c>
      <c r="BO11" s="85"/>
      <c r="BP11" s="85"/>
      <c r="BQ11" s="85"/>
      <c r="BR11" s="85"/>
      <c r="BS11" s="82">
        <f>SUM(BN11:BR11)</f>
        <v>46</v>
      </c>
    </row>
    <row r="12" spans="1:71" x14ac:dyDescent="0.25">
      <c r="A12" s="19"/>
      <c r="B12" s="11"/>
      <c r="C12" s="12"/>
      <c r="D12" s="10"/>
      <c r="E12" s="1"/>
      <c r="F12" s="1"/>
      <c r="G12" s="2"/>
      <c r="H12" s="66"/>
      <c r="I12" s="71"/>
      <c r="J12" s="76"/>
      <c r="K12" s="9"/>
      <c r="L12" s="9"/>
      <c r="N12" s="1"/>
      <c r="P12" s="66"/>
      <c r="Q12" s="9"/>
      <c r="R12" s="9"/>
      <c r="S12" s="9"/>
      <c r="T12" s="9"/>
      <c r="U12" s="1"/>
      <c r="V12" s="9"/>
      <c r="W12" s="9"/>
      <c r="X12" s="9"/>
      <c r="Y12" s="9"/>
      <c r="Z12" s="1"/>
      <c r="AA12" s="9"/>
      <c r="AB12" s="9"/>
      <c r="AC12" s="9"/>
      <c r="AD12" s="9"/>
      <c r="AE12" s="1"/>
      <c r="AF12" s="9"/>
      <c r="AG12" s="9"/>
      <c r="AH12" s="9"/>
      <c r="AI12" s="9"/>
      <c r="AJ12" s="1"/>
      <c r="AK12" s="9"/>
      <c r="AL12" s="9"/>
      <c r="AM12" s="9"/>
      <c r="AN12" s="9"/>
      <c r="AO12" s="1"/>
      <c r="AP12" s="9"/>
      <c r="AQ12" s="9"/>
      <c r="AR12" s="9"/>
      <c r="AS12" s="9"/>
      <c r="AT12" s="1"/>
      <c r="AU12" s="9"/>
      <c r="AV12" s="9"/>
      <c r="AW12" s="9"/>
      <c r="AX12" s="9"/>
      <c r="AY12" s="1"/>
      <c r="AZ12" s="9"/>
      <c r="BA12" s="9"/>
      <c r="BB12" s="9"/>
      <c r="BC12" s="9"/>
      <c r="BD12" s="1"/>
      <c r="BE12" s="9"/>
      <c r="BF12" s="9"/>
      <c r="BG12" s="9"/>
      <c r="BH12" s="9"/>
      <c r="BI12" s="1"/>
      <c r="BJ12" s="9"/>
      <c r="BK12" s="9"/>
      <c r="BL12" s="9"/>
      <c r="BM12" s="9"/>
      <c r="BN12" s="1"/>
      <c r="BO12" s="9"/>
      <c r="BP12" s="9"/>
      <c r="BQ12" s="9"/>
      <c r="BR12" s="9"/>
      <c r="BS12" s="1"/>
    </row>
    <row r="13" spans="1:71" x14ac:dyDescent="0.25">
      <c r="A13" s="19"/>
      <c r="B13" s="11" t="s">
        <v>31</v>
      </c>
      <c r="C13" s="12"/>
      <c r="D13" s="10"/>
      <c r="E13" s="1">
        <f>+E11</f>
        <v>49</v>
      </c>
      <c r="F13" s="1">
        <f>IF(B13="MAL",E13,IF(E13&gt;=11,E13+variables!$B$1,11))</f>
        <v>50</v>
      </c>
      <c r="G13" s="2">
        <f>$BS11/F11</f>
        <v>0.92</v>
      </c>
      <c r="H13" s="66">
        <f>H11</f>
        <v>45</v>
      </c>
      <c r="I13" s="71">
        <f>H13+J13</f>
        <v>45</v>
      </c>
      <c r="J13" s="76"/>
      <c r="K13" s="9"/>
      <c r="L13" s="9"/>
      <c r="M13" s="23">
        <f>SUM(M11:M11)</f>
        <v>0</v>
      </c>
      <c r="N13" s="23">
        <f>SUM(N11:N11)</f>
        <v>0</v>
      </c>
      <c r="O13" s="23">
        <f>SUM(O11:O11)</f>
        <v>0</v>
      </c>
      <c r="P13" s="2">
        <f>P11/F13</f>
        <v>0.9</v>
      </c>
      <c r="Q13" s="9">
        <f>Q11</f>
        <v>0</v>
      </c>
      <c r="R13" s="9">
        <f>M13+R11</f>
        <v>0</v>
      </c>
      <c r="S13" s="9">
        <f>N13+S11</f>
        <v>0</v>
      </c>
      <c r="T13" s="9">
        <f>O13+T11</f>
        <v>0</v>
      </c>
      <c r="U13" s="2">
        <f>U11/F13</f>
        <v>0.9</v>
      </c>
      <c r="V13" s="9">
        <f>Q13+V11</f>
        <v>0</v>
      </c>
      <c r="W13" s="9">
        <f>R13+W11</f>
        <v>0</v>
      </c>
      <c r="X13" s="9">
        <f>S13+X11</f>
        <v>0</v>
      </c>
      <c r="Y13" s="9">
        <f>T13+Y11</f>
        <v>0</v>
      </c>
      <c r="Z13" s="2">
        <f>Z11/F13</f>
        <v>0.9</v>
      </c>
      <c r="AA13" s="9">
        <f>V13+AA11</f>
        <v>0</v>
      </c>
      <c r="AB13" s="9">
        <f>W13+AB11</f>
        <v>0</v>
      </c>
      <c r="AC13" s="9">
        <f>X13+AC11</f>
        <v>0</v>
      </c>
      <c r="AD13" s="9">
        <f>Y13+AD11</f>
        <v>0</v>
      </c>
      <c r="AE13" s="2">
        <f>AE11/F13</f>
        <v>0.9</v>
      </c>
      <c r="AF13" s="9">
        <f>AA13+AF11</f>
        <v>0</v>
      </c>
      <c r="AG13" s="9">
        <f>AB13+AG11</f>
        <v>0</v>
      </c>
      <c r="AH13" s="9">
        <f>AC13+AH11</f>
        <v>0</v>
      </c>
      <c r="AI13" s="9">
        <f>AD13+AI11</f>
        <v>0</v>
      </c>
      <c r="AJ13" s="2">
        <f>AJ11/F13</f>
        <v>0.9</v>
      </c>
      <c r="AK13" s="9">
        <f>AF13+AK11</f>
        <v>0</v>
      </c>
      <c r="AL13" s="9">
        <f>AG13+AL11</f>
        <v>0</v>
      </c>
      <c r="AM13" s="9">
        <f>AH13+AM11</f>
        <v>0</v>
      </c>
      <c r="AN13" s="9">
        <f>AI13+AN11</f>
        <v>0</v>
      </c>
      <c r="AO13" s="2">
        <f>AO11/F13</f>
        <v>0.9</v>
      </c>
      <c r="AP13" s="9">
        <f>AK13+AP11</f>
        <v>0</v>
      </c>
      <c r="AQ13" s="9">
        <f>AL13+AQ11</f>
        <v>0</v>
      </c>
      <c r="AR13" s="9">
        <f>AM13+AR11</f>
        <v>1</v>
      </c>
      <c r="AS13" s="9">
        <f>AN13+AS11</f>
        <v>0</v>
      </c>
      <c r="AT13" s="2">
        <f>AT11/F13</f>
        <v>0.92</v>
      </c>
      <c r="AU13" s="9">
        <f>AP13+AU11</f>
        <v>0</v>
      </c>
      <c r="AV13" s="9">
        <f>AQ13+AV11</f>
        <v>0</v>
      </c>
      <c r="AW13" s="9">
        <f>AR13+AW11</f>
        <v>1</v>
      </c>
      <c r="AX13" s="9">
        <f>AS13+AX11</f>
        <v>0</v>
      </c>
      <c r="AY13" s="2">
        <f>AY11/F13</f>
        <v>0.92</v>
      </c>
      <c r="AZ13" s="9">
        <f>AU13+AZ11</f>
        <v>0</v>
      </c>
      <c r="BA13" s="9">
        <f>AV13+BA11</f>
        <v>0</v>
      </c>
      <c r="BB13" s="9">
        <f>AW13+BB11</f>
        <v>1</v>
      </c>
      <c r="BC13" s="9">
        <f>AX13+BC11</f>
        <v>0</v>
      </c>
      <c r="BD13" s="2">
        <f>BD11/F13</f>
        <v>0.92</v>
      </c>
      <c r="BE13" s="9">
        <f>AZ13+BE11</f>
        <v>0</v>
      </c>
      <c r="BF13" s="9">
        <f>BA13+BF11</f>
        <v>0</v>
      </c>
      <c r="BG13" s="9">
        <f>BB13+BG11</f>
        <v>1</v>
      </c>
      <c r="BH13" s="9">
        <f>BC13+BH11</f>
        <v>0</v>
      </c>
      <c r="BI13" s="2">
        <f>BI11/F13</f>
        <v>0.92</v>
      </c>
      <c r="BJ13" s="9">
        <f>BE13+BJ11</f>
        <v>0</v>
      </c>
      <c r="BK13" s="9">
        <f>BF13+BK11</f>
        <v>0</v>
      </c>
      <c r="BL13" s="9">
        <f>BG13+BL11</f>
        <v>1</v>
      </c>
      <c r="BM13" s="9">
        <f>BH13+BM11</f>
        <v>0</v>
      </c>
      <c r="BN13" s="2">
        <f>BN11/F13</f>
        <v>0.92</v>
      </c>
      <c r="BO13" s="9">
        <f>BJ13+BO11</f>
        <v>0</v>
      </c>
      <c r="BP13" s="9">
        <f>BK13+BP11</f>
        <v>0</v>
      </c>
      <c r="BQ13" s="9">
        <f>BL13+BQ11</f>
        <v>1</v>
      </c>
      <c r="BR13" s="9">
        <f>BM13+BR11</f>
        <v>0</v>
      </c>
      <c r="BS13" s="2">
        <f>BS11/F13</f>
        <v>0.92</v>
      </c>
    </row>
    <row r="14" spans="1:71" x14ac:dyDescent="0.25">
      <c r="A14" s="19"/>
      <c r="B14" s="11"/>
      <c r="C14" s="12"/>
      <c r="D14" s="10"/>
      <c r="E14" s="1"/>
      <c r="F14" s="1"/>
      <c r="G14" s="2"/>
      <c r="H14" s="66"/>
      <c r="I14" s="71"/>
      <c r="J14" s="76"/>
      <c r="K14" s="9"/>
      <c r="L14" s="9"/>
      <c r="M14" s="23"/>
      <c r="N14" s="23"/>
      <c r="O14" s="23"/>
      <c r="P14" s="66"/>
      <c r="Q14" s="9"/>
      <c r="R14" s="9"/>
      <c r="S14" s="9"/>
      <c r="T14" s="9"/>
      <c r="U14" s="1"/>
      <c r="V14" s="9"/>
      <c r="W14" s="9"/>
      <c r="X14" s="9"/>
      <c r="Y14" s="9"/>
      <c r="Z14" s="1"/>
      <c r="AA14" s="9"/>
      <c r="AB14" s="9"/>
      <c r="AC14" s="9"/>
      <c r="AD14" s="9"/>
      <c r="AE14" s="1"/>
      <c r="AF14" s="9"/>
      <c r="AG14" s="9"/>
      <c r="AH14" s="9"/>
      <c r="AI14" s="9"/>
      <c r="AJ14" s="1"/>
      <c r="AK14" s="9"/>
      <c r="AL14" s="9"/>
      <c r="AM14" s="9"/>
      <c r="AN14" s="9"/>
      <c r="AO14" s="1"/>
      <c r="AP14" s="9"/>
      <c r="AQ14" s="9"/>
      <c r="AR14" s="9"/>
      <c r="AS14" s="9"/>
      <c r="AT14" s="1"/>
      <c r="AU14" s="9"/>
      <c r="AV14" s="9"/>
      <c r="AW14" s="9"/>
      <c r="AX14" s="9"/>
      <c r="AY14" s="1"/>
      <c r="AZ14" s="9"/>
      <c r="BA14" s="9"/>
      <c r="BB14" s="9"/>
      <c r="BC14" s="9"/>
      <c r="BD14" s="1"/>
      <c r="BE14" s="9"/>
      <c r="BF14" s="9"/>
      <c r="BG14" s="9"/>
      <c r="BH14" s="9"/>
      <c r="BI14" s="1"/>
      <c r="BJ14" s="9"/>
      <c r="BK14" s="9"/>
      <c r="BL14" s="9"/>
      <c r="BM14" s="9"/>
      <c r="BN14" s="1"/>
      <c r="BO14" s="9"/>
      <c r="BP14" s="9"/>
      <c r="BQ14" s="9"/>
      <c r="BR14" s="9"/>
      <c r="BS14" s="1"/>
    </row>
    <row r="15" spans="1:71" x14ac:dyDescent="0.25">
      <c r="A15" s="19" t="s">
        <v>193</v>
      </c>
      <c r="B15" s="1"/>
      <c r="C15" s="1"/>
      <c r="D15" s="1"/>
      <c r="E15" s="16"/>
      <c r="F15" s="1"/>
      <c r="G15" s="2"/>
      <c r="H15" s="66"/>
      <c r="I15" s="71"/>
      <c r="J15" s="76"/>
      <c r="K15" s="41"/>
      <c r="L15" s="9"/>
      <c r="M15" s="9"/>
      <c r="N15" s="9"/>
      <c r="O15" s="9"/>
      <c r="P15" s="66">
        <f>+H15</f>
        <v>0</v>
      </c>
      <c r="Q15" s="9"/>
      <c r="R15" s="9"/>
      <c r="S15" s="9"/>
      <c r="T15" s="9"/>
      <c r="U15" s="1">
        <f>SUM(P15:T15)</f>
        <v>0</v>
      </c>
      <c r="V15" s="9"/>
      <c r="W15" s="9"/>
      <c r="X15" s="9"/>
      <c r="Y15" s="9"/>
      <c r="Z15" s="1">
        <f>SUM(U15:Y15)</f>
        <v>0</v>
      </c>
      <c r="AA15" s="9"/>
      <c r="AB15" s="9"/>
      <c r="AC15" s="9"/>
      <c r="AD15" s="9"/>
      <c r="AE15" s="1">
        <f>SUM(Z15:AD15)</f>
        <v>0</v>
      </c>
      <c r="AF15" s="9"/>
      <c r="AG15" s="9"/>
      <c r="AH15" s="9"/>
      <c r="AI15" s="9"/>
      <c r="AJ15" s="1"/>
      <c r="AK15" s="9"/>
      <c r="AL15" s="9"/>
      <c r="AM15" s="9"/>
      <c r="AN15" s="9"/>
      <c r="AO15" s="1"/>
      <c r="AP15" s="9"/>
      <c r="AQ15" s="9"/>
      <c r="AR15" s="9"/>
      <c r="AS15" s="9"/>
      <c r="AT15" s="1">
        <f>SUM(AO15:AS15)</f>
        <v>0</v>
      </c>
      <c r="AU15" s="9"/>
      <c r="AV15" s="9"/>
      <c r="AW15" s="9"/>
      <c r="AX15" s="9"/>
      <c r="AY15" s="1">
        <f>SUM(AT15:AX15)</f>
        <v>0</v>
      </c>
      <c r="AZ15" s="9"/>
      <c r="BA15" s="9"/>
      <c r="BB15" s="9"/>
      <c r="BC15" s="9"/>
      <c r="BD15" s="1">
        <f>SUM(AY15:BC15)</f>
        <v>0</v>
      </c>
      <c r="BE15" s="9"/>
      <c r="BF15" s="9"/>
      <c r="BG15" s="9"/>
      <c r="BH15" s="9"/>
      <c r="BI15" s="1">
        <f>SUM(BD15:BH15)</f>
        <v>0</v>
      </c>
      <c r="BJ15" s="9"/>
      <c r="BK15" s="9"/>
      <c r="BL15" s="9"/>
      <c r="BM15" s="9"/>
      <c r="BN15" s="1">
        <f>SUM(BI15:BM15)</f>
        <v>0</v>
      </c>
      <c r="BO15" s="9"/>
      <c r="BP15" s="9"/>
      <c r="BQ15" s="9"/>
      <c r="BR15" s="9"/>
      <c r="BS15" s="1">
        <f>SUM(BN15:BR15)</f>
        <v>0</v>
      </c>
    </row>
    <row r="16" spans="1:71" x14ac:dyDescent="0.25">
      <c r="A16" s="19"/>
      <c r="B16" s="17" t="s">
        <v>194</v>
      </c>
      <c r="C16" s="12">
        <v>1</v>
      </c>
      <c r="D16" s="12">
        <v>5791</v>
      </c>
      <c r="E16" s="16">
        <v>47</v>
      </c>
      <c r="F16" s="1">
        <f>IF(B16="MAL",E16,IF(E16&gt;=11,E16+variables!$B$1,11))</f>
        <v>48</v>
      </c>
      <c r="G16" s="2">
        <f>$BS16/F16</f>
        <v>0.5625</v>
      </c>
      <c r="H16" s="66">
        <v>18</v>
      </c>
      <c r="I16" s="71">
        <f t="shared" si="0"/>
        <v>18</v>
      </c>
      <c r="J16" s="76"/>
      <c r="K16" s="9">
        <v>2025</v>
      </c>
      <c r="L16" s="9">
        <v>2025</v>
      </c>
      <c r="M16" s="9"/>
      <c r="N16" s="9">
        <v>2</v>
      </c>
      <c r="O16" s="9"/>
      <c r="P16" s="66">
        <f>SUM(M16:O16)+H16</f>
        <v>20</v>
      </c>
      <c r="Q16" s="9"/>
      <c r="R16" s="9"/>
      <c r="S16" s="9">
        <v>6</v>
      </c>
      <c r="T16" s="9">
        <v>1</v>
      </c>
      <c r="U16" s="1">
        <f>SUM(P16:T16)</f>
        <v>27</v>
      </c>
      <c r="V16" s="9"/>
      <c r="W16" s="9"/>
      <c r="X16" s="9"/>
      <c r="Y16" s="9"/>
      <c r="Z16" s="1">
        <f>SUM(U16:Y16)</f>
        <v>27</v>
      </c>
      <c r="AA16" s="9"/>
      <c r="AB16" s="9"/>
      <c r="AC16" s="9"/>
      <c r="AD16" s="9"/>
      <c r="AE16" s="1">
        <f>SUM(Z16:AD16)</f>
        <v>27</v>
      </c>
      <c r="AF16" s="9"/>
      <c r="AG16" s="9"/>
      <c r="AH16" s="9"/>
      <c r="AI16" s="9"/>
      <c r="AJ16" s="1">
        <f>SUM(AE16:AI16)</f>
        <v>27</v>
      </c>
      <c r="AK16" s="9"/>
      <c r="AL16" s="9"/>
      <c r="AM16" s="9"/>
      <c r="AN16" s="9"/>
      <c r="AO16" s="1">
        <f>SUM(AJ16:AN16)</f>
        <v>27</v>
      </c>
      <c r="AP16" s="9"/>
      <c r="AQ16" s="9"/>
      <c r="AR16" s="9"/>
      <c r="AS16" s="9"/>
      <c r="AT16" s="1">
        <f>SUM(AO16:AS16)</f>
        <v>27</v>
      </c>
      <c r="AU16" s="9"/>
      <c r="AV16" s="9"/>
      <c r="AW16" s="9"/>
      <c r="AX16" s="9"/>
      <c r="AY16" s="1">
        <f>SUM(AT16:AX16)</f>
        <v>27</v>
      </c>
      <c r="AZ16" s="9"/>
      <c r="BA16" s="9"/>
      <c r="BB16" s="9"/>
      <c r="BC16" s="9"/>
      <c r="BD16" s="1">
        <f>SUM(AY16:BC16)</f>
        <v>27</v>
      </c>
      <c r="BE16" s="9"/>
      <c r="BF16" s="9"/>
      <c r="BG16" s="9"/>
      <c r="BH16" s="9"/>
      <c r="BI16" s="1">
        <f>SUM(BD16:BH16)</f>
        <v>27</v>
      </c>
      <c r="BJ16" s="9"/>
      <c r="BK16" s="9"/>
      <c r="BL16" s="9"/>
      <c r="BM16" s="9"/>
      <c r="BN16" s="1">
        <f>SUM(BI16:BM16)</f>
        <v>27</v>
      </c>
      <c r="BO16" s="9"/>
      <c r="BP16" s="9"/>
      <c r="BQ16" s="9"/>
      <c r="BR16" s="9"/>
      <c r="BS16" s="1">
        <f>SUM(BN16:BR16)</f>
        <v>27</v>
      </c>
    </row>
    <row r="17" spans="1:71" x14ac:dyDescent="0.25">
      <c r="A17" s="19"/>
      <c r="B17" s="17"/>
      <c r="C17" s="12"/>
      <c r="D17" s="12"/>
      <c r="E17" s="16"/>
      <c r="F17" s="1"/>
      <c r="G17" s="2"/>
      <c r="H17" s="66"/>
      <c r="I17" s="71"/>
      <c r="J17" s="76"/>
      <c r="K17" s="9"/>
      <c r="L17" s="9"/>
      <c r="M17" s="9"/>
      <c r="N17" s="9"/>
      <c r="O17" s="9"/>
      <c r="P17" s="66"/>
      <c r="Q17" s="9"/>
      <c r="R17" s="9"/>
      <c r="S17" s="9"/>
      <c r="T17" s="9"/>
      <c r="U17" s="1"/>
      <c r="V17" s="9"/>
      <c r="W17" s="9"/>
      <c r="X17" s="9"/>
      <c r="Y17" s="9"/>
      <c r="Z17" s="1"/>
      <c r="AA17" s="9"/>
      <c r="AB17" s="9"/>
      <c r="AC17" s="9"/>
      <c r="AD17" s="9"/>
      <c r="AE17" s="1"/>
      <c r="AF17" s="9"/>
      <c r="AG17" s="9"/>
      <c r="AH17" s="9"/>
      <c r="AI17" s="9"/>
      <c r="AJ17" s="1"/>
      <c r="AK17" s="9"/>
      <c r="AL17" s="9"/>
      <c r="AM17" s="9"/>
      <c r="AN17" s="9"/>
      <c r="AO17" s="1"/>
      <c r="AP17" s="9"/>
      <c r="AQ17" s="9"/>
      <c r="AR17" s="9"/>
      <c r="AS17" s="9"/>
      <c r="AT17" s="1"/>
      <c r="AU17" s="9"/>
      <c r="AV17" s="9"/>
      <c r="AW17" s="9"/>
      <c r="AX17" s="9"/>
      <c r="AY17" s="1"/>
      <c r="AZ17" s="9"/>
      <c r="BA17" s="9"/>
      <c r="BB17" s="9"/>
      <c r="BC17" s="9"/>
      <c r="BD17" s="1"/>
      <c r="BE17" s="9"/>
      <c r="BF17" s="9"/>
      <c r="BG17" s="9"/>
      <c r="BH17" s="9"/>
      <c r="BI17" s="1"/>
      <c r="BJ17" s="9"/>
      <c r="BK17" s="9"/>
      <c r="BL17" s="9"/>
      <c r="BM17" s="9"/>
      <c r="BN17" s="1"/>
      <c r="BO17" s="9"/>
      <c r="BP17" s="9"/>
      <c r="BQ17" s="9"/>
      <c r="BR17" s="9"/>
      <c r="BS17" s="1"/>
    </row>
    <row r="18" spans="1:71" x14ac:dyDescent="0.25">
      <c r="A18" s="19"/>
      <c r="B18" s="17" t="s">
        <v>195</v>
      </c>
      <c r="C18" s="12"/>
      <c r="D18" s="12"/>
      <c r="E18" s="16">
        <f>+E16</f>
        <v>47</v>
      </c>
      <c r="F18" s="1">
        <f>F16</f>
        <v>48</v>
      </c>
      <c r="G18" s="2">
        <f>$BS16/F16</f>
        <v>0.5625</v>
      </c>
      <c r="H18" s="66">
        <f>H16</f>
        <v>18</v>
      </c>
      <c r="I18" s="71">
        <f t="shared" si="0"/>
        <v>18</v>
      </c>
      <c r="J18" s="76"/>
      <c r="K18" s="9"/>
      <c r="L18" s="9"/>
      <c r="M18" s="9">
        <f>M16</f>
        <v>0</v>
      </c>
      <c r="N18" s="9">
        <f>N16</f>
        <v>2</v>
      </c>
      <c r="O18" s="9">
        <f>O16</f>
        <v>0</v>
      </c>
      <c r="P18" s="2">
        <f>P16/F18</f>
        <v>0.41666666666666669</v>
      </c>
      <c r="Q18" s="9">
        <f>Q16</f>
        <v>0</v>
      </c>
      <c r="R18" s="9">
        <f>M18+R16</f>
        <v>0</v>
      </c>
      <c r="S18" s="9">
        <f>N18+S16</f>
        <v>8</v>
      </c>
      <c r="T18" s="9">
        <f>O18+T16</f>
        <v>1</v>
      </c>
      <c r="U18" s="2">
        <f>U16/F16</f>
        <v>0.5625</v>
      </c>
      <c r="V18" s="9">
        <f>V16</f>
        <v>0</v>
      </c>
      <c r="W18" s="9">
        <f>R18+W16</f>
        <v>0</v>
      </c>
      <c r="X18" s="9">
        <f>S18+X16</f>
        <v>8</v>
      </c>
      <c r="Y18" s="9">
        <f>T18+Y16</f>
        <v>1</v>
      </c>
      <c r="Z18" s="2">
        <f>Z16/F18</f>
        <v>0.5625</v>
      </c>
      <c r="AA18" s="9">
        <f>AA16</f>
        <v>0</v>
      </c>
      <c r="AB18" s="9">
        <f>W18+AB16</f>
        <v>0</v>
      </c>
      <c r="AC18" s="9">
        <f>X18+AC16</f>
        <v>8</v>
      </c>
      <c r="AD18" s="9">
        <f>AD16+Y18</f>
        <v>1</v>
      </c>
      <c r="AE18" s="2">
        <f>AE16/F18</f>
        <v>0.5625</v>
      </c>
      <c r="AF18" s="9">
        <f>AF16</f>
        <v>0</v>
      </c>
      <c r="AG18" s="9">
        <f>AB18+AG16</f>
        <v>0</v>
      </c>
      <c r="AH18" s="9">
        <f>AC18+AH16</f>
        <v>8</v>
      </c>
      <c r="AI18" s="9">
        <f>AI16+AD18</f>
        <v>1</v>
      </c>
      <c r="AJ18" s="2">
        <f>AJ16/F16</f>
        <v>0.5625</v>
      </c>
      <c r="AK18" s="9">
        <f>AK16</f>
        <v>0</v>
      </c>
      <c r="AL18" s="9">
        <f>AG18+AL16</f>
        <v>0</v>
      </c>
      <c r="AM18" s="9">
        <f>AH18+AM16</f>
        <v>8</v>
      </c>
      <c r="AN18" s="9">
        <f>AN16+AI18</f>
        <v>1</v>
      </c>
      <c r="AO18" s="2">
        <f>AO16/F16</f>
        <v>0.5625</v>
      </c>
      <c r="AP18" s="9">
        <f>AP16</f>
        <v>0</v>
      </c>
      <c r="AQ18" s="9">
        <f>AL18+AQ16</f>
        <v>0</v>
      </c>
      <c r="AR18" s="9">
        <f>AM18+AR16</f>
        <v>8</v>
      </c>
      <c r="AS18" s="9">
        <f>AS16+AN18</f>
        <v>1</v>
      </c>
      <c r="AT18" s="2">
        <f>AT16/F16</f>
        <v>0.5625</v>
      </c>
      <c r="AU18" s="9">
        <f>AU16+AP18</f>
        <v>0</v>
      </c>
      <c r="AV18" s="9">
        <f>AV16+AQ18</f>
        <v>0</v>
      </c>
      <c r="AW18" s="9">
        <f>AW16+AR18</f>
        <v>8</v>
      </c>
      <c r="AX18" s="9">
        <f>AX16+AS18</f>
        <v>1</v>
      </c>
      <c r="AY18" s="2">
        <f>AY16/F16</f>
        <v>0.5625</v>
      </c>
      <c r="AZ18" s="9">
        <f>AZ16+AU18</f>
        <v>0</v>
      </c>
      <c r="BA18" s="9">
        <f>BA16+AV18</f>
        <v>0</v>
      </c>
      <c r="BB18" s="9">
        <f>BB16+AW18</f>
        <v>8</v>
      </c>
      <c r="BC18" s="9">
        <f>BC16+AX18</f>
        <v>1</v>
      </c>
      <c r="BD18" s="2">
        <f>BD16/F16</f>
        <v>0.5625</v>
      </c>
      <c r="BE18" s="9">
        <f>BE16+AZ18</f>
        <v>0</v>
      </c>
      <c r="BF18" s="9">
        <f>BF16+BA18</f>
        <v>0</v>
      </c>
      <c r="BG18" s="9">
        <f>BG16+BB18</f>
        <v>8</v>
      </c>
      <c r="BH18" s="9">
        <f>BH16+BC18</f>
        <v>1</v>
      </c>
      <c r="BI18" s="2">
        <f>BI16/F16</f>
        <v>0.5625</v>
      </c>
      <c r="BJ18" s="9">
        <f>BJ16+BE18</f>
        <v>0</v>
      </c>
      <c r="BK18" s="9">
        <f>BK16+BF18</f>
        <v>0</v>
      </c>
      <c r="BL18" s="9">
        <f>BL16+BG18</f>
        <v>8</v>
      </c>
      <c r="BM18" s="9">
        <f>BM16+BH18</f>
        <v>1</v>
      </c>
      <c r="BN18" s="2">
        <f>BN16/F16</f>
        <v>0.5625</v>
      </c>
      <c r="BO18" s="9">
        <f>BO16+BJ18</f>
        <v>0</v>
      </c>
      <c r="BP18" s="9">
        <f>BP16+BK18</f>
        <v>0</v>
      </c>
      <c r="BQ18" s="9">
        <f>BQ16+BL18</f>
        <v>8</v>
      </c>
      <c r="BR18" s="9">
        <f>BR16+BM18</f>
        <v>1</v>
      </c>
      <c r="BS18" s="2">
        <f>BS16/F16</f>
        <v>0.5625</v>
      </c>
    </row>
    <row r="19" spans="1:71" x14ac:dyDescent="0.25">
      <c r="A19" s="19"/>
      <c r="B19" s="17"/>
      <c r="C19" s="12"/>
      <c r="D19" s="12"/>
      <c r="E19" s="16"/>
      <c r="F19" s="1"/>
      <c r="G19" s="2"/>
      <c r="H19" s="66"/>
      <c r="I19" s="71"/>
      <c r="J19" s="76"/>
      <c r="K19" s="9"/>
      <c r="L19" s="9"/>
      <c r="M19" s="9"/>
      <c r="N19" s="9"/>
      <c r="O19" s="9"/>
      <c r="P19" s="66"/>
      <c r="Q19" s="9"/>
      <c r="R19" s="9"/>
      <c r="S19" s="9"/>
      <c r="T19" s="9"/>
      <c r="U19" s="1"/>
      <c r="V19" s="9"/>
      <c r="W19" s="9"/>
      <c r="X19" s="9"/>
      <c r="Y19" s="9"/>
      <c r="Z19" s="1"/>
      <c r="AA19" s="9"/>
      <c r="AB19" s="9"/>
      <c r="AC19" s="9"/>
      <c r="AD19" s="9"/>
      <c r="AE19" s="1"/>
      <c r="AF19" s="9"/>
      <c r="AG19" s="9"/>
      <c r="AH19" s="9"/>
      <c r="AI19" s="9"/>
      <c r="AJ19" s="1"/>
      <c r="AK19" s="9"/>
      <c r="AL19" s="9"/>
      <c r="AM19" s="9"/>
      <c r="AN19" s="9"/>
      <c r="AO19" s="1"/>
      <c r="AP19" s="9"/>
      <c r="AQ19" s="9"/>
      <c r="AR19" s="9"/>
      <c r="AS19" s="9"/>
      <c r="AT19" s="1"/>
      <c r="AU19" s="9"/>
      <c r="AV19" s="9"/>
      <c r="AW19" s="9"/>
      <c r="AX19" s="9"/>
      <c r="AY19" s="1"/>
      <c r="AZ19" s="9"/>
      <c r="BA19" s="9"/>
      <c r="BB19" s="9"/>
      <c r="BC19" s="9"/>
      <c r="BD19" s="1"/>
      <c r="BE19" s="9"/>
      <c r="BF19" s="9"/>
      <c r="BG19" s="9"/>
      <c r="BH19" s="9"/>
      <c r="BI19" s="1"/>
      <c r="BJ19" s="9"/>
      <c r="BK19" s="9"/>
      <c r="BL19" s="9"/>
      <c r="BM19" s="9"/>
      <c r="BN19" s="1"/>
      <c r="BO19" s="9"/>
      <c r="BP19" s="9"/>
      <c r="BQ19" s="9"/>
      <c r="BR19" s="9"/>
      <c r="BS19" s="1"/>
    </row>
    <row r="20" spans="1:71" s="86" customFormat="1" x14ac:dyDescent="0.25">
      <c r="A20" s="94"/>
      <c r="B20" s="82" t="s">
        <v>196</v>
      </c>
      <c r="C20" s="87">
        <v>3</v>
      </c>
      <c r="D20" s="87">
        <v>3041</v>
      </c>
      <c r="E20" s="120">
        <v>46</v>
      </c>
      <c r="F20" s="82">
        <f>IF(B20="MAL",E20,IF(E20&gt;=11,E20+variables!$B$1,11))</f>
        <v>47</v>
      </c>
      <c r="G20" s="83">
        <f>$BS20/F20</f>
        <v>0.87234042553191493</v>
      </c>
      <c r="H20" s="84">
        <v>37</v>
      </c>
      <c r="I20" s="90">
        <f t="shared" si="0"/>
        <v>37</v>
      </c>
      <c r="J20" s="91"/>
      <c r="K20" s="85">
        <v>2025</v>
      </c>
      <c r="L20" s="85">
        <v>2025</v>
      </c>
      <c r="M20" s="97"/>
      <c r="N20" s="97">
        <v>2</v>
      </c>
      <c r="O20" s="97"/>
      <c r="P20" s="84">
        <f>SUM(M20:O20)+H20</f>
        <v>39</v>
      </c>
      <c r="Q20" s="85"/>
      <c r="R20" s="85"/>
      <c r="S20" s="85"/>
      <c r="T20" s="85"/>
      <c r="U20" s="82">
        <f>SUM(P20:T20)</f>
        <v>39</v>
      </c>
      <c r="V20" s="85"/>
      <c r="W20" s="85"/>
      <c r="X20" s="85"/>
      <c r="Y20" s="85"/>
      <c r="Z20" s="82">
        <f>SUM(U20:Y20)</f>
        <v>39</v>
      </c>
      <c r="AA20" s="85"/>
      <c r="AB20" s="85"/>
      <c r="AC20" s="85">
        <v>2</v>
      </c>
      <c r="AD20" s="85"/>
      <c r="AE20" s="82">
        <f>SUM(Z20:AD20)</f>
        <v>41</v>
      </c>
      <c r="AF20" s="85"/>
      <c r="AG20" s="85"/>
      <c r="AH20" s="85"/>
      <c r="AI20" s="85"/>
      <c r="AJ20" s="82">
        <f>SUM(AE20:AI20)</f>
        <v>41</v>
      </c>
      <c r="AK20" s="85"/>
      <c r="AL20" s="85"/>
      <c r="AM20" s="85"/>
      <c r="AN20" s="85"/>
      <c r="AO20" s="82">
        <f>SUM(AJ20:AN20)</f>
        <v>41</v>
      </c>
      <c r="AP20" s="85"/>
      <c r="AQ20" s="85"/>
      <c r="AR20" s="85"/>
      <c r="AS20" s="85"/>
      <c r="AT20" s="82">
        <f>SUM(AO20:AS20)</f>
        <v>41</v>
      </c>
      <c r="AU20" s="85"/>
      <c r="AV20" s="85"/>
      <c r="AW20" s="85"/>
      <c r="AX20" s="85"/>
      <c r="AY20" s="82">
        <f>SUM(AT20:AX20)</f>
        <v>41</v>
      </c>
      <c r="AZ20" s="85"/>
      <c r="BA20" s="85"/>
      <c r="BB20" s="85"/>
      <c r="BC20" s="85"/>
      <c r="BD20" s="82">
        <f>SUM(AY20:BC20)</f>
        <v>41</v>
      </c>
      <c r="BE20" s="85"/>
      <c r="BF20" s="85"/>
      <c r="BG20" s="85"/>
      <c r="BH20" s="85"/>
      <c r="BI20" s="82">
        <f>SUM(BD20:BH20)</f>
        <v>41</v>
      </c>
      <c r="BJ20" s="85"/>
      <c r="BK20" s="85"/>
      <c r="BL20" s="85"/>
      <c r="BM20" s="85"/>
      <c r="BN20" s="82">
        <f>SUM(BI20:BM20)</f>
        <v>41</v>
      </c>
      <c r="BO20" s="85"/>
      <c r="BP20" s="85"/>
      <c r="BQ20" s="85"/>
      <c r="BR20" s="85"/>
      <c r="BS20" s="82">
        <f>SUM(BN20:BR20)</f>
        <v>41</v>
      </c>
    </row>
    <row r="21" spans="1:71" x14ac:dyDescent="0.25">
      <c r="A21" s="1"/>
      <c r="B21" s="1"/>
      <c r="C21" s="1"/>
      <c r="D21" s="1"/>
      <c r="E21" s="1"/>
      <c r="F21" s="1"/>
      <c r="G21" s="1"/>
      <c r="H21" s="66"/>
      <c r="I21" s="71"/>
      <c r="J21" s="66"/>
      <c r="K21" s="1"/>
      <c r="L21" s="1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</row>
    <row r="22" spans="1:71" x14ac:dyDescent="0.25">
      <c r="A22" s="1"/>
      <c r="B22" s="1" t="s">
        <v>31</v>
      </c>
      <c r="C22" s="1">
        <f>COUNT(C16:C20)</f>
        <v>2</v>
      </c>
      <c r="D22" s="1"/>
      <c r="E22" s="16">
        <f>+E20</f>
        <v>46</v>
      </c>
      <c r="F22" s="16">
        <f>+F20</f>
        <v>47</v>
      </c>
      <c r="G22" s="2">
        <f>$BS20/F22</f>
        <v>0.87234042553191493</v>
      </c>
      <c r="H22" s="66">
        <f>H20</f>
        <v>37</v>
      </c>
      <c r="I22" s="71">
        <f t="shared" si="0"/>
        <v>37</v>
      </c>
      <c r="J22" s="66">
        <f>J20</f>
        <v>0</v>
      </c>
      <c r="K22" s="1"/>
      <c r="L22" s="1"/>
      <c r="M22" s="9">
        <f>M20</f>
        <v>0</v>
      </c>
      <c r="N22" s="9">
        <f>N20</f>
        <v>2</v>
      </c>
      <c r="O22" s="9">
        <f>O20</f>
        <v>0</v>
      </c>
      <c r="P22" s="2">
        <f>P20/F22</f>
        <v>0.82978723404255317</v>
      </c>
      <c r="Q22" s="9">
        <f>Q20</f>
        <v>0</v>
      </c>
      <c r="R22" s="9">
        <f>M22+R20</f>
        <v>0</v>
      </c>
      <c r="S22" s="9">
        <f>N22+S20</f>
        <v>2</v>
      </c>
      <c r="T22" s="9">
        <f>O22+T20</f>
        <v>0</v>
      </c>
      <c r="U22" s="2">
        <f>U20/F20</f>
        <v>0.82978723404255317</v>
      </c>
      <c r="V22" s="9">
        <f>V20</f>
        <v>0</v>
      </c>
      <c r="W22" s="9">
        <f>R22+W20</f>
        <v>0</v>
      </c>
      <c r="X22" s="9">
        <f>S22+X20</f>
        <v>2</v>
      </c>
      <c r="Y22" s="9">
        <f>T22+Y20</f>
        <v>0</v>
      </c>
      <c r="Z22" s="2">
        <f>Z20/F22</f>
        <v>0.82978723404255317</v>
      </c>
      <c r="AA22" s="9">
        <f>AA20</f>
        <v>0</v>
      </c>
      <c r="AB22" s="9">
        <f>W22+AB20</f>
        <v>0</v>
      </c>
      <c r="AC22" s="9">
        <f>X22+AC20</f>
        <v>4</v>
      </c>
      <c r="AD22" s="9">
        <f>Y22+AD20</f>
        <v>0</v>
      </c>
      <c r="AE22" s="2">
        <f>AE20/F20</f>
        <v>0.87234042553191493</v>
      </c>
      <c r="AF22" s="9">
        <f>AF20</f>
        <v>0</v>
      </c>
      <c r="AG22" s="9">
        <f>AB22+AG20</f>
        <v>0</v>
      </c>
      <c r="AH22" s="9">
        <f>AC22+AH20</f>
        <v>4</v>
      </c>
      <c r="AI22" s="9">
        <f>AD22+AI20</f>
        <v>0</v>
      </c>
      <c r="AJ22" s="2">
        <f>AJ20/F20</f>
        <v>0.87234042553191493</v>
      </c>
      <c r="AK22" s="9">
        <f>AK20</f>
        <v>0</v>
      </c>
      <c r="AL22" s="9">
        <f>AG22+AL20</f>
        <v>0</v>
      </c>
      <c r="AM22" s="9">
        <f>AH22+AM20</f>
        <v>4</v>
      </c>
      <c r="AN22" s="9">
        <f>AI22+AN20</f>
        <v>0</v>
      </c>
      <c r="AO22" s="2">
        <f>AO20/F20</f>
        <v>0.87234042553191493</v>
      </c>
      <c r="AP22" s="9">
        <f>AP20</f>
        <v>0</v>
      </c>
      <c r="AQ22" s="9">
        <f>AL22+AQ20</f>
        <v>0</v>
      </c>
      <c r="AR22" s="9">
        <f>AM22+AR20</f>
        <v>4</v>
      </c>
      <c r="AS22" s="9">
        <f>AN22+AS20</f>
        <v>0</v>
      </c>
      <c r="AT22" s="2">
        <f>AT20/F20</f>
        <v>0.87234042553191493</v>
      </c>
      <c r="AU22" s="9">
        <f>AU20</f>
        <v>0</v>
      </c>
      <c r="AV22" s="9">
        <f>AQ22+AV20</f>
        <v>0</v>
      </c>
      <c r="AW22" s="9">
        <f>AR22+AW20</f>
        <v>4</v>
      </c>
      <c r="AX22" s="9">
        <f>AS22+AX20</f>
        <v>0</v>
      </c>
      <c r="AY22" s="2">
        <f>AY20/F20</f>
        <v>0.87234042553191493</v>
      </c>
      <c r="AZ22" s="9">
        <f>AZ20</f>
        <v>0</v>
      </c>
      <c r="BA22" s="9">
        <f>AV22+BA20</f>
        <v>0</v>
      </c>
      <c r="BB22" s="9">
        <f>AW22+BB20</f>
        <v>4</v>
      </c>
      <c r="BC22" s="9">
        <f>AX22+BC20</f>
        <v>0</v>
      </c>
      <c r="BD22" s="2">
        <f>BD20/F20</f>
        <v>0.87234042553191493</v>
      </c>
      <c r="BE22" s="9">
        <f>BE20</f>
        <v>0</v>
      </c>
      <c r="BF22" s="9">
        <f>BA22+BF20</f>
        <v>0</v>
      </c>
      <c r="BG22" s="9">
        <f>BB22+BG20</f>
        <v>4</v>
      </c>
      <c r="BH22" s="9">
        <f>BC22+BH20</f>
        <v>0</v>
      </c>
      <c r="BI22" s="2">
        <f>BI20/F20</f>
        <v>0.87234042553191493</v>
      </c>
      <c r="BJ22" s="9">
        <f>BJ20</f>
        <v>0</v>
      </c>
      <c r="BK22" s="9">
        <f>BF22+BK20</f>
        <v>0</v>
      </c>
      <c r="BL22" s="9">
        <f>BG22+BL20</f>
        <v>4</v>
      </c>
      <c r="BM22" s="9">
        <f>BH22+BM20</f>
        <v>0</v>
      </c>
      <c r="BN22" s="2">
        <f>BN20/F20</f>
        <v>0.87234042553191493</v>
      </c>
      <c r="BO22" s="9">
        <f>BO20</f>
        <v>0</v>
      </c>
      <c r="BP22" s="9">
        <f>BK22+BP20</f>
        <v>0</v>
      </c>
      <c r="BQ22" s="9">
        <f>BL22+BQ20</f>
        <v>4</v>
      </c>
      <c r="BR22" s="9">
        <f>BM22+BR20</f>
        <v>0</v>
      </c>
      <c r="BS22" s="2">
        <f>BS20/F20</f>
        <v>0.87234042553191493</v>
      </c>
    </row>
    <row r="23" spans="1:71" x14ac:dyDescent="0.25">
      <c r="I23" s="71"/>
      <c r="P23" s="66"/>
    </row>
    <row r="24" spans="1:71" x14ac:dyDescent="0.25">
      <c r="A24" s="19" t="s">
        <v>197</v>
      </c>
      <c r="B24" s="1"/>
      <c r="C24" s="1"/>
      <c r="D24" s="1"/>
      <c r="E24" s="16"/>
      <c r="F24" s="1"/>
      <c r="G24" s="2"/>
      <c r="H24" s="66"/>
      <c r="I24" s="71"/>
      <c r="J24" s="76"/>
      <c r="K24" s="9"/>
      <c r="L24" s="9"/>
      <c r="M24" s="9"/>
      <c r="N24" s="9"/>
      <c r="O24" s="9"/>
      <c r="P24" s="66">
        <f>+H24</f>
        <v>0</v>
      </c>
      <c r="Q24" s="9"/>
      <c r="R24" s="9"/>
      <c r="S24" s="9"/>
      <c r="T24" s="9"/>
      <c r="U24" s="1">
        <f t="shared" ref="U24:U27" si="3">SUM(P24:T24)</f>
        <v>0</v>
      </c>
      <c r="V24" s="9"/>
      <c r="W24" s="9"/>
      <c r="X24" s="9"/>
      <c r="Y24" s="9"/>
      <c r="Z24" s="1">
        <f t="shared" ref="Z24:Z27" si="4">SUM(U24:Y24)</f>
        <v>0</v>
      </c>
      <c r="AA24" s="9"/>
      <c r="AB24" s="9"/>
      <c r="AC24" s="9"/>
      <c r="AD24" s="9"/>
      <c r="AE24" s="1">
        <f t="shared" ref="AE24:AE27" si="5">SUM(Z24:AD24)</f>
        <v>0</v>
      </c>
      <c r="AF24" s="9"/>
      <c r="AG24" s="9"/>
      <c r="AH24" s="9"/>
      <c r="AI24" s="9"/>
      <c r="AJ24" s="1">
        <f t="shared" ref="AJ24:AJ27" si="6">SUM(AE24:AI24)</f>
        <v>0</v>
      </c>
      <c r="AK24" s="9"/>
      <c r="AL24" s="9"/>
      <c r="AM24" s="9"/>
      <c r="AN24" s="9"/>
      <c r="AO24" s="1">
        <f t="shared" ref="AO24:AO27" si="7">SUM(AJ24:AN24)</f>
        <v>0</v>
      </c>
      <c r="AP24" s="9"/>
      <c r="AQ24" s="9"/>
      <c r="AR24" s="9"/>
      <c r="AS24" s="9"/>
      <c r="AT24" s="1">
        <f t="shared" ref="AT24:AT27" si="8">SUM(AO24:AS24)</f>
        <v>0</v>
      </c>
      <c r="AU24" s="9"/>
      <c r="AV24" s="9"/>
      <c r="AW24" s="9"/>
      <c r="AX24" s="9"/>
      <c r="AY24" s="1">
        <f t="shared" ref="AY24:AY27" si="9">SUM(AT24:AX24)</f>
        <v>0</v>
      </c>
      <c r="AZ24" s="9"/>
      <c r="BA24" s="9"/>
      <c r="BB24" s="9"/>
      <c r="BC24" s="9"/>
      <c r="BD24" s="1">
        <f t="shared" ref="BD24:BD27" si="10">SUM(AY24:BC24)</f>
        <v>0</v>
      </c>
      <c r="BE24" s="9"/>
      <c r="BF24" s="9"/>
      <c r="BG24" s="9"/>
      <c r="BH24" s="9"/>
      <c r="BI24" s="1">
        <f t="shared" ref="BI24:BI27" si="11">SUM(BD24:BH24)</f>
        <v>0</v>
      </c>
      <c r="BJ24" s="9"/>
      <c r="BK24" s="9"/>
      <c r="BL24" s="9"/>
      <c r="BM24" s="9"/>
      <c r="BN24" s="1">
        <f t="shared" ref="BN24:BN27" si="12">SUM(BI24:BM24)</f>
        <v>0</v>
      </c>
      <c r="BO24" s="9"/>
      <c r="BP24" s="9"/>
      <c r="BQ24" s="9"/>
      <c r="BR24" s="9"/>
      <c r="BS24" s="1">
        <f t="shared" ref="BS24:BS28" si="13">SUM(BN24:BR24)</f>
        <v>0</v>
      </c>
    </row>
    <row r="25" spans="1:71" s="147" customFormat="1" x14ac:dyDescent="0.25">
      <c r="A25" s="175"/>
      <c r="B25" s="141" t="s">
        <v>198</v>
      </c>
      <c r="C25" s="142">
        <v>7</v>
      </c>
      <c r="D25" s="142">
        <v>3117</v>
      </c>
      <c r="E25" s="149">
        <v>17</v>
      </c>
      <c r="F25" s="141"/>
      <c r="G25" s="143">
        <f>$BS25/E25</f>
        <v>1</v>
      </c>
      <c r="H25" s="144">
        <v>6</v>
      </c>
      <c r="I25" s="177">
        <f t="shared" si="0"/>
        <v>6</v>
      </c>
      <c r="J25" s="145"/>
      <c r="K25" s="146">
        <v>2025</v>
      </c>
      <c r="L25" s="146">
        <v>2025</v>
      </c>
      <c r="M25" s="146"/>
      <c r="N25" s="146">
        <v>11</v>
      </c>
      <c r="O25" s="146"/>
      <c r="P25" s="144">
        <f>SUM(M25:O25)+H25</f>
        <v>17</v>
      </c>
      <c r="Q25" s="146"/>
      <c r="R25" s="146"/>
      <c r="S25" s="146"/>
      <c r="T25" s="146"/>
      <c r="U25" s="141">
        <f t="shared" si="3"/>
        <v>17</v>
      </c>
      <c r="V25" s="146"/>
      <c r="W25" s="146"/>
      <c r="X25" s="146"/>
      <c r="Y25" s="146"/>
      <c r="Z25" s="141">
        <f t="shared" si="4"/>
        <v>17</v>
      </c>
      <c r="AA25" s="146"/>
      <c r="AB25" s="146"/>
      <c r="AC25" s="146"/>
      <c r="AD25" s="146"/>
      <c r="AE25" s="141">
        <f t="shared" si="5"/>
        <v>17</v>
      </c>
      <c r="AF25" s="146"/>
      <c r="AG25" s="146"/>
      <c r="AH25" s="146"/>
      <c r="AI25" s="146"/>
      <c r="AJ25" s="141">
        <f t="shared" si="6"/>
        <v>17</v>
      </c>
      <c r="AK25" s="146"/>
      <c r="AL25" s="146"/>
      <c r="AM25" s="146"/>
      <c r="AN25" s="146"/>
      <c r="AO25" s="141">
        <f t="shared" si="7"/>
        <v>17</v>
      </c>
      <c r="AP25" s="146"/>
      <c r="AQ25" s="146"/>
      <c r="AR25" s="146"/>
      <c r="AS25" s="146"/>
      <c r="AT25" s="141">
        <f t="shared" si="8"/>
        <v>17</v>
      </c>
      <c r="AU25" s="146"/>
      <c r="AV25" s="146"/>
      <c r="AW25" s="146"/>
      <c r="AX25" s="146"/>
      <c r="AY25" s="141">
        <f t="shared" si="9"/>
        <v>17</v>
      </c>
      <c r="AZ25" s="146"/>
      <c r="BA25" s="146"/>
      <c r="BB25" s="146"/>
      <c r="BC25" s="146"/>
      <c r="BD25" s="141">
        <f t="shared" si="10"/>
        <v>17</v>
      </c>
      <c r="BE25" s="146"/>
      <c r="BF25" s="146"/>
      <c r="BG25" s="146"/>
      <c r="BH25" s="146"/>
      <c r="BI25" s="141">
        <f t="shared" si="11"/>
        <v>17</v>
      </c>
      <c r="BJ25" s="146"/>
      <c r="BK25" s="146"/>
      <c r="BL25" s="146"/>
      <c r="BM25" s="146"/>
      <c r="BN25" s="141">
        <f t="shared" si="12"/>
        <v>17</v>
      </c>
      <c r="BO25" s="146"/>
      <c r="BP25" s="146"/>
      <c r="BQ25" s="146"/>
      <c r="BR25" s="146"/>
      <c r="BS25" s="141">
        <f t="shared" si="13"/>
        <v>17</v>
      </c>
    </row>
    <row r="26" spans="1:71" s="147" customFormat="1" x14ac:dyDescent="0.25">
      <c r="A26" s="175"/>
      <c r="B26" s="150" t="s">
        <v>199</v>
      </c>
      <c r="C26" s="142">
        <v>15</v>
      </c>
      <c r="D26" s="142">
        <v>5351</v>
      </c>
      <c r="E26" s="149">
        <v>17</v>
      </c>
      <c r="F26" s="141"/>
      <c r="G26" s="143">
        <f t="shared" ref="G26:G28" si="14">$BS26/E26</f>
        <v>1</v>
      </c>
      <c r="H26" s="144">
        <v>17</v>
      </c>
      <c r="I26" s="177">
        <f t="shared" si="0"/>
        <v>17</v>
      </c>
      <c r="J26" s="145"/>
      <c r="K26" s="146">
        <v>2025</v>
      </c>
      <c r="L26" s="146">
        <v>2025</v>
      </c>
      <c r="M26" s="178"/>
      <c r="N26" s="178"/>
      <c r="O26" s="178"/>
      <c r="P26" s="144">
        <f t="shared" ref="P26:P28" si="15">SUM(M26:O26)+H26</f>
        <v>17</v>
      </c>
      <c r="Q26" s="146"/>
      <c r="R26" s="146"/>
      <c r="S26" s="146"/>
      <c r="T26" s="146"/>
      <c r="U26" s="141">
        <f t="shared" si="3"/>
        <v>17</v>
      </c>
      <c r="V26" s="146"/>
      <c r="W26" s="146"/>
      <c r="X26" s="146"/>
      <c r="Y26" s="146"/>
      <c r="Z26" s="141">
        <f t="shared" si="4"/>
        <v>17</v>
      </c>
      <c r="AA26" s="146"/>
      <c r="AB26" s="146"/>
      <c r="AC26" s="146"/>
      <c r="AD26" s="146"/>
      <c r="AE26" s="141">
        <f t="shared" si="5"/>
        <v>17</v>
      </c>
      <c r="AF26" s="146"/>
      <c r="AG26" s="146"/>
      <c r="AH26" s="146"/>
      <c r="AI26" s="146"/>
      <c r="AJ26" s="141">
        <f t="shared" si="6"/>
        <v>17</v>
      </c>
      <c r="AK26" s="146"/>
      <c r="AL26" s="146"/>
      <c r="AM26" s="146"/>
      <c r="AN26" s="146"/>
      <c r="AO26" s="141">
        <f t="shared" si="7"/>
        <v>17</v>
      </c>
      <c r="AP26" s="146"/>
      <c r="AQ26" s="146"/>
      <c r="AR26" s="146"/>
      <c r="AS26" s="146"/>
      <c r="AT26" s="141">
        <f t="shared" si="8"/>
        <v>17</v>
      </c>
      <c r="AU26" s="146"/>
      <c r="AV26" s="146"/>
      <c r="AW26" s="146"/>
      <c r="AX26" s="146"/>
      <c r="AY26" s="141">
        <f t="shared" si="9"/>
        <v>17</v>
      </c>
      <c r="AZ26" s="146"/>
      <c r="BA26" s="146"/>
      <c r="BB26" s="146"/>
      <c r="BC26" s="146"/>
      <c r="BD26" s="141">
        <f t="shared" si="10"/>
        <v>17</v>
      </c>
      <c r="BE26" s="146"/>
      <c r="BF26" s="146"/>
      <c r="BG26" s="146"/>
      <c r="BH26" s="146"/>
      <c r="BI26" s="141">
        <f t="shared" si="11"/>
        <v>17</v>
      </c>
      <c r="BJ26" s="146"/>
      <c r="BK26" s="146"/>
      <c r="BL26" s="146"/>
      <c r="BM26" s="146"/>
      <c r="BN26" s="141">
        <f t="shared" si="12"/>
        <v>17</v>
      </c>
      <c r="BO26" s="146"/>
      <c r="BP26" s="146"/>
      <c r="BQ26" s="146"/>
      <c r="BR26" s="146"/>
      <c r="BS26" s="141">
        <f t="shared" si="13"/>
        <v>17</v>
      </c>
    </row>
    <row r="27" spans="1:71" s="86" customFormat="1" x14ac:dyDescent="0.25">
      <c r="A27" s="94"/>
      <c r="B27" s="82" t="s">
        <v>200</v>
      </c>
      <c r="C27" s="87">
        <v>38</v>
      </c>
      <c r="D27" s="87">
        <v>2179</v>
      </c>
      <c r="E27" s="120">
        <v>32</v>
      </c>
      <c r="F27" s="82"/>
      <c r="G27" s="83">
        <f t="shared" si="14"/>
        <v>0.90625</v>
      </c>
      <c r="H27" s="84">
        <v>12</v>
      </c>
      <c r="I27" s="90">
        <f t="shared" si="0"/>
        <v>12</v>
      </c>
      <c r="J27" s="91"/>
      <c r="K27" s="85">
        <v>2025</v>
      </c>
      <c r="L27" s="85">
        <v>2025</v>
      </c>
      <c r="M27" s="85"/>
      <c r="N27" s="85"/>
      <c r="O27" s="85"/>
      <c r="P27" s="84">
        <f t="shared" si="15"/>
        <v>12</v>
      </c>
      <c r="Q27" s="85"/>
      <c r="R27" s="85"/>
      <c r="S27" s="85"/>
      <c r="T27" s="85"/>
      <c r="U27" s="82">
        <f t="shared" si="3"/>
        <v>12</v>
      </c>
      <c r="V27" s="85"/>
      <c r="W27" s="85"/>
      <c r="X27" s="85"/>
      <c r="Y27" s="85"/>
      <c r="Z27" s="82">
        <f t="shared" si="4"/>
        <v>12</v>
      </c>
      <c r="AA27" s="85"/>
      <c r="AB27" s="85"/>
      <c r="AC27" s="85"/>
      <c r="AD27" s="85"/>
      <c r="AE27" s="82">
        <f t="shared" si="5"/>
        <v>12</v>
      </c>
      <c r="AF27" s="85"/>
      <c r="AG27" s="85"/>
      <c r="AH27" s="85"/>
      <c r="AI27" s="85"/>
      <c r="AJ27" s="82">
        <f t="shared" si="6"/>
        <v>12</v>
      </c>
      <c r="AK27" s="85"/>
      <c r="AL27" s="85"/>
      <c r="AM27" s="85"/>
      <c r="AN27" s="85"/>
      <c r="AO27" s="82">
        <f t="shared" si="7"/>
        <v>12</v>
      </c>
      <c r="AP27" s="85"/>
      <c r="AQ27" s="85">
        <v>17</v>
      </c>
      <c r="AR27" s="85"/>
      <c r="AS27" s="85"/>
      <c r="AT27" s="82">
        <f t="shared" si="8"/>
        <v>29</v>
      </c>
      <c r="AU27" s="85"/>
      <c r="AV27" s="85"/>
      <c r="AW27" s="85"/>
      <c r="AX27" s="85"/>
      <c r="AY27" s="82">
        <f t="shared" si="9"/>
        <v>29</v>
      </c>
      <c r="AZ27" s="85"/>
      <c r="BA27" s="85"/>
      <c r="BB27" s="85"/>
      <c r="BC27" s="85"/>
      <c r="BD27" s="82">
        <f t="shared" si="10"/>
        <v>29</v>
      </c>
      <c r="BE27" s="85"/>
      <c r="BF27" s="85"/>
      <c r="BG27" s="85"/>
      <c r="BH27" s="85"/>
      <c r="BI27" s="82">
        <f t="shared" si="11"/>
        <v>29</v>
      </c>
      <c r="BJ27" s="85"/>
      <c r="BK27" s="85"/>
      <c r="BL27" s="85"/>
      <c r="BM27" s="85"/>
      <c r="BN27" s="82">
        <f t="shared" si="12"/>
        <v>29</v>
      </c>
      <c r="BO27" s="85"/>
      <c r="BP27" s="85"/>
      <c r="BQ27" s="85"/>
      <c r="BR27" s="85"/>
      <c r="BS27" s="82">
        <f t="shared" si="13"/>
        <v>29</v>
      </c>
    </row>
    <row r="28" spans="1:71" s="112" customFormat="1" x14ac:dyDescent="0.25">
      <c r="A28" s="19"/>
      <c r="B28" s="13" t="s">
        <v>201</v>
      </c>
      <c r="C28" s="12">
        <v>41</v>
      </c>
      <c r="D28" s="12">
        <v>6763</v>
      </c>
      <c r="E28" s="101">
        <v>31</v>
      </c>
      <c r="F28" s="1"/>
      <c r="G28" s="2">
        <f t="shared" si="14"/>
        <v>0.77419354838709675</v>
      </c>
      <c r="H28" s="66">
        <v>5</v>
      </c>
      <c r="I28" s="66">
        <f t="shared" si="0"/>
        <v>5</v>
      </c>
      <c r="J28" s="76"/>
      <c r="K28" s="9">
        <v>2025</v>
      </c>
      <c r="L28" s="9">
        <v>2025</v>
      </c>
      <c r="M28" s="23"/>
      <c r="N28" s="23"/>
      <c r="O28" s="23"/>
      <c r="P28" s="66">
        <f t="shared" si="15"/>
        <v>5</v>
      </c>
      <c r="Q28" s="9"/>
      <c r="R28" s="9"/>
      <c r="S28" s="9"/>
      <c r="T28" s="9"/>
      <c r="U28" s="1">
        <f>SUM(P28:T28)</f>
        <v>5</v>
      </c>
      <c r="V28" s="9"/>
      <c r="W28" s="9"/>
      <c r="X28" s="9"/>
      <c r="Y28" s="9"/>
      <c r="Z28" s="1">
        <f>SUM(U28:Y28)</f>
        <v>5</v>
      </c>
      <c r="AA28" s="9"/>
      <c r="AB28" s="9"/>
      <c r="AC28" s="9"/>
      <c r="AD28" s="9"/>
      <c r="AE28" s="1">
        <f>SUM(Z28:AD28)</f>
        <v>5</v>
      </c>
      <c r="AF28" s="9"/>
      <c r="AG28" s="9"/>
      <c r="AH28" s="9">
        <v>15</v>
      </c>
      <c r="AI28" s="9"/>
      <c r="AJ28" s="1">
        <f>SUM(AE28:AI28)</f>
        <v>20</v>
      </c>
      <c r="AK28" s="9"/>
      <c r="AL28" s="9"/>
      <c r="AM28" s="9"/>
      <c r="AN28" s="9"/>
      <c r="AO28" s="1">
        <f>SUM(AJ28:AN28)</f>
        <v>20</v>
      </c>
      <c r="AP28" s="9"/>
      <c r="AQ28" s="9"/>
      <c r="AR28" s="9">
        <v>4</v>
      </c>
      <c r="AS28" s="9"/>
      <c r="AT28" s="1">
        <f>SUM(AO28:AS28)</f>
        <v>24</v>
      </c>
      <c r="AU28" s="9"/>
      <c r="AV28" s="9"/>
      <c r="AW28" s="9"/>
      <c r="AX28" s="9"/>
      <c r="AY28" s="1">
        <f>SUM(AT28:AX28)</f>
        <v>24</v>
      </c>
      <c r="AZ28" s="9"/>
      <c r="BA28" s="9"/>
      <c r="BB28" s="9"/>
      <c r="BC28" s="9"/>
      <c r="BD28" s="1">
        <f>SUM(AY28:BC28)</f>
        <v>24</v>
      </c>
      <c r="BE28" s="9"/>
      <c r="BF28" s="9"/>
      <c r="BG28" s="9"/>
      <c r="BH28" s="9"/>
      <c r="BI28" s="1">
        <f>SUM(BD28:BH28)</f>
        <v>24</v>
      </c>
      <c r="BJ28" s="9"/>
      <c r="BK28" s="9"/>
      <c r="BL28" s="9"/>
      <c r="BM28" s="9"/>
      <c r="BN28" s="1">
        <f>SUM(BI28:BM28)</f>
        <v>24</v>
      </c>
      <c r="BO28" s="9"/>
      <c r="BP28" s="9"/>
      <c r="BQ28" s="9"/>
      <c r="BR28" s="9"/>
      <c r="BS28" s="1">
        <f t="shared" si="13"/>
        <v>24</v>
      </c>
    </row>
    <row r="29" spans="1:71" x14ac:dyDescent="0.25">
      <c r="A29" s="4"/>
      <c r="B29" s="4"/>
      <c r="C29" s="4"/>
      <c r="D29" s="4"/>
      <c r="E29" s="4"/>
      <c r="F29" s="4"/>
      <c r="G29" s="4"/>
      <c r="H29" s="71"/>
      <c r="I29" s="71"/>
      <c r="J29" s="71"/>
      <c r="K29" s="4"/>
      <c r="L29" s="4"/>
      <c r="M29" s="71">
        <f t="shared" ref="M29:AR29" si="16">SUM(M24:M28)</f>
        <v>0</v>
      </c>
      <c r="N29" s="71">
        <f t="shared" si="16"/>
        <v>11</v>
      </c>
      <c r="O29" s="71">
        <f t="shared" si="16"/>
        <v>0</v>
      </c>
      <c r="P29" s="71">
        <f t="shared" si="16"/>
        <v>51</v>
      </c>
      <c r="Q29" s="71">
        <f t="shared" si="16"/>
        <v>0</v>
      </c>
      <c r="R29" s="71">
        <f t="shared" si="16"/>
        <v>0</v>
      </c>
      <c r="S29" s="71">
        <f t="shared" si="16"/>
        <v>0</v>
      </c>
      <c r="T29" s="71">
        <f t="shared" si="16"/>
        <v>0</v>
      </c>
      <c r="U29" s="71">
        <f t="shared" si="16"/>
        <v>51</v>
      </c>
      <c r="V29" s="71">
        <f t="shared" si="16"/>
        <v>0</v>
      </c>
      <c r="W29" s="71">
        <f t="shared" si="16"/>
        <v>0</v>
      </c>
      <c r="X29" s="71">
        <f t="shared" si="16"/>
        <v>0</v>
      </c>
      <c r="Y29" s="71">
        <f t="shared" si="16"/>
        <v>0</v>
      </c>
      <c r="Z29" s="71">
        <f t="shared" si="16"/>
        <v>51</v>
      </c>
      <c r="AA29" s="71">
        <f t="shared" si="16"/>
        <v>0</v>
      </c>
      <c r="AB29" s="71">
        <f t="shared" si="16"/>
        <v>0</v>
      </c>
      <c r="AC29" s="71">
        <f t="shared" si="16"/>
        <v>0</v>
      </c>
      <c r="AD29" s="71">
        <f t="shared" si="16"/>
        <v>0</v>
      </c>
      <c r="AE29" s="71">
        <f t="shared" si="16"/>
        <v>51</v>
      </c>
      <c r="AF29" s="71">
        <f t="shared" si="16"/>
        <v>0</v>
      </c>
      <c r="AG29" s="71">
        <f t="shared" si="16"/>
        <v>0</v>
      </c>
      <c r="AH29" s="71">
        <f t="shared" si="16"/>
        <v>15</v>
      </c>
      <c r="AI29" s="71">
        <f t="shared" si="16"/>
        <v>0</v>
      </c>
      <c r="AJ29" s="71">
        <f t="shared" si="16"/>
        <v>66</v>
      </c>
      <c r="AK29" s="71">
        <f t="shared" si="16"/>
        <v>0</v>
      </c>
      <c r="AL29" s="71">
        <f t="shared" si="16"/>
        <v>0</v>
      </c>
      <c r="AM29" s="71">
        <f t="shared" si="16"/>
        <v>0</v>
      </c>
      <c r="AN29" s="71">
        <f t="shared" si="16"/>
        <v>0</v>
      </c>
      <c r="AO29" s="71">
        <f t="shared" si="16"/>
        <v>66</v>
      </c>
      <c r="AP29" s="71">
        <f t="shared" si="16"/>
        <v>0</v>
      </c>
      <c r="AQ29" s="71">
        <f t="shared" si="16"/>
        <v>17</v>
      </c>
      <c r="AR29" s="71">
        <f t="shared" si="16"/>
        <v>4</v>
      </c>
      <c r="AS29" s="71">
        <f t="shared" ref="AS29:BS29" si="17">SUM(AS24:AS28)</f>
        <v>0</v>
      </c>
      <c r="AT29" s="71">
        <f t="shared" si="17"/>
        <v>87</v>
      </c>
      <c r="AU29" s="71">
        <f t="shared" si="17"/>
        <v>0</v>
      </c>
      <c r="AV29" s="71">
        <f t="shared" si="17"/>
        <v>0</v>
      </c>
      <c r="AW29" s="71">
        <f t="shared" si="17"/>
        <v>0</v>
      </c>
      <c r="AX29" s="71">
        <f t="shared" si="17"/>
        <v>0</v>
      </c>
      <c r="AY29" s="71">
        <f t="shared" si="17"/>
        <v>87</v>
      </c>
      <c r="AZ29" s="71">
        <f t="shared" si="17"/>
        <v>0</v>
      </c>
      <c r="BA29" s="71">
        <f t="shared" si="17"/>
        <v>0</v>
      </c>
      <c r="BB29" s="71">
        <f t="shared" si="17"/>
        <v>0</v>
      </c>
      <c r="BC29" s="71">
        <f t="shared" si="17"/>
        <v>0</v>
      </c>
      <c r="BD29" s="71">
        <f t="shared" si="17"/>
        <v>87</v>
      </c>
      <c r="BE29" s="71">
        <f t="shared" si="17"/>
        <v>0</v>
      </c>
      <c r="BF29" s="71">
        <f t="shared" si="17"/>
        <v>0</v>
      </c>
      <c r="BG29" s="71">
        <f t="shared" si="17"/>
        <v>0</v>
      </c>
      <c r="BH29" s="71">
        <f t="shared" si="17"/>
        <v>0</v>
      </c>
      <c r="BI29" s="71">
        <f t="shared" si="17"/>
        <v>87</v>
      </c>
      <c r="BJ29" s="71">
        <f t="shared" si="17"/>
        <v>0</v>
      </c>
      <c r="BK29" s="71">
        <f t="shared" si="17"/>
        <v>0</v>
      </c>
      <c r="BL29" s="71">
        <f t="shared" si="17"/>
        <v>0</v>
      </c>
      <c r="BM29" s="71">
        <f t="shared" si="17"/>
        <v>0</v>
      </c>
      <c r="BN29" s="71">
        <f t="shared" si="17"/>
        <v>87</v>
      </c>
      <c r="BO29" s="71">
        <f t="shared" si="17"/>
        <v>0</v>
      </c>
      <c r="BP29" s="71">
        <f t="shared" si="17"/>
        <v>0</v>
      </c>
      <c r="BQ29" s="71">
        <f t="shared" si="17"/>
        <v>0</v>
      </c>
      <c r="BR29" s="71">
        <f t="shared" si="17"/>
        <v>0</v>
      </c>
      <c r="BS29" s="71">
        <f t="shared" si="17"/>
        <v>87</v>
      </c>
    </row>
    <row r="30" spans="1:71" x14ac:dyDescent="0.25">
      <c r="A30" s="1"/>
      <c r="B30" s="1" t="s">
        <v>31</v>
      </c>
      <c r="C30" s="1">
        <f>COUNT(C23:C28)</f>
        <v>4</v>
      </c>
      <c r="D30" s="1"/>
      <c r="E30" s="1">
        <f>SUM(E24:E28)</f>
        <v>97</v>
      </c>
      <c r="F30" s="1">
        <f>SUM(E24:E28)+1</f>
        <v>98</v>
      </c>
      <c r="G30" s="2">
        <f>$BS29/F30</f>
        <v>0.88775510204081631</v>
      </c>
      <c r="H30" s="66">
        <f>SUM(H24:H28)</f>
        <v>40</v>
      </c>
      <c r="I30" s="66">
        <f>SUM(I24:I28)</f>
        <v>40</v>
      </c>
      <c r="J30" s="66">
        <f>SUM(J24:J28)</f>
        <v>0</v>
      </c>
      <c r="K30" s="1"/>
      <c r="L30" s="1"/>
      <c r="M30" s="1"/>
      <c r="N30" s="1"/>
      <c r="O30" s="1"/>
      <c r="P30" s="2">
        <f>P29/F30</f>
        <v>0.52040816326530615</v>
      </c>
      <c r="Q30" s="1"/>
      <c r="R30" s="1">
        <f>M29+R29</f>
        <v>0</v>
      </c>
      <c r="S30" s="1">
        <f>N29+S29</f>
        <v>11</v>
      </c>
      <c r="T30" s="1">
        <f>O29+T29</f>
        <v>0</v>
      </c>
      <c r="U30" s="2">
        <f>U29/F30</f>
        <v>0.52040816326530615</v>
      </c>
      <c r="V30" s="1"/>
      <c r="W30" s="1">
        <f>R30+W29</f>
        <v>0</v>
      </c>
      <c r="X30" s="1">
        <f>S30+X29</f>
        <v>11</v>
      </c>
      <c r="Y30" s="1">
        <f>T30+Y29</f>
        <v>0</v>
      </c>
      <c r="Z30" s="2">
        <f>Z29/F30</f>
        <v>0.52040816326530615</v>
      </c>
      <c r="AA30" s="1"/>
      <c r="AB30" s="1">
        <f>W30+AB29</f>
        <v>0</v>
      </c>
      <c r="AC30" s="1">
        <f>X30+AC29</f>
        <v>11</v>
      </c>
      <c r="AD30" s="1">
        <f>Y30+AD29</f>
        <v>0</v>
      </c>
      <c r="AE30" s="2">
        <f>AE29/F30</f>
        <v>0.52040816326530615</v>
      </c>
      <c r="AF30" s="1"/>
      <c r="AG30" s="1">
        <f>AB30+AG29</f>
        <v>0</v>
      </c>
      <c r="AH30" s="1">
        <f>AC30+AH29</f>
        <v>26</v>
      </c>
      <c r="AI30" s="1">
        <f>AD30+AI29</f>
        <v>0</v>
      </c>
      <c r="AJ30" s="2">
        <f>AJ29/F30</f>
        <v>0.67346938775510201</v>
      </c>
      <c r="AK30" s="1"/>
      <c r="AL30" s="1">
        <f>AG30+AL29</f>
        <v>0</v>
      </c>
      <c r="AM30" s="1">
        <f>AH30+AM29</f>
        <v>26</v>
      </c>
      <c r="AN30" s="1">
        <f>AI30+AN29</f>
        <v>0</v>
      </c>
      <c r="AO30" s="2">
        <f>AO29/F30</f>
        <v>0.67346938775510201</v>
      </c>
      <c r="AP30" s="1"/>
      <c r="AQ30" s="1">
        <f>AL30+AQ29</f>
        <v>17</v>
      </c>
      <c r="AR30" s="1">
        <f>AM30+AR29</f>
        <v>30</v>
      </c>
      <c r="AS30" s="1">
        <f>AN30+AS29</f>
        <v>0</v>
      </c>
      <c r="AT30" s="2">
        <f>AT29/F30</f>
        <v>0.88775510204081631</v>
      </c>
      <c r="AU30" s="1"/>
      <c r="AV30" s="1">
        <f>AQ30+AV29</f>
        <v>17</v>
      </c>
      <c r="AW30" s="1">
        <f>AR30+AW29</f>
        <v>30</v>
      </c>
      <c r="AX30" s="1">
        <f>AS30+AX29</f>
        <v>0</v>
      </c>
      <c r="AY30" s="2">
        <f>AY29/F30</f>
        <v>0.88775510204081631</v>
      </c>
      <c r="AZ30" s="1"/>
      <c r="BA30" s="1">
        <f>AV30+BA29</f>
        <v>17</v>
      </c>
      <c r="BB30" s="1">
        <f>AW30+BB29</f>
        <v>30</v>
      </c>
      <c r="BC30" s="1">
        <f>AX30+BC29</f>
        <v>0</v>
      </c>
      <c r="BD30" s="2">
        <f>BD29/F30</f>
        <v>0.88775510204081631</v>
      </c>
      <c r="BE30" s="1"/>
      <c r="BF30" s="1">
        <f>BA30+BF29</f>
        <v>17</v>
      </c>
      <c r="BG30" s="1">
        <f>BB30+BG29</f>
        <v>30</v>
      </c>
      <c r="BH30" s="1">
        <f>BC30+BH29</f>
        <v>0</v>
      </c>
      <c r="BI30" s="2">
        <f>BI29/F30</f>
        <v>0.88775510204081631</v>
      </c>
      <c r="BJ30" s="1"/>
      <c r="BK30" s="1">
        <f>BF30+BK29</f>
        <v>17</v>
      </c>
      <c r="BL30" s="1">
        <f>BG30+BL29</f>
        <v>30</v>
      </c>
      <c r="BM30" s="1">
        <f>BH30+BM29</f>
        <v>0</v>
      </c>
      <c r="BN30" s="2">
        <f>BN29/F30</f>
        <v>0.88775510204081631</v>
      </c>
      <c r="BO30" s="1"/>
      <c r="BP30" s="1">
        <f>BK30+BP29</f>
        <v>17</v>
      </c>
      <c r="BQ30" s="1">
        <f>BL30+BQ29</f>
        <v>30</v>
      </c>
      <c r="BR30" s="1">
        <f>BM30+BR29</f>
        <v>0</v>
      </c>
      <c r="BS30" s="2">
        <f>BS29/F30</f>
        <v>0.88775510204081631</v>
      </c>
    </row>
    <row r="31" spans="1:71" x14ac:dyDescent="0.25">
      <c r="I31" s="71"/>
    </row>
    <row r="32" spans="1:71" x14ac:dyDescent="0.25">
      <c r="A32" s="19" t="s">
        <v>202</v>
      </c>
      <c r="B32" s="1"/>
      <c r="C32" s="1"/>
      <c r="D32" s="1"/>
      <c r="E32" s="16"/>
      <c r="F32" s="1"/>
      <c r="G32" s="2"/>
      <c r="H32" s="66"/>
      <c r="I32" s="71"/>
      <c r="J32" s="76"/>
      <c r="K32" s="9">
        <v>2025</v>
      </c>
      <c r="L32" s="9">
        <v>2025</v>
      </c>
      <c r="M32" s="9"/>
      <c r="N32" s="9"/>
      <c r="O32" s="9"/>
      <c r="P32" s="66">
        <f>+H32</f>
        <v>0</v>
      </c>
      <c r="Q32" s="9"/>
      <c r="R32" s="9"/>
      <c r="S32" s="9"/>
      <c r="T32" s="9"/>
      <c r="U32" s="1">
        <f t="shared" ref="U32:U36" si="18">SUM(P32:T32)</f>
        <v>0</v>
      </c>
      <c r="V32" s="9"/>
      <c r="W32" s="9"/>
      <c r="X32" s="9"/>
      <c r="Y32" s="9"/>
      <c r="Z32" s="1">
        <f t="shared" ref="Z32:Z36" si="19">SUM(U32:Y32)</f>
        <v>0</v>
      </c>
      <c r="AA32" s="9"/>
      <c r="AB32" s="9"/>
      <c r="AC32" s="9"/>
      <c r="AD32" s="9"/>
      <c r="AE32" s="1">
        <f t="shared" ref="AE32:AE36" si="20">SUM(Z32:AD32)</f>
        <v>0</v>
      </c>
      <c r="AF32" s="9"/>
      <c r="AG32" s="9"/>
      <c r="AH32" s="9"/>
      <c r="AI32" s="9"/>
      <c r="AJ32" s="1">
        <f t="shared" ref="AJ32:AJ36" si="21">SUM(AE32:AI32)</f>
        <v>0</v>
      </c>
      <c r="AK32" s="9"/>
      <c r="AL32" s="9"/>
      <c r="AM32" s="9"/>
      <c r="AN32" s="9"/>
      <c r="AO32" s="1">
        <f t="shared" ref="AO32:AO36" si="22">SUM(AJ32:AN32)</f>
        <v>0</v>
      </c>
      <c r="AP32" s="9"/>
      <c r="AQ32" s="9"/>
      <c r="AR32" s="9"/>
      <c r="AS32" s="9"/>
      <c r="AT32" s="1">
        <f t="shared" ref="AT32:AT36" si="23">SUM(AO32:AS32)</f>
        <v>0</v>
      </c>
      <c r="AU32" s="9"/>
      <c r="AV32" s="9"/>
      <c r="AW32" s="9"/>
      <c r="AX32" s="9"/>
      <c r="AY32" s="1">
        <f t="shared" ref="AY32:AY36" si="24">SUM(AT32:AX32)</f>
        <v>0</v>
      </c>
      <c r="AZ32" s="9"/>
      <c r="BA32" s="9"/>
      <c r="BB32" s="9"/>
      <c r="BC32" s="9"/>
      <c r="BD32" s="1">
        <f t="shared" ref="BD32:BD36" si="25">SUM(AY32:BC32)</f>
        <v>0</v>
      </c>
      <c r="BE32" s="9"/>
      <c r="BF32" s="9"/>
      <c r="BG32" s="9"/>
      <c r="BH32" s="9"/>
      <c r="BI32" s="1">
        <f t="shared" ref="BI32:BI36" si="26">SUM(BD32:BH32)</f>
        <v>0</v>
      </c>
      <c r="BJ32" s="9"/>
      <c r="BK32" s="9"/>
      <c r="BL32" s="9"/>
      <c r="BM32" s="9"/>
      <c r="BN32" s="1">
        <f t="shared" ref="BN32:BN36" si="27">SUM(BI32:BM32)</f>
        <v>0</v>
      </c>
      <c r="BO32" s="9"/>
      <c r="BP32" s="9"/>
      <c r="BQ32" s="9"/>
      <c r="BR32" s="9"/>
      <c r="BS32" s="1">
        <f t="shared" ref="BS32:BS36" si="28">SUM(BN32:BR32)</f>
        <v>0</v>
      </c>
    </row>
    <row r="33" spans="1:71" x14ac:dyDescent="0.25">
      <c r="A33" s="19"/>
      <c r="B33" s="1" t="s">
        <v>203</v>
      </c>
      <c r="C33" s="12">
        <v>5</v>
      </c>
      <c r="D33" s="12">
        <v>3015</v>
      </c>
      <c r="E33" s="16">
        <v>22</v>
      </c>
      <c r="F33" s="1"/>
      <c r="G33" s="2">
        <f>$BS33/E33</f>
        <v>0.86363636363636365</v>
      </c>
      <c r="H33" s="66">
        <v>19</v>
      </c>
      <c r="I33" s="71">
        <f t="shared" si="0"/>
        <v>19</v>
      </c>
      <c r="J33" s="76"/>
      <c r="K33" s="9">
        <v>2025</v>
      </c>
      <c r="L33" s="9">
        <v>2025</v>
      </c>
      <c r="M33" s="9"/>
      <c r="N33" s="9"/>
      <c r="O33" s="9"/>
      <c r="P33" s="66">
        <f>SUM(M33:O33)+H33</f>
        <v>19</v>
      </c>
      <c r="Q33" s="9"/>
      <c r="R33" s="9"/>
      <c r="S33" s="9"/>
      <c r="T33" s="9"/>
      <c r="U33" s="1">
        <f t="shared" si="18"/>
        <v>19</v>
      </c>
      <c r="V33" s="9"/>
      <c r="W33" s="9"/>
      <c r="X33" s="9"/>
      <c r="Y33" s="9"/>
      <c r="Z33" s="1">
        <f t="shared" si="19"/>
        <v>19</v>
      </c>
      <c r="AA33" s="9"/>
      <c r="AB33" s="9"/>
      <c r="AC33" s="9"/>
      <c r="AD33" s="9"/>
      <c r="AE33" s="1">
        <f t="shared" si="20"/>
        <v>19</v>
      </c>
      <c r="AF33" s="9"/>
      <c r="AG33" s="9"/>
      <c r="AH33" s="9"/>
      <c r="AI33" s="9"/>
      <c r="AJ33" s="1">
        <f t="shared" si="21"/>
        <v>19</v>
      </c>
      <c r="AK33" s="9"/>
      <c r="AL33" s="9"/>
      <c r="AM33" s="9"/>
      <c r="AN33" s="9"/>
      <c r="AO33" s="1">
        <f t="shared" si="22"/>
        <v>19</v>
      </c>
      <c r="AP33" s="9"/>
      <c r="AQ33" s="9"/>
      <c r="AR33" s="9"/>
      <c r="AS33" s="9"/>
      <c r="AT33" s="1">
        <f t="shared" si="23"/>
        <v>19</v>
      </c>
      <c r="AU33" s="9"/>
      <c r="AV33" s="9"/>
      <c r="AW33" s="9"/>
      <c r="AX33" s="9"/>
      <c r="AY33" s="1">
        <f t="shared" si="24"/>
        <v>19</v>
      </c>
      <c r="AZ33" s="9"/>
      <c r="BA33" s="9"/>
      <c r="BB33" s="9"/>
      <c r="BC33" s="9"/>
      <c r="BD33" s="1">
        <f t="shared" si="25"/>
        <v>19</v>
      </c>
      <c r="BE33" s="9"/>
      <c r="BF33" s="9"/>
      <c r="BG33" s="9"/>
      <c r="BH33" s="9"/>
      <c r="BI33" s="1">
        <f t="shared" si="26"/>
        <v>19</v>
      </c>
      <c r="BJ33" s="9"/>
      <c r="BK33" s="9"/>
      <c r="BL33" s="9"/>
      <c r="BM33" s="9"/>
      <c r="BN33" s="1">
        <f t="shared" si="27"/>
        <v>19</v>
      </c>
      <c r="BO33" s="9"/>
      <c r="BP33" s="9"/>
      <c r="BQ33" s="9"/>
      <c r="BR33" s="9"/>
      <c r="BS33" s="1">
        <f t="shared" si="28"/>
        <v>19</v>
      </c>
    </row>
    <row r="34" spans="1:71" s="86" customFormat="1" x14ac:dyDescent="0.25">
      <c r="A34" s="94"/>
      <c r="B34" s="117" t="s">
        <v>204</v>
      </c>
      <c r="C34" s="87">
        <v>7</v>
      </c>
      <c r="D34" s="87">
        <v>401</v>
      </c>
      <c r="E34" s="120">
        <v>28</v>
      </c>
      <c r="F34" s="82"/>
      <c r="G34" s="83">
        <f t="shared" ref="G34:G36" si="29">$BS34/E34</f>
        <v>0.5357142857142857</v>
      </c>
      <c r="H34" s="84">
        <v>12</v>
      </c>
      <c r="I34" s="90">
        <f t="shared" si="0"/>
        <v>12</v>
      </c>
      <c r="J34" s="91"/>
      <c r="K34" s="85">
        <v>2025</v>
      </c>
      <c r="L34" s="9">
        <v>2025</v>
      </c>
      <c r="M34" s="97"/>
      <c r="N34" s="97">
        <v>3</v>
      </c>
      <c r="O34" s="97"/>
      <c r="P34" s="84">
        <f>SUM(M34:O34)+H34</f>
        <v>15</v>
      </c>
      <c r="Q34" s="85"/>
      <c r="R34" s="85"/>
      <c r="S34" s="85"/>
      <c r="T34" s="85"/>
      <c r="U34" s="82">
        <f t="shared" si="18"/>
        <v>15</v>
      </c>
      <c r="V34" s="85"/>
      <c r="W34" s="85"/>
      <c r="X34" s="85"/>
      <c r="Y34" s="85"/>
      <c r="Z34" s="82">
        <f t="shared" si="19"/>
        <v>15</v>
      </c>
      <c r="AA34" s="85"/>
      <c r="AB34" s="85"/>
      <c r="AC34" s="85"/>
      <c r="AD34" s="85"/>
      <c r="AE34" s="82">
        <f t="shared" si="20"/>
        <v>15</v>
      </c>
      <c r="AF34" s="85"/>
      <c r="AG34" s="85"/>
      <c r="AH34" s="85"/>
      <c r="AI34" s="85"/>
      <c r="AJ34" s="82">
        <f t="shared" si="21"/>
        <v>15</v>
      </c>
      <c r="AK34" s="85"/>
      <c r="AL34" s="85"/>
      <c r="AM34" s="85"/>
      <c r="AN34" s="85"/>
      <c r="AO34" s="82">
        <f t="shared" si="22"/>
        <v>15</v>
      </c>
      <c r="AP34" s="85"/>
      <c r="AQ34" s="85"/>
      <c r="AR34" s="85"/>
      <c r="AS34" s="85"/>
      <c r="AT34" s="82">
        <f t="shared" si="23"/>
        <v>15</v>
      </c>
      <c r="AU34" s="85"/>
      <c r="AV34" s="85"/>
      <c r="AW34" s="85"/>
      <c r="AX34" s="85"/>
      <c r="AY34" s="82">
        <f t="shared" si="24"/>
        <v>15</v>
      </c>
      <c r="AZ34" s="85"/>
      <c r="BA34" s="85"/>
      <c r="BB34" s="85"/>
      <c r="BC34" s="85"/>
      <c r="BD34" s="82">
        <f t="shared" si="25"/>
        <v>15</v>
      </c>
      <c r="BE34" s="85"/>
      <c r="BF34" s="85"/>
      <c r="BG34" s="85"/>
      <c r="BH34" s="85"/>
      <c r="BI34" s="82">
        <f t="shared" si="26"/>
        <v>15</v>
      </c>
      <c r="BJ34" s="85"/>
      <c r="BK34" s="85"/>
      <c r="BL34" s="85"/>
      <c r="BM34" s="85"/>
      <c r="BN34" s="82">
        <f t="shared" si="27"/>
        <v>15</v>
      </c>
      <c r="BO34" s="85"/>
      <c r="BP34" s="85"/>
      <c r="BQ34" s="85"/>
      <c r="BR34" s="85"/>
      <c r="BS34" s="82">
        <f t="shared" si="28"/>
        <v>15</v>
      </c>
    </row>
    <row r="35" spans="1:71" s="86" customFormat="1" x14ac:dyDescent="0.25">
      <c r="A35" s="94"/>
      <c r="B35" s="82" t="s">
        <v>205</v>
      </c>
      <c r="C35" s="87">
        <v>14</v>
      </c>
      <c r="D35" s="87">
        <v>614</v>
      </c>
      <c r="E35" s="120">
        <v>15</v>
      </c>
      <c r="F35" s="82"/>
      <c r="G35" s="83">
        <f t="shared" si="29"/>
        <v>0.33333333333333331</v>
      </c>
      <c r="H35" s="84">
        <v>3</v>
      </c>
      <c r="I35" s="90">
        <f t="shared" si="0"/>
        <v>4</v>
      </c>
      <c r="J35" s="91">
        <v>1</v>
      </c>
      <c r="K35" s="85">
        <v>2025</v>
      </c>
      <c r="L35" s="9">
        <v>2025</v>
      </c>
      <c r="M35" s="97"/>
      <c r="N35" s="97">
        <v>1</v>
      </c>
      <c r="O35" s="97"/>
      <c r="P35" s="84">
        <f>SUM(M35:O35)+H35</f>
        <v>4</v>
      </c>
      <c r="Q35" s="85">
        <v>1</v>
      </c>
      <c r="R35" s="85"/>
      <c r="S35" s="85"/>
      <c r="T35" s="85"/>
      <c r="U35" s="82">
        <f t="shared" si="18"/>
        <v>5</v>
      </c>
      <c r="V35" s="85"/>
      <c r="W35" s="85"/>
      <c r="X35" s="85"/>
      <c r="Y35" s="85"/>
      <c r="Z35" s="82">
        <f t="shared" si="19"/>
        <v>5</v>
      </c>
      <c r="AA35" s="85"/>
      <c r="AB35" s="85"/>
      <c r="AC35" s="85"/>
      <c r="AD35" s="85"/>
      <c r="AE35" s="82">
        <f t="shared" si="20"/>
        <v>5</v>
      </c>
      <c r="AF35" s="85"/>
      <c r="AG35" s="85"/>
      <c r="AH35" s="85"/>
      <c r="AI35" s="85"/>
      <c r="AJ35" s="82">
        <f t="shared" si="21"/>
        <v>5</v>
      </c>
      <c r="AK35" s="85"/>
      <c r="AL35" s="85"/>
      <c r="AM35" s="85"/>
      <c r="AN35" s="85"/>
      <c r="AO35" s="82">
        <f t="shared" si="22"/>
        <v>5</v>
      </c>
      <c r="AP35" s="85"/>
      <c r="AQ35" s="85"/>
      <c r="AR35" s="85"/>
      <c r="AS35" s="85"/>
      <c r="AT35" s="82">
        <f t="shared" si="23"/>
        <v>5</v>
      </c>
      <c r="AU35" s="85"/>
      <c r="AV35" s="85"/>
      <c r="AW35" s="85"/>
      <c r="AX35" s="85"/>
      <c r="AY35" s="82">
        <f t="shared" si="24"/>
        <v>5</v>
      </c>
      <c r="AZ35" s="85"/>
      <c r="BA35" s="85"/>
      <c r="BB35" s="85"/>
      <c r="BC35" s="85"/>
      <c r="BD35" s="82">
        <f t="shared" si="25"/>
        <v>5</v>
      </c>
      <c r="BE35" s="85"/>
      <c r="BF35" s="85"/>
      <c r="BG35" s="85"/>
      <c r="BH35" s="85"/>
      <c r="BI35" s="82">
        <f t="shared" si="26"/>
        <v>5</v>
      </c>
      <c r="BJ35" s="85"/>
      <c r="BK35" s="85"/>
      <c r="BL35" s="85"/>
      <c r="BM35" s="85"/>
      <c r="BN35" s="82">
        <f t="shared" si="27"/>
        <v>5</v>
      </c>
      <c r="BO35" s="85"/>
      <c r="BP35" s="85"/>
      <c r="BQ35" s="85"/>
      <c r="BR35" s="85"/>
      <c r="BS35" s="82">
        <f t="shared" si="28"/>
        <v>5</v>
      </c>
    </row>
    <row r="36" spans="1:71" s="147" customFormat="1" x14ac:dyDescent="0.25">
      <c r="A36" s="175"/>
      <c r="B36" s="141" t="s">
        <v>206</v>
      </c>
      <c r="C36" s="142">
        <v>19</v>
      </c>
      <c r="D36" s="142">
        <v>10124</v>
      </c>
      <c r="E36" s="149">
        <v>34</v>
      </c>
      <c r="F36" s="141"/>
      <c r="G36" s="143">
        <f t="shared" si="29"/>
        <v>1.0294117647058822</v>
      </c>
      <c r="H36" s="144">
        <v>20</v>
      </c>
      <c r="I36" s="177">
        <f t="shared" si="0"/>
        <v>23</v>
      </c>
      <c r="J36" s="145">
        <v>3</v>
      </c>
      <c r="K36" s="146">
        <v>2025</v>
      </c>
      <c r="L36" s="9">
        <v>2025</v>
      </c>
      <c r="M36" s="178"/>
      <c r="N36" s="178">
        <v>12</v>
      </c>
      <c r="O36" s="178"/>
      <c r="P36" s="144">
        <f>SUM(M36:O36)+H36</f>
        <v>32</v>
      </c>
      <c r="Q36" s="146"/>
      <c r="R36" s="146"/>
      <c r="S36" s="146"/>
      <c r="T36" s="146"/>
      <c r="U36" s="141">
        <f t="shared" si="18"/>
        <v>32</v>
      </c>
      <c r="V36" s="146"/>
      <c r="W36" s="146"/>
      <c r="X36" s="146"/>
      <c r="Y36" s="146"/>
      <c r="Z36" s="141">
        <f t="shared" si="19"/>
        <v>32</v>
      </c>
      <c r="AA36" s="146"/>
      <c r="AB36" s="146"/>
      <c r="AC36" s="146"/>
      <c r="AD36" s="146"/>
      <c r="AE36" s="141">
        <f t="shared" si="20"/>
        <v>32</v>
      </c>
      <c r="AF36" s="146"/>
      <c r="AG36" s="146"/>
      <c r="AH36" s="146"/>
      <c r="AI36" s="146"/>
      <c r="AJ36" s="141">
        <f t="shared" si="21"/>
        <v>32</v>
      </c>
      <c r="AK36" s="146"/>
      <c r="AL36" s="146"/>
      <c r="AM36" s="146"/>
      <c r="AN36" s="146"/>
      <c r="AO36" s="141">
        <f t="shared" si="22"/>
        <v>32</v>
      </c>
      <c r="AP36" s="146"/>
      <c r="AQ36" s="146"/>
      <c r="AR36" s="146"/>
      <c r="AS36" s="146"/>
      <c r="AT36" s="141">
        <f t="shared" si="23"/>
        <v>32</v>
      </c>
      <c r="AU36" s="146">
        <v>3</v>
      </c>
      <c r="AV36" s="146"/>
      <c r="AW36" s="146"/>
      <c r="AX36" s="146"/>
      <c r="AY36" s="141">
        <f t="shared" si="24"/>
        <v>35</v>
      </c>
      <c r="AZ36" s="146"/>
      <c r="BA36" s="146"/>
      <c r="BB36" s="146"/>
      <c r="BC36" s="146"/>
      <c r="BD36" s="141">
        <f t="shared" si="25"/>
        <v>35</v>
      </c>
      <c r="BE36" s="146"/>
      <c r="BF36" s="146"/>
      <c r="BG36" s="146"/>
      <c r="BH36" s="146"/>
      <c r="BI36" s="141">
        <f t="shared" si="26"/>
        <v>35</v>
      </c>
      <c r="BJ36" s="146"/>
      <c r="BK36" s="146"/>
      <c r="BL36" s="146"/>
      <c r="BM36" s="146"/>
      <c r="BN36" s="141">
        <f t="shared" si="27"/>
        <v>35</v>
      </c>
      <c r="BO36" s="146"/>
      <c r="BP36" s="146"/>
      <c r="BQ36" s="146"/>
      <c r="BR36" s="146"/>
      <c r="BS36" s="141">
        <f t="shared" si="28"/>
        <v>35</v>
      </c>
    </row>
    <row r="37" spans="1:71" x14ac:dyDescent="0.25">
      <c r="A37" s="4"/>
      <c r="B37" s="4"/>
      <c r="C37" s="4"/>
      <c r="D37" s="4"/>
      <c r="E37" s="4"/>
      <c r="F37" s="4"/>
      <c r="G37" s="4"/>
      <c r="H37" s="71"/>
      <c r="I37" s="71"/>
      <c r="J37" s="71"/>
      <c r="K37" s="4"/>
      <c r="L37" s="4"/>
      <c r="M37" s="71">
        <f t="shared" ref="M37:AR37" si="30">SUM(M32:M36)</f>
        <v>0</v>
      </c>
      <c r="N37" s="71">
        <f t="shared" si="30"/>
        <v>16</v>
      </c>
      <c r="O37" s="71">
        <f t="shared" si="30"/>
        <v>0</v>
      </c>
      <c r="P37" s="71">
        <f t="shared" si="30"/>
        <v>70</v>
      </c>
      <c r="Q37" s="71">
        <f t="shared" si="30"/>
        <v>1</v>
      </c>
      <c r="R37" s="71">
        <f t="shared" si="30"/>
        <v>0</v>
      </c>
      <c r="S37" s="71">
        <f t="shared" si="30"/>
        <v>0</v>
      </c>
      <c r="T37" s="71">
        <f t="shared" si="30"/>
        <v>0</v>
      </c>
      <c r="U37" s="71">
        <f t="shared" si="30"/>
        <v>71</v>
      </c>
      <c r="V37" s="71">
        <f t="shared" si="30"/>
        <v>0</v>
      </c>
      <c r="W37" s="71">
        <f t="shared" si="30"/>
        <v>0</v>
      </c>
      <c r="X37" s="71">
        <f t="shared" si="30"/>
        <v>0</v>
      </c>
      <c r="Y37" s="71">
        <f t="shared" si="30"/>
        <v>0</v>
      </c>
      <c r="Z37" s="71">
        <f t="shared" si="30"/>
        <v>71</v>
      </c>
      <c r="AA37" s="71">
        <f t="shared" si="30"/>
        <v>0</v>
      </c>
      <c r="AB37" s="71">
        <f t="shared" si="30"/>
        <v>0</v>
      </c>
      <c r="AC37" s="71">
        <f t="shared" si="30"/>
        <v>0</v>
      </c>
      <c r="AD37" s="71">
        <f t="shared" si="30"/>
        <v>0</v>
      </c>
      <c r="AE37" s="71">
        <f t="shared" si="30"/>
        <v>71</v>
      </c>
      <c r="AF37" s="71">
        <f t="shared" si="30"/>
        <v>0</v>
      </c>
      <c r="AG37" s="71">
        <f t="shared" si="30"/>
        <v>0</v>
      </c>
      <c r="AH37" s="71">
        <f t="shared" si="30"/>
        <v>0</v>
      </c>
      <c r="AI37" s="71">
        <f t="shared" si="30"/>
        <v>0</v>
      </c>
      <c r="AJ37" s="71">
        <f t="shared" si="30"/>
        <v>71</v>
      </c>
      <c r="AK37" s="71">
        <f t="shared" si="30"/>
        <v>0</v>
      </c>
      <c r="AL37" s="71">
        <f t="shared" si="30"/>
        <v>0</v>
      </c>
      <c r="AM37" s="71">
        <f t="shared" si="30"/>
        <v>0</v>
      </c>
      <c r="AN37" s="71">
        <f t="shared" si="30"/>
        <v>0</v>
      </c>
      <c r="AO37" s="71">
        <f t="shared" si="30"/>
        <v>71</v>
      </c>
      <c r="AP37" s="71">
        <f t="shared" si="30"/>
        <v>0</v>
      </c>
      <c r="AQ37" s="71">
        <f t="shared" si="30"/>
        <v>0</v>
      </c>
      <c r="AR37" s="71">
        <f t="shared" si="30"/>
        <v>0</v>
      </c>
      <c r="AS37" s="71">
        <f t="shared" ref="AS37:BS37" si="31">SUM(AS32:AS36)</f>
        <v>0</v>
      </c>
      <c r="AT37" s="71">
        <f t="shared" si="31"/>
        <v>71</v>
      </c>
      <c r="AU37" s="71">
        <f t="shared" si="31"/>
        <v>3</v>
      </c>
      <c r="AV37" s="71">
        <f t="shared" si="31"/>
        <v>0</v>
      </c>
      <c r="AW37" s="71">
        <f t="shared" si="31"/>
        <v>0</v>
      </c>
      <c r="AX37" s="71">
        <f t="shared" si="31"/>
        <v>0</v>
      </c>
      <c r="AY37" s="71">
        <f t="shared" si="31"/>
        <v>74</v>
      </c>
      <c r="AZ37" s="71">
        <f t="shared" si="31"/>
        <v>0</v>
      </c>
      <c r="BA37" s="71">
        <f t="shared" si="31"/>
        <v>0</v>
      </c>
      <c r="BB37" s="71">
        <f t="shared" si="31"/>
        <v>0</v>
      </c>
      <c r="BC37" s="71">
        <f t="shared" si="31"/>
        <v>0</v>
      </c>
      <c r="BD37" s="71">
        <f t="shared" si="31"/>
        <v>74</v>
      </c>
      <c r="BE37" s="71">
        <f t="shared" si="31"/>
        <v>0</v>
      </c>
      <c r="BF37" s="71">
        <f t="shared" si="31"/>
        <v>0</v>
      </c>
      <c r="BG37" s="71">
        <f t="shared" si="31"/>
        <v>0</v>
      </c>
      <c r="BH37" s="71">
        <f t="shared" si="31"/>
        <v>0</v>
      </c>
      <c r="BI37" s="71">
        <f t="shared" si="31"/>
        <v>74</v>
      </c>
      <c r="BJ37" s="71">
        <f t="shared" si="31"/>
        <v>0</v>
      </c>
      <c r="BK37" s="71">
        <f t="shared" si="31"/>
        <v>0</v>
      </c>
      <c r="BL37" s="71">
        <f t="shared" si="31"/>
        <v>0</v>
      </c>
      <c r="BM37" s="71">
        <f t="shared" si="31"/>
        <v>0</v>
      </c>
      <c r="BN37" s="71">
        <f t="shared" si="31"/>
        <v>74</v>
      </c>
      <c r="BO37" s="71">
        <f t="shared" si="31"/>
        <v>0</v>
      </c>
      <c r="BP37" s="71">
        <f t="shared" si="31"/>
        <v>0</v>
      </c>
      <c r="BQ37" s="71">
        <f t="shared" si="31"/>
        <v>0</v>
      </c>
      <c r="BR37" s="71">
        <f t="shared" si="31"/>
        <v>0</v>
      </c>
      <c r="BS37" s="71">
        <f t="shared" si="31"/>
        <v>74</v>
      </c>
    </row>
    <row r="38" spans="1:71" x14ac:dyDescent="0.25">
      <c r="A38" s="1"/>
      <c r="B38" s="1" t="s">
        <v>31</v>
      </c>
      <c r="C38" s="1">
        <f>COUNT(C33:C36)</f>
        <v>4</v>
      </c>
      <c r="D38" s="1"/>
      <c r="E38" s="1">
        <f>SUM(E32:E36)</f>
        <v>99</v>
      </c>
      <c r="F38" s="1">
        <f>SUM(E32:E36)+1</f>
        <v>100</v>
      </c>
      <c r="G38" s="2">
        <f>$BS37/F38</f>
        <v>0.74</v>
      </c>
      <c r="H38" s="66">
        <f>SUM(H32:H36)</f>
        <v>54</v>
      </c>
      <c r="I38" s="66">
        <f>SUM(I32:I36)</f>
        <v>58</v>
      </c>
      <c r="J38" s="66">
        <f>SUM(J32:J36)</f>
        <v>4</v>
      </c>
      <c r="K38" s="1"/>
      <c r="L38" s="1"/>
      <c r="M38" s="1"/>
      <c r="N38" s="1"/>
      <c r="O38" s="1"/>
      <c r="P38" s="2">
        <f>P37/F38</f>
        <v>0.7</v>
      </c>
      <c r="Q38" s="1"/>
      <c r="R38" s="1">
        <f>M37+R37</f>
        <v>0</v>
      </c>
      <c r="S38" s="1">
        <f>N37+S37</f>
        <v>16</v>
      </c>
      <c r="T38" s="1">
        <f>O37+T37</f>
        <v>0</v>
      </c>
      <c r="U38" s="2">
        <f>U37/F38</f>
        <v>0.71</v>
      </c>
      <c r="V38" s="1"/>
      <c r="W38" s="1">
        <f>R38+W37</f>
        <v>0</v>
      </c>
      <c r="X38" s="1">
        <f>S38+X37</f>
        <v>16</v>
      </c>
      <c r="Y38" s="1">
        <f>T38+Y37</f>
        <v>0</v>
      </c>
      <c r="Z38" s="2">
        <f>Z37/F38</f>
        <v>0.71</v>
      </c>
      <c r="AA38" s="1"/>
      <c r="AB38" s="1">
        <f>W38+AB37</f>
        <v>0</v>
      </c>
      <c r="AC38" s="1">
        <f>X38+AC37</f>
        <v>16</v>
      </c>
      <c r="AD38" s="1">
        <f>Y38+AD37</f>
        <v>0</v>
      </c>
      <c r="AE38" s="2">
        <f>AE37/F38</f>
        <v>0.71</v>
      </c>
      <c r="AF38" s="1"/>
      <c r="AG38" s="1">
        <f>AB38+AG37</f>
        <v>0</v>
      </c>
      <c r="AH38" s="1">
        <f>AC38+AH37</f>
        <v>16</v>
      </c>
      <c r="AI38" s="1">
        <f>AD38+AI37</f>
        <v>0</v>
      </c>
      <c r="AJ38" s="2">
        <f>AJ37/F38</f>
        <v>0.71</v>
      </c>
      <c r="AK38" s="1"/>
      <c r="AL38" s="1">
        <f>AG38+AL37</f>
        <v>0</v>
      </c>
      <c r="AM38" s="1">
        <f>AH38+AM37</f>
        <v>16</v>
      </c>
      <c r="AN38" s="1">
        <f>AI38+AN37</f>
        <v>0</v>
      </c>
      <c r="AO38" s="2">
        <f>AO37/F38</f>
        <v>0.71</v>
      </c>
      <c r="AP38" s="1"/>
      <c r="AQ38" s="1">
        <f>AL38+AQ37</f>
        <v>0</v>
      </c>
      <c r="AR38" s="1">
        <f>AM38+AR37</f>
        <v>16</v>
      </c>
      <c r="AS38" s="1">
        <f>AN38+AS37</f>
        <v>0</v>
      </c>
      <c r="AT38" s="2">
        <f>AT37/F38</f>
        <v>0.71</v>
      </c>
      <c r="AU38" s="1"/>
      <c r="AV38" s="1">
        <f>AQ38+AV37</f>
        <v>0</v>
      </c>
      <c r="AW38" s="1">
        <f>AR38+AW37</f>
        <v>16</v>
      </c>
      <c r="AX38" s="1">
        <f>AS38+AX37</f>
        <v>0</v>
      </c>
      <c r="AY38" s="2">
        <f>AY37/F38</f>
        <v>0.74</v>
      </c>
      <c r="AZ38" s="1"/>
      <c r="BA38" s="1">
        <f>AV38+BA37</f>
        <v>0</v>
      </c>
      <c r="BB38" s="1">
        <f>AW38+BB37</f>
        <v>16</v>
      </c>
      <c r="BC38" s="1">
        <f>AX38+BC37</f>
        <v>0</v>
      </c>
      <c r="BD38" s="2">
        <f>BD37/F38</f>
        <v>0.74</v>
      </c>
      <c r="BE38" s="1"/>
      <c r="BF38" s="1">
        <f>BA38+BF37</f>
        <v>0</v>
      </c>
      <c r="BG38" s="1">
        <f>BB38+BG37</f>
        <v>16</v>
      </c>
      <c r="BH38" s="1">
        <f>BC38+BH37</f>
        <v>0</v>
      </c>
      <c r="BI38" s="2">
        <f>BI37/F38</f>
        <v>0.74</v>
      </c>
      <c r="BJ38" s="1"/>
      <c r="BK38" s="1">
        <f>BF38+BK37</f>
        <v>0</v>
      </c>
      <c r="BL38" s="1">
        <f>BG38+BL37</f>
        <v>16</v>
      </c>
      <c r="BM38" s="1">
        <f>BH38+BM37</f>
        <v>0</v>
      </c>
      <c r="BN38" s="2">
        <f>BN37/F38</f>
        <v>0.74</v>
      </c>
      <c r="BO38" s="1"/>
      <c r="BP38" s="1">
        <f>BK38+BP37</f>
        <v>0</v>
      </c>
      <c r="BQ38" s="1">
        <f>BL38+BQ37</f>
        <v>16</v>
      </c>
      <c r="BR38" s="1">
        <f>BM38+BR37</f>
        <v>0</v>
      </c>
      <c r="BS38" s="2">
        <f>BS37/F38</f>
        <v>0.74</v>
      </c>
    </row>
    <row r="39" spans="1:71" x14ac:dyDescent="0.25">
      <c r="I39" s="71"/>
    </row>
    <row r="40" spans="1:71" ht="13.9" customHeight="1" x14ac:dyDescent="0.25">
      <c r="A40" s="19" t="s">
        <v>207</v>
      </c>
      <c r="B40" s="1"/>
      <c r="C40" s="1"/>
      <c r="D40" s="1"/>
      <c r="E40" s="16"/>
      <c r="F40" s="1"/>
      <c r="G40" s="2"/>
      <c r="H40" s="66"/>
      <c r="I40" s="71"/>
      <c r="J40" s="76"/>
      <c r="K40" s="9">
        <v>2025</v>
      </c>
      <c r="L40" s="9">
        <v>2025</v>
      </c>
      <c r="M40" s="9"/>
      <c r="N40" s="9"/>
      <c r="O40" s="9"/>
      <c r="P40" s="66">
        <f>+H40</f>
        <v>0</v>
      </c>
      <c r="Q40" s="9"/>
      <c r="R40" s="9"/>
      <c r="S40" s="9"/>
      <c r="T40" s="9"/>
      <c r="U40" s="1">
        <f t="shared" ref="U40:U47" si="32">SUM(P40:T40)</f>
        <v>0</v>
      </c>
      <c r="V40" s="9"/>
      <c r="W40" s="9"/>
      <c r="X40" s="9"/>
      <c r="Y40" s="9"/>
      <c r="Z40" s="1">
        <f t="shared" ref="Z40:Z47" si="33">SUM(U40:Y40)</f>
        <v>0</v>
      </c>
      <c r="AA40" s="9"/>
      <c r="AB40" s="9"/>
      <c r="AC40" s="9"/>
      <c r="AD40" s="9"/>
      <c r="AE40" s="1">
        <f t="shared" ref="AE40:AE47" si="34">SUM(Z40:AD40)</f>
        <v>0</v>
      </c>
      <c r="AF40" s="9"/>
      <c r="AG40" s="9"/>
      <c r="AH40" s="9"/>
      <c r="AI40" s="9"/>
      <c r="AJ40" s="1">
        <f t="shared" ref="AJ40:AJ47" si="35">SUM(AE40:AI40)</f>
        <v>0</v>
      </c>
      <c r="AK40" s="9"/>
      <c r="AL40" s="9"/>
      <c r="AM40" s="9"/>
      <c r="AN40" s="9"/>
      <c r="AO40" s="1">
        <f t="shared" ref="AO40:AO47" si="36">SUM(AJ40:AN40)</f>
        <v>0</v>
      </c>
      <c r="AP40" s="9"/>
      <c r="AQ40" s="9"/>
      <c r="AR40" s="9"/>
      <c r="AS40" s="9"/>
      <c r="AT40" s="1">
        <f t="shared" ref="AT40:AT47" si="37">SUM(AO40:AS40)</f>
        <v>0</v>
      </c>
      <c r="AU40" s="9"/>
      <c r="AV40" s="9"/>
      <c r="AW40" s="9"/>
      <c r="AX40" s="9"/>
      <c r="AY40" s="1">
        <f t="shared" ref="AY40:AY47" si="38">SUM(AT40:AX40)</f>
        <v>0</v>
      </c>
      <c r="AZ40" s="9"/>
      <c r="BA40" s="9"/>
      <c r="BB40" s="9"/>
      <c r="BC40" s="9"/>
      <c r="BD40" s="1">
        <f t="shared" ref="BD40:BD47" si="39">SUM(AY40:BC40)</f>
        <v>0</v>
      </c>
      <c r="BE40" s="9"/>
      <c r="BF40" s="9"/>
      <c r="BG40" s="9"/>
      <c r="BH40" s="9"/>
      <c r="BI40" s="1">
        <f t="shared" ref="BI40:BI47" si="40">SUM(BD40:BH40)</f>
        <v>0</v>
      </c>
      <c r="BJ40" s="9"/>
      <c r="BK40" s="9"/>
      <c r="BL40" s="9"/>
      <c r="BM40" s="9"/>
      <c r="BN40" s="1">
        <f t="shared" ref="BN40:BN47" si="41">SUM(BI40:BM40)</f>
        <v>0</v>
      </c>
      <c r="BO40" s="9"/>
      <c r="BP40" s="9"/>
      <c r="BQ40" s="9"/>
      <c r="BR40" s="9"/>
      <c r="BS40" s="1">
        <f t="shared" ref="BS40:BS47" si="42">SUM(BN40:BR40)</f>
        <v>0</v>
      </c>
    </row>
    <row r="41" spans="1:71" s="147" customFormat="1" x14ac:dyDescent="0.25">
      <c r="A41" s="175"/>
      <c r="B41" s="141" t="s">
        <v>208</v>
      </c>
      <c r="C41" s="142">
        <v>2</v>
      </c>
      <c r="D41" s="142">
        <v>7227</v>
      </c>
      <c r="E41" s="141">
        <v>34</v>
      </c>
      <c r="F41" s="141"/>
      <c r="G41" s="143">
        <f>$BS41/E41</f>
        <v>1.2647058823529411</v>
      </c>
      <c r="H41" s="144">
        <v>5</v>
      </c>
      <c r="I41" s="177">
        <f t="shared" si="0"/>
        <v>9</v>
      </c>
      <c r="J41" s="145">
        <v>4</v>
      </c>
      <c r="K41" s="146">
        <v>2025</v>
      </c>
      <c r="L41" s="146">
        <v>2025</v>
      </c>
      <c r="M41" s="146">
        <v>7</v>
      </c>
      <c r="N41" s="146">
        <v>27</v>
      </c>
      <c r="O41" s="146"/>
      <c r="P41" s="144">
        <f>SUM(M41:O41)+H41</f>
        <v>39</v>
      </c>
      <c r="Q41" s="146">
        <v>2</v>
      </c>
      <c r="R41" s="146"/>
      <c r="S41" s="146"/>
      <c r="T41" s="146"/>
      <c r="U41" s="141">
        <f t="shared" si="32"/>
        <v>41</v>
      </c>
      <c r="V41" s="146"/>
      <c r="W41" s="146"/>
      <c r="X41" s="146"/>
      <c r="Y41" s="146"/>
      <c r="Z41" s="141">
        <f t="shared" si="33"/>
        <v>41</v>
      </c>
      <c r="AA41" s="146"/>
      <c r="AB41" s="146"/>
      <c r="AC41" s="146"/>
      <c r="AD41" s="146"/>
      <c r="AE41" s="141">
        <f t="shared" si="34"/>
        <v>41</v>
      </c>
      <c r="AF41" s="146"/>
      <c r="AG41" s="146"/>
      <c r="AH41" s="146"/>
      <c r="AI41" s="146"/>
      <c r="AJ41" s="141">
        <f t="shared" si="35"/>
        <v>41</v>
      </c>
      <c r="AK41" s="146"/>
      <c r="AL41" s="146"/>
      <c r="AM41" s="146"/>
      <c r="AN41" s="146"/>
      <c r="AO41" s="141">
        <f t="shared" si="36"/>
        <v>41</v>
      </c>
      <c r="AP41" s="146"/>
      <c r="AQ41" s="146"/>
      <c r="AR41" s="146"/>
      <c r="AS41" s="146"/>
      <c r="AT41" s="141">
        <f t="shared" si="37"/>
        <v>41</v>
      </c>
      <c r="AU41" s="146">
        <v>2</v>
      </c>
      <c r="AV41" s="146"/>
      <c r="AW41" s="146"/>
      <c r="AX41" s="146"/>
      <c r="AY41" s="141">
        <f t="shared" si="38"/>
        <v>43</v>
      </c>
      <c r="AZ41" s="146"/>
      <c r="BA41" s="146"/>
      <c r="BB41" s="146"/>
      <c r="BC41" s="146"/>
      <c r="BD41" s="141">
        <f t="shared" si="39"/>
        <v>43</v>
      </c>
      <c r="BE41" s="146"/>
      <c r="BF41" s="146"/>
      <c r="BG41" s="146"/>
      <c r="BH41" s="146"/>
      <c r="BI41" s="141">
        <f t="shared" si="40"/>
        <v>43</v>
      </c>
      <c r="BJ41" s="146"/>
      <c r="BK41" s="146"/>
      <c r="BL41" s="146"/>
      <c r="BM41" s="146"/>
      <c r="BN41" s="141">
        <f t="shared" si="41"/>
        <v>43</v>
      </c>
      <c r="BO41" s="146"/>
      <c r="BP41" s="146"/>
      <c r="BQ41" s="146"/>
      <c r="BR41" s="146"/>
      <c r="BS41" s="141">
        <f t="shared" si="42"/>
        <v>43</v>
      </c>
    </row>
    <row r="42" spans="1:71" x14ac:dyDescent="0.25">
      <c r="A42" s="19"/>
      <c r="B42" s="1" t="s">
        <v>209</v>
      </c>
      <c r="C42" s="111">
        <v>9.75</v>
      </c>
      <c r="D42" s="12"/>
      <c r="E42" s="1">
        <v>25</v>
      </c>
      <c r="F42" s="1"/>
      <c r="G42" s="2">
        <f t="shared" ref="G42:G47" si="43">$BS42/E42</f>
        <v>0.96</v>
      </c>
      <c r="H42" s="66">
        <v>5</v>
      </c>
      <c r="I42" s="71">
        <f t="shared" si="0"/>
        <v>5</v>
      </c>
      <c r="J42" s="76"/>
      <c r="K42" s="9">
        <v>2023</v>
      </c>
      <c r="L42" s="9">
        <v>2025</v>
      </c>
      <c r="M42" s="9"/>
      <c r="N42" s="9"/>
      <c r="O42" s="9"/>
      <c r="P42" s="66">
        <f>SUM(M42:O42)+H42</f>
        <v>5</v>
      </c>
      <c r="Q42" s="9"/>
      <c r="R42" s="9"/>
      <c r="S42" s="9">
        <v>19</v>
      </c>
      <c r="T42" s="9"/>
      <c r="U42" s="1">
        <f t="shared" si="32"/>
        <v>24</v>
      </c>
      <c r="V42" s="9"/>
      <c r="W42" s="9"/>
      <c r="X42" s="9"/>
      <c r="Y42" s="9"/>
      <c r="Z42" s="1">
        <f t="shared" si="33"/>
        <v>24</v>
      </c>
      <c r="AA42" s="9"/>
      <c r="AB42" s="9"/>
      <c r="AC42" s="9"/>
      <c r="AD42" s="9"/>
      <c r="AE42" s="1">
        <f t="shared" si="34"/>
        <v>24</v>
      </c>
      <c r="AF42" s="9"/>
      <c r="AG42" s="9"/>
      <c r="AH42" s="9"/>
      <c r="AI42" s="9"/>
      <c r="AJ42" s="1">
        <f t="shared" si="35"/>
        <v>24</v>
      </c>
      <c r="AK42" s="9"/>
      <c r="AL42" s="9"/>
      <c r="AM42" s="9"/>
      <c r="AN42" s="9"/>
      <c r="AO42" s="1">
        <f t="shared" si="36"/>
        <v>24</v>
      </c>
      <c r="AP42" s="9"/>
      <c r="AQ42" s="9"/>
      <c r="AR42" s="9"/>
      <c r="AS42" s="9"/>
      <c r="AT42" s="1">
        <f t="shared" si="37"/>
        <v>24</v>
      </c>
      <c r="AU42" s="9"/>
      <c r="AV42" s="9"/>
      <c r="AW42" s="9"/>
      <c r="AX42" s="9"/>
      <c r="AY42" s="1">
        <f t="shared" si="38"/>
        <v>24</v>
      </c>
      <c r="AZ42" s="9"/>
      <c r="BA42" s="9"/>
      <c r="BB42" s="9"/>
      <c r="BC42" s="9"/>
      <c r="BD42" s="1">
        <f t="shared" si="39"/>
        <v>24</v>
      </c>
      <c r="BE42" s="9"/>
      <c r="BF42" s="9"/>
      <c r="BG42" s="9"/>
      <c r="BH42" s="9"/>
      <c r="BI42" s="1">
        <f t="shared" si="40"/>
        <v>24</v>
      </c>
      <c r="BJ42" s="9"/>
      <c r="BK42" s="9"/>
      <c r="BL42" s="9"/>
      <c r="BM42" s="9"/>
      <c r="BN42" s="1">
        <f t="shared" si="41"/>
        <v>24</v>
      </c>
      <c r="BO42" s="9"/>
      <c r="BP42" s="9"/>
      <c r="BQ42" s="9"/>
      <c r="BR42" s="9"/>
      <c r="BS42" s="1">
        <f t="shared" si="42"/>
        <v>24</v>
      </c>
    </row>
    <row r="43" spans="1:71" x14ac:dyDescent="0.25">
      <c r="A43" s="19"/>
      <c r="B43" s="22" t="s">
        <v>210</v>
      </c>
      <c r="C43" s="20">
        <v>32</v>
      </c>
      <c r="D43" s="20">
        <v>7290</v>
      </c>
      <c r="E43" s="102">
        <v>22</v>
      </c>
      <c r="F43" s="1"/>
      <c r="G43" s="2">
        <f t="shared" si="43"/>
        <v>0.54545454545454541</v>
      </c>
      <c r="H43" s="66">
        <v>12</v>
      </c>
      <c r="I43" s="71">
        <f t="shared" si="0"/>
        <v>12</v>
      </c>
      <c r="J43" s="76"/>
      <c r="K43" s="9">
        <v>2025</v>
      </c>
      <c r="L43" s="9">
        <v>2024</v>
      </c>
      <c r="M43" s="9"/>
      <c r="N43" s="9"/>
      <c r="O43" s="9"/>
      <c r="P43" s="66">
        <f t="shared" ref="P43:P47" si="44">SUM(M43:O43)+H43</f>
        <v>12</v>
      </c>
      <c r="Q43" s="30"/>
      <c r="R43" s="9"/>
      <c r="S43" s="9"/>
      <c r="T43" s="9"/>
      <c r="U43" s="1">
        <f t="shared" si="32"/>
        <v>12</v>
      </c>
      <c r="V43" s="9"/>
      <c r="W43" s="9"/>
      <c r="X43" s="9"/>
      <c r="Y43" s="9"/>
      <c r="Z43" s="1">
        <f t="shared" si="33"/>
        <v>12</v>
      </c>
      <c r="AA43" s="9"/>
      <c r="AB43" s="9"/>
      <c r="AC43" s="9"/>
      <c r="AD43" s="9"/>
      <c r="AE43" s="1">
        <f t="shared" si="34"/>
        <v>12</v>
      </c>
      <c r="AF43" s="9"/>
      <c r="AG43" s="9"/>
      <c r="AH43" s="9"/>
      <c r="AI43" s="9"/>
      <c r="AJ43" s="1">
        <f t="shared" si="35"/>
        <v>12</v>
      </c>
      <c r="AK43" s="9"/>
      <c r="AL43" s="9"/>
      <c r="AM43" s="9"/>
      <c r="AN43" s="9"/>
      <c r="AO43" s="1">
        <f t="shared" si="36"/>
        <v>12</v>
      </c>
      <c r="AP43" s="9"/>
      <c r="AQ43" s="9"/>
      <c r="AR43" s="9"/>
      <c r="AS43" s="9"/>
      <c r="AT43" s="1">
        <f t="shared" si="37"/>
        <v>12</v>
      </c>
      <c r="AU43" s="9"/>
      <c r="AV43" s="9"/>
      <c r="AW43" s="9"/>
      <c r="AX43" s="9"/>
      <c r="AY43" s="1">
        <f t="shared" si="38"/>
        <v>12</v>
      </c>
      <c r="AZ43" s="9"/>
      <c r="BA43" s="9"/>
      <c r="BB43" s="9"/>
      <c r="BC43" s="9"/>
      <c r="BD43" s="1">
        <f t="shared" si="39"/>
        <v>12</v>
      </c>
      <c r="BE43" s="9"/>
      <c r="BF43" s="9"/>
      <c r="BG43" s="9"/>
      <c r="BH43" s="9"/>
      <c r="BI43" s="1">
        <f t="shared" si="40"/>
        <v>12</v>
      </c>
      <c r="BJ43" s="9"/>
      <c r="BK43" s="9"/>
      <c r="BL43" s="9"/>
      <c r="BM43" s="9"/>
      <c r="BN43" s="1">
        <f t="shared" si="41"/>
        <v>12</v>
      </c>
      <c r="BO43" s="9"/>
      <c r="BP43" s="9"/>
      <c r="BQ43" s="9"/>
      <c r="BR43" s="9"/>
      <c r="BS43" s="1">
        <f t="shared" si="42"/>
        <v>12</v>
      </c>
    </row>
    <row r="44" spans="1:71" s="86" customFormat="1" x14ac:dyDescent="0.25">
      <c r="A44" s="94"/>
      <c r="B44" s="82" t="s">
        <v>211</v>
      </c>
      <c r="C44" s="87">
        <v>42</v>
      </c>
      <c r="D44" s="87">
        <v>1896</v>
      </c>
      <c r="E44" s="82">
        <v>17</v>
      </c>
      <c r="F44" s="82"/>
      <c r="G44" s="83">
        <f t="shared" si="43"/>
        <v>0.70588235294117652</v>
      </c>
      <c r="H44" s="84">
        <v>12</v>
      </c>
      <c r="I44" s="90">
        <f t="shared" si="0"/>
        <v>12</v>
      </c>
      <c r="J44" s="91"/>
      <c r="K44" s="85">
        <v>2023</v>
      </c>
      <c r="L44" s="85">
        <v>2025</v>
      </c>
      <c r="M44" s="85"/>
      <c r="N44" s="85"/>
      <c r="O44" s="85"/>
      <c r="P44" s="84">
        <f t="shared" si="44"/>
        <v>12</v>
      </c>
      <c r="Q44" s="85"/>
      <c r="R44" s="85"/>
      <c r="S44" s="85"/>
      <c r="T44" s="85"/>
      <c r="U44" s="82">
        <f t="shared" si="32"/>
        <v>12</v>
      </c>
      <c r="V44" s="85"/>
      <c r="W44" s="85"/>
      <c r="X44" s="85"/>
      <c r="Y44" s="85"/>
      <c r="Z44" s="82">
        <f t="shared" si="33"/>
        <v>12</v>
      </c>
      <c r="AA44" s="85"/>
      <c r="AB44" s="85"/>
      <c r="AC44" s="85"/>
      <c r="AD44" s="85"/>
      <c r="AE44" s="82">
        <f t="shared" si="34"/>
        <v>12</v>
      </c>
      <c r="AF44" s="85"/>
      <c r="AG44" s="85"/>
      <c r="AH44" s="85"/>
      <c r="AI44" s="85"/>
      <c r="AJ44" s="82">
        <f t="shared" si="35"/>
        <v>12</v>
      </c>
      <c r="AK44" s="85"/>
      <c r="AL44" s="85"/>
      <c r="AM44" s="85"/>
      <c r="AN44" s="85"/>
      <c r="AO44" s="82">
        <f t="shared" si="36"/>
        <v>12</v>
      </c>
      <c r="AP44" s="85"/>
      <c r="AQ44" s="85"/>
      <c r="AR44" s="85"/>
      <c r="AS44" s="85"/>
      <c r="AT44" s="82">
        <f t="shared" si="37"/>
        <v>12</v>
      </c>
      <c r="AU44" s="85"/>
      <c r="AV44" s="85"/>
      <c r="AW44" s="85"/>
      <c r="AX44" s="85"/>
      <c r="AY44" s="82">
        <f t="shared" si="38"/>
        <v>12</v>
      </c>
      <c r="AZ44" s="85"/>
      <c r="BA44" s="85"/>
      <c r="BB44" s="85"/>
      <c r="BC44" s="85"/>
      <c r="BD44" s="82">
        <f t="shared" si="39"/>
        <v>12</v>
      </c>
      <c r="BE44" s="85"/>
      <c r="BF44" s="85"/>
      <c r="BG44" s="85"/>
      <c r="BH44" s="85"/>
      <c r="BI44" s="82">
        <f t="shared" si="40"/>
        <v>12</v>
      </c>
      <c r="BJ44" s="85"/>
      <c r="BK44" s="85"/>
      <c r="BL44" s="85"/>
      <c r="BM44" s="85"/>
      <c r="BN44" s="82">
        <f t="shared" si="41"/>
        <v>12</v>
      </c>
      <c r="BO44" s="85"/>
      <c r="BP44" s="85"/>
      <c r="BQ44" s="85"/>
      <c r="BR44" s="85"/>
      <c r="BS44" s="82">
        <f t="shared" si="42"/>
        <v>12</v>
      </c>
    </row>
    <row r="45" spans="1:71" s="147" customFormat="1" x14ac:dyDescent="0.25">
      <c r="A45" s="175"/>
      <c r="B45" s="141" t="s">
        <v>212</v>
      </c>
      <c r="C45" s="142">
        <v>54</v>
      </c>
      <c r="D45" s="142">
        <v>463</v>
      </c>
      <c r="E45" s="141">
        <v>30</v>
      </c>
      <c r="F45" s="141"/>
      <c r="G45" s="143">
        <f t="shared" si="43"/>
        <v>1</v>
      </c>
      <c r="H45" s="144">
        <v>15</v>
      </c>
      <c r="I45" s="177">
        <f t="shared" si="0"/>
        <v>15</v>
      </c>
      <c r="J45" s="145"/>
      <c r="K45" s="146">
        <v>2025</v>
      </c>
      <c r="L45" s="146">
        <v>2025</v>
      </c>
      <c r="M45" s="146"/>
      <c r="N45" s="146">
        <v>15</v>
      </c>
      <c r="O45" s="146"/>
      <c r="P45" s="144">
        <f t="shared" si="44"/>
        <v>30</v>
      </c>
      <c r="Q45" s="146"/>
      <c r="R45" s="146"/>
      <c r="S45" s="146"/>
      <c r="T45" s="146"/>
      <c r="U45" s="141">
        <f t="shared" si="32"/>
        <v>30</v>
      </c>
      <c r="V45" s="146"/>
      <c r="W45" s="146"/>
      <c r="X45" s="146"/>
      <c r="Y45" s="146"/>
      <c r="Z45" s="141">
        <f t="shared" si="33"/>
        <v>30</v>
      </c>
      <c r="AA45" s="146"/>
      <c r="AB45" s="146"/>
      <c r="AC45" s="146"/>
      <c r="AD45" s="146"/>
      <c r="AE45" s="141">
        <f t="shared" si="34"/>
        <v>30</v>
      </c>
      <c r="AF45" s="146"/>
      <c r="AG45" s="146"/>
      <c r="AH45" s="146"/>
      <c r="AI45" s="146"/>
      <c r="AJ45" s="141">
        <f t="shared" si="35"/>
        <v>30</v>
      </c>
      <c r="AK45" s="146"/>
      <c r="AL45" s="146"/>
      <c r="AM45" s="146"/>
      <c r="AN45" s="146"/>
      <c r="AO45" s="141">
        <f t="shared" si="36"/>
        <v>30</v>
      </c>
      <c r="AP45" s="146"/>
      <c r="AQ45" s="146"/>
      <c r="AR45" s="146"/>
      <c r="AS45" s="146"/>
      <c r="AT45" s="141">
        <f t="shared" si="37"/>
        <v>30</v>
      </c>
      <c r="AU45" s="146"/>
      <c r="AV45" s="146"/>
      <c r="AW45" s="146"/>
      <c r="AX45" s="146"/>
      <c r="AY45" s="141">
        <f t="shared" si="38"/>
        <v>30</v>
      </c>
      <c r="AZ45" s="146"/>
      <c r="BA45" s="146"/>
      <c r="BB45" s="146"/>
      <c r="BC45" s="146"/>
      <c r="BD45" s="141">
        <f t="shared" si="39"/>
        <v>30</v>
      </c>
      <c r="BE45" s="146"/>
      <c r="BF45" s="146"/>
      <c r="BG45" s="146"/>
      <c r="BH45" s="146"/>
      <c r="BI45" s="141">
        <f t="shared" si="40"/>
        <v>30</v>
      </c>
      <c r="BJ45" s="146"/>
      <c r="BK45" s="146"/>
      <c r="BL45" s="146"/>
      <c r="BM45" s="146"/>
      <c r="BN45" s="141">
        <f t="shared" si="41"/>
        <v>30</v>
      </c>
      <c r="BO45" s="146"/>
      <c r="BP45" s="146"/>
      <c r="BQ45" s="146"/>
      <c r="BR45" s="146"/>
      <c r="BS45" s="141">
        <f t="shared" si="42"/>
        <v>30</v>
      </c>
    </row>
    <row r="46" spans="1:71" s="147" customFormat="1" x14ac:dyDescent="0.25">
      <c r="A46" s="175"/>
      <c r="B46" s="192" t="s">
        <v>213</v>
      </c>
      <c r="C46" s="193">
        <v>65</v>
      </c>
      <c r="D46" s="193">
        <v>2937</v>
      </c>
      <c r="E46" s="194">
        <v>25</v>
      </c>
      <c r="F46" s="141"/>
      <c r="G46" s="143">
        <f t="shared" si="43"/>
        <v>1</v>
      </c>
      <c r="H46" s="144">
        <v>9</v>
      </c>
      <c r="I46" s="177">
        <f t="shared" si="0"/>
        <v>9</v>
      </c>
      <c r="J46" s="145"/>
      <c r="K46" s="146">
        <v>2023</v>
      </c>
      <c r="L46" s="146">
        <v>2025</v>
      </c>
      <c r="M46" s="146"/>
      <c r="N46" s="146"/>
      <c r="O46" s="146"/>
      <c r="P46" s="144">
        <f t="shared" si="44"/>
        <v>9</v>
      </c>
      <c r="Q46" s="195"/>
      <c r="R46" s="146"/>
      <c r="S46" s="146">
        <v>16</v>
      </c>
      <c r="T46" s="146"/>
      <c r="U46" s="141">
        <f t="shared" si="32"/>
        <v>25</v>
      </c>
      <c r="V46" s="146"/>
      <c r="W46" s="146"/>
      <c r="X46" s="146"/>
      <c r="Y46" s="146"/>
      <c r="Z46" s="141">
        <f t="shared" si="33"/>
        <v>25</v>
      </c>
      <c r="AA46" s="146"/>
      <c r="AB46" s="146"/>
      <c r="AC46" s="146"/>
      <c r="AD46" s="146"/>
      <c r="AE46" s="141">
        <f t="shared" si="34"/>
        <v>25</v>
      </c>
      <c r="AF46" s="146"/>
      <c r="AG46" s="146"/>
      <c r="AH46" s="146"/>
      <c r="AI46" s="146"/>
      <c r="AJ46" s="141">
        <f t="shared" si="35"/>
        <v>25</v>
      </c>
      <c r="AK46" s="146"/>
      <c r="AL46" s="146"/>
      <c r="AM46" s="146"/>
      <c r="AN46" s="146"/>
      <c r="AO46" s="141">
        <f t="shared" si="36"/>
        <v>25</v>
      </c>
      <c r="AP46" s="146"/>
      <c r="AQ46" s="146"/>
      <c r="AR46" s="146"/>
      <c r="AS46" s="146"/>
      <c r="AT46" s="141">
        <f t="shared" si="37"/>
        <v>25</v>
      </c>
      <c r="AU46" s="146"/>
      <c r="AV46" s="146"/>
      <c r="AW46" s="146"/>
      <c r="AX46" s="146"/>
      <c r="AY46" s="141">
        <f t="shared" si="38"/>
        <v>25</v>
      </c>
      <c r="AZ46" s="146"/>
      <c r="BA46" s="146"/>
      <c r="BB46" s="146"/>
      <c r="BC46" s="146"/>
      <c r="BD46" s="141">
        <f t="shared" si="39"/>
        <v>25</v>
      </c>
      <c r="BE46" s="146"/>
      <c r="BF46" s="146"/>
      <c r="BG46" s="146"/>
      <c r="BH46" s="146"/>
      <c r="BI46" s="141">
        <f t="shared" si="40"/>
        <v>25</v>
      </c>
      <c r="BJ46" s="146"/>
      <c r="BK46" s="146"/>
      <c r="BL46" s="146"/>
      <c r="BM46" s="146"/>
      <c r="BN46" s="141">
        <f t="shared" si="41"/>
        <v>25</v>
      </c>
      <c r="BO46" s="146"/>
      <c r="BP46" s="146"/>
      <c r="BQ46" s="146"/>
      <c r="BR46" s="146"/>
      <c r="BS46" s="141">
        <f t="shared" si="42"/>
        <v>25</v>
      </c>
    </row>
    <row r="47" spans="1:71" s="86" customFormat="1" x14ac:dyDescent="0.25">
      <c r="A47" s="94"/>
      <c r="B47" s="82" t="s">
        <v>214</v>
      </c>
      <c r="C47" s="87">
        <v>69</v>
      </c>
      <c r="D47" s="87">
        <v>2770</v>
      </c>
      <c r="E47" s="82">
        <v>26</v>
      </c>
      <c r="F47" s="82"/>
      <c r="G47" s="83">
        <f t="shared" si="43"/>
        <v>0.92307692307692313</v>
      </c>
      <c r="H47" s="84">
        <v>9</v>
      </c>
      <c r="I47" s="90">
        <f t="shared" si="0"/>
        <v>9</v>
      </c>
      <c r="J47" s="91"/>
      <c r="K47" s="85">
        <v>2025</v>
      </c>
      <c r="L47" s="85">
        <v>2025</v>
      </c>
      <c r="M47" s="85"/>
      <c r="N47" s="85">
        <v>15</v>
      </c>
      <c r="O47" s="85"/>
      <c r="P47" s="84">
        <f t="shared" si="44"/>
        <v>24</v>
      </c>
      <c r="Q47" s="85"/>
      <c r="R47" s="85"/>
      <c r="S47" s="85"/>
      <c r="T47" s="85"/>
      <c r="U47" s="82">
        <f t="shared" si="32"/>
        <v>24</v>
      </c>
      <c r="V47" s="85"/>
      <c r="W47" s="85"/>
      <c r="X47" s="85"/>
      <c r="Y47" s="85"/>
      <c r="Z47" s="82">
        <f t="shared" si="33"/>
        <v>24</v>
      </c>
      <c r="AA47" s="85"/>
      <c r="AB47" s="85"/>
      <c r="AC47" s="85"/>
      <c r="AD47" s="85"/>
      <c r="AE47" s="82">
        <f t="shared" si="34"/>
        <v>24</v>
      </c>
      <c r="AF47" s="85"/>
      <c r="AG47" s="85"/>
      <c r="AH47" s="85"/>
      <c r="AI47" s="85"/>
      <c r="AJ47" s="82">
        <f t="shared" si="35"/>
        <v>24</v>
      </c>
      <c r="AK47" s="85"/>
      <c r="AL47" s="85"/>
      <c r="AM47" s="85"/>
      <c r="AN47" s="85"/>
      <c r="AO47" s="82">
        <f t="shared" si="36"/>
        <v>24</v>
      </c>
      <c r="AP47" s="85"/>
      <c r="AQ47" s="85"/>
      <c r="AR47" s="85"/>
      <c r="AS47" s="85"/>
      <c r="AT47" s="82">
        <f t="shared" si="37"/>
        <v>24</v>
      </c>
      <c r="AU47" s="85"/>
      <c r="AV47" s="85"/>
      <c r="AW47" s="85"/>
      <c r="AX47" s="85"/>
      <c r="AY47" s="82">
        <f t="shared" si="38"/>
        <v>24</v>
      </c>
      <c r="AZ47" s="85"/>
      <c r="BA47" s="85"/>
      <c r="BB47" s="85"/>
      <c r="BC47" s="85"/>
      <c r="BD47" s="82">
        <f t="shared" si="39"/>
        <v>24</v>
      </c>
      <c r="BE47" s="85"/>
      <c r="BF47" s="85"/>
      <c r="BG47" s="85"/>
      <c r="BH47" s="85"/>
      <c r="BI47" s="82">
        <f t="shared" si="40"/>
        <v>24</v>
      </c>
      <c r="BJ47" s="85"/>
      <c r="BK47" s="85"/>
      <c r="BL47" s="85"/>
      <c r="BM47" s="85"/>
      <c r="BN47" s="82">
        <f t="shared" si="41"/>
        <v>24</v>
      </c>
      <c r="BO47" s="85"/>
      <c r="BP47" s="85"/>
      <c r="BQ47" s="85"/>
      <c r="BR47" s="85"/>
      <c r="BS47" s="82">
        <f t="shared" si="42"/>
        <v>24</v>
      </c>
    </row>
    <row r="48" spans="1:71" x14ac:dyDescent="0.25">
      <c r="A48" s="4"/>
      <c r="B48" s="4"/>
      <c r="C48" s="4"/>
      <c r="D48" s="4"/>
      <c r="E48" s="4"/>
      <c r="F48" s="4"/>
      <c r="G48" s="4"/>
      <c r="H48" s="71"/>
      <c r="I48" s="71"/>
      <c r="J48" s="71"/>
      <c r="K48" s="4"/>
      <c r="L48" s="4"/>
      <c r="M48" s="71">
        <f t="shared" ref="M48:AR48" si="45">SUM(M40:M47)</f>
        <v>7</v>
      </c>
      <c r="N48" s="71">
        <f t="shared" si="45"/>
        <v>57</v>
      </c>
      <c r="O48" s="71">
        <f t="shared" si="45"/>
        <v>0</v>
      </c>
      <c r="P48" s="71">
        <f t="shared" si="45"/>
        <v>131</v>
      </c>
      <c r="Q48" s="71">
        <f t="shared" si="45"/>
        <v>2</v>
      </c>
      <c r="R48" s="71">
        <f t="shared" si="45"/>
        <v>0</v>
      </c>
      <c r="S48" s="71">
        <f t="shared" si="45"/>
        <v>35</v>
      </c>
      <c r="T48" s="71">
        <f t="shared" si="45"/>
        <v>0</v>
      </c>
      <c r="U48" s="71">
        <f t="shared" si="45"/>
        <v>168</v>
      </c>
      <c r="V48" s="71">
        <f t="shared" si="45"/>
        <v>0</v>
      </c>
      <c r="W48" s="71">
        <f t="shared" si="45"/>
        <v>0</v>
      </c>
      <c r="X48" s="71">
        <f t="shared" si="45"/>
        <v>0</v>
      </c>
      <c r="Y48" s="71">
        <f t="shared" si="45"/>
        <v>0</v>
      </c>
      <c r="Z48" s="71">
        <f t="shared" si="45"/>
        <v>168</v>
      </c>
      <c r="AA48" s="71">
        <f t="shared" si="45"/>
        <v>0</v>
      </c>
      <c r="AB48" s="71">
        <f t="shared" si="45"/>
        <v>0</v>
      </c>
      <c r="AC48" s="71">
        <f t="shared" si="45"/>
        <v>0</v>
      </c>
      <c r="AD48" s="71">
        <f t="shared" si="45"/>
        <v>0</v>
      </c>
      <c r="AE48" s="71">
        <f t="shared" si="45"/>
        <v>168</v>
      </c>
      <c r="AF48" s="71">
        <f t="shared" si="45"/>
        <v>0</v>
      </c>
      <c r="AG48" s="71">
        <f t="shared" si="45"/>
        <v>0</v>
      </c>
      <c r="AH48" s="71">
        <f t="shared" si="45"/>
        <v>0</v>
      </c>
      <c r="AI48" s="71">
        <f t="shared" si="45"/>
        <v>0</v>
      </c>
      <c r="AJ48" s="71">
        <f t="shared" si="45"/>
        <v>168</v>
      </c>
      <c r="AK48" s="71">
        <f t="shared" si="45"/>
        <v>0</v>
      </c>
      <c r="AL48" s="71">
        <f t="shared" si="45"/>
        <v>0</v>
      </c>
      <c r="AM48" s="71">
        <f t="shared" si="45"/>
        <v>0</v>
      </c>
      <c r="AN48" s="71">
        <f t="shared" si="45"/>
        <v>0</v>
      </c>
      <c r="AO48" s="71">
        <f t="shared" si="45"/>
        <v>168</v>
      </c>
      <c r="AP48" s="71">
        <f t="shared" si="45"/>
        <v>0</v>
      </c>
      <c r="AQ48" s="71">
        <f t="shared" si="45"/>
        <v>0</v>
      </c>
      <c r="AR48" s="71">
        <f t="shared" si="45"/>
        <v>0</v>
      </c>
      <c r="AS48" s="71">
        <f t="shared" ref="AS48:BS48" si="46">SUM(AS40:AS47)</f>
        <v>0</v>
      </c>
      <c r="AT48" s="71">
        <f t="shared" si="46"/>
        <v>168</v>
      </c>
      <c r="AU48" s="71">
        <f t="shared" si="46"/>
        <v>2</v>
      </c>
      <c r="AV48" s="71">
        <f t="shared" si="46"/>
        <v>0</v>
      </c>
      <c r="AW48" s="71">
        <f t="shared" si="46"/>
        <v>0</v>
      </c>
      <c r="AX48" s="71">
        <f t="shared" si="46"/>
        <v>0</v>
      </c>
      <c r="AY48" s="71">
        <f t="shared" si="46"/>
        <v>170</v>
      </c>
      <c r="AZ48" s="71">
        <f t="shared" si="46"/>
        <v>0</v>
      </c>
      <c r="BA48" s="71">
        <f t="shared" si="46"/>
        <v>0</v>
      </c>
      <c r="BB48" s="71">
        <f t="shared" si="46"/>
        <v>0</v>
      </c>
      <c r="BC48" s="71">
        <f t="shared" si="46"/>
        <v>0</v>
      </c>
      <c r="BD48" s="71">
        <f t="shared" si="46"/>
        <v>170</v>
      </c>
      <c r="BE48" s="71">
        <f t="shared" si="46"/>
        <v>0</v>
      </c>
      <c r="BF48" s="71">
        <f t="shared" si="46"/>
        <v>0</v>
      </c>
      <c r="BG48" s="71">
        <f t="shared" si="46"/>
        <v>0</v>
      </c>
      <c r="BH48" s="71">
        <f t="shared" si="46"/>
        <v>0</v>
      </c>
      <c r="BI48" s="71">
        <f t="shared" si="46"/>
        <v>170</v>
      </c>
      <c r="BJ48" s="71">
        <f t="shared" si="46"/>
        <v>0</v>
      </c>
      <c r="BK48" s="71">
        <f t="shared" si="46"/>
        <v>0</v>
      </c>
      <c r="BL48" s="71">
        <f t="shared" si="46"/>
        <v>0</v>
      </c>
      <c r="BM48" s="71">
        <f t="shared" si="46"/>
        <v>0</v>
      </c>
      <c r="BN48" s="71">
        <f t="shared" si="46"/>
        <v>170</v>
      </c>
      <c r="BO48" s="71">
        <f t="shared" si="46"/>
        <v>0</v>
      </c>
      <c r="BP48" s="71">
        <f t="shared" si="46"/>
        <v>0</v>
      </c>
      <c r="BQ48" s="71">
        <f t="shared" si="46"/>
        <v>0</v>
      </c>
      <c r="BR48" s="71">
        <f t="shared" si="46"/>
        <v>0</v>
      </c>
      <c r="BS48" s="71">
        <f t="shared" si="46"/>
        <v>170</v>
      </c>
    </row>
    <row r="49" spans="1:71" x14ac:dyDescent="0.25">
      <c r="A49" s="1"/>
      <c r="B49" s="1" t="s">
        <v>31</v>
      </c>
      <c r="C49" s="1">
        <f>COUNT(C41:C47)</f>
        <v>7</v>
      </c>
      <c r="D49" s="1"/>
      <c r="E49" s="1">
        <f>SUM(E40:E47)</f>
        <v>179</v>
      </c>
      <c r="F49" s="1">
        <f>SUM(E40:E47)+1</f>
        <v>180</v>
      </c>
      <c r="G49" s="2">
        <f>$BS48/F49</f>
        <v>0.94444444444444442</v>
      </c>
      <c r="H49" s="66">
        <f>SUM(H40:H47)</f>
        <v>67</v>
      </c>
      <c r="I49" s="66">
        <f>SUM(I40:I47)</f>
        <v>71</v>
      </c>
      <c r="J49" s="66">
        <f>SUM(J40:J47)</f>
        <v>4</v>
      </c>
      <c r="K49" s="1"/>
      <c r="L49" s="1"/>
      <c r="M49" s="1"/>
      <c r="N49" s="1"/>
      <c r="O49" s="1"/>
      <c r="P49" s="2">
        <f>P48/F49</f>
        <v>0.72777777777777775</v>
      </c>
      <c r="Q49" s="1"/>
      <c r="R49" s="1">
        <f>M48+R48</f>
        <v>7</v>
      </c>
      <c r="S49" s="1">
        <f>N48+S48</f>
        <v>92</v>
      </c>
      <c r="T49" s="1">
        <f>O48+T48</f>
        <v>0</v>
      </c>
      <c r="U49" s="2">
        <f>U48/F49</f>
        <v>0.93333333333333335</v>
      </c>
      <c r="V49" s="1"/>
      <c r="W49" s="1">
        <f>R49+W48</f>
        <v>7</v>
      </c>
      <c r="X49" s="1">
        <f>S49+X48</f>
        <v>92</v>
      </c>
      <c r="Y49" s="1">
        <f>T49+Y48</f>
        <v>0</v>
      </c>
      <c r="Z49" s="2">
        <f>Z48/F49</f>
        <v>0.93333333333333335</v>
      </c>
      <c r="AA49" s="1"/>
      <c r="AB49" s="1">
        <f>W49+AB48</f>
        <v>7</v>
      </c>
      <c r="AC49" s="1">
        <f>X49+AC48</f>
        <v>92</v>
      </c>
      <c r="AD49" s="1">
        <f>Y49+AD48</f>
        <v>0</v>
      </c>
      <c r="AE49" s="2">
        <f>AE48/F49</f>
        <v>0.93333333333333335</v>
      </c>
      <c r="AF49" s="1"/>
      <c r="AG49" s="1">
        <f>AB49+AG48</f>
        <v>7</v>
      </c>
      <c r="AH49" s="1">
        <f>AC49+AH48</f>
        <v>92</v>
      </c>
      <c r="AI49" s="1">
        <f>AD49+AI48</f>
        <v>0</v>
      </c>
      <c r="AJ49" s="2">
        <f>AJ48/F49</f>
        <v>0.93333333333333335</v>
      </c>
      <c r="AK49" s="1"/>
      <c r="AL49" s="1">
        <f>AG49+AL48</f>
        <v>7</v>
      </c>
      <c r="AM49" s="1">
        <f>AH49+AM48</f>
        <v>92</v>
      </c>
      <c r="AN49" s="1">
        <f>AI49+AN48</f>
        <v>0</v>
      </c>
      <c r="AO49" s="2">
        <f>AO48/F49</f>
        <v>0.93333333333333335</v>
      </c>
      <c r="AP49" s="1"/>
      <c r="AQ49" s="1">
        <f>AL49+AQ48</f>
        <v>7</v>
      </c>
      <c r="AR49" s="1">
        <f>AM49+AR48</f>
        <v>92</v>
      </c>
      <c r="AS49" s="1">
        <f>AN49+AS48</f>
        <v>0</v>
      </c>
      <c r="AT49" s="2">
        <f>AT48/F49</f>
        <v>0.93333333333333335</v>
      </c>
      <c r="AU49" s="1"/>
      <c r="AV49" s="1">
        <f>AQ49+AV48</f>
        <v>7</v>
      </c>
      <c r="AW49" s="1">
        <f>AR49+AW48</f>
        <v>92</v>
      </c>
      <c r="AX49" s="1">
        <f>AS49+AX48</f>
        <v>0</v>
      </c>
      <c r="AY49" s="2">
        <f>AY48/F49</f>
        <v>0.94444444444444442</v>
      </c>
      <c r="AZ49" s="1"/>
      <c r="BA49" s="1">
        <f>AV49+BA48</f>
        <v>7</v>
      </c>
      <c r="BB49" s="1">
        <f>AW49+BB48</f>
        <v>92</v>
      </c>
      <c r="BC49" s="1">
        <f>AX49+BC48</f>
        <v>0</v>
      </c>
      <c r="BD49" s="2">
        <f>BD48/F49</f>
        <v>0.94444444444444442</v>
      </c>
      <c r="BE49" s="1"/>
      <c r="BF49" s="1">
        <f>BA49+BF48</f>
        <v>7</v>
      </c>
      <c r="BG49" s="1">
        <f>BB49+BG48</f>
        <v>92</v>
      </c>
      <c r="BH49" s="1">
        <f>BC49+BH48</f>
        <v>0</v>
      </c>
      <c r="BI49" s="2">
        <f>BI48/F49</f>
        <v>0.94444444444444442</v>
      </c>
      <c r="BJ49" s="1"/>
      <c r="BK49" s="1">
        <f>BF49+BK48</f>
        <v>7</v>
      </c>
      <c r="BL49" s="1">
        <f>BG49+BL48</f>
        <v>92</v>
      </c>
      <c r="BM49" s="1">
        <f>BH49+BM48</f>
        <v>0</v>
      </c>
      <c r="BN49" s="2">
        <f>BN48/F49</f>
        <v>0.94444444444444442</v>
      </c>
      <c r="BO49" s="1"/>
      <c r="BP49" s="1">
        <f>BK49+BP48</f>
        <v>7</v>
      </c>
      <c r="BQ49" s="1">
        <f>BL49+BQ48</f>
        <v>92</v>
      </c>
      <c r="BR49" s="1">
        <f>BM49+BR48</f>
        <v>0</v>
      </c>
      <c r="BS49" s="2">
        <f>BS48/F49</f>
        <v>0.94444444444444442</v>
      </c>
    </row>
    <row r="50" spans="1:71" x14ac:dyDescent="0.25">
      <c r="I50" s="71"/>
    </row>
    <row r="51" spans="1:71" x14ac:dyDescent="0.25">
      <c r="A51" s="19" t="s">
        <v>215</v>
      </c>
      <c r="B51" s="1"/>
      <c r="C51" s="1"/>
      <c r="D51" s="1"/>
      <c r="E51" s="16"/>
      <c r="F51" s="1"/>
      <c r="G51" s="2"/>
      <c r="H51" s="66"/>
      <c r="I51" s="71"/>
      <c r="J51" s="76"/>
      <c r="K51" s="9">
        <v>2025</v>
      </c>
      <c r="L51" s="9">
        <v>2025</v>
      </c>
      <c r="M51" s="9"/>
      <c r="N51" s="9"/>
      <c r="O51" s="9"/>
      <c r="P51" s="66">
        <f>+H51</f>
        <v>0</v>
      </c>
      <c r="Q51" s="9"/>
      <c r="R51" s="9"/>
      <c r="S51" s="9"/>
      <c r="T51" s="9"/>
      <c r="U51" s="1">
        <f t="shared" ref="U51:U62" si="47">SUM(P51:T51)</f>
        <v>0</v>
      </c>
      <c r="V51" s="9"/>
      <c r="W51" s="9"/>
      <c r="X51" s="9"/>
      <c r="Y51" s="9"/>
      <c r="Z51" s="1">
        <f t="shared" ref="Z51:Z62" si="48">SUM(U51:Y51)</f>
        <v>0</v>
      </c>
      <c r="AA51" s="9"/>
      <c r="AB51" s="9"/>
      <c r="AC51" s="9"/>
      <c r="AD51" s="9"/>
      <c r="AE51" s="1">
        <f t="shared" ref="AE51:AE62" si="49">SUM(Z51:AD51)</f>
        <v>0</v>
      </c>
      <c r="AF51" s="9"/>
      <c r="AG51" s="9"/>
      <c r="AH51" s="9"/>
      <c r="AI51" s="9"/>
      <c r="AJ51" s="1">
        <f t="shared" ref="AJ51:AJ62" si="50">SUM(AE51:AI51)</f>
        <v>0</v>
      </c>
      <c r="AK51" s="9"/>
      <c r="AL51" s="9"/>
      <c r="AM51" s="9"/>
      <c r="AN51" s="9"/>
      <c r="AO51" s="1">
        <f t="shared" ref="AO51:AO62" si="51">SUM(AJ51:AN51)</f>
        <v>0</v>
      </c>
      <c r="AP51" s="9"/>
      <c r="AQ51" s="9"/>
      <c r="AR51" s="9"/>
      <c r="AS51" s="9"/>
      <c r="AT51" s="1">
        <f t="shared" ref="AT51:AT62" si="52">SUM(AO51:AS51)</f>
        <v>0</v>
      </c>
      <c r="AU51" s="9"/>
      <c r="AV51" s="9"/>
      <c r="AW51" s="9"/>
      <c r="AX51" s="9"/>
      <c r="AY51" s="1">
        <f t="shared" ref="AY51:AY62" si="53">SUM(AT51:AX51)</f>
        <v>0</v>
      </c>
      <c r="AZ51" s="9"/>
      <c r="BA51" s="9"/>
      <c r="BB51" s="9"/>
      <c r="BC51" s="9"/>
      <c r="BD51" s="1">
        <f t="shared" ref="BD51:BD62" si="54">SUM(AY51:BC51)</f>
        <v>0</v>
      </c>
      <c r="BE51" s="9"/>
      <c r="BF51" s="9"/>
      <c r="BG51" s="9"/>
      <c r="BH51" s="9"/>
      <c r="BI51" s="1">
        <f t="shared" ref="BI51:BI62" si="55">SUM(BD51:BH51)</f>
        <v>0</v>
      </c>
      <c r="BJ51" s="9"/>
      <c r="BK51" s="9"/>
      <c r="BL51" s="9"/>
      <c r="BM51" s="9"/>
      <c r="BN51" s="1">
        <f t="shared" ref="BN51:BN62" si="56">SUM(BI51:BM51)</f>
        <v>0</v>
      </c>
      <c r="BO51" s="9"/>
      <c r="BP51" s="9"/>
      <c r="BQ51" s="9"/>
      <c r="BR51" s="9"/>
      <c r="BS51" s="1">
        <f t="shared" ref="BS51:BS62" si="57">SUM(BN51:BR51)</f>
        <v>0</v>
      </c>
    </row>
    <row r="52" spans="1:71" s="86" customFormat="1" x14ac:dyDescent="0.25">
      <c r="A52" s="94"/>
      <c r="B52" s="82" t="s">
        <v>216</v>
      </c>
      <c r="C52" s="82">
        <v>1</v>
      </c>
      <c r="D52" s="82"/>
      <c r="E52" s="120">
        <v>23</v>
      </c>
      <c r="F52" s="82"/>
      <c r="G52" s="83">
        <f t="shared" ref="G52:G62" si="58">$BS52/E52</f>
        <v>1.0434782608695652</v>
      </c>
      <c r="H52" s="84">
        <v>4</v>
      </c>
      <c r="I52" s="90">
        <f t="shared" si="0"/>
        <v>7</v>
      </c>
      <c r="J52" s="91">
        <v>3</v>
      </c>
      <c r="K52" s="85"/>
      <c r="L52" s="9">
        <v>2025</v>
      </c>
      <c r="M52" s="85"/>
      <c r="N52" s="85"/>
      <c r="O52" s="85"/>
      <c r="P52" s="84">
        <f>SUM(M52:O52)+H52</f>
        <v>4</v>
      </c>
      <c r="Q52" s="85">
        <v>1</v>
      </c>
      <c r="R52" s="85"/>
      <c r="S52" s="85"/>
      <c r="T52" s="85"/>
      <c r="U52" s="82">
        <f t="shared" si="47"/>
        <v>5</v>
      </c>
      <c r="V52" s="85">
        <v>1</v>
      </c>
      <c r="W52" s="85"/>
      <c r="X52" s="85"/>
      <c r="Y52" s="85"/>
      <c r="Z52" s="82">
        <f t="shared" si="48"/>
        <v>6</v>
      </c>
      <c r="AA52" s="85">
        <v>1</v>
      </c>
      <c r="AB52" s="85"/>
      <c r="AC52" s="85"/>
      <c r="AD52" s="85"/>
      <c r="AE52" s="82">
        <f t="shared" si="49"/>
        <v>7</v>
      </c>
      <c r="AF52" s="85"/>
      <c r="AG52" s="85"/>
      <c r="AH52" s="85">
        <v>17</v>
      </c>
      <c r="AI52" s="85"/>
      <c r="AJ52" s="82">
        <f t="shared" si="50"/>
        <v>24</v>
      </c>
      <c r="AK52" s="85"/>
      <c r="AL52" s="85"/>
      <c r="AM52" s="85"/>
      <c r="AN52" s="85"/>
      <c r="AO52" s="82">
        <f t="shared" si="51"/>
        <v>24</v>
      </c>
      <c r="AP52" s="85"/>
      <c r="AQ52" s="85"/>
      <c r="AR52" s="85"/>
      <c r="AS52" s="85"/>
      <c r="AT52" s="82">
        <f t="shared" si="52"/>
        <v>24</v>
      </c>
      <c r="AU52" s="85"/>
      <c r="AV52" s="85"/>
      <c r="AW52" s="85"/>
      <c r="AX52" s="85"/>
      <c r="AY52" s="82">
        <f t="shared" si="53"/>
        <v>24</v>
      </c>
      <c r="AZ52" s="85"/>
      <c r="BA52" s="85"/>
      <c r="BB52" s="85"/>
      <c r="BC52" s="85"/>
      <c r="BD52" s="82">
        <f t="shared" si="54"/>
        <v>24</v>
      </c>
      <c r="BE52" s="85"/>
      <c r="BF52" s="85"/>
      <c r="BG52" s="85"/>
      <c r="BH52" s="85"/>
      <c r="BI52" s="82">
        <f t="shared" si="55"/>
        <v>24</v>
      </c>
      <c r="BJ52" s="85"/>
      <c r="BK52" s="85"/>
      <c r="BL52" s="85"/>
      <c r="BM52" s="85"/>
      <c r="BN52" s="82">
        <f t="shared" si="56"/>
        <v>24</v>
      </c>
      <c r="BO52" s="85"/>
      <c r="BP52" s="85"/>
      <c r="BQ52" s="85"/>
      <c r="BR52" s="85"/>
      <c r="BS52" s="82">
        <f t="shared" si="57"/>
        <v>24</v>
      </c>
    </row>
    <row r="53" spans="1:71" s="86" customFormat="1" x14ac:dyDescent="0.25">
      <c r="A53" s="94"/>
      <c r="B53" s="82" t="s">
        <v>217</v>
      </c>
      <c r="C53" s="87">
        <v>2</v>
      </c>
      <c r="D53" s="87">
        <v>9133</v>
      </c>
      <c r="E53" s="82">
        <v>25</v>
      </c>
      <c r="F53" s="82"/>
      <c r="G53" s="83">
        <f t="shared" si="58"/>
        <v>1.08</v>
      </c>
      <c r="H53" s="84">
        <v>13</v>
      </c>
      <c r="I53" s="90">
        <f t="shared" si="0"/>
        <v>14</v>
      </c>
      <c r="J53" s="91">
        <v>1</v>
      </c>
      <c r="K53" s="85">
        <v>2025</v>
      </c>
      <c r="L53" s="9">
        <v>2025</v>
      </c>
      <c r="M53" s="85">
        <v>1</v>
      </c>
      <c r="N53" s="85"/>
      <c r="O53" s="85"/>
      <c r="P53" s="84">
        <f>SUM(M53:O53)+H53</f>
        <v>14</v>
      </c>
      <c r="Q53" s="85"/>
      <c r="R53" s="85"/>
      <c r="S53" s="85"/>
      <c r="T53" s="85"/>
      <c r="U53" s="82">
        <f t="shared" si="47"/>
        <v>14</v>
      </c>
      <c r="V53" s="85"/>
      <c r="W53" s="85"/>
      <c r="X53" s="85">
        <v>11</v>
      </c>
      <c r="Y53" s="85"/>
      <c r="Z53" s="82">
        <f t="shared" si="48"/>
        <v>25</v>
      </c>
      <c r="AA53" s="85"/>
      <c r="AB53" s="85"/>
      <c r="AC53" s="85"/>
      <c r="AD53" s="85"/>
      <c r="AE53" s="82">
        <f t="shared" si="49"/>
        <v>25</v>
      </c>
      <c r="AF53" s="85">
        <v>1</v>
      </c>
      <c r="AG53" s="85"/>
      <c r="AH53" s="85"/>
      <c r="AI53" s="85"/>
      <c r="AJ53" s="82">
        <f t="shared" si="50"/>
        <v>26</v>
      </c>
      <c r="AK53" s="85"/>
      <c r="AL53" s="85"/>
      <c r="AM53" s="85"/>
      <c r="AN53" s="85"/>
      <c r="AO53" s="82">
        <f t="shared" si="51"/>
        <v>26</v>
      </c>
      <c r="AP53" s="85"/>
      <c r="AQ53" s="85">
        <v>1</v>
      </c>
      <c r="AR53" s="85"/>
      <c r="AS53" s="85"/>
      <c r="AT53" s="82">
        <f t="shared" si="52"/>
        <v>27</v>
      </c>
      <c r="AU53" s="85"/>
      <c r="AV53" s="85"/>
      <c r="AW53" s="85"/>
      <c r="AX53" s="85"/>
      <c r="AY53" s="82">
        <f t="shared" si="53"/>
        <v>27</v>
      </c>
      <c r="AZ53" s="85"/>
      <c r="BA53" s="85"/>
      <c r="BB53" s="85"/>
      <c r="BC53" s="85"/>
      <c r="BD53" s="82">
        <f t="shared" si="54"/>
        <v>27</v>
      </c>
      <c r="BE53" s="85"/>
      <c r="BF53" s="85"/>
      <c r="BG53" s="85"/>
      <c r="BH53" s="85"/>
      <c r="BI53" s="82">
        <f t="shared" si="55"/>
        <v>27</v>
      </c>
      <c r="BJ53" s="85"/>
      <c r="BK53" s="85"/>
      <c r="BL53" s="85"/>
      <c r="BM53" s="85"/>
      <c r="BN53" s="82">
        <f t="shared" si="56"/>
        <v>27</v>
      </c>
      <c r="BO53" s="85"/>
      <c r="BP53" s="85"/>
      <c r="BQ53" s="85"/>
      <c r="BR53" s="85"/>
      <c r="BS53" s="82">
        <f t="shared" si="57"/>
        <v>27</v>
      </c>
    </row>
    <row r="54" spans="1:71" s="86" customFormat="1" x14ac:dyDescent="0.25">
      <c r="A54" s="94"/>
      <c r="B54" s="82" t="s">
        <v>218</v>
      </c>
      <c r="C54" s="87">
        <v>3</v>
      </c>
      <c r="D54" s="87">
        <v>7315</v>
      </c>
      <c r="E54" s="82">
        <v>44</v>
      </c>
      <c r="F54" s="82"/>
      <c r="G54" s="83">
        <f t="shared" si="58"/>
        <v>1</v>
      </c>
      <c r="H54" s="84">
        <v>34</v>
      </c>
      <c r="I54" s="90">
        <f t="shared" ref="I54:I72" si="59">+H54+J54</f>
        <v>35</v>
      </c>
      <c r="J54" s="91">
        <v>1</v>
      </c>
      <c r="K54" s="85">
        <v>2025</v>
      </c>
      <c r="L54" s="9">
        <v>2025</v>
      </c>
      <c r="M54" s="97"/>
      <c r="N54" s="97">
        <v>2</v>
      </c>
      <c r="O54" s="97"/>
      <c r="P54" s="84">
        <f t="shared" ref="P54:P62" si="60">SUM(M54:O54)+H54</f>
        <v>36</v>
      </c>
      <c r="Q54" s="85">
        <v>1</v>
      </c>
      <c r="R54" s="85"/>
      <c r="S54" s="85"/>
      <c r="T54" s="85"/>
      <c r="U54" s="82">
        <f t="shared" si="47"/>
        <v>37</v>
      </c>
      <c r="V54" s="85"/>
      <c r="W54" s="85"/>
      <c r="X54" s="85">
        <v>2</v>
      </c>
      <c r="Y54" s="85"/>
      <c r="Z54" s="82">
        <f t="shared" si="48"/>
        <v>39</v>
      </c>
      <c r="AA54" s="85"/>
      <c r="AB54" s="85"/>
      <c r="AC54" s="85">
        <v>3</v>
      </c>
      <c r="AD54" s="85"/>
      <c r="AE54" s="82">
        <f t="shared" si="49"/>
        <v>42</v>
      </c>
      <c r="AF54" s="85"/>
      <c r="AG54" s="85"/>
      <c r="AH54" s="85"/>
      <c r="AI54" s="85"/>
      <c r="AJ54" s="82">
        <f t="shared" si="50"/>
        <v>42</v>
      </c>
      <c r="AK54" s="85"/>
      <c r="AL54" s="85"/>
      <c r="AM54" s="85"/>
      <c r="AN54" s="85"/>
      <c r="AO54" s="82">
        <f t="shared" si="51"/>
        <v>42</v>
      </c>
      <c r="AP54" s="85"/>
      <c r="AQ54" s="85"/>
      <c r="AR54" s="85">
        <v>2</v>
      </c>
      <c r="AS54" s="85"/>
      <c r="AT54" s="82">
        <f t="shared" si="52"/>
        <v>44</v>
      </c>
      <c r="AU54" s="85"/>
      <c r="AV54" s="85"/>
      <c r="AW54" s="85"/>
      <c r="AX54" s="85"/>
      <c r="AY54" s="82">
        <f t="shared" si="53"/>
        <v>44</v>
      </c>
      <c r="AZ54" s="85"/>
      <c r="BA54" s="85"/>
      <c r="BB54" s="85"/>
      <c r="BC54" s="85"/>
      <c r="BD54" s="82">
        <f t="shared" si="54"/>
        <v>44</v>
      </c>
      <c r="BE54" s="85"/>
      <c r="BF54" s="85"/>
      <c r="BG54" s="85"/>
      <c r="BH54" s="85"/>
      <c r="BI54" s="82">
        <f t="shared" si="55"/>
        <v>44</v>
      </c>
      <c r="BJ54" s="85"/>
      <c r="BK54" s="85"/>
      <c r="BL54" s="85"/>
      <c r="BM54" s="85"/>
      <c r="BN54" s="82">
        <f t="shared" si="56"/>
        <v>44</v>
      </c>
      <c r="BO54" s="85"/>
      <c r="BP54" s="85"/>
      <c r="BQ54" s="85"/>
      <c r="BR54" s="85"/>
      <c r="BS54" s="82">
        <f t="shared" si="57"/>
        <v>44</v>
      </c>
    </row>
    <row r="55" spans="1:71" s="86" customFormat="1" x14ac:dyDescent="0.25">
      <c r="A55" s="94"/>
      <c r="B55" s="82" t="s">
        <v>219</v>
      </c>
      <c r="C55" s="87">
        <v>8</v>
      </c>
      <c r="D55" s="87">
        <v>9103</v>
      </c>
      <c r="E55" s="82">
        <v>29</v>
      </c>
      <c r="F55" s="82"/>
      <c r="G55" s="83">
        <f>$BS55/E55</f>
        <v>0.96551724137931039</v>
      </c>
      <c r="H55" s="84">
        <v>22</v>
      </c>
      <c r="I55" s="90">
        <f t="shared" si="59"/>
        <v>22</v>
      </c>
      <c r="J55" s="91"/>
      <c r="K55" s="85">
        <v>2025</v>
      </c>
      <c r="L55" s="9">
        <v>2025</v>
      </c>
      <c r="M55" s="97"/>
      <c r="N55" s="97"/>
      <c r="O55" s="97"/>
      <c r="P55" s="84">
        <f t="shared" si="60"/>
        <v>22</v>
      </c>
      <c r="Q55" s="85"/>
      <c r="R55" s="85"/>
      <c r="S55" s="85"/>
      <c r="T55" s="85"/>
      <c r="U55" s="82">
        <f t="shared" si="47"/>
        <v>22</v>
      </c>
      <c r="V55" s="85"/>
      <c r="W55" s="85"/>
      <c r="X55" s="85"/>
      <c r="Y55" s="85"/>
      <c r="Z55" s="82">
        <f t="shared" si="48"/>
        <v>22</v>
      </c>
      <c r="AA55" s="85"/>
      <c r="AB55" s="85"/>
      <c r="AC55" s="85"/>
      <c r="AD55" s="85"/>
      <c r="AE55" s="82">
        <f t="shared" si="49"/>
        <v>22</v>
      </c>
      <c r="AF55" s="85"/>
      <c r="AG55" s="85"/>
      <c r="AH55" s="85"/>
      <c r="AI55" s="85"/>
      <c r="AJ55" s="82">
        <f t="shared" si="50"/>
        <v>22</v>
      </c>
      <c r="AK55" s="85"/>
      <c r="AL55" s="85"/>
      <c r="AM55" s="85"/>
      <c r="AN55" s="85"/>
      <c r="AO55" s="82">
        <f t="shared" si="51"/>
        <v>22</v>
      </c>
      <c r="AP55" s="85"/>
      <c r="AQ55" s="85">
        <v>1</v>
      </c>
      <c r="AR55" s="85">
        <v>5</v>
      </c>
      <c r="AS55" s="85"/>
      <c r="AT55" s="82">
        <f t="shared" si="52"/>
        <v>28</v>
      </c>
      <c r="AU55" s="85"/>
      <c r="AV55" s="85"/>
      <c r="AW55" s="85"/>
      <c r="AX55" s="85"/>
      <c r="AY55" s="82">
        <f t="shared" si="53"/>
        <v>28</v>
      </c>
      <c r="AZ55" s="85"/>
      <c r="BA55" s="85"/>
      <c r="BB55" s="85"/>
      <c r="BC55" s="85"/>
      <c r="BD55" s="82">
        <f t="shared" si="54"/>
        <v>28</v>
      </c>
      <c r="BE55" s="85"/>
      <c r="BF55" s="85"/>
      <c r="BG55" s="85"/>
      <c r="BH55" s="85"/>
      <c r="BI55" s="82">
        <f t="shared" si="55"/>
        <v>28</v>
      </c>
      <c r="BJ55" s="85"/>
      <c r="BK55" s="85"/>
      <c r="BL55" s="85"/>
      <c r="BM55" s="85"/>
      <c r="BN55" s="82">
        <f t="shared" si="56"/>
        <v>28</v>
      </c>
      <c r="BO55" s="85"/>
      <c r="BP55" s="85"/>
      <c r="BQ55" s="85"/>
      <c r="BR55" s="85"/>
      <c r="BS55" s="82">
        <f t="shared" si="57"/>
        <v>28</v>
      </c>
    </row>
    <row r="56" spans="1:71" s="86" customFormat="1" x14ac:dyDescent="0.25">
      <c r="A56" s="94"/>
      <c r="B56" s="82" t="s">
        <v>220</v>
      </c>
      <c r="C56" s="87">
        <v>11</v>
      </c>
      <c r="D56" s="87"/>
      <c r="E56" s="82">
        <v>30</v>
      </c>
      <c r="F56" s="82"/>
      <c r="G56" s="83">
        <f t="shared" si="58"/>
        <v>0.6</v>
      </c>
      <c r="H56" s="84">
        <v>15</v>
      </c>
      <c r="I56" s="90">
        <f t="shared" si="59"/>
        <v>16</v>
      </c>
      <c r="J56" s="91">
        <v>1</v>
      </c>
      <c r="K56" s="85">
        <v>2025</v>
      </c>
      <c r="L56" s="9">
        <v>2025</v>
      </c>
      <c r="M56" s="97"/>
      <c r="N56" s="97"/>
      <c r="O56" s="97"/>
      <c r="P56" s="84">
        <f t="shared" si="60"/>
        <v>15</v>
      </c>
      <c r="Q56" s="85">
        <v>1</v>
      </c>
      <c r="R56" s="85"/>
      <c r="S56" s="85"/>
      <c r="T56" s="85"/>
      <c r="U56" s="82">
        <f t="shared" si="47"/>
        <v>16</v>
      </c>
      <c r="V56" s="85"/>
      <c r="W56" s="85"/>
      <c r="X56" s="85"/>
      <c r="Y56" s="85"/>
      <c r="Z56" s="82">
        <f t="shared" si="48"/>
        <v>16</v>
      </c>
      <c r="AA56" s="85"/>
      <c r="AB56" s="85"/>
      <c r="AC56" s="85"/>
      <c r="AD56" s="85"/>
      <c r="AE56" s="82">
        <f t="shared" si="49"/>
        <v>16</v>
      </c>
      <c r="AF56" s="85"/>
      <c r="AG56" s="85">
        <v>2</v>
      </c>
      <c r="AH56" s="85"/>
      <c r="AI56" s="85"/>
      <c r="AJ56" s="82">
        <f t="shared" si="50"/>
        <v>18</v>
      </c>
      <c r="AK56" s="85"/>
      <c r="AL56" s="85"/>
      <c r="AM56" s="85"/>
      <c r="AN56" s="85"/>
      <c r="AO56" s="82">
        <f t="shared" si="51"/>
        <v>18</v>
      </c>
      <c r="AP56" s="85"/>
      <c r="AQ56" s="85"/>
      <c r="AR56" s="85"/>
      <c r="AS56" s="85"/>
      <c r="AT56" s="82">
        <f t="shared" si="52"/>
        <v>18</v>
      </c>
      <c r="AU56" s="85"/>
      <c r="AV56" s="85"/>
      <c r="AW56" s="85"/>
      <c r="AX56" s="85"/>
      <c r="AY56" s="82">
        <f t="shared" si="53"/>
        <v>18</v>
      </c>
      <c r="AZ56" s="85"/>
      <c r="BA56" s="85"/>
      <c r="BB56" s="85"/>
      <c r="BC56" s="85"/>
      <c r="BD56" s="82">
        <f t="shared" si="54"/>
        <v>18</v>
      </c>
      <c r="BE56" s="85"/>
      <c r="BF56" s="85"/>
      <c r="BG56" s="85"/>
      <c r="BH56" s="85"/>
      <c r="BI56" s="82">
        <f t="shared" si="55"/>
        <v>18</v>
      </c>
      <c r="BJ56" s="85"/>
      <c r="BK56" s="85"/>
      <c r="BL56" s="85"/>
      <c r="BM56" s="85"/>
      <c r="BN56" s="82">
        <f t="shared" si="56"/>
        <v>18</v>
      </c>
      <c r="BO56" s="85"/>
      <c r="BP56" s="85"/>
      <c r="BQ56" s="85"/>
      <c r="BR56" s="85"/>
      <c r="BS56" s="82">
        <f t="shared" si="57"/>
        <v>18</v>
      </c>
    </row>
    <row r="57" spans="1:71" s="86" customFormat="1" x14ac:dyDescent="0.25">
      <c r="A57" s="94"/>
      <c r="B57" s="82" t="s">
        <v>221</v>
      </c>
      <c r="C57" s="87">
        <v>17</v>
      </c>
      <c r="D57" s="87"/>
      <c r="E57" s="82">
        <v>17</v>
      </c>
      <c r="F57" s="82"/>
      <c r="G57" s="83">
        <f t="shared" si="58"/>
        <v>0.76470588235294112</v>
      </c>
      <c r="H57" s="84">
        <v>6</v>
      </c>
      <c r="I57" s="90">
        <f t="shared" si="59"/>
        <v>7</v>
      </c>
      <c r="J57" s="91">
        <v>1</v>
      </c>
      <c r="K57" s="85">
        <v>2025</v>
      </c>
      <c r="L57" s="9">
        <v>2025</v>
      </c>
      <c r="M57" s="97"/>
      <c r="N57" s="97">
        <v>6</v>
      </c>
      <c r="O57" s="97"/>
      <c r="P57" s="84">
        <f t="shared" si="60"/>
        <v>12</v>
      </c>
      <c r="Q57" s="85"/>
      <c r="R57" s="85"/>
      <c r="S57" s="85"/>
      <c r="T57" s="85"/>
      <c r="U57" s="82">
        <f t="shared" si="47"/>
        <v>12</v>
      </c>
      <c r="V57" s="85">
        <v>1</v>
      </c>
      <c r="W57" s="85"/>
      <c r="X57" s="85"/>
      <c r="Y57" s="85"/>
      <c r="Z57" s="82">
        <f t="shared" si="48"/>
        <v>13</v>
      </c>
      <c r="AA57" s="85"/>
      <c r="AB57" s="85"/>
      <c r="AC57" s="85"/>
      <c r="AD57" s="85"/>
      <c r="AE57" s="82">
        <f t="shared" si="49"/>
        <v>13</v>
      </c>
      <c r="AF57" s="85"/>
      <c r="AG57" s="85"/>
      <c r="AH57" s="85"/>
      <c r="AI57" s="85"/>
      <c r="AJ57" s="82">
        <f t="shared" si="50"/>
        <v>13</v>
      </c>
      <c r="AK57" s="85"/>
      <c r="AL57" s="85"/>
      <c r="AM57" s="85"/>
      <c r="AN57" s="85"/>
      <c r="AO57" s="82">
        <f t="shared" si="51"/>
        <v>13</v>
      </c>
      <c r="AP57" s="85"/>
      <c r="AQ57" s="85"/>
      <c r="AR57" s="85"/>
      <c r="AS57" s="85"/>
      <c r="AT57" s="82">
        <f t="shared" si="52"/>
        <v>13</v>
      </c>
      <c r="AU57" s="85"/>
      <c r="AV57" s="85"/>
      <c r="AW57" s="85"/>
      <c r="AX57" s="85"/>
      <c r="AY57" s="82">
        <f t="shared" si="53"/>
        <v>13</v>
      </c>
      <c r="AZ57" s="85"/>
      <c r="BA57" s="85"/>
      <c r="BB57" s="85"/>
      <c r="BC57" s="85"/>
      <c r="BD57" s="82">
        <f t="shared" si="54"/>
        <v>13</v>
      </c>
      <c r="BE57" s="85"/>
      <c r="BF57" s="85"/>
      <c r="BG57" s="85"/>
      <c r="BH57" s="85"/>
      <c r="BI57" s="82">
        <f t="shared" si="55"/>
        <v>13</v>
      </c>
      <c r="BJ57" s="85"/>
      <c r="BK57" s="85"/>
      <c r="BL57" s="85"/>
      <c r="BM57" s="85"/>
      <c r="BN57" s="82">
        <f t="shared" si="56"/>
        <v>13</v>
      </c>
      <c r="BO57" s="85"/>
      <c r="BP57" s="85"/>
      <c r="BQ57" s="85"/>
      <c r="BR57" s="85"/>
      <c r="BS57" s="82">
        <f t="shared" si="57"/>
        <v>13</v>
      </c>
    </row>
    <row r="58" spans="1:71" s="86" customFormat="1" x14ac:dyDescent="0.25">
      <c r="A58" s="94"/>
      <c r="B58" s="82" t="s">
        <v>222</v>
      </c>
      <c r="C58" s="87">
        <v>24</v>
      </c>
      <c r="D58" s="87">
        <v>670</v>
      </c>
      <c r="E58" s="82">
        <v>25</v>
      </c>
      <c r="F58" s="82"/>
      <c r="G58" s="83">
        <f t="shared" si="58"/>
        <v>0.6</v>
      </c>
      <c r="H58" s="84">
        <v>15</v>
      </c>
      <c r="I58" s="90">
        <f t="shared" si="59"/>
        <v>15</v>
      </c>
      <c r="J58" s="91"/>
      <c r="K58" s="85">
        <v>2025</v>
      </c>
      <c r="L58" s="9">
        <v>2025</v>
      </c>
      <c r="M58" s="97"/>
      <c r="N58" s="97"/>
      <c r="O58" s="97"/>
      <c r="P58" s="84">
        <f t="shared" si="60"/>
        <v>15</v>
      </c>
      <c r="Q58" s="85"/>
      <c r="R58" s="85"/>
      <c r="S58" s="85"/>
      <c r="T58" s="85"/>
      <c r="U58" s="82">
        <f t="shared" si="47"/>
        <v>15</v>
      </c>
      <c r="V58" s="85"/>
      <c r="W58" s="85"/>
      <c r="X58" s="85"/>
      <c r="Y58" s="85"/>
      <c r="Z58" s="82">
        <f t="shared" si="48"/>
        <v>15</v>
      </c>
      <c r="AA58" s="85"/>
      <c r="AB58" s="85"/>
      <c r="AC58" s="85"/>
      <c r="AD58" s="85"/>
      <c r="AE58" s="82">
        <f t="shared" si="49"/>
        <v>15</v>
      </c>
      <c r="AF58" s="85"/>
      <c r="AG58" s="85"/>
      <c r="AH58" s="85"/>
      <c r="AI58" s="85"/>
      <c r="AJ58" s="82">
        <f t="shared" si="50"/>
        <v>15</v>
      </c>
      <c r="AK58" s="85"/>
      <c r="AL58" s="85"/>
      <c r="AM58" s="85"/>
      <c r="AN58" s="85"/>
      <c r="AO58" s="82">
        <f t="shared" si="51"/>
        <v>15</v>
      </c>
      <c r="AP58" s="85"/>
      <c r="AQ58" s="85"/>
      <c r="AR58" s="85"/>
      <c r="AS58" s="85"/>
      <c r="AT58" s="82">
        <f t="shared" si="52"/>
        <v>15</v>
      </c>
      <c r="AU58" s="85"/>
      <c r="AV58" s="85"/>
      <c r="AW58" s="85"/>
      <c r="AX58" s="85"/>
      <c r="AY58" s="82">
        <f t="shared" si="53"/>
        <v>15</v>
      </c>
      <c r="AZ58" s="85"/>
      <c r="BA58" s="85"/>
      <c r="BB58" s="85"/>
      <c r="BC58" s="85"/>
      <c r="BD58" s="82">
        <f t="shared" si="54"/>
        <v>15</v>
      </c>
      <c r="BE58" s="85"/>
      <c r="BF58" s="85"/>
      <c r="BG58" s="85"/>
      <c r="BH58" s="85"/>
      <c r="BI58" s="82">
        <f t="shared" si="55"/>
        <v>15</v>
      </c>
      <c r="BJ58" s="85"/>
      <c r="BK58" s="85"/>
      <c r="BL58" s="85"/>
      <c r="BM58" s="85"/>
      <c r="BN58" s="82">
        <f t="shared" si="56"/>
        <v>15</v>
      </c>
      <c r="BO58" s="85"/>
      <c r="BP58" s="85"/>
      <c r="BQ58" s="85"/>
      <c r="BR58" s="85"/>
      <c r="BS58" s="82">
        <f t="shared" si="57"/>
        <v>15</v>
      </c>
    </row>
    <row r="59" spans="1:71" s="86" customFormat="1" x14ac:dyDescent="0.25">
      <c r="A59" s="94"/>
      <c r="B59" s="82" t="s">
        <v>223</v>
      </c>
      <c r="C59" s="87">
        <v>57</v>
      </c>
      <c r="D59" s="87">
        <v>1957</v>
      </c>
      <c r="E59" s="82">
        <v>32</v>
      </c>
      <c r="F59" s="82"/>
      <c r="G59" s="83">
        <f t="shared" si="58"/>
        <v>1.0625</v>
      </c>
      <c r="H59" s="84">
        <v>15</v>
      </c>
      <c r="I59" s="90">
        <v>16</v>
      </c>
      <c r="J59" s="91">
        <v>1</v>
      </c>
      <c r="K59" s="85">
        <v>2025</v>
      </c>
      <c r="L59" s="9">
        <v>2025</v>
      </c>
      <c r="M59" s="85"/>
      <c r="N59" s="85"/>
      <c r="O59" s="85"/>
      <c r="P59" s="84">
        <f t="shared" si="60"/>
        <v>15</v>
      </c>
      <c r="Q59" s="85"/>
      <c r="R59" s="85"/>
      <c r="S59" s="85"/>
      <c r="T59" s="85"/>
      <c r="U59" s="82">
        <f t="shared" si="47"/>
        <v>15</v>
      </c>
      <c r="V59" s="85"/>
      <c r="W59" s="85"/>
      <c r="X59" s="85"/>
      <c r="Y59" s="85">
        <v>1</v>
      </c>
      <c r="Z59" s="82">
        <f t="shared" si="48"/>
        <v>16</v>
      </c>
      <c r="AA59" s="85">
        <v>1</v>
      </c>
      <c r="AB59" s="85">
        <v>2</v>
      </c>
      <c r="AC59" s="85">
        <v>14</v>
      </c>
      <c r="AD59" s="85"/>
      <c r="AE59" s="82">
        <f t="shared" si="49"/>
        <v>33</v>
      </c>
      <c r="AF59" s="85"/>
      <c r="AG59" s="85"/>
      <c r="AH59" s="85"/>
      <c r="AI59" s="85"/>
      <c r="AJ59" s="82">
        <f t="shared" si="50"/>
        <v>33</v>
      </c>
      <c r="AK59" s="85"/>
      <c r="AL59" s="85"/>
      <c r="AM59" s="85"/>
      <c r="AN59" s="85"/>
      <c r="AO59" s="82">
        <f t="shared" si="51"/>
        <v>33</v>
      </c>
      <c r="AP59" s="85"/>
      <c r="AQ59" s="85">
        <v>1</v>
      </c>
      <c r="AR59" s="85"/>
      <c r="AS59" s="85"/>
      <c r="AT59" s="82">
        <f t="shared" si="52"/>
        <v>34</v>
      </c>
      <c r="AU59" s="85"/>
      <c r="AV59" s="85"/>
      <c r="AW59" s="85"/>
      <c r="AX59" s="85"/>
      <c r="AY59" s="82">
        <f t="shared" si="53"/>
        <v>34</v>
      </c>
      <c r="AZ59" s="85"/>
      <c r="BA59" s="85"/>
      <c r="BB59" s="85"/>
      <c r="BC59" s="85"/>
      <c r="BD59" s="82">
        <f t="shared" si="54"/>
        <v>34</v>
      </c>
      <c r="BE59" s="85"/>
      <c r="BF59" s="85"/>
      <c r="BG59" s="85"/>
      <c r="BH59" s="85"/>
      <c r="BI59" s="82">
        <f t="shared" si="55"/>
        <v>34</v>
      </c>
      <c r="BJ59" s="85"/>
      <c r="BK59" s="85"/>
      <c r="BL59" s="85"/>
      <c r="BM59" s="85"/>
      <c r="BN59" s="82">
        <f t="shared" si="56"/>
        <v>34</v>
      </c>
      <c r="BO59" s="85"/>
      <c r="BP59" s="85"/>
      <c r="BQ59" s="85"/>
      <c r="BR59" s="85"/>
      <c r="BS59" s="82">
        <f t="shared" si="57"/>
        <v>34</v>
      </c>
    </row>
    <row r="60" spans="1:71" s="86" customFormat="1" x14ac:dyDescent="0.25">
      <c r="A60" s="94"/>
      <c r="B60" s="82" t="s">
        <v>224</v>
      </c>
      <c r="C60" s="87">
        <v>78</v>
      </c>
      <c r="D60" s="87">
        <v>6018</v>
      </c>
      <c r="E60" s="82">
        <v>40</v>
      </c>
      <c r="F60" s="82"/>
      <c r="G60" s="83">
        <f t="shared" si="58"/>
        <v>1.05</v>
      </c>
      <c r="H60" s="84">
        <v>25</v>
      </c>
      <c r="I60" s="90">
        <f t="shared" si="59"/>
        <v>25</v>
      </c>
      <c r="J60" s="91"/>
      <c r="K60" s="85">
        <v>2025</v>
      </c>
      <c r="L60" s="9">
        <v>2025</v>
      </c>
      <c r="M60" s="85">
        <v>1</v>
      </c>
      <c r="N60" s="85">
        <v>14</v>
      </c>
      <c r="O60" s="85"/>
      <c r="P60" s="84">
        <f t="shared" si="60"/>
        <v>40</v>
      </c>
      <c r="Q60" s="85"/>
      <c r="R60" s="85"/>
      <c r="S60" s="85"/>
      <c r="T60" s="85"/>
      <c r="U60" s="82">
        <f t="shared" si="47"/>
        <v>40</v>
      </c>
      <c r="V60" s="85"/>
      <c r="W60" s="85"/>
      <c r="X60" s="85"/>
      <c r="Y60" s="85"/>
      <c r="Z60" s="82">
        <f t="shared" si="48"/>
        <v>40</v>
      </c>
      <c r="AA60" s="85"/>
      <c r="AB60" s="85">
        <v>1</v>
      </c>
      <c r="AC60" s="85"/>
      <c r="AD60" s="85"/>
      <c r="AE60" s="82">
        <f t="shared" si="49"/>
        <v>41</v>
      </c>
      <c r="AF60" s="85"/>
      <c r="AG60" s="85"/>
      <c r="AH60" s="85"/>
      <c r="AI60" s="85"/>
      <c r="AJ60" s="82">
        <f t="shared" si="50"/>
        <v>41</v>
      </c>
      <c r="AK60" s="85"/>
      <c r="AL60" s="85"/>
      <c r="AM60" s="85"/>
      <c r="AN60" s="85"/>
      <c r="AO60" s="82">
        <f t="shared" si="51"/>
        <v>41</v>
      </c>
      <c r="AP60" s="85"/>
      <c r="AQ60" s="85">
        <v>1</v>
      </c>
      <c r="AR60" s="85"/>
      <c r="AS60" s="85"/>
      <c r="AT60" s="82">
        <f t="shared" si="52"/>
        <v>42</v>
      </c>
      <c r="AU60" s="85"/>
      <c r="AV60" s="85"/>
      <c r="AW60" s="85"/>
      <c r="AX60" s="85"/>
      <c r="AY60" s="82">
        <f t="shared" si="53"/>
        <v>42</v>
      </c>
      <c r="AZ60" s="85"/>
      <c r="BA60" s="85"/>
      <c r="BB60" s="85"/>
      <c r="BC60" s="85"/>
      <c r="BD60" s="82">
        <f t="shared" si="54"/>
        <v>42</v>
      </c>
      <c r="BE60" s="85"/>
      <c r="BF60" s="85"/>
      <c r="BG60" s="85"/>
      <c r="BH60" s="85"/>
      <c r="BI60" s="82">
        <f t="shared" si="55"/>
        <v>42</v>
      </c>
      <c r="BJ60" s="85"/>
      <c r="BK60" s="85"/>
      <c r="BL60" s="85"/>
      <c r="BM60" s="85"/>
      <c r="BN60" s="82">
        <f t="shared" si="56"/>
        <v>42</v>
      </c>
      <c r="BO60" s="85"/>
      <c r="BP60" s="85"/>
      <c r="BQ60" s="85"/>
      <c r="BR60" s="85"/>
      <c r="BS60" s="82">
        <f t="shared" si="57"/>
        <v>42</v>
      </c>
    </row>
    <row r="61" spans="1:71" s="86" customFormat="1" x14ac:dyDescent="0.25">
      <c r="A61" s="94"/>
      <c r="B61" s="82" t="s">
        <v>225</v>
      </c>
      <c r="C61" s="87">
        <v>89</v>
      </c>
      <c r="D61" s="87">
        <v>9488</v>
      </c>
      <c r="E61" s="82">
        <v>25</v>
      </c>
      <c r="F61" s="82"/>
      <c r="G61" s="83">
        <f t="shared" si="58"/>
        <v>0.44</v>
      </c>
      <c r="H61" s="84">
        <v>9</v>
      </c>
      <c r="I61" s="90">
        <f t="shared" si="59"/>
        <v>11</v>
      </c>
      <c r="J61" s="91">
        <v>2</v>
      </c>
      <c r="K61" s="85">
        <v>2025</v>
      </c>
      <c r="L61" s="9">
        <v>2025</v>
      </c>
      <c r="M61" s="97"/>
      <c r="N61" s="97"/>
      <c r="O61" s="97"/>
      <c r="P61" s="84">
        <f t="shared" si="60"/>
        <v>9</v>
      </c>
      <c r="Q61" s="85">
        <v>1</v>
      </c>
      <c r="R61" s="85"/>
      <c r="S61" s="85"/>
      <c r="T61" s="85"/>
      <c r="U61" s="82">
        <f t="shared" si="47"/>
        <v>10</v>
      </c>
      <c r="V61" s="85"/>
      <c r="W61" s="85"/>
      <c r="X61" s="85"/>
      <c r="Y61" s="85"/>
      <c r="Z61" s="82">
        <f t="shared" si="48"/>
        <v>10</v>
      </c>
      <c r="AA61" s="85"/>
      <c r="AB61" s="85"/>
      <c r="AC61" s="85"/>
      <c r="AD61" s="85"/>
      <c r="AE61" s="82">
        <f t="shared" si="49"/>
        <v>10</v>
      </c>
      <c r="AF61" s="85">
        <v>1</v>
      </c>
      <c r="AG61" s="85"/>
      <c r="AH61" s="85"/>
      <c r="AI61" s="85"/>
      <c r="AJ61" s="82">
        <f t="shared" si="50"/>
        <v>11</v>
      </c>
      <c r="AK61" s="85"/>
      <c r="AL61" s="85"/>
      <c r="AM61" s="85"/>
      <c r="AN61" s="85"/>
      <c r="AO61" s="82">
        <f t="shared" si="51"/>
        <v>11</v>
      </c>
      <c r="AP61" s="85"/>
      <c r="AQ61" s="85"/>
      <c r="AR61" s="85"/>
      <c r="AS61" s="85"/>
      <c r="AT61" s="82">
        <f t="shared" si="52"/>
        <v>11</v>
      </c>
      <c r="AU61" s="85"/>
      <c r="AV61" s="85"/>
      <c r="AW61" s="85"/>
      <c r="AX61" s="85"/>
      <c r="AY61" s="82">
        <f t="shared" si="53"/>
        <v>11</v>
      </c>
      <c r="AZ61" s="85"/>
      <c r="BA61" s="85"/>
      <c r="BB61" s="85"/>
      <c r="BC61" s="85"/>
      <c r="BD61" s="82">
        <f t="shared" si="54"/>
        <v>11</v>
      </c>
      <c r="BE61" s="85"/>
      <c r="BF61" s="85"/>
      <c r="BG61" s="85"/>
      <c r="BH61" s="85"/>
      <c r="BI61" s="82">
        <f t="shared" si="55"/>
        <v>11</v>
      </c>
      <c r="BJ61" s="85"/>
      <c r="BK61" s="85"/>
      <c r="BL61" s="85"/>
      <c r="BM61" s="85"/>
      <c r="BN61" s="82">
        <f t="shared" si="56"/>
        <v>11</v>
      </c>
      <c r="BO61" s="85"/>
      <c r="BP61" s="85"/>
      <c r="BQ61" s="85"/>
      <c r="BR61" s="85"/>
      <c r="BS61" s="82">
        <f t="shared" si="57"/>
        <v>11</v>
      </c>
    </row>
    <row r="62" spans="1:71" s="86" customFormat="1" x14ac:dyDescent="0.25">
      <c r="A62" s="155"/>
      <c r="B62" s="82" t="s">
        <v>226</v>
      </c>
      <c r="C62" s="87">
        <v>254</v>
      </c>
      <c r="D62" s="87"/>
      <c r="E62" s="82">
        <v>21</v>
      </c>
      <c r="F62" s="82"/>
      <c r="G62" s="83">
        <f t="shared" si="58"/>
        <v>1</v>
      </c>
      <c r="H62" s="84">
        <v>11</v>
      </c>
      <c r="I62" s="90">
        <f t="shared" si="59"/>
        <v>11</v>
      </c>
      <c r="J62" s="91"/>
      <c r="K62" s="85">
        <v>2025</v>
      </c>
      <c r="L62" s="9">
        <v>2025</v>
      </c>
      <c r="M62" s="97"/>
      <c r="N62" s="97">
        <v>10</v>
      </c>
      <c r="O62" s="97"/>
      <c r="P62" s="84">
        <f t="shared" si="60"/>
        <v>21</v>
      </c>
      <c r="Q62" s="85"/>
      <c r="R62" s="85"/>
      <c r="S62" s="85"/>
      <c r="T62" s="85"/>
      <c r="U62" s="82">
        <f t="shared" si="47"/>
        <v>21</v>
      </c>
      <c r="V62" s="85"/>
      <c r="W62" s="85"/>
      <c r="X62" s="85"/>
      <c r="Y62" s="85"/>
      <c r="Z62" s="82">
        <f t="shared" si="48"/>
        <v>21</v>
      </c>
      <c r="AA62" s="85"/>
      <c r="AB62" s="85"/>
      <c r="AC62" s="85"/>
      <c r="AD62" s="85"/>
      <c r="AE62" s="82">
        <f t="shared" si="49"/>
        <v>21</v>
      </c>
      <c r="AF62" s="85"/>
      <c r="AG62" s="85"/>
      <c r="AH62" s="85"/>
      <c r="AI62" s="85"/>
      <c r="AJ62" s="82">
        <f t="shared" si="50"/>
        <v>21</v>
      </c>
      <c r="AK62" s="85"/>
      <c r="AL62" s="85"/>
      <c r="AM62" s="85"/>
      <c r="AN62" s="85"/>
      <c r="AO62" s="82">
        <f t="shared" si="51"/>
        <v>21</v>
      </c>
      <c r="AP62" s="85"/>
      <c r="AQ62" s="85"/>
      <c r="AR62" s="85"/>
      <c r="AS62" s="85"/>
      <c r="AT62" s="82">
        <f t="shared" si="52"/>
        <v>21</v>
      </c>
      <c r="AU62" s="85"/>
      <c r="AV62" s="85"/>
      <c r="AW62" s="85"/>
      <c r="AX62" s="85"/>
      <c r="AY62" s="82">
        <f t="shared" si="53"/>
        <v>21</v>
      </c>
      <c r="AZ62" s="85"/>
      <c r="BA62" s="85"/>
      <c r="BB62" s="85"/>
      <c r="BC62" s="85"/>
      <c r="BD62" s="82">
        <f t="shared" si="54"/>
        <v>21</v>
      </c>
      <c r="BE62" s="85"/>
      <c r="BF62" s="85"/>
      <c r="BG62" s="85"/>
      <c r="BH62" s="85"/>
      <c r="BI62" s="82">
        <f t="shared" si="55"/>
        <v>21</v>
      </c>
      <c r="BJ62" s="85"/>
      <c r="BK62" s="85"/>
      <c r="BL62" s="85"/>
      <c r="BM62" s="85"/>
      <c r="BN62" s="82">
        <f t="shared" si="56"/>
        <v>21</v>
      </c>
      <c r="BO62" s="85"/>
      <c r="BP62" s="85"/>
      <c r="BQ62" s="85"/>
      <c r="BR62" s="85"/>
      <c r="BS62" s="82">
        <f t="shared" si="57"/>
        <v>21</v>
      </c>
    </row>
    <row r="63" spans="1:71" s="86" customFormat="1" x14ac:dyDescent="0.25">
      <c r="A63" s="116"/>
      <c r="B63" s="82"/>
      <c r="C63" s="82"/>
      <c r="D63" s="82"/>
      <c r="E63" s="82"/>
      <c r="F63" s="82"/>
      <c r="G63" s="82"/>
      <c r="H63" s="84"/>
      <c r="I63" s="90"/>
      <c r="J63" s="84"/>
      <c r="K63" s="82"/>
      <c r="L63" s="82"/>
      <c r="M63" s="84">
        <f>SUM(M51:M61)</f>
        <v>2</v>
      </c>
      <c r="N63" s="84">
        <f>SUM(N51:N61)</f>
        <v>22</v>
      </c>
      <c r="O63" s="84">
        <f>SUM(O51:O61)</f>
        <v>0</v>
      </c>
      <c r="P63" s="84">
        <f t="shared" ref="P63:AU63" si="61">SUM(P51:P62)</f>
        <v>203</v>
      </c>
      <c r="Q63" s="84">
        <f t="shared" si="61"/>
        <v>4</v>
      </c>
      <c r="R63" s="84">
        <f t="shared" si="61"/>
        <v>0</v>
      </c>
      <c r="S63" s="84">
        <f t="shared" si="61"/>
        <v>0</v>
      </c>
      <c r="T63" s="84">
        <f t="shared" si="61"/>
        <v>0</v>
      </c>
      <c r="U63" s="84">
        <f t="shared" si="61"/>
        <v>207</v>
      </c>
      <c r="V63" s="84">
        <f t="shared" si="61"/>
        <v>2</v>
      </c>
      <c r="W63" s="84">
        <f t="shared" si="61"/>
        <v>0</v>
      </c>
      <c r="X63" s="84">
        <f t="shared" si="61"/>
        <v>13</v>
      </c>
      <c r="Y63" s="84">
        <f t="shared" si="61"/>
        <v>1</v>
      </c>
      <c r="Z63" s="84">
        <f t="shared" si="61"/>
        <v>223</v>
      </c>
      <c r="AA63" s="84">
        <f t="shared" si="61"/>
        <v>2</v>
      </c>
      <c r="AB63" s="84">
        <f t="shared" si="61"/>
        <v>3</v>
      </c>
      <c r="AC63" s="84">
        <f t="shared" si="61"/>
        <v>17</v>
      </c>
      <c r="AD63" s="84">
        <f t="shared" si="61"/>
        <v>0</v>
      </c>
      <c r="AE63" s="84">
        <f t="shared" si="61"/>
        <v>245</v>
      </c>
      <c r="AF63" s="84">
        <f t="shared" si="61"/>
        <v>2</v>
      </c>
      <c r="AG63" s="84">
        <f t="shared" si="61"/>
        <v>2</v>
      </c>
      <c r="AH63" s="84">
        <f t="shared" si="61"/>
        <v>17</v>
      </c>
      <c r="AI63" s="84">
        <f t="shared" si="61"/>
        <v>0</v>
      </c>
      <c r="AJ63" s="84">
        <f t="shared" si="61"/>
        <v>266</v>
      </c>
      <c r="AK63" s="84">
        <f t="shared" si="61"/>
        <v>0</v>
      </c>
      <c r="AL63" s="84">
        <f t="shared" si="61"/>
        <v>0</v>
      </c>
      <c r="AM63" s="84">
        <f t="shared" si="61"/>
        <v>0</v>
      </c>
      <c r="AN63" s="84">
        <f t="shared" si="61"/>
        <v>0</v>
      </c>
      <c r="AO63" s="84">
        <f t="shared" si="61"/>
        <v>266</v>
      </c>
      <c r="AP63" s="84">
        <f t="shared" si="61"/>
        <v>0</v>
      </c>
      <c r="AQ63" s="84">
        <f t="shared" si="61"/>
        <v>4</v>
      </c>
      <c r="AR63" s="84">
        <f t="shared" si="61"/>
        <v>7</v>
      </c>
      <c r="AS63" s="84">
        <f t="shared" si="61"/>
        <v>0</v>
      </c>
      <c r="AT63" s="84">
        <f t="shared" si="61"/>
        <v>277</v>
      </c>
      <c r="AU63" s="84">
        <f t="shared" si="61"/>
        <v>0</v>
      </c>
      <c r="AV63" s="84">
        <f t="shared" ref="AV63:BS63" si="62">SUM(AV51:AV62)</f>
        <v>0</v>
      </c>
      <c r="AW63" s="84">
        <f t="shared" si="62"/>
        <v>0</v>
      </c>
      <c r="AX63" s="84">
        <f t="shared" si="62"/>
        <v>0</v>
      </c>
      <c r="AY63" s="84">
        <f t="shared" si="62"/>
        <v>277</v>
      </c>
      <c r="AZ63" s="84">
        <f t="shared" si="62"/>
        <v>0</v>
      </c>
      <c r="BA63" s="84">
        <f t="shared" si="62"/>
        <v>0</v>
      </c>
      <c r="BB63" s="84">
        <f t="shared" si="62"/>
        <v>0</v>
      </c>
      <c r="BC63" s="84">
        <f t="shared" si="62"/>
        <v>0</v>
      </c>
      <c r="BD63" s="84">
        <f t="shared" si="62"/>
        <v>277</v>
      </c>
      <c r="BE63" s="84">
        <f t="shared" si="62"/>
        <v>0</v>
      </c>
      <c r="BF63" s="84">
        <f t="shared" si="62"/>
        <v>0</v>
      </c>
      <c r="BG63" s="84">
        <f t="shared" si="62"/>
        <v>0</v>
      </c>
      <c r="BH63" s="84">
        <f t="shared" si="62"/>
        <v>0</v>
      </c>
      <c r="BI63" s="84">
        <f t="shared" si="62"/>
        <v>277</v>
      </c>
      <c r="BJ63" s="84">
        <f t="shared" si="62"/>
        <v>0</v>
      </c>
      <c r="BK63" s="84">
        <f t="shared" si="62"/>
        <v>0</v>
      </c>
      <c r="BL63" s="84">
        <f t="shared" si="62"/>
        <v>0</v>
      </c>
      <c r="BM63" s="84">
        <f t="shared" si="62"/>
        <v>0</v>
      </c>
      <c r="BN63" s="84">
        <f t="shared" si="62"/>
        <v>277</v>
      </c>
      <c r="BO63" s="84">
        <f t="shared" si="62"/>
        <v>0</v>
      </c>
      <c r="BP63" s="84">
        <f t="shared" si="62"/>
        <v>0</v>
      </c>
      <c r="BQ63" s="84">
        <f t="shared" si="62"/>
        <v>0</v>
      </c>
      <c r="BR63" s="84">
        <f t="shared" si="62"/>
        <v>0</v>
      </c>
      <c r="BS63" s="84">
        <f t="shared" si="62"/>
        <v>277</v>
      </c>
    </row>
    <row r="64" spans="1:71" s="86" customFormat="1" x14ac:dyDescent="0.25">
      <c r="A64" s="82"/>
      <c r="B64" s="82" t="s">
        <v>31</v>
      </c>
      <c r="C64" s="82">
        <f>COUNT(C53:C62)</f>
        <v>10</v>
      </c>
      <c r="D64" s="82"/>
      <c r="E64" s="82">
        <f>SUM(E51:E62)</f>
        <v>311</v>
      </c>
      <c r="F64" s="82">
        <f>SUM(E51:E62)+1</f>
        <v>312</v>
      </c>
      <c r="G64" s="83">
        <f>$BS63/F64</f>
        <v>0.88782051282051277</v>
      </c>
      <c r="H64" s="84">
        <f>SUM(H51:H62)</f>
        <v>169</v>
      </c>
      <c r="I64" s="84">
        <v>176</v>
      </c>
      <c r="J64" s="84">
        <f>SUM(J51:J62)</f>
        <v>10</v>
      </c>
      <c r="K64" s="82"/>
      <c r="L64" s="82"/>
      <c r="M64" s="82"/>
      <c r="N64" s="82"/>
      <c r="O64" s="82"/>
      <c r="P64" s="83">
        <f>P63/F64</f>
        <v>0.65064102564102566</v>
      </c>
      <c r="Q64" s="82"/>
      <c r="R64" s="82">
        <f>M63+R63</f>
        <v>2</v>
      </c>
      <c r="S64" s="82">
        <f>N63+S63</f>
        <v>22</v>
      </c>
      <c r="T64" s="82">
        <f>O63+T63</f>
        <v>0</v>
      </c>
      <c r="U64" s="83">
        <f>U63/F64</f>
        <v>0.66346153846153844</v>
      </c>
      <c r="V64" s="82"/>
      <c r="W64" s="82">
        <f>R64+W63</f>
        <v>2</v>
      </c>
      <c r="X64" s="82">
        <f>S64+X63</f>
        <v>35</v>
      </c>
      <c r="Y64" s="82">
        <f>T64+Y63</f>
        <v>1</v>
      </c>
      <c r="Z64" s="83">
        <f>Z63/F64</f>
        <v>0.71474358974358976</v>
      </c>
      <c r="AA64" s="82"/>
      <c r="AB64" s="82">
        <f>W64+AB63</f>
        <v>5</v>
      </c>
      <c r="AC64" s="82">
        <f>X64+AC63</f>
        <v>52</v>
      </c>
      <c r="AD64" s="82">
        <f>Y64+AD63</f>
        <v>1</v>
      </c>
      <c r="AE64" s="83">
        <f>AE63/F64</f>
        <v>0.78525641025641024</v>
      </c>
      <c r="AF64" s="82"/>
      <c r="AG64" s="82">
        <f>AB64+AG63</f>
        <v>7</v>
      </c>
      <c r="AH64" s="82">
        <f>AC64+AH63</f>
        <v>69</v>
      </c>
      <c r="AI64" s="82">
        <f>AD64+AI63</f>
        <v>1</v>
      </c>
      <c r="AJ64" s="83">
        <f>AJ63/F64</f>
        <v>0.85256410256410253</v>
      </c>
      <c r="AK64" s="82"/>
      <c r="AL64" s="82">
        <f>AG64+AL63</f>
        <v>7</v>
      </c>
      <c r="AM64" s="82">
        <f>AH64+AM63</f>
        <v>69</v>
      </c>
      <c r="AN64" s="82">
        <f>AI64+AN63</f>
        <v>1</v>
      </c>
      <c r="AO64" s="83">
        <f>AO63/F64</f>
        <v>0.85256410256410253</v>
      </c>
      <c r="AP64" s="82"/>
      <c r="AQ64" s="82">
        <f>AL64+AQ63</f>
        <v>11</v>
      </c>
      <c r="AR64" s="82">
        <f>AM64+AR63</f>
        <v>76</v>
      </c>
      <c r="AS64" s="82">
        <f>AN64+AS63</f>
        <v>1</v>
      </c>
      <c r="AT64" s="83">
        <f>AT63/F64</f>
        <v>0.88782051282051277</v>
      </c>
      <c r="AU64" s="82"/>
      <c r="AV64" s="82">
        <f>AQ64+AV63</f>
        <v>11</v>
      </c>
      <c r="AW64" s="82">
        <f>AR64+AW63</f>
        <v>76</v>
      </c>
      <c r="AX64" s="82">
        <f>AS64+AX63</f>
        <v>1</v>
      </c>
      <c r="AY64" s="83">
        <f>AY63/F64</f>
        <v>0.88782051282051277</v>
      </c>
      <c r="AZ64" s="82"/>
      <c r="BA64" s="82">
        <f>AV64+BA63</f>
        <v>11</v>
      </c>
      <c r="BB64" s="82">
        <f>AW64+BB63</f>
        <v>76</v>
      </c>
      <c r="BC64" s="82">
        <f>AX64+BC63</f>
        <v>1</v>
      </c>
      <c r="BD64" s="83">
        <f>BD63/F64</f>
        <v>0.88782051282051277</v>
      </c>
      <c r="BE64" s="82"/>
      <c r="BF64" s="82">
        <f>BA64+BF63</f>
        <v>11</v>
      </c>
      <c r="BG64" s="82">
        <f>BB64+BG63</f>
        <v>76</v>
      </c>
      <c r="BH64" s="82">
        <f>BC64+BH63</f>
        <v>1</v>
      </c>
      <c r="BI64" s="83">
        <f>BI63/F64</f>
        <v>0.88782051282051277</v>
      </c>
      <c r="BJ64" s="82"/>
      <c r="BK64" s="82">
        <f>BF64+BK63</f>
        <v>11</v>
      </c>
      <c r="BL64" s="82">
        <f>BG64+BL63</f>
        <v>76</v>
      </c>
      <c r="BM64" s="82">
        <f>BH64+BM63</f>
        <v>1</v>
      </c>
      <c r="BN64" s="83">
        <f>BN63/F64</f>
        <v>0.88782051282051277</v>
      </c>
      <c r="BO64" s="82"/>
      <c r="BP64" s="82">
        <f>BK64+BP63</f>
        <v>11</v>
      </c>
      <c r="BQ64" s="82">
        <f>BL64+BQ63</f>
        <v>76</v>
      </c>
      <c r="BR64" s="82">
        <f>BM64+BR63</f>
        <v>1</v>
      </c>
      <c r="BS64" s="83">
        <f>BS63/F64</f>
        <v>0.88782051282051277</v>
      </c>
    </row>
    <row r="65" spans="1:71" x14ac:dyDescent="0.25">
      <c r="I65" s="71"/>
    </row>
    <row r="66" spans="1:71" x14ac:dyDescent="0.25">
      <c r="A66" s="19" t="s">
        <v>227</v>
      </c>
      <c r="B66" s="1"/>
      <c r="C66" s="1"/>
      <c r="D66" s="1"/>
      <c r="E66" s="16"/>
      <c r="F66" s="1"/>
      <c r="G66" s="2"/>
      <c r="H66" s="66"/>
      <c r="I66" s="71"/>
      <c r="J66" s="76"/>
      <c r="K66" s="9">
        <v>2025</v>
      </c>
      <c r="L66" s="53">
        <v>2025</v>
      </c>
      <c r="M66" s="9"/>
      <c r="N66" s="9"/>
      <c r="O66" s="9"/>
      <c r="P66" s="66">
        <f>+H66</f>
        <v>0</v>
      </c>
      <c r="Q66" s="9"/>
      <c r="R66" s="9"/>
      <c r="S66" s="9"/>
      <c r="T66" s="9"/>
      <c r="U66" s="1">
        <f t="shared" ref="U66:U72" si="63">SUM(P66:T66)</f>
        <v>0</v>
      </c>
      <c r="V66" s="9"/>
      <c r="W66" s="9"/>
      <c r="X66" s="9"/>
      <c r="Y66" s="9"/>
      <c r="Z66" s="1">
        <f t="shared" ref="Z66:Z72" si="64">SUM(U66:Y66)</f>
        <v>0</v>
      </c>
      <c r="AA66" s="9"/>
      <c r="AB66" s="9"/>
      <c r="AC66" s="9"/>
      <c r="AD66" s="9"/>
      <c r="AE66" s="1">
        <f t="shared" ref="AE66:AE72" si="65">SUM(Z66:AD66)</f>
        <v>0</v>
      </c>
      <c r="AF66" s="9"/>
      <c r="AG66" s="9"/>
      <c r="AH66" s="9"/>
      <c r="AI66" s="9"/>
      <c r="AJ66" s="1">
        <f t="shared" ref="AJ66:AJ72" si="66">SUM(AE66:AI66)</f>
        <v>0</v>
      </c>
      <c r="AK66" s="9"/>
      <c r="AL66" s="9"/>
      <c r="AM66" s="9"/>
      <c r="AN66" s="9"/>
      <c r="AO66" s="1">
        <f t="shared" ref="AO66:AO72" si="67">SUM(AJ66:AN66)</f>
        <v>0</v>
      </c>
      <c r="AP66" s="9"/>
      <c r="AQ66" s="9"/>
      <c r="AR66" s="9"/>
      <c r="AS66" s="9"/>
      <c r="AT66" s="1">
        <f t="shared" ref="AT66:AT72" si="68">SUM(AO66:AS66)</f>
        <v>0</v>
      </c>
      <c r="AU66" s="9"/>
      <c r="AV66" s="9"/>
      <c r="AW66" s="9"/>
      <c r="AX66" s="9"/>
      <c r="AY66" s="1">
        <f t="shared" ref="AY66:AY72" si="69">SUM(AT66:AX66)</f>
        <v>0</v>
      </c>
      <c r="AZ66" s="9"/>
      <c r="BA66" s="9"/>
      <c r="BB66" s="9"/>
      <c r="BC66" s="9"/>
      <c r="BD66" s="1">
        <f t="shared" ref="BD66:BD72" si="70">SUM(AY66:BC66)</f>
        <v>0</v>
      </c>
      <c r="BE66" s="9"/>
      <c r="BF66" s="9"/>
      <c r="BG66" s="9"/>
      <c r="BH66" s="9"/>
      <c r="BI66" s="1">
        <f t="shared" ref="BI66:BI72" si="71">SUM(BD66:BH66)</f>
        <v>0</v>
      </c>
      <c r="BJ66" s="9"/>
      <c r="BK66" s="9"/>
      <c r="BL66" s="9"/>
      <c r="BM66" s="9"/>
      <c r="BN66" s="1">
        <f t="shared" ref="BN66:BN72" si="72">SUM(BI66:BM66)</f>
        <v>0</v>
      </c>
      <c r="BO66" s="9"/>
      <c r="BP66" s="9"/>
      <c r="BQ66" s="9"/>
      <c r="BR66" s="9"/>
      <c r="BS66" s="1">
        <f t="shared" ref="BS66:BS72" si="73">SUM(BN66:BR66)</f>
        <v>0</v>
      </c>
    </row>
    <row r="67" spans="1:71" s="86" customFormat="1" x14ac:dyDescent="0.25">
      <c r="A67" s="94"/>
      <c r="B67" s="125" t="s">
        <v>228</v>
      </c>
      <c r="C67" s="87">
        <v>2</v>
      </c>
      <c r="D67" s="87">
        <v>1326</v>
      </c>
      <c r="E67" s="120">
        <v>15</v>
      </c>
      <c r="F67" s="82"/>
      <c r="G67" s="83">
        <f>$BS67/E67</f>
        <v>1.0666666666666667</v>
      </c>
      <c r="H67" s="84">
        <v>7</v>
      </c>
      <c r="I67" s="90">
        <f t="shared" si="59"/>
        <v>10</v>
      </c>
      <c r="J67" s="91">
        <v>3</v>
      </c>
      <c r="K67" s="85">
        <v>2025</v>
      </c>
      <c r="L67" s="53">
        <v>2025</v>
      </c>
      <c r="M67" s="97">
        <v>1</v>
      </c>
      <c r="N67" s="97">
        <v>3</v>
      </c>
      <c r="O67" s="97"/>
      <c r="P67" s="84">
        <f t="shared" ref="P67:P72" si="74">SUM(M67:O67)+H67</f>
        <v>11</v>
      </c>
      <c r="Q67" s="85"/>
      <c r="R67" s="85"/>
      <c r="S67" s="85"/>
      <c r="T67" s="85"/>
      <c r="U67" s="82">
        <f t="shared" si="63"/>
        <v>11</v>
      </c>
      <c r="V67" s="85"/>
      <c r="W67" s="85"/>
      <c r="X67" s="85"/>
      <c r="Y67" s="85"/>
      <c r="Z67" s="82">
        <f t="shared" si="64"/>
        <v>11</v>
      </c>
      <c r="AA67" s="85">
        <v>1</v>
      </c>
      <c r="AB67" s="85"/>
      <c r="AC67" s="85">
        <v>3</v>
      </c>
      <c r="AD67" s="85"/>
      <c r="AE67" s="82">
        <f t="shared" si="65"/>
        <v>15</v>
      </c>
      <c r="AF67" s="85"/>
      <c r="AG67" s="85"/>
      <c r="AH67" s="85"/>
      <c r="AI67" s="85"/>
      <c r="AJ67" s="82">
        <f t="shared" si="66"/>
        <v>15</v>
      </c>
      <c r="AK67" s="85"/>
      <c r="AL67" s="85"/>
      <c r="AM67" s="85"/>
      <c r="AN67" s="85"/>
      <c r="AO67" s="82">
        <f t="shared" si="67"/>
        <v>15</v>
      </c>
      <c r="AP67" s="85">
        <v>1</v>
      </c>
      <c r="AQ67" s="85"/>
      <c r="AR67" s="85"/>
      <c r="AS67" s="85"/>
      <c r="AT67" s="82">
        <f t="shared" si="68"/>
        <v>16</v>
      </c>
      <c r="AU67" s="85"/>
      <c r="AV67" s="85"/>
      <c r="AW67" s="85"/>
      <c r="AX67" s="85"/>
      <c r="AY67" s="82">
        <f t="shared" si="69"/>
        <v>16</v>
      </c>
      <c r="AZ67" s="85"/>
      <c r="BA67" s="85"/>
      <c r="BB67" s="85"/>
      <c r="BC67" s="85"/>
      <c r="BD67" s="82">
        <f t="shared" si="70"/>
        <v>16</v>
      </c>
      <c r="BE67" s="85"/>
      <c r="BF67" s="85"/>
      <c r="BG67" s="85"/>
      <c r="BH67" s="85"/>
      <c r="BI67" s="82">
        <f t="shared" si="71"/>
        <v>16</v>
      </c>
      <c r="BJ67" s="85"/>
      <c r="BK67" s="85"/>
      <c r="BL67" s="85"/>
      <c r="BM67" s="85"/>
      <c r="BN67" s="82">
        <f t="shared" si="72"/>
        <v>16</v>
      </c>
      <c r="BO67" s="85"/>
      <c r="BP67" s="85"/>
      <c r="BQ67" s="85"/>
      <c r="BR67" s="85"/>
      <c r="BS67" s="82">
        <f t="shared" si="73"/>
        <v>16</v>
      </c>
    </row>
    <row r="68" spans="1:71" s="86" customFormat="1" x14ac:dyDescent="0.25">
      <c r="A68" s="94"/>
      <c r="B68" s="82" t="s">
        <v>229</v>
      </c>
      <c r="C68" s="87">
        <v>6</v>
      </c>
      <c r="D68" s="87">
        <v>760</v>
      </c>
      <c r="E68" s="120">
        <v>13</v>
      </c>
      <c r="F68" s="82"/>
      <c r="G68" s="83">
        <f t="shared" ref="G68:G72" si="75">$BS68/E68</f>
        <v>1</v>
      </c>
      <c r="H68" s="84">
        <v>13</v>
      </c>
      <c r="I68" s="90">
        <f t="shared" si="59"/>
        <v>13</v>
      </c>
      <c r="J68" s="91"/>
      <c r="K68" s="85">
        <v>2025</v>
      </c>
      <c r="L68" s="53">
        <v>2025</v>
      </c>
      <c r="M68" s="85"/>
      <c r="N68" s="85"/>
      <c r="O68" s="85"/>
      <c r="P68" s="84">
        <f t="shared" si="74"/>
        <v>13</v>
      </c>
      <c r="Q68" s="85"/>
      <c r="R68" s="85"/>
      <c r="S68" s="85"/>
      <c r="T68" s="85"/>
      <c r="U68" s="82">
        <f>SUM(P68:T68)</f>
        <v>13</v>
      </c>
      <c r="V68" s="85"/>
      <c r="W68" s="85"/>
      <c r="X68" s="85"/>
      <c r="Y68" s="85"/>
      <c r="Z68" s="82">
        <f>SUM(U68:Y68)</f>
        <v>13</v>
      </c>
      <c r="AA68" s="85"/>
      <c r="AB68" s="85"/>
      <c r="AC68" s="85"/>
      <c r="AD68" s="85"/>
      <c r="AE68" s="82">
        <f>SUM(Z68:AD68)</f>
        <v>13</v>
      </c>
      <c r="AF68" s="85"/>
      <c r="AG68" s="85"/>
      <c r="AH68" s="85"/>
      <c r="AI68" s="85"/>
      <c r="AJ68" s="82">
        <f>SUM(AE68:AI68)</f>
        <v>13</v>
      </c>
      <c r="AK68" s="85"/>
      <c r="AL68" s="85"/>
      <c r="AM68" s="85"/>
      <c r="AN68" s="85"/>
      <c r="AO68" s="82">
        <f>SUM(AJ68:AN68)</f>
        <v>13</v>
      </c>
      <c r="AP68" s="85"/>
      <c r="AQ68" s="85"/>
      <c r="AR68" s="85"/>
      <c r="AS68" s="85"/>
      <c r="AT68" s="82">
        <f>SUM(AO68:AS68)</f>
        <v>13</v>
      </c>
      <c r="AU68" s="85"/>
      <c r="AV68" s="85"/>
      <c r="AW68" s="85"/>
      <c r="AX68" s="85"/>
      <c r="AY68" s="82">
        <f>SUM(AT68:AX68)</f>
        <v>13</v>
      </c>
      <c r="AZ68" s="85"/>
      <c r="BA68" s="85"/>
      <c r="BB68" s="85"/>
      <c r="BC68" s="85"/>
      <c r="BD68" s="82">
        <f>SUM(AY68:BC68)</f>
        <v>13</v>
      </c>
      <c r="BE68" s="85"/>
      <c r="BF68" s="85"/>
      <c r="BG68" s="85"/>
      <c r="BH68" s="85"/>
      <c r="BI68" s="82">
        <f>SUM(BD68:BH68)</f>
        <v>13</v>
      </c>
      <c r="BJ68" s="85"/>
      <c r="BK68" s="85"/>
      <c r="BL68" s="85"/>
      <c r="BM68" s="85"/>
      <c r="BN68" s="82">
        <f>SUM(BI68:BM68)</f>
        <v>13</v>
      </c>
      <c r="BO68" s="85"/>
      <c r="BP68" s="85"/>
      <c r="BQ68" s="85"/>
      <c r="BR68" s="85"/>
      <c r="BS68" s="82">
        <f>SUM(BN68:BR68)</f>
        <v>13</v>
      </c>
    </row>
    <row r="69" spans="1:71" s="86" customFormat="1" x14ac:dyDescent="0.25">
      <c r="A69" s="94"/>
      <c r="B69" s="82" t="s">
        <v>230</v>
      </c>
      <c r="C69" s="87">
        <v>7</v>
      </c>
      <c r="D69" s="87"/>
      <c r="E69" s="120">
        <v>29</v>
      </c>
      <c r="F69" s="82"/>
      <c r="G69" s="83">
        <f t="shared" si="75"/>
        <v>1.1379310344827587</v>
      </c>
      <c r="H69" s="84">
        <v>1</v>
      </c>
      <c r="I69" s="90">
        <f t="shared" si="59"/>
        <v>1</v>
      </c>
      <c r="J69" s="91"/>
      <c r="K69" s="85">
        <v>2025</v>
      </c>
      <c r="L69" s="53">
        <v>2025</v>
      </c>
      <c r="M69" s="85"/>
      <c r="N69" s="85">
        <v>5</v>
      </c>
      <c r="O69" s="85"/>
      <c r="P69" s="84">
        <f t="shared" si="74"/>
        <v>6</v>
      </c>
      <c r="Q69" s="85"/>
      <c r="R69" s="85"/>
      <c r="S69" s="85"/>
      <c r="T69" s="85"/>
      <c r="U69" s="82">
        <f>SUM(P69:T69)</f>
        <v>6</v>
      </c>
      <c r="V69" s="85"/>
      <c r="W69" s="85"/>
      <c r="X69" s="85"/>
      <c r="Y69" s="85"/>
      <c r="Z69" s="82">
        <f>SUM(U69:Y69)</f>
        <v>6</v>
      </c>
      <c r="AA69" s="85"/>
      <c r="AB69" s="85"/>
      <c r="AC69" s="85"/>
      <c r="AD69" s="85"/>
      <c r="AE69" s="82">
        <f>SUM(Z69:AD69)</f>
        <v>6</v>
      </c>
      <c r="AF69" s="85"/>
      <c r="AG69" s="85"/>
      <c r="AH69" s="85"/>
      <c r="AI69" s="85"/>
      <c r="AJ69" s="82">
        <f>SUM(AE69:AI69)</f>
        <v>6</v>
      </c>
      <c r="AK69" s="85"/>
      <c r="AL69" s="85"/>
      <c r="AM69" s="85"/>
      <c r="AN69" s="85"/>
      <c r="AO69" s="82">
        <f>SUM(AJ69:AN69)</f>
        <v>6</v>
      </c>
      <c r="AP69" s="85"/>
      <c r="AQ69" s="85"/>
      <c r="AR69" s="85"/>
      <c r="AS69" s="85"/>
      <c r="AT69" s="82">
        <f>SUM(AO69:AS69)</f>
        <v>6</v>
      </c>
      <c r="AU69" s="85"/>
      <c r="AV69" s="85"/>
      <c r="AW69" s="85">
        <v>27</v>
      </c>
      <c r="AX69" s="85"/>
      <c r="AY69" s="82">
        <f>SUM(AT69:AX69)</f>
        <v>33</v>
      </c>
      <c r="AZ69" s="85"/>
      <c r="BA69" s="85"/>
      <c r="BB69" s="85"/>
      <c r="BC69" s="85"/>
      <c r="BD69" s="82">
        <f>SUM(AY69:BC69)</f>
        <v>33</v>
      </c>
      <c r="BE69" s="85"/>
      <c r="BF69" s="85"/>
      <c r="BG69" s="85"/>
      <c r="BH69" s="85"/>
      <c r="BI69" s="82">
        <f>SUM(BD69:BH69)</f>
        <v>33</v>
      </c>
      <c r="BJ69" s="85"/>
      <c r="BK69" s="85"/>
      <c r="BL69" s="85"/>
      <c r="BM69" s="85"/>
      <c r="BN69" s="82">
        <f>SUM(BI69:BM69)</f>
        <v>33</v>
      </c>
      <c r="BO69" s="85"/>
      <c r="BP69" s="85"/>
      <c r="BQ69" s="85"/>
      <c r="BR69" s="85"/>
      <c r="BS69" s="82">
        <f>SUM(BN69:BR69)</f>
        <v>33</v>
      </c>
    </row>
    <row r="70" spans="1:71" s="86" customFormat="1" ht="15" customHeight="1" x14ac:dyDescent="0.25">
      <c r="A70" s="94"/>
      <c r="B70" s="82" t="s">
        <v>231</v>
      </c>
      <c r="C70" s="87">
        <v>8</v>
      </c>
      <c r="D70" s="87">
        <v>7564</v>
      </c>
      <c r="E70" s="120">
        <v>68</v>
      </c>
      <c r="F70" s="82"/>
      <c r="G70" s="83">
        <f t="shared" si="75"/>
        <v>0.57352941176470584</v>
      </c>
      <c r="H70" s="84">
        <v>38</v>
      </c>
      <c r="I70" s="90">
        <f t="shared" si="59"/>
        <v>38</v>
      </c>
      <c r="J70" s="91"/>
      <c r="K70" s="85">
        <v>2025</v>
      </c>
      <c r="L70" s="53">
        <v>2025</v>
      </c>
      <c r="M70" s="85"/>
      <c r="N70" s="85">
        <v>1</v>
      </c>
      <c r="O70" s="85"/>
      <c r="P70" s="84">
        <f t="shared" si="74"/>
        <v>39</v>
      </c>
      <c r="Q70" s="85"/>
      <c r="R70" s="85"/>
      <c r="S70" s="85"/>
      <c r="T70" s="85"/>
      <c r="U70" s="82">
        <f t="shared" si="63"/>
        <v>39</v>
      </c>
      <c r="V70" s="85"/>
      <c r="W70" s="85"/>
      <c r="X70" s="85"/>
      <c r="Y70" s="85"/>
      <c r="Z70" s="82">
        <f t="shared" si="64"/>
        <v>39</v>
      </c>
      <c r="AA70" s="85"/>
      <c r="AB70" s="85"/>
      <c r="AC70" s="85"/>
      <c r="AD70" s="85"/>
      <c r="AE70" s="82">
        <f t="shared" si="65"/>
        <v>39</v>
      </c>
      <c r="AF70" s="85"/>
      <c r="AG70" s="85"/>
      <c r="AH70" s="85"/>
      <c r="AI70" s="85"/>
      <c r="AJ70" s="82">
        <f t="shared" si="66"/>
        <v>39</v>
      </c>
      <c r="AK70" s="85"/>
      <c r="AL70" s="85"/>
      <c r="AM70" s="85"/>
      <c r="AN70" s="85"/>
      <c r="AO70" s="82">
        <f t="shared" si="67"/>
        <v>39</v>
      </c>
      <c r="AP70" s="85"/>
      <c r="AQ70" s="85"/>
      <c r="AR70" s="85"/>
      <c r="AS70" s="85"/>
      <c r="AT70" s="82">
        <f t="shared" si="68"/>
        <v>39</v>
      </c>
      <c r="AU70" s="85"/>
      <c r="AV70" s="85"/>
      <c r="AW70" s="85"/>
      <c r="AX70" s="85"/>
      <c r="AY70" s="82">
        <f t="shared" si="69"/>
        <v>39</v>
      </c>
      <c r="AZ70" s="85"/>
      <c r="BA70" s="85"/>
      <c r="BB70" s="85"/>
      <c r="BC70" s="85"/>
      <c r="BD70" s="82">
        <f t="shared" si="70"/>
        <v>39</v>
      </c>
      <c r="BE70" s="85"/>
      <c r="BF70" s="85"/>
      <c r="BG70" s="85"/>
      <c r="BH70" s="85"/>
      <c r="BI70" s="82">
        <f t="shared" si="71"/>
        <v>39</v>
      </c>
      <c r="BJ70" s="85"/>
      <c r="BK70" s="85"/>
      <c r="BL70" s="85"/>
      <c r="BM70" s="85"/>
      <c r="BN70" s="82">
        <f t="shared" si="72"/>
        <v>39</v>
      </c>
      <c r="BO70" s="85"/>
      <c r="BP70" s="85"/>
      <c r="BQ70" s="85"/>
      <c r="BR70" s="85"/>
      <c r="BS70" s="82">
        <f t="shared" si="73"/>
        <v>39</v>
      </c>
    </row>
    <row r="71" spans="1:71" s="86" customFormat="1" x14ac:dyDescent="0.25">
      <c r="A71" s="94"/>
      <c r="B71" s="82" t="s">
        <v>232</v>
      </c>
      <c r="C71" s="87">
        <v>10</v>
      </c>
      <c r="D71" s="87">
        <v>9367</v>
      </c>
      <c r="E71" s="120">
        <v>11</v>
      </c>
      <c r="F71" s="82"/>
      <c r="G71" s="83">
        <f t="shared" si="75"/>
        <v>1</v>
      </c>
      <c r="H71" s="84">
        <v>5</v>
      </c>
      <c r="I71" s="90">
        <f t="shared" si="59"/>
        <v>5</v>
      </c>
      <c r="J71" s="91"/>
      <c r="K71" s="85">
        <v>2025</v>
      </c>
      <c r="L71" s="53">
        <v>2025</v>
      </c>
      <c r="M71" s="85"/>
      <c r="N71" s="85"/>
      <c r="O71" s="85"/>
      <c r="P71" s="84">
        <f t="shared" si="74"/>
        <v>5</v>
      </c>
      <c r="Q71" s="85"/>
      <c r="R71" s="85"/>
      <c r="S71" s="85"/>
      <c r="T71" s="85"/>
      <c r="U71" s="82">
        <f t="shared" si="63"/>
        <v>5</v>
      </c>
      <c r="V71" s="85"/>
      <c r="W71" s="85"/>
      <c r="X71" s="85"/>
      <c r="Y71" s="85"/>
      <c r="Z71" s="82">
        <f t="shared" si="64"/>
        <v>5</v>
      </c>
      <c r="AA71" s="85"/>
      <c r="AB71" s="85"/>
      <c r="AC71" s="85"/>
      <c r="AD71" s="85"/>
      <c r="AE71" s="82">
        <f t="shared" si="65"/>
        <v>5</v>
      </c>
      <c r="AF71" s="85"/>
      <c r="AG71" s="85"/>
      <c r="AH71" s="85"/>
      <c r="AI71" s="85"/>
      <c r="AJ71" s="82">
        <f t="shared" si="66"/>
        <v>5</v>
      </c>
      <c r="AK71" s="85"/>
      <c r="AL71" s="85"/>
      <c r="AM71" s="85"/>
      <c r="AN71" s="85"/>
      <c r="AO71" s="82">
        <f t="shared" si="67"/>
        <v>5</v>
      </c>
      <c r="AP71" s="85"/>
      <c r="AQ71" s="85"/>
      <c r="AR71" s="85">
        <v>6</v>
      </c>
      <c r="AS71" s="85"/>
      <c r="AT71" s="82">
        <f t="shared" si="68"/>
        <v>11</v>
      </c>
      <c r="AU71" s="85"/>
      <c r="AV71" s="85"/>
      <c r="AW71" s="85"/>
      <c r="AX71" s="85"/>
      <c r="AY71" s="82">
        <f t="shared" si="69"/>
        <v>11</v>
      </c>
      <c r="AZ71" s="85"/>
      <c r="BA71" s="85"/>
      <c r="BB71" s="85"/>
      <c r="BC71" s="85"/>
      <c r="BD71" s="82">
        <f t="shared" si="70"/>
        <v>11</v>
      </c>
      <c r="BE71" s="85"/>
      <c r="BF71" s="85"/>
      <c r="BG71" s="85"/>
      <c r="BH71" s="85"/>
      <c r="BI71" s="82">
        <f t="shared" si="71"/>
        <v>11</v>
      </c>
      <c r="BJ71" s="85"/>
      <c r="BK71" s="85"/>
      <c r="BL71" s="85"/>
      <c r="BM71" s="85"/>
      <c r="BN71" s="82">
        <f t="shared" si="72"/>
        <v>11</v>
      </c>
      <c r="BO71" s="85"/>
      <c r="BP71" s="85"/>
      <c r="BQ71" s="85"/>
      <c r="BR71" s="85"/>
      <c r="BS71" s="82">
        <f t="shared" si="73"/>
        <v>11</v>
      </c>
    </row>
    <row r="72" spans="1:71" s="86" customFormat="1" x14ac:dyDescent="0.25">
      <c r="A72" s="94"/>
      <c r="B72" s="115" t="s">
        <v>233</v>
      </c>
      <c r="C72" s="88">
        <v>12</v>
      </c>
      <c r="D72" s="88">
        <v>753</v>
      </c>
      <c r="E72" s="128">
        <v>35</v>
      </c>
      <c r="F72" s="82"/>
      <c r="G72" s="83">
        <f t="shared" si="75"/>
        <v>1.0285714285714285</v>
      </c>
      <c r="H72" s="84">
        <v>8</v>
      </c>
      <c r="I72" s="90">
        <f t="shared" si="59"/>
        <v>8</v>
      </c>
      <c r="J72" s="91"/>
      <c r="K72" s="85">
        <v>2025</v>
      </c>
      <c r="L72" s="53">
        <v>2025</v>
      </c>
      <c r="M72" s="97"/>
      <c r="N72" s="97"/>
      <c r="O72" s="97"/>
      <c r="P72" s="84">
        <f t="shared" si="74"/>
        <v>8</v>
      </c>
      <c r="Q72" s="119"/>
      <c r="R72" s="85"/>
      <c r="S72" s="85"/>
      <c r="T72" s="85"/>
      <c r="U72" s="82">
        <f t="shared" si="63"/>
        <v>8</v>
      </c>
      <c r="V72" s="85"/>
      <c r="W72" s="85"/>
      <c r="X72" s="85"/>
      <c r="Y72" s="85"/>
      <c r="Z72" s="82">
        <f t="shared" si="64"/>
        <v>8</v>
      </c>
      <c r="AA72" s="85"/>
      <c r="AB72" s="85"/>
      <c r="AC72" s="85"/>
      <c r="AD72" s="85"/>
      <c r="AE72" s="82">
        <f t="shared" si="65"/>
        <v>8</v>
      </c>
      <c r="AF72" s="85"/>
      <c r="AG72" s="85"/>
      <c r="AH72" s="85"/>
      <c r="AI72" s="85"/>
      <c r="AJ72" s="82">
        <f t="shared" si="66"/>
        <v>8</v>
      </c>
      <c r="AK72" s="85"/>
      <c r="AL72" s="85"/>
      <c r="AM72" s="85"/>
      <c r="AN72" s="85"/>
      <c r="AO72" s="82">
        <f t="shared" si="67"/>
        <v>8</v>
      </c>
      <c r="AP72" s="85"/>
      <c r="AQ72" s="85"/>
      <c r="AR72" s="85"/>
      <c r="AS72" s="85"/>
      <c r="AT72" s="82">
        <f t="shared" si="68"/>
        <v>8</v>
      </c>
      <c r="AU72" s="85"/>
      <c r="AV72" s="85"/>
      <c r="AW72" s="85">
        <v>28</v>
      </c>
      <c r="AX72" s="85"/>
      <c r="AY72" s="82">
        <f t="shared" si="69"/>
        <v>36</v>
      </c>
      <c r="AZ72" s="85"/>
      <c r="BA72" s="85"/>
      <c r="BB72" s="85"/>
      <c r="BC72" s="85"/>
      <c r="BD72" s="82">
        <f t="shared" si="70"/>
        <v>36</v>
      </c>
      <c r="BE72" s="85"/>
      <c r="BF72" s="85"/>
      <c r="BG72" s="85"/>
      <c r="BH72" s="85"/>
      <c r="BI72" s="82">
        <f t="shared" si="71"/>
        <v>36</v>
      </c>
      <c r="BJ72" s="85"/>
      <c r="BK72" s="85"/>
      <c r="BL72" s="85"/>
      <c r="BM72" s="85"/>
      <c r="BN72" s="82">
        <f t="shared" si="72"/>
        <v>36</v>
      </c>
      <c r="BO72" s="85"/>
      <c r="BP72" s="85"/>
      <c r="BQ72" s="85"/>
      <c r="BR72" s="85"/>
      <c r="BS72" s="82">
        <f t="shared" si="73"/>
        <v>36</v>
      </c>
    </row>
    <row r="73" spans="1:71" x14ac:dyDescent="0.25">
      <c r="A73" s="4"/>
      <c r="B73" s="1"/>
      <c r="C73" s="1"/>
      <c r="D73" s="1"/>
      <c r="E73" s="1"/>
      <c r="F73" s="1"/>
      <c r="G73" s="1"/>
      <c r="H73" s="66"/>
      <c r="I73" s="66"/>
      <c r="J73" s="66"/>
      <c r="K73" s="1"/>
      <c r="L73" s="1"/>
      <c r="M73" s="66">
        <f t="shared" ref="M73:AR73" si="76">SUM(M66:M72)</f>
        <v>1</v>
      </c>
      <c r="N73" s="66">
        <f t="shared" si="76"/>
        <v>9</v>
      </c>
      <c r="O73" s="66">
        <f t="shared" si="76"/>
        <v>0</v>
      </c>
      <c r="P73" s="66">
        <f t="shared" si="76"/>
        <v>82</v>
      </c>
      <c r="Q73" s="66">
        <f t="shared" si="76"/>
        <v>0</v>
      </c>
      <c r="R73" s="66">
        <f t="shared" si="76"/>
        <v>0</v>
      </c>
      <c r="S73" s="66">
        <f t="shared" si="76"/>
        <v>0</v>
      </c>
      <c r="T73" s="66">
        <f t="shared" si="76"/>
        <v>0</v>
      </c>
      <c r="U73" s="66">
        <f t="shared" si="76"/>
        <v>82</v>
      </c>
      <c r="V73" s="66">
        <f t="shared" si="76"/>
        <v>0</v>
      </c>
      <c r="W73" s="66">
        <f t="shared" si="76"/>
        <v>0</v>
      </c>
      <c r="X73" s="66">
        <f t="shared" si="76"/>
        <v>0</v>
      </c>
      <c r="Y73" s="66">
        <f t="shared" si="76"/>
        <v>0</v>
      </c>
      <c r="Z73" s="66">
        <f t="shared" si="76"/>
        <v>82</v>
      </c>
      <c r="AA73" s="66">
        <f t="shared" si="76"/>
        <v>1</v>
      </c>
      <c r="AB73" s="66">
        <f t="shared" si="76"/>
        <v>0</v>
      </c>
      <c r="AC73" s="66">
        <f t="shared" si="76"/>
        <v>3</v>
      </c>
      <c r="AD73" s="66">
        <f t="shared" si="76"/>
        <v>0</v>
      </c>
      <c r="AE73" s="66">
        <f t="shared" si="76"/>
        <v>86</v>
      </c>
      <c r="AF73" s="66">
        <f t="shared" si="76"/>
        <v>0</v>
      </c>
      <c r="AG73" s="66">
        <f t="shared" si="76"/>
        <v>0</v>
      </c>
      <c r="AH73" s="66">
        <f t="shared" si="76"/>
        <v>0</v>
      </c>
      <c r="AI73" s="66">
        <f t="shared" si="76"/>
        <v>0</v>
      </c>
      <c r="AJ73" s="66">
        <f t="shared" si="76"/>
        <v>86</v>
      </c>
      <c r="AK73" s="66">
        <f t="shared" si="76"/>
        <v>0</v>
      </c>
      <c r="AL73" s="66">
        <f t="shared" si="76"/>
        <v>0</v>
      </c>
      <c r="AM73" s="66">
        <f t="shared" si="76"/>
        <v>0</v>
      </c>
      <c r="AN73" s="66">
        <f t="shared" si="76"/>
        <v>0</v>
      </c>
      <c r="AO73" s="66">
        <f t="shared" si="76"/>
        <v>86</v>
      </c>
      <c r="AP73" s="66">
        <f t="shared" si="76"/>
        <v>1</v>
      </c>
      <c r="AQ73" s="66">
        <f t="shared" si="76"/>
        <v>0</v>
      </c>
      <c r="AR73" s="66">
        <f t="shared" si="76"/>
        <v>6</v>
      </c>
      <c r="AS73" s="66">
        <f t="shared" ref="AS73:BS73" si="77">SUM(AS66:AS72)</f>
        <v>0</v>
      </c>
      <c r="AT73" s="66">
        <f t="shared" si="77"/>
        <v>93</v>
      </c>
      <c r="AU73" s="66">
        <f t="shared" si="77"/>
        <v>0</v>
      </c>
      <c r="AV73" s="66">
        <f t="shared" si="77"/>
        <v>0</v>
      </c>
      <c r="AW73" s="66">
        <f t="shared" si="77"/>
        <v>55</v>
      </c>
      <c r="AX73" s="66">
        <f t="shared" si="77"/>
        <v>0</v>
      </c>
      <c r="AY73" s="66">
        <f t="shared" si="77"/>
        <v>148</v>
      </c>
      <c r="AZ73" s="66">
        <f t="shared" si="77"/>
        <v>0</v>
      </c>
      <c r="BA73" s="66">
        <f t="shared" si="77"/>
        <v>0</v>
      </c>
      <c r="BB73" s="66">
        <f t="shared" si="77"/>
        <v>0</v>
      </c>
      <c r="BC73" s="66">
        <f t="shared" si="77"/>
        <v>0</v>
      </c>
      <c r="BD73" s="66">
        <f t="shared" si="77"/>
        <v>148</v>
      </c>
      <c r="BE73" s="66">
        <f t="shared" si="77"/>
        <v>0</v>
      </c>
      <c r="BF73" s="66">
        <f t="shared" si="77"/>
        <v>0</v>
      </c>
      <c r="BG73" s="66">
        <f t="shared" si="77"/>
        <v>0</v>
      </c>
      <c r="BH73" s="66">
        <f t="shared" si="77"/>
        <v>0</v>
      </c>
      <c r="BI73" s="66">
        <f t="shared" si="77"/>
        <v>148</v>
      </c>
      <c r="BJ73" s="66">
        <f t="shared" si="77"/>
        <v>0</v>
      </c>
      <c r="BK73" s="66">
        <f t="shared" si="77"/>
        <v>0</v>
      </c>
      <c r="BL73" s="66">
        <f t="shared" si="77"/>
        <v>0</v>
      </c>
      <c r="BM73" s="66">
        <f t="shared" si="77"/>
        <v>0</v>
      </c>
      <c r="BN73" s="66">
        <f t="shared" si="77"/>
        <v>148</v>
      </c>
      <c r="BO73" s="66">
        <f t="shared" si="77"/>
        <v>0</v>
      </c>
      <c r="BP73" s="66">
        <f t="shared" si="77"/>
        <v>0</v>
      </c>
      <c r="BQ73" s="66">
        <f t="shared" si="77"/>
        <v>0</v>
      </c>
      <c r="BR73" s="66">
        <f t="shared" si="77"/>
        <v>0</v>
      </c>
      <c r="BS73" s="66">
        <f t="shared" si="77"/>
        <v>148</v>
      </c>
    </row>
    <row r="74" spans="1:71" x14ac:dyDescent="0.25">
      <c r="A74" s="1"/>
      <c r="B74" s="1" t="s">
        <v>31</v>
      </c>
      <c r="C74" s="1">
        <f>COUNT(C67:C72)</f>
        <v>6</v>
      </c>
      <c r="D74" s="1"/>
      <c r="E74" s="1">
        <f>SUM(E66:E72)</f>
        <v>171</v>
      </c>
      <c r="F74" s="1">
        <f>SUM(E66:E72)+1</f>
        <v>172</v>
      </c>
      <c r="G74" s="2">
        <f>$BS73/F74</f>
        <v>0.86046511627906974</v>
      </c>
      <c r="H74" s="66">
        <f>SUM(H66:H72)</f>
        <v>72</v>
      </c>
      <c r="I74" s="66">
        <f>SUM(I66:I72)</f>
        <v>75</v>
      </c>
      <c r="J74" s="66">
        <f>SUM(J66:J72)</f>
        <v>3</v>
      </c>
      <c r="K74" s="1"/>
      <c r="L74" s="1"/>
      <c r="M74" s="1"/>
      <c r="N74" s="1"/>
      <c r="O74" s="1"/>
      <c r="P74" s="2">
        <f>P73/F74</f>
        <v>0.47674418604651164</v>
      </c>
      <c r="Q74" s="1"/>
      <c r="R74" s="1">
        <f>M73+R73</f>
        <v>1</v>
      </c>
      <c r="S74" s="1">
        <f>N73+S73</f>
        <v>9</v>
      </c>
      <c r="T74" s="1">
        <f>O73+T73</f>
        <v>0</v>
      </c>
      <c r="U74" s="2">
        <f>U73/F74</f>
        <v>0.47674418604651164</v>
      </c>
      <c r="V74" s="1"/>
      <c r="W74" s="1">
        <f>R74+W73</f>
        <v>1</v>
      </c>
      <c r="X74" s="1">
        <f>S74+X73</f>
        <v>9</v>
      </c>
      <c r="Y74" s="1">
        <f>T74+Y73</f>
        <v>0</v>
      </c>
      <c r="Z74" s="2">
        <f>Z73/F74</f>
        <v>0.47674418604651164</v>
      </c>
      <c r="AA74" s="1"/>
      <c r="AB74" s="1">
        <f>W74+AB73</f>
        <v>1</v>
      </c>
      <c r="AC74" s="1">
        <f>X74+AC73</f>
        <v>12</v>
      </c>
      <c r="AD74" s="1">
        <f>Y74+AD73</f>
        <v>0</v>
      </c>
      <c r="AE74" s="2">
        <f>AE73/F74</f>
        <v>0.5</v>
      </c>
      <c r="AF74" s="1"/>
      <c r="AG74" s="1">
        <f>AB74+AG73</f>
        <v>1</v>
      </c>
      <c r="AH74" s="1">
        <f>AC74+AH73</f>
        <v>12</v>
      </c>
      <c r="AI74" s="1">
        <f>AD74+AI73</f>
        <v>0</v>
      </c>
      <c r="AJ74" s="2">
        <f>AJ73/F74</f>
        <v>0.5</v>
      </c>
      <c r="AK74" s="1"/>
      <c r="AL74" s="1">
        <f>AG74+AL73</f>
        <v>1</v>
      </c>
      <c r="AM74" s="1">
        <f>AH74+AM73</f>
        <v>12</v>
      </c>
      <c r="AN74" s="1">
        <f>AI74+AN73</f>
        <v>0</v>
      </c>
      <c r="AO74" s="2">
        <f>AO73/F74</f>
        <v>0.5</v>
      </c>
      <c r="AP74" s="1"/>
      <c r="AQ74" s="1">
        <f>AL74+AQ73</f>
        <v>1</v>
      </c>
      <c r="AR74" s="1">
        <f>AM74+AR73</f>
        <v>18</v>
      </c>
      <c r="AS74" s="1">
        <f>AN74+AS73</f>
        <v>0</v>
      </c>
      <c r="AT74" s="2">
        <f>AT73/F74</f>
        <v>0.54069767441860461</v>
      </c>
      <c r="AU74" s="1"/>
      <c r="AV74" s="1">
        <f>AQ74+AV73</f>
        <v>1</v>
      </c>
      <c r="AW74" s="1">
        <f>AR74+AW73</f>
        <v>73</v>
      </c>
      <c r="AX74" s="1">
        <f>AS74+AX73</f>
        <v>0</v>
      </c>
      <c r="AY74" s="2">
        <f>AY73/F74</f>
        <v>0.86046511627906974</v>
      </c>
      <c r="AZ74" s="1"/>
      <c r="BA74" s="1">
        <f>AV74+BA73</f>
        <v>1</v>
      </c>
      <c r="BB74" s="1">
        <f>AW74+BB73</f>
        <v>73</v>
      </c>
      <c r="BC74" s="1">
        <f>AX74+BC73</f>
        <v>0</v>
      </c>
      <c r="BD74" s="2">
        <f>BD73/F74</f>
        <v>0.86046511627906974</v>
      </c>
      <c r="BE74" s="1"/>
      <c r="BF74" s="1">
        <f>BA74+BF73</f>
        <v>1</v>
      </c>
      <c r="BG74" s="1">
        <f>BB74+BG73</f>
        <v>73</v>
      </c>
      <c r="BH74" s="1">
        <f>BC74+BH73</f>
        <v>0</v>
      </c>
      <c r="BI74" s="2">
        <f>BI73/F74</f>
        <v>0.86046511627906974</v>
      </c>
      <c r="BJ74" s="1"/>
      <c r="BK74" s="1">
        <f>BF74+BK73</f>
        <v>1</v>
      </c>
      <c r="BL74" s="1">
        <f>BG74+BL73</f>
        <v>73</v>
      </c>
      <c r="BM74" s="1">
        <f>BH74+BM73</f>
        <v>0</v>
      </c>
      <c r="BN74" s="2">
        <f>BN73/F74</f>
        <v>0.86046511627906974</v>
      </c>
      <c r="BO74" s="1"/>
      <c r="BP74" s="1">
        <f>BK74+BP73</f>
        <v>1</v>
      </c>
      <c r="BQ74" s="1">
        <f>BL74+BQ73</f>
        <v>73</v>
      </c>
      <c r="BR74" s="1">
        <f>BM74+BR73</f>
        <v>0</v>
      </c>
      <c r="BS74" s="2">
        <f>BS73/F74</f>
        <v>0.86046511627906974</v>
      </c>
    </row>
  </sheetData>
  <mergeCells count="12">
    <mergeCell ref="AK1:AO1"/>
    <mergeCell ref="M1:P1"/>
    <mergeCell ref="Q1:U1"/>
    <mergeCell ref="V1:Z1"/>
    <mergeCell ref="AA1:AE1"/>
    <mergeCell ref="AF1:AJ1"/>
    <mergeCell ref="BO1:BS1"/>
    <mergeCell ref="AP1:AT1"/>
    <mergeCell ref="AU1:AY1"/>
    <mergeCell ref="AZ1:BD1"/>
    <mergeCell ref="BE1:BI1"/>
    <mergeCell ref="BJ1:BN1"/>
  </mergeCells>
  <phoneticPr fontId="8" type="noConversion"/>
  <pageMargins left="0.2" right="0.2" top="0.75" bottom="0.75" header="0.3" footer="0.3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S38"/>
  <sheetViews>
    <sheetView tabSelected="1" zoomScale="150" workbookViewId="0">
      <pane xSplit="12" ySplit="2" topLeftCell="M15" activePane="bottomRight" state="frozen"/>
      <selection pane="topRight" activeCell="A19" sqref="A19:XFD48"/>
      <selection pane="bottomLeft" activeCell="A19" sqref="A19:XFD48"/>
      <selection pane="bottomRight" activeCell="Q24" sqref="Q24"/>
    </sheetView>
  </sheetViews>
  <sheetFormatPr defaultColWidth="8.85546875" defaultRowHeight="15" x14ac:dyDescent="0.25"/>
  <cols>
    <col min="1" max="1" width="11.5703125" bestFit="1" customWidth="1"/>
    <col min="2" max="2" width="18.85546875" customWidth="1"/>
    <col min="3" max="3" width="4.42578125" customWidth="1"/>
    <col min="4" max="4" width="5.28515625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5703125" bestFit="1" customWidth="1"/>
    <col min="12" max="12" width="9.28515625" bestFit="1" customWidth="1"/>
    <col min="13" max="15" width="3" customWidth="1"/>
    <col min="16" max="16" width="8" customWidth="1"/>
    <col min="17" max="17" width="4" customWidth="1"/>
    <col min="18" max="20" width="3" customWidth="1"/>
    <col min="21" max="21" width="8" customWidth="1"/>
    <col min="22" max="25" width="3" customWidth="1"/>
    <col min="26" max="26" width="8" customWidth="1"/>
    <col min="27" max="30" width="3" customWidth="1"/>
    <col min="31" max="31" width="8" customWidth="1"/>
    <col min="32" max="35" width="3" customWidth="1"/>
    <col min="36" max="36" width="8" customWidth="1"/>
    <col min="37" max="40" width="3" customWidth="1"/>
    <col min="41" max="41" width="8" customWidth="1"/>
    <col min="42" max="45" width="3" customWidth="1"/>
    <col min="46" max="46" width="8" customWidth="1"/>
    <col min="47" max="50" width="3" customWidth="1"/>
    <col min="51" max="51" width="8" customWidth="1"/>
    <col min="52" max="55" width="3" customWidth="1"/>
    <col min="56" max="56" width="8" customWidth="1"/>
    <col min="57" max="58" width="3" customWidth="1"/>
    <col min="59" max="59" width="4.28515625" customWidth="1"/>
    <col min="60" max="60" width="3" customWidth="1"/>
    <col min="61" max="61" width="9.5703125" customWidth="1"/>
    <col min="62" max="63" width="3" customWidth="1"/>
    <col min="64" max="64" width="4.28515625" customWidth="1"/>
    <col min="65" max="65" width="3" customWidth="1"/>
    <col min="66" max="66" width="8" customWidth="1"/>
    <col min="67" max="68" width="3" customWidth="1"/>
    <col min="69" max="69" width="5.140625" customWidth="1"/>
    <col min="70" max="70" width="3" customWidth="1"/>
    <col min="71" max="71" width="8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234</v>
      </c>
      <c r="B3" s="4"/>
      <c r="C3" s="4"/>
      <c r="D3" s="4"/>
      <c r="E3" s="44"/>
      <c r="F3" s="1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+SUM(M3:O3)+H3</f>
        <v>0</v>
      </c>
      <c r="Q3" s="8"/>
      <c r="R3" s="8"/>
      <c r="S3" s="8"/>
      <c r="T3" s="8"/>
      <c r="U3" s="1">
        <f t="shared" ref="U3:U14" si="0">SUM(P3:T3)</f>
        <v>0</v>
      </c>
      <c r="V3" s="8"/>
      <c r="W3" s="8"/>
      <c r="X3" s="8"/>
      <c r="Y3" s="8"/>
      <c r="Z3" s="1">
        <f t="shared" ref="Z3:Z14" si="1">SUM(U3:Y3)</f>
        <v>0</v>
      </c>
      <c r="AA3" s="8"/>
      <c r="AB3" s="8"/>
      <c r="AC3" s="8"/>
      <c r="AD3" s="8"/>
      <c r="AE3" s="1">
        <f t="shared" ref="AE3:AE14" si="2">SUM(Z3:AD3)</f>
        <v>0</v>
      </c>
      <c r="AF3" s="8"/>
      <c r="AG3" s="8"/>
      <c r="AH3" s="8"/>
      <c r="AI3" s="8"/>
      <c r="AJ3" s="1">
        <f t="shared" ref="AJ3:AJ14" si="3">SUM(AE3:AI3)</f>
        <v>0</v>
      </c>
      <c r="AK3" s="8"/>
      <c r="AL3" s="8"/>
      <c r="AM3" s="8"/>
      <c r="AN3" s="8"/>
      <c r="AO3" s="1">
        <f t="shared" ref="AO3:AO14" si="4">SUM(AJ3:AN3)</f>
        <v>0</v>
      </c>
      <c r="AP3" s="8"/>
      <c r="AQ3" s="8"/>
      <c r="AR3" s="8"/>
      <c r="AS3" s="8"/>
      <c r="AT3" s="1">
        <f t="shared" ref="AT3:AT14" si="5">SUM(AO3:AS3)</f>
        <v>0</v>
      </c>
      <c r="AU3" s="8"/>
      <c r="AV3" s="8"/>
      <c r="AW3" s="8"/>
      <c r="AX3" s="8"/>
      <c r="AY3" s="1">
        <f t="shared" ref="AY3:AY14" si="6">SUM(AT3:AX3)</f>
        <v>0</v>
      </c>
      <c r="AZ3" s="8"/>
      <c r="BA3" s="8"/>
      <c r="BB3" s="8"/>
      <c r="BC3" s="8"/>
      <c r="BD3" s="1">
        <f t="shared" ref="BD3:BD14" si="7">SUM(AY3:BC3)</f>
        <v>0</v>
      </c>
      <c r="BE3" s="8"/>
      <c r="BF3" s="8"/>
      <c r="BG3" s="8"/>
      <c r="BH3" s="8"/>
      <c r="BI3" s="1">
        <f t="shared" ref="BI3:BI14" si="8">SUM(BD3:BH3)</f>
        <v>0</v>
      </c>
      <c r="BJ3" s="8"/>
      <c r="BK3" s="8"/>
      <c r="BL3" s="8"/>
      <c r="BM3" s="8"/>
      <c r="BN3" s="1">
        <f t="shared" ref="BN3:BN14" si="9">SUM(BI3:BM3)</f>
        <v>0</v>
      </c>
      <c r="BO3" s="8"/>
      <c r="BP3" s="8"/>
      <c r="BQ3" s="8"/>
      <c r="BR3" s="8"/>
      <c r="BS3" s="1">
        <f t="shared" ref="BS3:BS14" si="10">SUM(BN3:BR3)</f>
        <v>0</v>
      </c>
    </row>
    <row r="4" spans="1:71" s="86" customFormat="1" x14ac:dyDescent="0.25">
      <c r="B4" s="98" t="s">
        <v>235</v>
      </c>
      <c r="C4" s="97">
        <v>1</v>
      </c>
      <c r="D4" s="97">
        <v>6676</v>
      </c>
      <c r="E4" s="97">
        <v>35</v>
      </c>
      <c r="F4" s="82"/>
      <c r="G4" s="89">
        <f>$BS4/E4</f>
        <v>0.74285714285714288</v>
      </c>
      <c r="H4" s="90">
        <v>20</v>
      </c>
      <c r="I4" s="90">
        <f t="shared" ref="I4:I13" si="11">+H4+J4</f>
        <v>20</v>
      </c>
      <c r="J4" s="91"/>
      <c r="K4" s="92">
        <v>2025</v>
      </c>
      <c r="L4" s="8">
        <v>2025</v>
      </c>
      <c r="M4" s="85"/>
      <c r="N4" s="85">
        <v>3</v>
      </c>
      <c r="O4" s="85"/>
      <c r="P4" s="84">
        <f>+H4+SUM(M4:O4)</f>
        <v>23</v>
      </c>
      <c r="Q4" s="85"/>
      <c r="R4" s="85"/>
      <c r="S4" s="85">
        <v>3</v>
      </c>
      <c r="T4" s="85"/>
      <c r="U4" s="82">
        <f t="shared" si="0"/>
        <v>26</v>
      </c>
      <c r="V4" s="85"/>
      <c r="W4" s="85"/>
      <c r="X4" s="85"/>
      <c r="Y4" s="85"/>
      <c r="Z4" s="82">
        <f t="shared" si="1"/>
        <v>26</v>
      </c>
      <c r="AA4" s="85"/>
      <c r="AB4" s="85"/>
      <c r="AC4" s="85"/>
      <c r="AD4" s="85"/>
      <c r="AE4" s="82">
        <f t="shared" si="2"/>
        <v>26</v>
      </c>
      <c r="AF4" s="85"/>
      <c r="AG4" s="85"/>
      <c r="AH4" s="85"/>
      <c r="AI4" s="85"/>
      <c r="AJ4" s="82">
        <f t="shared" si="3"/>
        <v>26</v>
      </c>
      <c r="AK4" s="85"/>
      <c r="AL4" s="85"/>
      <c r="AM4" s="85"/>
      <c r="AN4" s="85"/>
      <c r="AO4" s="82">
        <f t="shared" si="4"/>
        <v>26</v>
      </c>
      <c r="AP4" s="85"/>
      <c r="AQ4" s="85"/>
      <c r="AR4" s="85"/>
      <c r="AS4" s="85"/>
      <c r="AT4" s="82">
        <f t="shared" si="5"/>
        <v>26</v>
      </c>
      <c r="AU4" s="85"/>
      <c r="AV4" s="85"/>
      <c r="AW4" s="85"/>
      <c r="AX4" s="85"/>
      <c r="AY4" s="82">
        <f t="shared" si="6"/>
        <v>26</v>
      </c>
      <c r="AZ4" s="85"/>
      <c r="BA4" s="85"/>
      <c r="BB4" s="85"/>
      <c r="BC4" s="85"/>
      <c r="BD4" s="82">
        <f t="shared" si="7"/>
        <v>26</v>
      </c>
      <c r="BE4" s="85"/>
      <c r="BF4" s="85"/>
      <c r="BG4" s="85"/>
      <c r="BH4" s="85"/>
      <c r="BI4" s="82">
        <f t="shared" si="8"/>
        <v>26</v>
      </c>
      <c r="BJ4" s="85"/>
      <c r="BK4" s="85"/>
      <c r="BL4" s="85"/>
      <c r="BM4" s="85"/>
      <c r="BN4" s="82">
        <f t="shared" si="9"/>
        <v>26</v>
      </c>
      <c r="BO4" s="85"/>
      <c r="BP4" s="85"/>
      <c r="BQ4" s="85"/>
      <c r="BR4" s="85"/>
      <c r="BS4" s="82">
        <f t="shared" si="10"/>
        <v>26</v>
      </c>
    </row>
    <row r="5" spans="1:71" s="86" customFormat="1" x14ac:dyDescent="0.25">
      <c r="A5" s="82"/>
      <c r="B5" s="85" t="s">
        <v>236</v>
      </c>
      <c r="C5" s="97">
        <v>5</v>
      </c>
      <c r="D5" s="97">
        <v>8437</v>
      </c>
      <c r="E5" s="97">
        <v>14</v>
      </c>
      <c r="F5" s="82"/>
      <c r="G5" s="89">
        <f t="shared" ref="G5:G14" si="12">$BS5/E5</f>
        <v>0.7857142857142857</v>
      </c>
      <c r="H5" s="90">
        <v>11</v>
      </c>
      <c r="I5" s="90">
        <f t="shared" si="11"/>
        <v>11</v>
      </c>
      <c r="J5" s="91"/>
      <c r="K5" s="92">
        <v>2023</v>
      </c>
      <c r="L5" s="8">
        <v>2025</v>
      </c>
      <c r="M5" s="85"/>
      <c r="N5" s="85"/>
      <c r="O5" s="85"/>
      <c r="P5" s="84">
        <f t="shared" ref="P5:P14" si="13">+H5+SUM(M5:O5)</f>
        <v>11</v>
      </c>
      <c r="Q5" s="85"/>
      <c r="R5" s="85"/>
      <c r="S5" s="85"/>
      <c r="T5" s="85"/>
      <c r="U5" s="82">
        <f t="shared" si="0"/>
        <v>11</v>
      </c>
      <c r="V5" s="85"/>
      <c r="W5" s="85"/>
      <c r="X5" s="85"/>
      <c r="Y5" s="85"/>
      <c r="Z5" s="82">
        <f t="shared" si="1"/>
        <v>11</v>
      </c>
      <c r="AA5" s="85"/>
      <c r="AB5" s="85"/>
      <c r="AC5" s="85"/>
      <c r="AD5" s="85"/>
      <c r="AE5" s="82">
        <f t="shared" si="2"/>
        <v>11</v>
      </c>
      <c r="AF5" s="85"/>
      <c r="AG5" s="85"/>
      <c r="AH5" s="85"/>
      <c r="AI5" s="85"/>
      <c r="AJ5" s="82">
        <f t="shared" si="3"/>
        <v>11</v>
      </c>
      <c r="AK5" s="85"/>
      <c r="AL5" s="85"/>
      <c r="AM5" s="85"/>
      <c r="AN5" s="85"/>
      <c r="AO5" s="82">
        <f t="shared" si="4"/>
        <v>11</v>
      </c>
      <c r="AP5" s="85"/>
      <c r="AQ5" s="85"/>
      <c r="AR5" s="85"/>
      <c r="AS5" s="85"/>
      <c r="AT5" s="82">
        <f t="shared" si="5"/>
        <v>11</v>
      </c>
      <c r="AU5" s="85"/>
      <c r="AV5" s="85"/>
      <c r="AW5" s="85"/>
      <c r="AX5" s="85"/>
      <c r="AY5" s="82">
        <f t="shared" si="6"/>
        <v>11</v>
      </c>
      <c r="AZ5" s="85"/>
      <c r="BA5" s="85"/>
      <c r="BB5" s="85"/>
      <c r="BC5" s="85"/>
      <c r="BD5" s="82">
        <f t="shared" si="7"/>
        <v>11</v>
      </c>
      <c r="BE5" s="85"/>
      <c r="BF5" s="85"/>
      <c r="BG5" s="85"/>
      <c r="BH5" s="85"/>
      <c r="BI5" s="82">
        <f t="shared" si="8"/>
        <v>11</v>
      </c>
      <c r="BJ5" s="85"/>
      <c r="BK5" s="85"/>
      <c r="BL5" s="85"/>
      <c r="BM5" s="85"/>
      <c r="BN5" s="82">
        <f t="shared" si="9"/>
        <v>11</v>
      </c>
      <c r="BO5" s="85"/>
      <c r="BP5" s="85"/>
      <c r="BQ5" s="85"/>
      <c r="BR5" s="85"/>
      <c r="BS5" s="82">
        <f t="shared" si="10"/>
        <v>11</v>
      </c>
    </row>
    <row r="6" spans="1:71" s="86" customFormat="1" x14ac:dyDescent="0.25">
      <c r="A6" s="82"/>
      <c r="B6" s="85" t="s">
        <v>237</v>
      </c>
      <c r="C6" s="97">
        <v>9</v>
      </c>
      <c r="D6" s="97">
        <v>3438</v>
      </c>
      <c r="E6" s="97">
        <v>10</v>
      </c>
      <c r="F6" s="82"/>
      <c r="G6" s="89">
        <f t="shared" si="12"/>
        <v>1</v>
      </c>
      <c r="H6" s="90">
        <v>10</v>
      </c>
      <c r="I6" s="90">
        <f t="shared" si="11"/>
        <v>10</v>
      </c>
      <c r="J6" s="91"/>
      <c r="K6" s="92">
        <v>2025</v>
      </c>
      <c r="L6" s="8">
        <v>2025</v>
      </c>
      <c r="M6" s="85"/>
      <c r="N6" s="85"/>
      <c r="O6" s="85"/>
      <c r="P6" s="84">
        <f t="shared" si="13"/>
        <v>10</v>
      </c>
      <c r="Q6" s="85"/>
      <c r="R6" s="85"/>
      <c r="S6" s="85"/>
      <c r="T6" s="85"/>
      <c r="U6" s="82">
        <f t="shared" si="0"/>
        <v>10</v>
      </c>
      <c r="V6" s="85"/>
      <c r="W6" s="85"/>
      <c r="X6" s="85"/>
      <c r="Y6" s="85"/>
      <c r="Z6" s="82">
        <f t="shared" si="1"/>
        <v>10</v>
      </c>
      <c r="AA6" s="85"/>
      <c r="AB6" s="85"/>
      <c r="AC6" s="85"/>
      <c r="AD6" s="85"/>
      <c r="AE6" s="82">
        <f t="shared" si="2"/>
        <v>10</v>
      </c>
      <c r="AF6" s="85"/>
      <c r="AG6" s="85"/>
      <c r="AH6" s="85"/>
      <c r="AI6" s="85"/>
      <c r="AJ6" s="82">
        <f t="shared" si="3"/>
        <v>10</v>
      </c>
      <c r="AK6" s="85"/>
      <c r="AL6" s="85"/>
      <c r="AM6" s="85"/>
      <c r="AN6" s="85"/>
      <c r="AO6" s="82">
        <f t="shared" si="4"/>
        <v>10</v>
      </c>
      <c r="AP6" s="85"/>
      <c r="AQ6" s="85"/>
      <c r="AR6" s="85"/>
      <c r="AS6" s="85"/>
      <c r="AT6" s="82">
        <f t="shared" si="5"/>
        <v>10</v>
      </c>
      <c r="AU6" s="85"/>
      <c r="AV6" s="85"/>
      <c r="AW6" s="85"/>
      <c r="AX6" s="85"/>
      <c r="AY6" s="82">
        <f t="shared" si="6"/>
        <v>10</v>
      </c>
      <c r="AZ6" s="85"/>
      <c r="BA6" s="85"/>
      <c r="BB6" s="85"/>
      <c r="BC6" s="85"/>
      <c r="BD6" s="82">
        <f t="shared" si="7"/>
        <v>10</v>
      </c>
      <c r="BE6" s="85"/>
      <c r="BF6" s="85"/>
      <c r="BG6" s="85"/>
      <c r="BH6" s="85"/>
      <c r="BI6" s="82">
        <f t="shared" si="8"/>
        <v>10</v>
      </c>
      <c r="BJ6" s="85"/>
      <c r="BK6" s="85"/>
      <c r="BL6" s="85"/>
      <c r="BM6" s="85"/>
      <c r="BN6" s="82">
        <f t="shared" si="9"/>
        <v>10</v>
      </c>
      <c r="BO6" s="85"/>
      <c r="BP6" s="85"/>
      <c r="BQ6" s="85"/>
      <c r="BR6" s="85"/>
      <c r="BS6" s="82">
        <f t="shared" si="10"/>
        <v>10</v>
      </c>
    </row>
    <row r="7" spans="1:71" s="86" customFormat="1" x14ac:dyDescent="0.25">
      <c r="A7" s="82"/>
      <c r="B7" s="85" t="s">
        <v>238</v>
      </c>
      <c r="C7" s="97">
        <v>16</v>
      </c>
      <c r="D7" s="97">
        <v>2489</v>
      </c>
      <c r="E7" s="97">
        <v>61</v>
      </c>
      <c r="F7" s="82"/>
      <c r="G7" s="89">
        <f t="shared" si="12"/>
        <v>0.88524590163934425</v>
      </c>
      <c r="H7" s="90">
        <v>47</v>
      </c>
      <c r="I7" s="90">
        <v>47</v>
      </c>
      <c r="J7" s="91"/>
      <c r="K7" s="92">
        <v>2025</v>
      </c>
      <c r="L7" s="8">
        <v>2025</v>
      </c>
      <c r="M7" s="85"/>
      <c r="N7" s="85"/>
      <c r="O7" s="85"/>
      <c r="P7" s="84">
        <f t="shared" si="13"/>
        <v>47</v>
      </c>
      <c r="Q7" s="85"/>
      <c r="R7" s="85"/>
      <c r="S7" s="85"/>
      <c r="T7" s="85"/>
      <c r="U7" s="82">
        <f t="shared" si="0"/>
        <v>47</v>
      </c>
      <c r="V7" s="85"/>
      <c r="W7" s="85"/>
      <c r="X7" s="85"/>
      <c r="Y7" s="85"/>
      <c r="Z7" s="82">
        <f t="shared" si="1"/>
        <v>47</v>
      </c>
      <c r="AA7" s="85"/>
      <c r="AB7" s="85"/>
      <c r="AC7" s="85"/>
      <c r="AD7" s="85"/>
      <c r="AE7" s="82">
        <f t="shared" si="2"/>
        <v>47</v>
      </c>
      <c r="AF7" s="85"/>
      <c r="AG7" s="85"/>
      <c r="AH7" s="85">
        <v>6</v>
      </c>
      <c r="AI7" s="85"/>
      <c r="AJ7" s="82">
        <f t="shared" si="3"/>
        <v>53</v>
      </c>
      <c r="AK7" s="85"/>
      <c r="AL7" s="85"/>
      <c r="AM7" s="85">
        <v>1</v>
      </c>
      <c r="AN7" s="85"/>
      <c r="AO7" s="82">
        <f t="shared" si="4"/>
        <v>54</v>
      </c>
      <c r="AP7" s="85"/>
      <c r="AQ7" s="85"/>
      <c r="AR7" s="85"/>
      <c r="AS7" s="85"/>
      <c r="AT7" s="82">
        <f t="shared" si="5"/>
        <v>54</v>
      </c>
      <c r="AU7" s="85"/>
      <c r="AV7" s="85"/>
      <c r="AW7" s="85"/>
      <c r="AX7" s="85"/>
      <c r="AY7" s="82">
        <f t="shared" si="6"/>
        <v>54</v>
      </c>
      <c r="AZ7" s="85"/>
      <c r="BA7" s="85"/>
      <c r="BB7" s="85"/>
      <c r="BC7" s="85"/>
      <c r="BD7" s="82">
        <f t="shared" si="7"/>
        <v>54</v>
      </c>
      <c r="BE7" s="85"/>
      <c r="BF7" s="85"/>
      <c r="BG7" s="85"/>
      <c r="BH7" s="85"/>
      <c r="BI7" s="82">
        <f t="shared" si="8"/>
        <v>54</v>
      </c>
      <c r="BJ7" s="85"/>
      <c r="BK7" s="85"/>
      <c r="BL7" s="85"/>
      <c r="BM7" s="85"/>
      <c r="BN7" s="82">
        <f t="shared" si="9"/>
        <v>54</v>
      </c>
      <c r="BO7" s="85"/>
      <c r="BP7" s="85"/>
      <c r="BQ7" s="85"/>
      <c r="BR7" s="85"/>
      <c r="BS7" s="82">
        <f t="shared" si="10"/>
        <v>54</v>
      </c>
    </row>
    <row r="8" spans="1:71" s="86" customFormat="1" x14ac:dyDescent="0.25">
      <c r="A8" s="82"/>
      <c r="B8" s="85" t="s">
        <v>239</v>
      </c>
      <c r="C8" s="97">
        <v>18</v>
      </c>
      <c r="D8" s="97">
        <v>1031</v>
      </c>
      <c r="E8" s="97">
        <v>18</v>
      </c>
      <c r="F8" s="82"/>
      <c r="G8" s="89">
        <f t="shared" si="12"/>
        <v>1.0555555555555556</v>
      </c>
      <c r="H8" s="90">
        <v>11</v>
      </c>
      <c r="I8" s="90">
        <f t="shared" si="11"/>
        <v>12</v>
      </c>
      <c r="J8" s="91">
        <v>1</v>
      </c>
      <c r="K8" s="92">
        <v>2025</v>
      </c>
      <c r="L8" s="8">
        <v>2025</v>
      </c>
      <c r="M8" s="85"/>
      <c r="N8" s="85">
        <v>7</v>
      </c>
      <c r="O8" s="85"/>
      <c r="P8" s="84">
        <f t="shared" si="13"/>
        <v>18</v>
      </c>
      <c r="Q8" s="85"/>
      <c r="R8" s="85"/>
      <c r="S8" s="85"/>
      <c r="T8" s="85"/>
      <c r="U8" s="82">
        <f t="shared" si="0"/>
        <v>18</v>
      </c>
      <c r="V8" s="85"/>
      <c r="W8" s="85"/>
      <c r="X8" s="85"/>
      <c r="Y8" s="85"/>
      <c r="Z8" s="82">
        <f t="shared" si="1"/>
        <v>18</v>
      </c>
      <c r="AA8" s="85"/>
      <c r="AB8" s="85"/>
      <c r="AC8" s="85"/>
      <c r="AD8" s="85"/>
      <c r="AE8" s="82">
        <f t="shared" si="2"/>
        <v>18</v>
      </c>
      <c r="AF8" s="85"/>
      <c r="AG8" s="85"/>
      <c r="AH8" s="85"/>
      <c r="AI8" s="85"/>
      <c r="AJ8" s="82">
        <f t="shared" si="3"/>
        <v>18</v>
      </c>
      <c r="AK8" s="85"/>
      <c r="AL8" s="85"/>
      <c r="AM8" s="85"/>
      <c r="AN8" s="85"/>
      <c r="AO8" s="82">
        <f t="shared" si="4"/>
        <v>18</v>
      </c>
      <c r="AP8" s="85">
        <v>1</v>
      </c>
      <c r="AQ8" s="85"/>
      <c r="AR8" s="85"/>
      <c r="AS8" s="85"/>
      <c r="AT8" s="82">
        <f t="shared" si="5"/>
        <v>19</v>
      </c>
      <c r="AU8" s="85"/>
      <c r="AV8" s="85"/>
      <c r="AW8" s="85"/>
      <c r="AX8" s="85"/>
      <c r="AY8" s="82">
        <f t="shared" si="6"/>
        <v>19</v>
      </c>
      <c r="AZ8" s="85"/>
      <c r="BA8" s="85"/>
      <c r="BB8" s="85"/>
      <c r="BC8" s="85"/>
      <c r="BD8" s="82">
        <f t="shared" si="7"/>
        <v>19</v>
      </c>
      <c r="BE8" s="85"/>
      <c r="BF8" s="85"/>
      <c r="BG8" s="85"/>
      <c r="BH8" s="85"/>
      <c r="BI8" s="82">
        <f t="shared" si="8"/>
        <v>19</v>
      </c>
      <c r="BJ8" s="85"/>
      <c r="BK8" s="85"/>
      <c r="BL8" s="85"/>
      <c r="BM8" s="85"/>
      <c r="BN8" s="82">
        <f t="shared" si="9"/>
        <v>19</v>
      </c>
      <c r="BO8" s="85"/>
      <c r="BP8" s="85"/>
      <c r="BQ8" s="85"/>
      <c r="BR8" s="85"/>
      <c r="BS8" s="82">
        <f t="shared" si="10"/>
        <v>19</v>
      </c>
    </row>
    <row r="9" spans="1:71" s="86" customFormat="1" x14ac:dyDescent="0.25">
      <c r="A9" s="82"/>
      <c r="B9" s="85" t="s">
        <v>240</v>
      </c>
      <c r="C9" s="97">
        <v>24</v>
      </c>
      <c r="D9" s="97">
        <v>8487</v>
      </c>
      <c r="E9" s="97">
        <v>24</v>
      </c>
      <c r="F9" s="82"/>
      <c r="G9" s="89">
        <f t="shared" si="12"/>
        <v>0.95833333333333337</v>
      </c>
      <c r="H9" s="90">
        <v>22</v>
      </c>
      <c r="I9" s="90">
        <f t="shared" si="11"/>
        <v>23</v>
      </c>
      <c r="J9" s="91">
        <v>1</v>
      </c>
      <c r="K9" s="92">
        <v>2025</v>
      </c>
      <c r="L9" s="8">
        <v>2025</v>
      </c>
      <c r="M9" s="85"/>
      <c r="N9" s="85"/>
      <c r="O9" s="85"/>
      <c r="P9" s="84">
        <f t="shared" si="13"/>
        <v>22</v>
      </c>
      <c r="Q9" s="85"/>
      <c r="R9" s="85"/>
      <c r="S9" s="85"/>
      <c r="T9" s="85"/>
      <c r="U9" s="82">
        <f t="shared" si="0"/>
        <v>22</v>
      </c>
      <c r="V9" s="85"/>
      <c r="W9" s="85"/>
      <c r="X9" s="85"/>
      <c r="Y9" s="85"/>
      <c r="Z9" s="82">
        <f t="shared" si="1"/>
        <v>22</v>
      </c>
      <c r="AA9" s="85"/>
      <c r="AB9" s="85"/>
      <c r="AC9" s="85"/>
      <c r="AD9" s="85"/>
      <c r="AE9" s="82">
        <f t="shared" si="2"/>
        <v>22</v>
      </c>
      <c r="AF9" s="85"/>
      <c r="AG9" s="85"/>
      <c r="AH9" s="85"/>
      <c r="AI9" s="85"/>
      <c r="AJ9" s="82">
        <f>SUM(AE9:AI9)</f>
        <v>22</v>
      </c>
      <c r="AK9" s="85">
        <v>1</v>
      </c>
      <c r="AL9" s="85"/>
      <c r="AM9" s="85"/>
      <c r="AN9" s="85"/>
      <c r="AO9" s="82">
        <f t="shared" si="4"/>
        <v>23</v>
      </c>
      <c r="AP9" s="85"/>
      <c r="AQ9" s="85"/>
      <c r="AR9" s="85"/>
      <c r="AS9" s="85"/>
      <c r="AT9" s="82">
        <f t="shared" si="5"/>
        <v>23</v>
      </c>
      <c r="AU9" s="85"/>
      <c r="AV9" s="85"/>
      <c r="AW9" s="85"/>
      <c r="AX9" s="85"/>
      <c r="AY9" s="82">
        <f t="shared" si="6"/>
        <v>23</v>
      </c>
      <c r="AZ9" s="85"/>
      <c r="BA9" s="85"/>
      <c r="BB9" s="85"/>
      <c r="BC9" s="85"/>
      <c r="BD9" s="82">
        <f t="shared" si="7"/>
        <v>23</v>
      </c>
      <c r="BE9" s="85"/>
      <c r="BF9" s="85"/>
      <c r="BG9" s="85"/>
      <c r="BH9" s="85"/>
      <c r="BI9" s="82">
        <f t="shared" si="8"/>
        <v>23</v>
      </c>
      <c r="BJ9" s="85"/>
      <c r="BK9" s="85"/>
      <c r="BL9" s="85"/>
      <c r="BM9" s="85"/>
      <c r="BN9" s="82">
        <f t="shared" si="9"/>
        <v>23</v>
      </c>
      <c r="BO9" s="85"/>
      <c r="BP9" s="85"/>
      <c r="BQ9" s="85"/>
      <c r="BR9" s="85"/>
      <c r="BS9" s="82">
        <f t="shared" si="10"/>
        <v>23</v>
      </c>
    </row>
    <row r="10" spans="1:71" s="86" customFormat="1" x14ac:dyDescent="0.25">
      <c r="A10" s="82"/>
      <c r="B10" s="85" t="s">
        <v>241</v>
      </c>
      <c r="C10" s="97">
        <v>45</v>
      </c>
      <c r="D10" s="97">
        <v>9871</v>
      </c>
      <c r="E10" s="97">
        <v>27</v>
      </c>
      <c r="F10" s="82"/>
      <c r="G10" s="89">
        <f t="shared" si="12"/>
        <v>0.81481481481481477</v>
      </c>
      <c r="H10" s="90">
        <v>20</v>
      </c>
      <c r="I10" s="90">
        <f t="shared" si="11"/>
        <v>20</v>
      </c>
      <c r="J10" s="91"/>
      <c r="K10" s="92">
        <v>2025</v>
      </c>
      <c r="L10" s="8">
        <v>2025</v>
      </c>
      <c r="M10" s="85"/>
      <c r="N10" s="85"/>
      <c r="O10" s="85"/>
      <c r="P10" s="84">
        <f t="shared" si="13"/>
        <v>20</v>
      </c>
      <c r="Q10" s="85"/>
      <c r="R10" s="85">
        <v>1</v>
      </c>
      <c r="S10" s="85"/>
      <c r="T10" s="85"/>
      <c r="U10" s="82">
        <f t="shared" si="0"/>
        <v>21</v>
      </c>
      <c r="V10" s="85"/>
      <c r="W10" s="85"/>
      <c r="X10" s="85"/>
      <c r="Y10" s="85"/>
      <c r="Z10" s="82">
        <f t="shared" si="1"/>
        <v>21</v>
      </c>
      <c r="AA10" s="85"/>
      <c r="AB10" s="85">
        <v>1</v>
      </c>
      <c r="AC10" s="85"/>
      <c r="AD10" s="85"/>
      <c r="AE10" s="82">
        <f t="shared" si="2"/>
        <v>22</v>
      </c>
      <c r="AF10" s="85"/>
      <c r="AG10" s="85"/>
      <c r="AH10" s="85"/>
      <c r="AI10" s="85"/>
      <c r="AJ10" s="82">
        <f t="shared" si="3"/>
        <v>22</v>
      </c>
      <c r="AK10" s="85"/>
      <c r="AL10" s="85"/>
      <c r="AM10" s="85"/>
      <c r="AN10" s="85"/>
      <c r="AO10" s="82">
        <f t="shared" si="4"/>
        <v>22</v>
      </c>
      <c r="AP10" s="85"/>
      <c r="AQ10" s="85"/>
      <c r="AR10" s="85"/>
      <c r="AS10" s="85"/>
      <c r="AT10" s="82">
        <f t="shared" si="5"/>
        <v>22</v>
      </c>
      <c r="AU10" s="85"/>
      <c r="AV10" s="85"/>
      <c r="AW10" s="85"/>
      <c r="AX10" s="85"/>
      <c r="AY10" s="82">
        <f t="shared" si="6"/>
        <v>22</v>
      </c>
      <c r="AZ10" s="85"/>
      <c r="BA10" s="85"/>
      <c r="BB10" s="85"/>
      <c r="BC10" s="85"/>
      <c r="BD10" s="82">
        <f t="shared" si="7"/>
        <v>22</v>
      </c>
      <c r="BE10" s="85"/>
      <c r="BF10" s="85"/>
      <c r="BG10" s="85"/>
      <c r="BH10" s="85"/>
      <c r="BI10" s="82">
        <f t="shared" si="8"/>
        <v>22</v>
      </c>
      <c r="BJ10" s="85"/>
      <c r="BK10" s="85"/>
      <c r="BL10" s="85"/>
      <c r="BM10" s="85"/>
      <c r="BN10" s="82">
        <f t="shared" si="9"/>
        <v>22</v>
      </c>
      <c r="BO10" s="85"/>
      <c r="BP10" s="85"/>
      <c r="BQ10" s="85"/>
      <c r="BR10" s="85"/>
      <c r="BS10" s="82">
        <f t="shared" si="10"/>
        <v>22</v>
      </c>
    </row>
    <row r="11" spans="1:71" s="86" customFormat="1" x14ac:dyDescent="0.25">
      <c r="A11" s="82"/>
      <c r="B11" s="85" t="s">
        <v>242</v>
      </c>
      <c r="C11" s="97">
        <v>68</v>
      </c>
      <c r="D11" s="97">
        <v>6846</v>
      </c>
      <c r="E11" s="97">
        <v>17</v>
      </c>
      <c r="F11" s="82"/>
      <c r="G11" s="89">
        <f t="shared" si="12"/>
        <v>0.94117647058823528</v>
      </c>
      <c r="H11" s="90">
        <v>15</v>
      </c>
      <c r="I11" s="90">
        <f t="shared" si="11"/>
        <v>16</v>
      </c>
      <c r="J11" s="91">
        <v>1</v>
      </c>
      <c r="K11" s="92">
        <v>2025</v>
      </c>
      <c r="L11" s="8">
        <v>2025</v>
      </c>
      <c r="M11" s="85"/>
      <c r="N11" s="85"/>
      <c r="O11" s="85"/>
      <c r="P11" s="84">
        <f t="shared" si="13"/>
        <v>15</v>
      </c>
      <c r="Q11" s="85">
        <v>1</v>
      </c>
      <c r="R11" s="85"/>
      <c r="S11" s="85"/>
      <c r="T11" s="85"/>
      <c r="U11" s="82">
        <f t="shared" si="0"/>
        <v>16</v>
      </c>
      <c r="V11" s="85"/>
      <c r="W11" s="85"/>
      <c r="X11" s="85"/>
      <c r="Y11" s="85"/>
      <c r="Z11" s="82">
        <f t="shared" si="1"/>
        <v>16</v>
      </c>
      <c r="AA11" s="85"/>
      <c r="AB11" s="85"/>
      <c r="AC11" s="85"/>
      <c r="AD11" s="85"/>
      <c r="AE11" s="82">
        <f t="shared" si="2"/>
        <v>16</v>
      </c>
      <c r="AF11" s="85"/>
      <c r="AG11" s="85"/>
      <c r="AH11" s="85"/>
      <c r="AI11" s="85"/>
      <c r="AJ11" s="82">
        <f t="shared" si="3"/>
        <v>16</v>
      </c>
      <c r="AK11" s="85"/>
      <c r="AL11" s="85"/>
      <c r="AM11" s="85"/>
      <c r="AN11" s="85"/>
      <c r="AO11" s="82">
        <f t="shared" si="4"/>
        <v>16</v>
      </c>
      <c r="AP11" s="85"/>
      <c r="AQ11" s="85"/>
      <c r="AR11" s="85"/>
      <c r="AS11" s="85"/>
      <c r="AT11" s="82">
        <f t="shared" si="5"/>
        <v>16</v>
      </c>
      <c r="AU11" s="85"/>
      <c r="AV11" s="85"/>
      <c r="AW11" s="85"/>
      <c r="AX11" s="85"/>
      <c r="AY11" s="82">
        <f t="shared" si="6"/>
        <v>16</v>
      </c>
      <c r="AZ11" s="85"/>
      <c r="BA11" s="85"/>
      <c r="BB11" s="85"/>
      <c r="BC11" s="85"/>
      <c r="BD11" s="82">
        <f t="shared" si="7"/>
        <v>16</v>
      </c>
      <c r="BE11" s="85"/>
      <c r="BF11" s="85"/>
      <c r="BG11" s="85"/>
      <c r="BH11" s="85"/>
      <c r="BI11" s="82">
        <f t="shared" si="8"/>
        <v>16</v>
      </c>
      <c r="BJ11" s="85"/>
      <c r="BK11" s="85"/>
      <c r="BL11" s="85"/>
      <c r="BM11" s="85"/>
      <c r="BN11" s="82">
        <f t="shared" si="9"/>
        <v>16</v>
      </c>
      <c r="BO11" s="85"/>
      <c r="BP11" s="85"/>
      <c r="BQ11" s="85"/>
      <c r="BR11" s="85"/>
      <c r="BS11" s="82">
        <f t="shared" si="10"/>
        <v>16</v>
      </c>
    </row>
    <row r="12" spans="1:71" s="86" customFormat="1" x14ac:dyDescent="0.25">
      <c r="A12" s="82"/>
      <c r="B12" s="85" t="s">
        <v>243</v>
      </c>
      <c r="C12" s="97">
        <v>83</v>
      </c>
      <c r="D12" s="97">
        <v>3283</v>
      </c>
      <c r="E12" s="97">
        <v>25</v>
      </c>
      <c r="F12" s="82"/>
      <c r="G12" s="89">
        <f t="shared" si="12"/>
        <v>1.04</v>
      </c>
      <c r="H12" s="90">
        <v>15</v>
      </c>
      <c r="I12" s="90">
        <f t="shared" si="11"/>
        <v>15</v>
      </c>
      <c r="J12" s="91"/>
      <c r="K12" s="92">
        <v>2025</v>
      </c>
      <c r="L12" s="8">
        <v>2025</v>
      </c>
      <c r="M12" s="85"/>
      <c r="N12" s="85"/>
      <c r="O12" s="85"/>
      <c r="P12" s="84">
        <f t="shared" si="13"/>
        <v>15</v>
      </c>
      <c r="Q12" s="85"/>
      <c r="R12" s="85"/>
      <c r="S12" s="85"/>
      <c r="T12" s="85"/>
      <c r="U12" s="82">
        <f t="shared" si="0"/>
        <v>15</v>
      </c>
      <c r="V12" s="85"/>
      <c r="W12" s="85"/>
      <c r="X12" s="85"/>
      <c r="Y12" s="85"/>
      <c r="Z12" s="82">
        <f t="shared" si="1"/>
        <v>15</v>
      </c>
      <c r="AA12" s="85"/>
      <c r="AB12" s="85"/>
      <c r="AC12" s="85"/>
      <c r="AD12" s="85"/>
      <c r="AE12" s="82">
        <f t="shared" si="2"/>
        <v>15</v>
      </c>
      <c r="AF12" s="85"/>
      <c r="AG12" s="85"/>
      <c r="AH12" s="85"/>
      <c r="AI12" s="85"/>
      <c r="AJ12" s="82">
        <f t="shared" si="3"/>
        <v>15</v>
      </c>
      <c r="AK12" s="85"/>
      <c r="AL12" s="85"/>
      <c r="AM12" s="85"/>
      <c r="AN12" s="85"/>
      <c r="AO12" s="82">
        <f t="shared" si="4"/>
        <v>15</v>
      </c>
      <c r="AP12" s="85"/>
      <c r="AQ12" s="85"/>
      <c r="AR12" s="85"/>
      <c r="AS12" s="85"/>
      <c r="AT12" s="82">
        <f t="shared" si="5"/>
        <v>15</v>
      </c>
      <c r="AU12" s="85"/>
      <c r="AV12" s="85">
        <v>1</v>
      </c>
      <c r="AW12" s="85">
        <v>10</v>
      </c>
      <c r="AX12" s="85"/>
      <c r="AY12" s="82">
        <f t="shared" si="6"/>
        <v>26</v>
      </c>
      <c r="AZ12" s="85"/>
      <c r="BA12" s="85"/>
      <c r="BB12" s="85"/>
      <c r="BC12" s="85"/>
      <c r="BD12" s="82">
        <f t="shared" si="7"/>
        <v>26</v>
      </c>
      <c r="BE12" s="85"/>
      <c r="BF12" s="85"/>
      <c r="BG12" s="85"/>
      <c r="BH12" s="85"/>
      <c r="BI12" s="82">
        <f t="shared" si="8"/>
        <v>26</v>
      </c>
      <c r="BJ12" s="85"/>
      <c r="BK12" s="85"/>
      <c r="BL12" s="85"/>
      <c r="BM12" s="85"/>
      <c r="BN12" s="82">
        <f t="shared" si="9"/>
        <v>26</v>
      </c>
      <c r="BO12" s="85"/>
      <c r="BP12" s="85"/>
      <c r="BQ12" s="85"/>
      <c r="BR12" s="85"/>
      <c r="BS12" s="82">
        <f t="shared" si="10"/>
        <v>26</v>
      </c>
    </row>
    <row r="13" spans="1:71" s="86" customFormat="1" x14ac:dyDescent="0.25">
      <c r="A13" s="82"/>
      <c r="B13" s="85" t="s">
        <v>244</v>
      </c>
      <c r="C13" s="97">
        <v>86</v>
      </c>
      <c r="D13" s="97">
        <v>7340</v>
      </c>
      <c r="E13" s="97">
        <v>41</v>
      </c>
      <c r="F13" s="82"/>
      <c r="G13" s="89">
        <f t="shared" si="12"/>
        <v>0.78048780487804881</v>
      </c>
      <c r="H13" s="90">
        <v>32</v>
      </c>
      <c r="I13" s="90">
        <f t="shared" si="11"/>
        <v>32</v>
      </c>
      <c r="J13" s="91"/>
      <c r="K13" s="92">
        <v>2025</v>
      </c>
      <c r="L13" s="8">
        <v>2025</v>
      </c>
      <c r="M13" s="85"/>
      <c r="N13" s="85"/>
      <c r="O13" s="85"/>
      <c r="P13" s="84">
        <f t="shared" si="13"/>
        <v>32</v>
      </c>
      <c r="Q13" s="85"/>
      <c r="R13" s="85"/>
      <c r="S13" s="85"/>
      <c r="T13" s="85"/>
      <c r="U13" s="82">
        <f t="shared" si="0"/>
        <v>32</v>
      </c>
      <c r="V13" s="85"/>
      <c r="W13" s="85"/>
      <c r="X13" s="85"/>
      <c r="Y13" s="85"/>
      <c r="Z13" s="82">
        <f t="shared" si="1"/>
        <v>32</v>
      </c>
      <c r="AA13" s="85"/>
      <c r="AB13" s="85"/>
      <c r="AC13" s="85"/>
      <c r="AD13" s="85"/>
      <c r="AE13" s="82">
        <f t="shared" si="2"/>
        <v>32</v>
      </c>
      <c r="AF13" s="85"/>
      <c r="AG13" s="85"/>
      <c r="AH13" s="85"/>
      <c r="AI13" s="85"/>
      <c r="AJ13" s="82">
        <f t="shared" si="3"/>
        <v>32</v>
      </c>
      <c r="AK13" s="85"/>
      <c r="AL13" s="85"/>
      <c r="AM13" s="85"/>
      <c r="AN13" s="85"/>
      <c r="AO13" s="82">
        <f t="shared" si="4"/>
        <v>32</v>
      </c>
      <c r="AP13" s="85"/>
      <c r="AQ13" s="85"/>
      <c r="AR13" s="85"/>
      <c r="AS13" s="85"/>
      <c r="AT13" s="82">
        <f t="shared" si="5"/>
        <v>32</v>
      </c>
      <c r="AU13" s="85"/>
      <c r="AV13" s="85"/>
      <c r="AW13" s="85"/>
      <c r="AX13" s="85"/>
      <c r="AY13" s="82">
        <f t="shared" si="6"/>
        <v>32</v>
      </c>
      <c r="AZ13" s="85"/>
      <c r="BA13" s="85"/>
      <c r="BB13" s="85"/>
      <c r="BC13" s="85"/>
      <c r="BD13" s="82">
        <f t="shared" si="7"/>
        <v>32</v>
      </c>
      <c r="BE13" s="85"/>
      <c r="BF13" s="85"/>
      <c r="BG13" s="85"/>
      <c r="BH13" s="85"/>
      <c r="BI13" s="82">
        <f t="shared" si="8"/>
        <v>32</v>
      </c>
      <c r="BJ13" s="85"/>
      <c r="BK13" s="85"/>
      <c r="BL13" s="85"/>
      <c r="BM13" s="85"/>
      <c r="BN13" s="82">
        <f t="shared" si="9"/>
        <v>32</v>
      </c>
      <c r="BO13" s="85"/>
      <c r="BP13" s="85"/>
      <c r="BQ13" s="85"/>
      <c r="BR13" s="85"/>
      <c r="BS13" s="82">
        <f t="shared" si="10"/>
        <v>32</v>
      </c>
    </row>
    <row r="14" spans="1:71" x14ac:dyDescent="0.25">
      <c r="A14" s="1"/>
      <c r="B14" s="9" t="s">
        <v>245</v>
      </c>
      <c r="C14" s="23">
        <v>92</v>
      </c>
      <c r="D14" s="23">
        <v>1500</v>
      </c>
      <c r="E14" s="23">
        <v>49</v>
      </c>
      <c r="F14" s="1"/>
      <c r="G14" s="5">
        <f t="shared" si="12"/>
        <v>1.0408163265306123</v>
      </c>
      <c r="H14" s="71">
        <v>38</v>
      </c>
      <c r="I14" s="71">
        <f>+H14+J14</f>
        <v>38</v>
      </c>
      <c r="J14" s="76"/>
      <c r="K14" s="8">
        <v>2025</v>
      </c>
      <c r="L14" s="8">
        <v>2025</v>
      </c>
      <c r="M14" s="9"/>
      <c r="N14" s="9"/>
      <c r="O14" s="9"/>
      <c r="P14" s="66">
        <f t="shared" si="13"/>
        <v>38</v>
      </c>
      <c r="Q14" s="9"/>
      <c r="R14" s="9"/>
      <c r="S14" s="9"/>
      <c r="T14" s="9"/>
      <c r="U14" s="1">
        <f t="shared" si="0"/>
        <v>38</v>
      </c>
      <c r="V14" s="9"/>
      <c r="W14" s="9"/>
      <c r="X14" s="9"/>
      <c r="Y14" s="9"/>
      <c r="Z14" s="1">
        <f t="shared" si="1"/>
        <v>38</v>
      </c>
      <c r="AA14" s="9"/>
      <c r="AB14" s="9"/>
      <c r="AC14" s="9"/>
      <c r="AD14" s="9"/>
      <c r="AE14" s="1">
        <f t="shared" si="2"/>
        <v>38</v>
      </c>
      <c r="AF14" s="9"/>
      <c r="AG14" s="9">
        <v>2</v>
      </c>
      <c r="AH14" s="9">
        <v>11</v>
      </c>
      <c r="AI14" s="9"/>
      <c r="AJ14" s="1">
        <f t="shared" si="3"/>
        <v>51</v>
      </c>
      <c r="AK14" s="9"/>
      <c r="AL14" s="9"/>
      <c r="AM14" s="9"/>
      <c r="AN14" s="9"/>
      <c r="AO14" s="1">
        <f t="shared" si="4"/>
        <v>51</v>
      </c>
      <c r="AP14" s="9"/>
      <c r="AQ14" s="9"/>
      <c r="AR14" s="9"/>
      <c r="AS14" s="9"/>
      <c r="AT14" s="1">
        <f t="shared" si="5"/>
        <v>51</v>
      </c>
      <c r="AU14" s="9"/>
      <c r="AV14" s="9"/>
      <c r="AW14" s="9"/>
      <c r="AX14" s="9"/>
      <c r="AY14" s="1">
        <f t="shared" si="6"/>
        <v>51</v>
      </c>
      <c r="AZ14" s="9"/>
      <c r="BA14" s="9"/>
      <c r="BB14" s="9"/>
      <c r="BC14" s="9"/>
      <c r="BD14" s="1">
        <f t="shared" si="7"/>
        <v>51</v>
      </c>
      <c r="BE14" s="9"/>
      <c r="BF14" s="9"/>
      <c r="BG14" s="9"/>
      <c r="BH14" s="9"/>
      <c r="BI14" s="1">
        <f t="shared" si="8"/>
        <v>51</v>
      </c>
      <c r="BJ14" s="9"/>
      <c r="BK14" s="9"/>
      <c r="BL14" s="9"/>
      <c r="BM14" s="9"/>
      <c r="BN14" s="1">
        <f t="shared" si="9"/>
        <v>51</v>
      </c>
      <c r="BO14" s="9"/>
      <c r="BP14" s="9"/>
      <c r="BQ14" s="9"/>
      <c r="BR14" s="9"/>
      <c r="BS14" s="1">
        <f t="shared" si="10"/>
        <v>51</v>
      </c>
    </row>
    <row r="15" spans="1:71" x14ac:dyDescent="0.25">
      <c r="A15" s="1"/>
      <c r="B15" s="1"/>
      <c r="C15" s="1"/>
      <c r="D15" s="1"/>
      <c r="E15" s="1"/>
      <c r="F15" s="1"/>
      <c r="G15" s="1"/>
      <c r="H15" s="66"/>
      <c r="I15" s="66"/>
      <c r="J15" s="66"/>
      <c r="K15" s="1"/>
      <c r="L15" s="1"/>
      <c r="M15" s="1">
        <f t="shared" ref="M15:AR15" si="14">SUM(M3:M14)</f>
        <v>0</v>
      </c>
      <c r="N15" s="1">
        <f t="shared" si="14"/>
        <v>10</v>
      </c>
      <c r="O15" s="1">
        <f t="shared" si="14"/>
        <v>0</v>
      </c>
      <c r="P15" s="1">
        <f t="shared" si="14"/>
        <v>251</v>
      </c>
      <c r="Q15" s="1">
        <f t="shared" si="14"/>
        <v>1</v>
      </c>
      <c r="R15" s="1">
        <f t="shared" si="14"/>
        <v>1</v>
      </c>
      <c r="S15" s="1">
        <f t="shared" si="14"/>
        <v>3</v>
      </c>
      <c r="T15" s="1">
        <f t="shared" si="14"/>
        <v>0</v>
      </c>
      <c r="U15" s="1">
        <f t="shared" si="14"/>
        <v>256</v>
      </c>
      <c r="V15" s="1">
        <f t="shared" si="14"/>
        <v>0</v>
      </c>
      <c r="W15" s="1">
        <f t="shared" si="14"/>
        <v>0</v>
      </c>
      <c r="X15" s="1">
        <f t="shared" si="14"/>
        <v>0</v>
      </c>
      <c r="Y15" s="1">
        <f t="shared" si="14"/>
        <v>0</v>
      </c>
      <c r="Z15" s="1">
        <f t="shared" si="14"/>
        <v>256</v>
      </c>
      <c r="AA15" s="1">
        <f t="shared" si="14"/>
        <v>0</v>
      </c>
      <c r="AB15" s="1">
        <f t="shared" si="14"/>
        <v>1</v>
      </c>
      <c r="AC15" s="1">
        <f t="shared" si="14"/>
        <v>0</v>
      </c>
      <c r="AD15" s="1">
        <f t="shared" si="14"/>
        <v>0</v>
      </c>
      <c r="AE15" s="1">
        <f t="shared" si="14"/>
        <v>257</v>
      </c>
      <c r="AF15" s="1">
        <f t="shared" si="14"/>
        <v>0</v>
      </c>
      <c r="AG15" s="1">
        <f t="shared" si="14"/>
        <v>2</v>
      </c>
      <c r="AH15" s="1">
        <f t="shared" si="14"/>
        <v>17</v>
      </c>
      <c r="AI15" s="1">
        <f t="shared" si="14"/>
        <v>0</v>
      </c>
      <c r="AJ15" s="1">
        <f t="shared" si="14"/>
        <v>276</v>
      </c>
      <c r="AK15" s="1">
        <f t="shared" si="14"/>
        <v>1</v>
      </c>
      <c r="AL15" s="1">
        <f t="shared" si="14"/>
        <v>0</v>
      </c>
      <c r="AM15" s="1">
        <f t="shared" si="14"/>
        <v>1</v>
      </c>
      <c r="AN15" s="1">
        <f t="shared" si="14"/>
        <v>0</v>
      </c>
      <c r="AO15" s="1">
        <f t="shared" si="14"/>
        <v>278</v>
      </c>
      <c r="AP15" s="1">
        <f t="shared" si="14"/>
        <v>1</v>
      </c>
      <c r="AQ15" s="1">
        <f t="shared" si="14"/>
        <v>0</v>
      </c>
      <c r="AR15" s="1">
        <f t="shared" si="14"/>
        <v>0</v>
      </c>
      <c r="AS15" s="1">
        <f t="shared" ref="AS15:BS15" si="15">SUM(AS3:AS14)</f>
        <v>0</v>
      </c>
      <c r="AT15" s="1">
        <f t="shared" si="15"/>
        <v>279</v>
      </c>
      <c r="AU15" s="1">
        <f t="shared" si="15"/>
        <v>0</v>
      </c>
      <c r="AV15" s="1">
        <f t="shared" si="15"/>
        <v>1</v>
      </c>
      <c r="AW15" s="1">
        <f t="shared" si="15"/>
        <v>10</v>
      </c>
      <c r="AX15" s="1">
        <f t="shared" si="15"/>
        <v>0</v>
      </c>
      <c r="AY15" s="1">
        <f t="shared" si="15"/>
        <v>290</v>
      </c>
      <c r="AZ15" s="1">
        <f t="shared" si="15"/>
        <v>0</v>
      </c>
      <c r="BA15" s="1">
        <f t="shared" si="15"/>
        <v>0</v>
      </c>
      <c r="BB15" s="1">
        <f t="shared" si="15"/>
        <v>0</v>
      </c>
      <c r="BC15" s="1">
        <f t="shared" si="15"/>
        <v>0</v>
      </c>
      <c r="BD15" s="1">
        <f t="shared" si="15"/>
        <v>290</v>
      </c>
      <c r="BE15" s="1">
        <f t="shared" si="15"/>
        <v>0</v>
      </c>
      <c r="BF15" s="1">
        <f t="shared" si="15"/>
        <v>0</v>
      </c>
      <c r="BG15" s="1">
        <f t="shared" si="15"/>
        <v>0</v>
      </c>
      <c r="BH15" s="1">
        <f t="shared" si="15"/>
        <v>0</v>
      </c>
      <c r="BI15" s="1">
        <f t="shared" si="15"/>
        <v>290</v>
      </c>
      <c r="BJ15" s="1">
        <f t="shared" si="15"/>
        <v>0</v>
      </c>
      <c r="BK15" s="1">
        <f t="shared" si="15"/>
        <v>0</v>
      </c>
      <c r="BL15" s="1">
        <f t="shared" si="15"/>
        <v>0</v>
      </c>
      <c r="BM15" s="1">
        <f t="shared" si="15"/>
        <v>0</v>
      </c>
      <c r="BN15" s="1">
        <f t="shared" si="15"/>
        <v>290</v>
      </c>
      <c r="BO15" s="1">
        <f t="shared" si="15"/>
        <v>0</v>
      </c>
      <c r="BP15" s="1">
        <f t="shared" si="15"/>
        <v>0</v>
      </c>
      <c r="BQ15" s="1">
        <f t="shared" si="15"/>
        <v>0</v>
      </c>
      <c r="BR15" s="1">
        <f t="shared" si="15"/>
        <v>0</v>
      </c>
      <c r="BS15" s="1">
        <f t="shared" si="15"/>
        <v>290</v>
      </c>
    </row>
    <row r="16" spans="1:71" x14ac:dyDescent="0.25">
      <c r="A16" s="1"/>
      <c r="B16" s="1" t="s">
        <v>31</v>
      </c>
      <c r="C16" s="1">
        <f>COUNT(D4:D14)</f>
        <v>11</v>
      </c>
      <c r="D16" s="1"/>
      <c r="E16" s="1">
        <f>SUM(E3:E14)</f>
        <v>321</v>
      </c>
      <c r="F16" s="1">
        <f>SUM(E3:E14)+1</f>
        <v>322</v>
      </c>
      <c r="G16" s="2">
        <f>$BS15/F16</f>
        <v>0.90062111801242239</v>
      </c>
      <c r="H16" s="66">
        <f>SUM(H3:H15)</f>
        <v>241</v>
      </c>
      <c r="I16" s="66">
        <f>SUM(I3:I15)</f>
        <v>244</v>
      </c>
      <c r="J16" s="66">
        <f>SUM(J3:J14)</f>
        <v>3</v>
      </c>
      <c r="K16" s="1"/>
      <c r="L16" s="1"/>
      <c r="M16" s="1"/>
      <c r="N16" s="1"/>
      <c r="O16" s="1"/>
      <c r="P16" s="2">
        <f>P15/F16</f>
        <v>0.77950310559006208</v>
      </c>
      <c r="Q16" s="1"/>
      <c r="R16" s="1">
        <f>M15+R15</f>
        <v>1</v>
      </c>
      <c r="S16" s="1">
        <f>N15+S15</f>
        <v>13</v>
      </c>
      <c r="T16" s="1">
        <f>O15+T15</f>
        <v>0</v>
      </c>
      <c r="U16" s="2">
        <f>U15/F16</f>
        <v>0.79503105590062106</v>
      </c>
      <c r="V16" s="1"/>
      <c r="W16" s="1">
        <f>R16+W15</f>
        <v>1</v>
      </c>
      <c r="X16" s="1">
        <f>S16+X15</f>
        <v>13</v>
      </c>
      <c r="Y16" s="1">
        <f>T16+Y15</f>
        <v>0</v>
      </c>
      <c r="Z16" s="2">
        <f>Z15/F16</f>
        <v>0.79503105590062106</v>
      </c>
      <c r="AA16" s="1"/>
      <c r="AB16" s="1">
        <f>W16+AB15</f>
        <v>2</v>
      </c>
      <c r="AC16" s="1">
        <f>X16+AC15</f>
        <v>13</v>
      </c>
      <c r="AD16" s="1">
        <f>Y16+AD15</f>
        <v>0</v>
      </c>
      <c r="AE16" s="2">
        <f>AE15/F16</f>
        <v>0.79813664596273293</v>
      </c>
      <c r="AF16" s="1"/>
      <c r="AG16" s="1">
        <f>AB16+AG15</f>
        <v>4</v>
      </c>
      <c r="AH16" s="1">
        <f>AC16+AH15</f>
        <v>30</v>
      </c>
      <c r="AI16" s="1">
        <f>AD16+AI15</f>
        <v>0</v>
      </c>
      <c r="AJ16" s="2">
        <f>AJ15/F16</f>
        <v>0.8571428571428571</v>
      </c>
      <c r="AK16" s="1"/>
      <c r="AL16" s="1">
        <f>AG16+AL15</f>
        <v>4</v>
      </c>
      <c r="AM16" s="1">
        <f>AH16+AM15</f>
        <v>31</v>
      </c>
      <c r="AN16" s="1">
        <f>AI16+AN15</f>
        <v>0</v>
      </c>
      <c r="AO16" s="2">
        <f>AO15/F16</f>
        <v>0.86335403726708071</v>
      </c>
      <c r="AP16" s="1"/>
      <c r="AQ16" s="1">
        <f>AL16+AQ15</f>
        <v>4</v>
      </c>
      <c r="AR16" s="1">
        <f>AM16+AR15</f>
        <v>31</v>
      </c>
      <c r="AS16" s="1">
        <f>AN16+AS15</f>
        <v>0</v>
      </c>
      <c r="AT16" s="2">
        <f>AT15/F16</f>
        <v>0.86645962732919257</v>
      </c>
      <c r="AU16" s="1"/>
      <c r="AV16" s="1">
        <f>AQ16+AV15</f>
        <v>5</v>
      </c>
      <c r="AW16" s="1">
        <f>AR16+AW15</f>
        <v>41</v>
      </c>
      <c r="AX16" s="1">
        <f>AS16+AX15</f>
        <v>0</v>
      </c>
      <c r="AY16" s="2">
        <f>AY15/F16</f>
        <v>0.90062111801242239</v>
      </c>
      <c r="AZ16" s="1"/>
      <c r="BA16" s="1">
        <f>AV16+BA15</f>
        <v>5</v>
      </c>
      <c r="BB16" s="1">
        <f>AW16+BB15</f>
        <v>41</v>
      </c>
      <c r="BC16" s="1">
        <f>AX16+BC15</f>
        <v>0</v>
      </c>
      <c r="BD16" s="2">
        <f>BD15/F16</f>
        <v>0.90062111801242239</v>
      </c>
      <c r="BE16" s="1"/>
      <c r="BF16" s="1">
        <f>BA16+BF15</f>
        <v>5</v>
      </c>
      <c r="BG16" s="1">
        <f>BB16+BG15</f>
        <v>41</v>
      </c>
      <c r="BH16" s="1">
        <f>BC16+BH15</f>
        <v>0</v>
      </c>
      <c r="BI16" s="2">
        <f>BI15/F16</f>
        <v>0.90062111801242239</v>
      </c>
      <c r="BJ16" s="1"/>
      <c r="BK16" s="1">
        <f>BF16+BK15</f>
        <v>5</v>
      </c>
      <c r="BL16" s="1">
        <f>BG16+BL15</f>
        <v>41</v>
      </c>
      <c r="BM16" s="1">
        <f>BH16+BM15</f>
        <v>0</v>
      </c>
      <c r="BN16" s="2">
        <f>BN15/F16</f>
        <v>0.90062111801242239</v>
      </c>
      <c r="BO16" s="1"/>
      <c r="BP16" s="1">
        <f>BK16+BP15</f>
        <v>5</v>
      </c>
      <c r="BQ16" s="1">
        <f>BL16+BQ15</f>
        <v>41</v>
      </c>
      <c r="BR16" s="1">
        <f>BM16+BR15</f>
        <v>0</v>
      </c>
      <c r="BS16" s="2">
        <f>BS15/F16</f>
        <v>0.90062111801242239</v>
      </c>
    </row>
    <row r="18" spans="1:71" x14ac:dyDescent="0.25">
      <c r="A18" s="19" t="s">
        <v>246</v>
      </c>
      <c r="B18" s="1"/>
      <c r="C18" s="1"/>
      <c r="D18" s="1"/>
      <c r="E18" s="44"/>
      <c r="F18" s="1"/>
      <c r="G18" s="2"/>
      <c r="H18" s="66"/>
      <c r="I18" s="66"/>
      <c r="J18" s="76"/>
      <c r="K18" s="41">
        <v>2025</v>
      </c>
      <c r="L18" s="9">
        <v>2025</v>
      </c>
      <c r="M18" s="9"/>
      <c r="N18" s="9"/>
      <c r="O18" s="9"/>
      <c r="P18" s="66">
        <f>+I18</f>
        <v>0</v>
      </c>
      <c r="Q18" s="9"/>
      <c r="R18" s="9"/>
      <c r="S18" s="9"/>
      <c r="T18" s="9"/>
      <c r="U18" s="1">
        <f t="shared" ref="U18:U25" si="16">SUM(P18:T18)</f>
        <v>0</v>
      </c>
      <c r="V18" s="9"/>
      <c r="W18" s="9"/>
      <c r="X18" s="9"/>
      <c r="Y18" s="9"/>
      <c r="Z18" s="1">
        <f t="shared" ref="Z18:Z25" si="17">SUM(U18:Y18)</f>
        <v>0</v>
      </c>
      <c r="AA18" s="9"/>
      <c r="AB18" s="9"/>
      <c r="AC18" s="9"/>
      <c r="AD18" s="9"/>
      <c r="AE18" s="1">
        <f t="shared" ref="AE18:AE25" si="18">SUM(Z18:AD18)</f>
        <v>0</v>
      </c>
      <c r="AF18" s="9"/>
      <c r="AG18" s="9"/>
      <c r="AH18" s="9"/>
      <c r="AI18" s="9"/>
      <c r="AJ18" s="1">
        <f t="shared" ref="AJ18:AJ25" si="19">SUM(AE18:AI18)</f>
        <v>0</v>
      </c>
      <c r="AK18" s="9"/>
      <c r="AL18" s="9"/>
      <c r="AM18" s="9"/>
      <c r="AN18" s="9"/>
      <c r="AO18" s="1">
        <f t="shared" ref="AO18:AO25" si="20">SUM(AJ18:AN18)</f>
        <v>0</v>
      </c>
      <c r="AP18" s="9"/>
      <c r="AQ18" s="9"/>
      <c r="AR18" s="9"/>
      <c r="AS18" s="9"/>
      <c r="AT18" s="1">
        <f t="shared" ref="AT18:AT25" si="21">SUM(AO18:AS18)</f>
        <v>0</v>
      </c>
      <c r="AU18" s="9"/>
      <c r="AV18" s="9"/>
      <c r="AW18" s="9"/>
      <c r="AX18" s="9"/>
      <c r="AY18" s="1">
        <f t="shared" ref="AY18:AY25" si="22">SUM(AT18:AX18)</f>
        <v>0</v>
      </c>
      <c r="AZ18" s="9"/>
      <c r="BA18" s="9"/>
      <c r="BB18" s="9"/>
      <c r="BC18" s="9"/>
      <c r="BD18" s="1">
        <f t="shared" ref="BD18:BD25" si="23">SUM(AY18:BC18)</f>
        <v>0</v>
      </c>
      <c r="BE18" s="9"/>
      <c r="BF18" s="9"/>
      <c r="BG18" s="9"/>
      <c r="BH18" s="9"/>
      <c r="BI18" s="1">
        <f t="shared" ref="BI18:BI25" si="24">SUM(BD18:BH18)</f>
        <v>0</v>
      </c>
      <c r="BJ18" s="9"/>
      <c r="BK18" s="9"/>
      <c r="BL18" s="9"/>
      <c r="BM18" s="9"/>
      <c r="BN18" s="1">
        <f t="shared" ref="BN18:BN25" si="25">SUM(BI18:BM18)</f>
        <v>0</v>
      </c>
      <c r="BO18" s="9"/>
      <c r="BP18" s="9"/>
      <c r="BQ18" s="9"/>
      <c r="BR18" s="9"/>
      <c r="BS18" s="1">
        <f t="shared" ref="BS18:BS25" si="26">SUM(BN18:BR18)</f>
        <v>0</v>
      </c>
    </row>
    <row r="19" spans="1:71" s="86" customFormat="1" x14ac:dyDescent="0.25">
      <c r="A19" s="94"/>
      <c r="B19" s="85" t="s">
        <v>247</v>
      </c>
      <c r="C19" s="97">
        <v>1</v>
      </c>
      <c r="D19" s="97">
        <v>577</v>
      </c>
      <c r="E19" s="99">
        <v>15</v>
      </c>
      <c r="F19" s="82"/>
      <c r="G19" s="83">
        <f>$BS19/E19</f>
        <v>0.4</v>
      </c>
      <c r="H19" s="84">
        <v>6</v>
      </c>
      <c r="I19" s="84">
        <f t="shared" ref="I19:I25" si="27">+H19+J19</f>
        <v>6</v>
      </c>
      <c r="J19" s="91"/>
      <c r="K19" s="121">
        <v>2025</v>
      </c>
      <c r="L19" s="9">
        <v>2025</v>
      </c>
      <c r="M19" s="85"/>
      <c r="N19" s="85"/>
      <c r="O19" s="85"/>
      <c r="P19" s="84">
        <f t="shared" ref="P19:P25" si="28">+H19+SUM(M19:O19)</f>
        <v>6</v>
      </c>
      <c r="Q19" s="85"/>
      <c r="R19" s="85"/>
      <c r="S19" s="85"/>
      <c r="T19" s="85"/>
      <c r="U19" s="82">
        <f t="shared" si="16"/>
        <v>6</v>
      </c>
      <c r="V19" s="85"/>
      <c r="W19" s="85"/>
      <c r="X19" s="85"/>
      <c r="Y19" s="85"/>
      <c r="Z19" s="82">
        <f t="shared" si="17"/>
        <v>6</v>
      </c>
      <c r="AA19" s="85"/>
      <c r="AB19" s="85"/>
      <c r="AC19" s="85"/>
      <c r="AD19" s="85"/>
      <c r="AE19" s="82">
        <f t="shared" si="18"/>
        <v>6</v>
      </c>
      <c r="AF19" s="85"/>
      <c r="AG19" s="85"/>
      <c r="AH19" s="85"/>
      <c r="AI19" s="85"/>
      <c r="AJ19" s="82">
        <f t="shared" si="19"/>
        <v>6</v>
      </c>
      <c r="AK19" s="85"/>
      <c r="AL19" s="85"/>
      <c r="AM19" s="85"/>
      <c r="AN19" s="85"/>
      <c r="AO19" s="82">
        <f t="shared" si="20"/>
        <v>6</v>
      </c>
      <c r="AP19" s="85"/>
      <c r="AQ19" s="85"/>
      <c r="AR19" s="85"/>
      <c r="AS19" s="85"/>
      <c r="AT19" s="82">
        <f t="shared" si="21"/>
        <v>6</v>
      </c>
      <c r="AU19" s="85"/>
      <c r="AV19" s="85"/>
      <c r="AW19" s="85"/>
      <c r="AX19" s="85"/>
      <c r="AY19" s="82">
        <f t="shared" si="22"/>
        <v>6</v>
      </c>
      <c r="AZ19" s="85"/>
      <c r="BA19" s="85"/>
      <c r="BB19" s="85"/>
      <c r="BC19" s="85"/>
      <c r="BD19" s="82">
        <f t="shared" si="23"/>
        <v>6</v>
      </c>
      <c r="BE19" s="85"/>
      <c r="BF19" s="85"/>
      <c r="BG19" s="85"/>
      <c r="BH19" s="85"/>
      <c r="BI19" s="82">
        <f t="shared" si="24"/>
        <v>6</v>
      </c>
      <c r="BJ19" s="85"/>
      <c r="BK19" s="85"/>
      <c r="BL19" s="85"/>
      <c r="BM19" s="85"/>
      <c r="BN19" s="82">
        <f t="shared" si="25"/>
        <v>6</v>
      </c>
      <c r="BO19" s="85"/>
      <c r="BP19" s="85"/>
      <c r="BQ19" s="85"/>
      <c r="BR19" s="85"/>
      <c r="BS19" s="82">
        <f t="shared" si="26"/>
        <v>6</v>
      </c>
    </row>
    <row r="20" spans="1:71" s="86" customFormat="1" x14ac:dyDescent="0.25">
      <c r="A20" s="94"/>
      <c r="B20" s="134" t="s">
        <v>248</v>
      </c>
      <c r="C20" s="97">
        <v>2</v>
      </c>
      <c r="D20" s="97">
        <v>4518</v>
      </c>
      <c r="E20" s="169">
        <v>26</v>
      </c>
      <c r="F20" s="82"/>
      <c r="G20" s="83">
        <f t="shared" ref="G20:G25" si="29">$BS20/E20</f>
        <v>0.30769230769230771</v>
      </c>
      <c r="H20" s="84">
        <v>8</v>
      </c>
      <c r="I20" s="84">
        <f t="shared" si="27"/>
        <v>8</v>
      </c>
      <c r="J20" s="91"/>
      <c r="K20" s="121">
        <v>2025</v>
      </c>
      <c r="L20" s="9">
        <v>2025</v>
      </c>
      <c r="M20" s="97"/>
      <c r="N20" s="97"/>
      <c r="O20" s="97"/>
      <c r="P20" s="84">
        <f t="shared" si="28"/>
        <v>8</v>
      </c>
      <c r="Q20" s="85"/>
      <c r="R20" s="85"/>
      <c r="S20" s="85"/>
      <c r="T20" s="85"/>
      <c r="U20" s="82">
        <f t="shared" si="16"/>
        <v>8</v>
      </c>
      <c r="V20" s="85"/>
      <c r="W20" s="85"/>
      <c r="X20" s="85"/>
      <c r="Y20" s="85"/>
      <c r="Z20" s="82">
        <f t="shared" si="17"/>
        <v>8</v>
      </c>
      <c r="AA20" s="85"/>
      <c r="AB20" s="85"/>
      <c r="AC20" s="85"/>
      <c r="AD20" s="85"/>
      <c r="AE20" s="82">
        <f t="shared" si="18"/>
        <v>8</v>
      </c>
      <c r="AF20" s="85"/>
      <c r="AG20" s="85"/>
      <c r="AH20" s="85"/>
      <c r="AI20" s="85"/>
      <c r="AJ20" s="82">
        <f t="shared" si="19"/>
        <v>8</v>
      </c>
      <c r="AK20" s="85"/>
      <c r="AL20" s="85"/>
      <c r="AM20" s="85"/>
      <c r="AN20" s="85"/>
      <c r="AO20" s="82">
        <f t="shared" si="20"/>
        <v>8</v>
      </c>
      <c r="AP20" s="85"/>
      <c r="AQ20" s="85"/>
      <c r="AR20" s="85"/>
      <c r="AS20" s="85"/>
      <c r="AT20" s="82">
        <f t="shared" si="21"/>
        <v>8</v>
      </c>
      <c r="AU20" s="85"/>
      <c r="AV20" s="85"/>
      <c r="AW20" s="85"/>
      <c r="AX20" s="85"/>
      <c r="AY20" s="82">
        <f t="shared" si="22"/>
        <v>8</v>
      </c>
      <c r="AZ20" s="85"/>
      <c r="BA20" s="85"/>
      <c r="BB20" s="85"/>
      <c r="BC20" s="85"/>
      <c r="BD20" s="82">
        <f t="shared" si="23"/>
        <v>8</v>
      </c>
      <c r="BE20" s="85"/>
      <c r="BF20" s="85"/>
      <c r="BG20" s="85"/>
      <c r="BH20" s="85"/>
      <c r="BI20" s="82">
        <f t="shared" si="24"/>
        <v>8</v>
      </c>
      <c r="BJ20" s="85"/>
      <c r="BK20" s="85"/>
      <c r="BL20" s="85"/>
      <c r="BM20" s="85"/>
      <c r="BN20" s="82">
        <f t="shared" si="25"/>
        <v>8</v>
      </c>
      <c r="BO20" s="85"/>
      <c r="BP20" s="85"/>
      <c r="BQ20" s="85"/>
      <c r="BR20" s="85"/>
      <c r="BS20" s="82">
        <f t="shared" si="26"/>
        <v>8</v>
      </c>
    </row>
    <row r="21" spans="1:71" s="86" customFormat="1" x14ac:dyDescent="0.25">
      <c r="A21" s="94"/>
      <c r="B21" s="98" t="s">
        <v>249</v>
      </c>
      <c r="C21" s="97">
        <v>4</v>
      </c>
      <c r="D21" s="135">
        <v>9265</v>
      </c>
      <c r="E21" s="99">
        <v>25</v>
      </c>
      <c r="F21" s="82"/>
      <c r="G21" s="83">
        <f t="shared" si="29"/>
        <v>0.56000000000000005</v>
      </c>
      <c r="H21" s="84">
        <v>12</v>
      </c>
      <c r="I21" s="84">
        <f t="shared" si="27"/>
        <v>12</v>
      </c>
      <c r="J21" s="91"/>
      <c r="K21" s="121">
        <v>2023</v>
      </c>
      <c r="L21" s="9">
        <v>2025</v>
      </c>
      <c r="M21" s="97"/>
      <c r="N21" s="97">
        <v>2</v>
      </c>
      <c r="O21" s="97"/>
      <c r="P21" s="84">
        <f t="shared" si="28"/>
        <v>14</v>
      </c>
      <c r="Q21" s="85"/>
      <c r="R21" s="85"/>
      <c r="S21" s="85"/>
      <c r="T21" s="85"/>
      <c r="U21" s="82">
        <f t="shared" si="16"/>
        <v>14</v>
      </c>
      <c r="V21" s="85"/>
      <c r="W21" s="85"/>
      <c r="X21" s="85"/>
      <c r="Y21" s="85"/>
      <c r="Z21" s="82">
        <f t="shared" si="17"/>
        <v>14</v>
      </c>
      <c r="AA21" s="85"/>
      <c r="AB21" s="85"/>
      <c r="AC21" s="85"/>
      <c r="AD21" s="85"/>
      <c r="AE21" s="82">
        <f t="shared" si="18"/>
        <v>14</v>
      </c>
      <c r="AF21" s="85"/>
      <c r="AG21" s="85"/>
      <c r="AH21" s="85"/>
      <c r="AI21" s="85"/>
      <c r="AJ21" s="82">
        <f t="shared" si="19"/>
        <v>14</v>
      </c>
      <c r="AK21" s="85"/>
      <c r="AL21" s="85"/>
      <c r="AM21" s="85"/>
      <c r="AN21" s="85"/>
      <c r="AO21" s="82">
        <f t="shared" si="20"/>
        <v>14</v>
      </c>
      <c r="AP21" s="85"/>
      <c r="AQ21" s="85"/>
      <c r="AR21" s="85"/>
      <c r="AS21" s="85"/>
      <c r="AT21" s="82">
        <f t="shared" si="21"/>
        <v>14</v>
      </c>
      <c r="AU21" s="85"/>
      <c r="AV21" s="85"/>
      <c r="AW21" s="85"/>
      <c r="AX21" s="85"/>
      <c r="AY21" s="82">
        <f t="shared" si="22"/>
        <v>14</v>
      </c>
      <c r="AZ21" s="85"/>
      <c r="BA21" s="85"/>
      <c r="BB21" s="85"/>
      <c r="BC21" s="85"/>
      <c r="BD21" s="82">
        <f t="shared" si="23"/>
        <v>14</v>
      </c>
      <c r="BE21" s="85"/>
      <c r="BF21" s="85"/>
      <c r="BG21" s="85"/>
      <c r="BH21" s="85"/>
      <c r="BI21" s="82">
        <f t="shared" si="24"/>
        <v>14</v>
      </c>
      <c r="BJ21" s="85"/>
      <c r="BK21" s="85"/>
      <c r="BL21" s="85"/>
      <c r="BM21" s="85"/>
      <c r="BN21" s="82">
        <f t="shared" si="25"/>
        <v>14</v>
      </c>
      <c r="BO21" s="85"/>
      <c r="BP21" s="85"/>
      <c r="BQ21" s="85"/>
      <c r="BR21" s="85"/>
      <c r="BS21" s="82">
        <f t="shared" si="26"/>
        <v>14</v>
      </c>
    </row>
    <row r="22" spans="1:71" s="86" customFormat="1" x14ac:dyDescent="0.25">
      <c r="A22" s="94"/>
      <c r="B22" s="98" t="s">
        <v>250</v>
      </c>
      <c r="C22" s="97">
        <v>5</v>
      </c>
      <c r="D22" s="135"/>
      <c r="E22" s="99">
        <v>15</v>
      </c>
      <c r="F22" s="82"/>
      <c r="G22" s="83">
        <f t="shared" si="29"/>
        <v>0</v>
      </c>
      <c r="H22" s="84">
        <v>0</v>
      </c>
      <c r="I22" s="84">
        <f t="shared" si="27"/>
        <v>0</v>
      </c>
      <c r="J22" s="91"/>
      <c r="K22" s="121"/>
      <c r="L22" s="9">
        <v>2025</v>
      </c>
      <c r="M22" s="97"/>
      <c r="N22" s="97"/>
      <c r="O22" s="97"/>
      <c r="P22" s="84">
        <f t="shared" si="28"/>
        <v>0</v>
      </c>
      <c r="Q22" s="85"/>
      <c r="R22" s="85"/>
      <c r="S22" s="85"/>
      <c r="T22" s="85"/>
      <c r="U22" s="82">
        <f t="shared" si="16"/>
        <v>0</v>
      </c>
      <c r="V22" s="85"/>
      <c r="W22" s="85"/>
      <c r="X22" s="85"/>
      <c r="Y22" s="85"/>
      <c r="Z22" s="82">
        <f t="shared" si="17"/>
        <v>0</v>
      </c>
      <c r="AA22" s="85"/>
      <c r="AB22" s="85"/>
      <c r="AC22" s="85"/>
      <c r="AD22" s="85"/>
      <c r="AE22" s="82">
        <f t="shared" si="18"/>
        <v>0</v>
      </c>
      <c r="AF22" s="85"/>
      <c r="AG22" s="85"/>
      <c r="AH22" s="85"/>
      <c r="AI22" s="85"/>
      <c r="AJ22" s="82">
        <f t="shared" si="19"/>
        <v>0</v>
      </c>
      <c r="AK22" s="85"/>
      <c r="AL22" s="85"/>
      <c r="AM22" s="85"/>
      <c r="AN22" s="85"/>
      <c r="AO22" s="82">
        <f t="shared" si="20"/>
        <v>0</v>
      </c>
      <c r="AP22" s="85"/>
      <c r="AQ22" s="85"/>
      <c r="AR22" s="85"/>
      <c r="AS22" s="85"/>
      <c r="AT22" s="82">
        <f t="shared" si="21"/>
        <v>0</v>
      </c>
      <c r="AU22" s="85"/>
      <c r="AV22" s="85"/>
      <c r="AW22" s="85"/>
      <c r="AX22" s="85"/>
      <c r="AY22" s="82">
        <f t="shared" si="22"/>
        <v>0</v>
      </c>
      <c r="AZ22" s="85"/>
      <c r="BA22" s="85"/>
      <c r="BB22" s="85"/>
      <c r="BC22" s="85"/>
      <c r="BD22" s="82">
        <f t="shared" si="23"/>
        <v>0</v>
      </c>
      <c r="BE22" s="85"/>
      <c r="BF22" s="85"/>
      <c r="BG22" s="85"/>
      <c r="BH22" s="85"/>
      <c r="BI22" s="82">
        <f t="shared" si="24"/>
        <v>0</v>
      </c>
      <c r="BJ22" s="85"/>
      <c r="BK22" s="85"/>
      <c r="BL22" s="85"/>
      <c r="BM22" s="85"/>
      <c r="BN22" s="82">
        <f t="shared" si="25"/>
        <v>0</v>
      </c>
      <c r="BO22" s="85"/>
      <c r="BP22" s="85"/>
      <c r="BQ22" s="85"/>
      <c r="BR22" s="85"/>
      <c r="BS22" s="82">
        <f t="shared" si="26"/>
        <v>0</v>
      </c>
    </row>
    <row r="23" spans="1:71" s="86" customFormat="1" x14ac:dyDescent="0.25">
      <c r="A23" s="94"/>
      <c r="B23" s="98" t="s">
        <v>251</v>
      </c>
      <c r="C23" s="97">
        <v>7</v>
      </c>
      <c r="D23" s="135">
        <v>7977</v>
      </c>
      <c r="E23" s="99">
        <v>31</v>
      </c>
      <c r="F23" s="82"/>
      <c r="G23" s="83">
        <f t="shared" si="29"/>
        <v>0.25806451612903225</v>
      </c>
      <c r="H23" s="84">
        <v>6</v>
      </c>
      <c r="I23" s="84">
        <f t="shared" si="27"/>
        <v>6</v>
      </c>
      <c r="J23" s="91"/>
      <c r="K23" s="121">
        <v>2025</v>
      </c>
      <c r="L23" s="9">
        <v>2025</v>
      </c>
      <c r="M23" s="97"/>
      <c r="N23" s="97">
        <v>2</v>
      </c>
      <c r="O23" s="97"/>
      <c r="P23" s="84">
        <f t="shared" si="28"/>
        <v>8</v>
      </c>
      <c r="Q23" s="85"/>
      <c r="R23" s="85"/>
      <c r="S23" s="85"/>
      <c r="T23" s="85"/>
      <c r="U23" s="82">
        <f t="shared" si="16"/>
        <v>8</v>
      </c>
      <c r="V23" s="85"/>
      <c r="W23" s="85"/>
      <c r="X23" s="85"/>
      <c r="Y23" s="85"/>
      <c r="Z23" s="82">
        <f t="shared" si="17"/>
        <v>8</v>
      </c>
      <c r="AA23" s="85"/>
      <c r="AB23" s="85"/>
      <c r="AC23" s="85"/>
      <c r="AD23" s="85"/>
      <c r="AE23" s="82">
        <f t="shared" si="18"/>
        <v>8</v>
      </c>
      <c r="AF23" s="85"/>
      <c r="AG23" s="85"/>
      <c r="AH23" s="85"/>
      <c r="AI23" s="85"/>
      <c r="AJ23" s="82">
        <f t="shared" si="19"/>
        <v>8</v>
      </c>
      <c r="AK23" s="85"/>
      <c r="AL23" s="85"/>
      <c r="AM23" s="85"/>
      <c r="AN23" s="85"/>
      <c r="AO23" s="82">
        <f t="shared" si="20"/>
        <v>8</v>
      </c>
      <c r="AP23" s="85"/>
      <c r="AQ23" s="85"/>
      <c r="AR23" s="85"/>
      <c r="AS23" s="85"/>
      <c r="AT23" s="82">
        <f t="shared" si="21"/>
        <v>8</v>
      </c>
      <c r="AU23" s="85"/>
      <c r="AV23" s="85"/>
      <c r="AW23" s="85"/>
      <c r="AX23" s="85"/>
      <c r="AY23" s="82">
        <f t="shared" si="22"/>
        <v>8</v>
      </c>
      <c r="AZ23" s="85"/>
      <c r="BA23" s="85"/>
      <c r="BB23" s="85"/>
      <c r="BC23" s="85"/>
      <c r="BD23" s="82">
        <f t="shared" si="23"/>
        <v>8</v>
      </c>
      <c r="BE23" s="85"/>
      <c r="BF23" s="85"/>
      <c r="BG23" s="85"/>
      <c r="BH23" s="85"/>
      <c r="BI23" s="82">
        <f t="shared" si="24"/>
        <v>8</v>
      </c>
      <c r="BJ23" s="85"/>
      <c r="BK23" s="85"/>
      <c r="BL23" s="85"/>
      <c r="BM23" s="85"/>
      <c r="BN23" s="82">
        <f t="shared" si="25"/>
        <v>8</v>
      </c>
      <c r="BO23" s="85"/>
      <c r="BP23" s="85"/>
      <c r="BQ23" s="85"/>
      <c r="BR23" s="85"/>
      <c r="BS23" s="82">
        <f t="shared" si="26"/>
        <v>8</v>
      </c>
    </row>
    <row r="24" spans="1:71" s="86" customFormat="1" x14ac:dyDescent="0.25">
      <c r="A24" s="94"/>
      <c r="B24" s="85" t="s">
        <v>252</v>
      </c>
      <c r="C24" s="97">
        <v>16</v>
      </c>
      <c r="D24" s="97">
        <v>5263</v>
      </c>
      <c r="E24" s="99">
        <v>40</v>
      </c>
      <c r="F24" s="82"/>
      <c r="G24" s="83">
        <f t="shared" si="29"/>
        <v>0.42499999999999999</v>
      </c>
      <c r="H24" s="84">
        <v>14</v>
      </c>
      <c r="I24" s="84">
        <f t="shared" si="27"/>
        <v>15</v>
      </c>
      <c r="J24" s="91">
        <v>1</v>
      </c>
      <c r="K24" s="121">
        <v>2025</v>
      </c>
      <c r="L24" s="9">
        <v>2025</v>
      </c>
      <c r="M24" s="97">
        <v>1</v>
      </c>
      <c r="N24" s="97">
        <v>1</v>
      </c>
      <c r="O24" s="97"/>
      <c r="P24" s="84">
        <f t="shared" si="28"/>
        <v>16</v>
      </c>
      <c r="Q24" s="85">
        <v>1</v>
      </c>
      <c r="R24" s="85"/>
      <c r="S24" s="85"/>
      <c r="T24" s="85"/>
      <c r="U24" s="82">
        <f t="shared" si="16"/>
        <v>17</v>
      </c>
      <c r="V24" s="85"/>
      <c r="W24" s="85"/>
      <c r="X24" s="85"/>
      <c r="Y24" s="85"/>
      <c r="Z24" s="82">
        <f t="shared" si="17"/>
        <v>17</v>
      </c>
      <c r="AA24" s="85"/>
      <c r="AB24" s="85"/>
      <c r="AC24" s="85"/>
      <c r="AD24" s="85"/>
      <c r="AE24" s="82">
        <f t="shared" si="18"/>
        <v>17</v>
      </c>
      <c r="AF24" s="85"/>
      <c r="AG24" s="85"/>
      <c r="AH24" s="85"/>
      <c r="AI24" s="85"/>
      <c r="AJ24" s="82">
        <f t="shared" si="19"/>
        <v>17</v>
      </c>
      <c r="AK24" s="85"/>
      <c r="AL24" s="85"/>
      <c r="AM24" s="85"/>
      <c r="AN24" s="85"/>
      <c r="AO24" s="82">
        <f t="shared" si="20"/>
        <v>17</v>
      </c>
      <c r="AP24" s="85"/>
      <c r="AQ24" s="85"/>
      <c r="AR24" s="85"/>
      <c r="AS24" s="85"/>
      <c r="AT24" s="82">
        <f t="shared" si="21"/>
        <v>17</v>
      </c>
      <c r="AU24" s="85"/>
      <c r="AV24" s="85"/>
      <c r="AW24" s="85"/>
      <c r="AX24" s="85"/>
      <c r="AY24" s="82">
        <f t="shared" si="22"/>
        <v>17</v>
      </c>
      <c r="AZ24" s="85"/>
      <c r="BA24" s="85"/>
      <c r="BB24" s="85"/>
      <c r="BC24" s="85"/>
      <c r="BD24" s="82">
        <f t="shared" si="23"/>
        <v>17</v>
      </c>
      <c r="BE24" s="85"/>
      <c r="BF24" s="85"/>
      <c r="BG24" s="85"/>
      <c r="BH24" s="85"/>
      <c r="BI24" s="82">
        <f t="shared" si="24"/>
        <v>17</v>
      </c>
      <c r="BJ24" s="85"/>
      <c r="BK24" s="85"/>
      <c r="BL24" s="85"/>
      <c r="BM24" s="85"/>
      <c r="BN24" s="82">
        <f t="shared" si="25"/>
        <v>17</v>
      </c>
      <c r="BO24" s="85"/>
      <c r="BP24" s="85"/>
      <c r="BQ24" s="85"/>
      <c r="BR24" s="85"/>
      <c r="BS24" s="82">
        <f t="shared" si="26"/>
        <v>17</v>
      </c>
    </row>
    <row r="25" spans="1:71" s="86" customFormat="1" x14ac:dyDescent="0.25">
      <c r="A25" s="94"/>
      <c r="B25" s="170" t="s">
        <v>253</v>
      </c>
      <c r="C25" s="97">
        <v>17</v>
      </c>
      <c r="D25" s="97">
        <v>4876</v>
      </c>
      <c r="E25" s="99">
        <v>32</v>
      </c>
      <c r="F25" s="82"/>
      <c r="G25" s="83">
        <f t="shared" si="29"/>
        <v>0.59375</v>
      </c>
      <c r="H25" s="84">
        <v>19</v>
      </c>
      <c r="I25" s="84">
        <f t="shared" si="27"/>
        <v>19</v>
      </c>
      <c r="J25" s="91"/>
      <c r="K25" s="121">
        <v>2025</v>
      </c>
      <c r="L25" s="9">
        <v>2025</v>
      </c>
      <c r="M25" s="85"/>
      <c r="N25" s="85"/>
      <c r="O25" s="85"/>
      <c r="P25" s="84">
        <f t="shared" si="28"/>
        <v>19</v>
      </c>
      <c r="Q25" s="85"/>
      <c r="R25" s="85"/>
      <c r="S25" s="85"/>
      <c r="T25" s="85"/>
      <c r="U25" s="82">
        <f t="shared" si="16"/>
        <v>19</v>
      </c>
      <c r="V25" s="85"/>
      <c r="W25" s="85"/>
      <c r="X25" s="85"/>
      <c r="Y25" s="85"/>
      <c r="Z25" s="82">
        <f t="shared" si="17"/>
        <v>19</v>
      </c>
      <c r="AA25" s="85"/>
      <c r="AB25" s="85"/>
      <c r="AC25" s="85"/>
      <c r="AD25" s="85"/>
      <c r="AE25" s="82">
        <f t="shared" si="18"/>
        <v>19</v>
      </c>
      <c r="AF25" s="85"/>
      <c r="AG25" s="85"/>
      <c r="AH25" s="85"/>
      <c r="AI25" s="85"/>
      <c r="AJ25" s="82">
        <f t="shared" si="19"/>
        <v>19</v>
      </c>
      <c r="AK25" s="85"/>
      <c r="AL25" s="85"/>
      <c r="AM25" s="85"/>
      <c r="AN25" s="85"/>
      <c r="AO25" s="82">
        <f t="shared" si="20"/>
        <v>19</v>
      </c>
      <c r="AP25" s="85"/>
      <c r="AQ25" s="85"/>
      <c r="AR25" s="85"/>
      <c r="AS25" s="85"/>
      <c r="AT25" s="82">
        <f t="shared" si="21"/>
        <v>19</v>
      </c>
      <c r="AU25" s="85"/>
      <c r="AV25" s="85"/>
      <c r="AW25" s="85"/>
      <c r="AX25" s="85"/>
      <c r="AY25" s="82">
        <f t="shared" si="22"/>
        <v>19</v>
      </c>
      <c r="AZ25" s="85"/>
      <c r="BA25" s="85"/>
      <c r="BB25" s="85"/>
      <c r="BC25" s="85"/>
      <c r="BD25" s="82">
        <f t="shared" si="23"/>
        <v>19</v>
      </c>
      <c r="BE25" s="85"/>
      <c r="BF25" s="85"/>
      <c r="BG25" s="85"/>
      <c r="BH25" s="85"/>
      <c r="BI25" s="82">
        <f t="shared" si="24"/>
        <v>19</v>
      </c>
      <c r="BJ25" s="85"/>
      <c r="BK25" s="85"/>
      <c r="BL25" s="85"/>
      <c r="BM25" s="85"/>
      <c r="BN25" s="82">
        <f t="shared" si="25"/>
        <v>19</v>
      </c>
      <c r="BO25" s="85"/>
      <c r="BP25" s="85"/>
      <c r="BQ25" s="85"/>
      <c r="BR25" s="85"/>
      <c r="BS25" s="82">
        <f t="shared" si="26"/>
        <v>19</v>
      </c>
    </row>
    <row r="26" spans="1:71" x14ac:dyDescent="0.25">
      <c r="A26" s="4"/>
      <c r="B26" s="1"/>
      <c r="C26" s="1"/>
      <c r="D26" s="1"/>
      <c r="E26" s="1"/>
      <c r="F26" s="1"/>
      <c r="G26" s="1"/>
      <c r="H26" s="66"/>
      <c r="I26" s="66"/>
      <c r="J26" s="66"/>
      <c r="K26" s="1"/>
      <c r="L26" s="1"/>
      <c r="M26" s="1">
        <f>SUM(M18:M25)</f>
        <v>1</v>
      </c>
      <c r="N26" s="1">
        <f>SUM(N18:N25)</f>
        <v>5</v>
      </c>
      <c r="O26" s="1">
        <f>SUM(O18:O25)</f>
        <v>0</v>
      </c>
      <c r="P26" s="1">
        <f t="shared" ref="P26:BS26" si="30">SUM(P18:P25)</f>
        <v>71</v>
      </c>
      <c r="Q26" s="1">
        <f t="shared" si="30"/>
        <v>1</v>
      </c>
      <c r="R26" s="1">
        <f t="shared" si="30"/>
        <v>0</v>
      </c>
      <c r="S26" s="1">
        <f t="shared" si="30"/>
        <v>0</v>
      </c>
      <c r="T26" s="1">
        <f t="shared" si="30"/>
        <v>0</v>
      </c>
      <c r="U26" s="1">
        <f t="shared" si="30"/>
        <v>72</v>
      </c>
      <c r="V26" s="1">
        <f t="shared" si="30"/>
        <v>0</v>
      </c>
      <c r="W26" s="1">
        <f t="shared" si="30"/>
        <v>0</v>
      </c>
      <c r="X26" s="1">
        <f t="shared" si="30"/>
        <v>0</v>
      </c>
      <c r="Y26" s="1">
        <f t="shared" si="30"/>
        <v>0</v>
      </c>
      <c r="Z26" s="1">
        <f t="shared" si="30"/>
        <v>72</v>
      </c>
      <c r="AA26" s="1">
        <f t="shared" si="30"/>
        <v>0</v>
      </c>
      <c r="AB26" s="1">
        <f t="shared" si="30"/>
        <v>0</v>
      </c>
      <c r="AC26" s="1">
        <f t="shared" si="30"/>
        <v>0</v>
      </c>
      <c r="AD26" s="1">
        <f t="shared" si="30"/>
        <v>0</v>
      </c>
      <c r="AE26" s="1">
        <f t="shared" si="30"/>
        <v>72</v>
      </c>
      <c r="AF26" s="1">
        <f t="shared" si="30"/>
        <v>0</v>
      </c>
      <c r="AG26" s="1">
        <f t="shared" si="30"/>
        <v>0</v>
      </c>
      <c r="AH26" s="1">
        <f t="shared" si="30"/>
        <v>0</v>
      </c>
      <c r="AI26" s="1">
        <f t="shared" si="30"/>
        <v>0</v>
      </c>
      <c r="AJ26" s="1">
        <f t="shared" si="30"/>
        <v>72</v>
      </c>
      <c r="AK26" s="1">
        <f t="shared" si="30"/>
        <v>0</v>
      </c>
      <c r="AL26" s="1">
        <f t="shared" si="30"/>
        <v>0</v>
      </c>
      <c r="AM26" s="1">
        <f t="shared" si="30"/>
        <v>0</v>
      </c>
      <c r="AN26" s="1">
        <f t="shared" si="30"/>
        <v>0</v>
      </c>
      <c r="AO26" s="1">
        <f t="shared" si="30"/>
        <v>72</v>
      </c>
      <c r="AP26" s="1">
        <f t="shared" si="30"/>
        <v>0</v>
      </c>
      <c r="AQ26" s="1">
        <f t="shared" si="30"/>
        <v>0</v>
      </c>
      <c r="AR26" s="1">
        <f t="shared" si="30"/>
        <v>0</v>
      </c>
      <c r="AS26" s="1">
        <f t="shared" si="30"/>
        <v>0</v>
      </c>
      <c r="AT26" s="1">
        <f t="shared" si="30"/>
        <v>72</v>
      </c>
      <c r="AU26" s="1">
        <f t="shared" si="30"/>
        <v>0</v>
      </c>
      <c r="AV26" s="1">
        <f t="shared" si="30"/>
        <v>0</v>
      </c>
      <c r="AW26" s="1">
        <f t="shared" si="30"/>
        <v>0</v>
      </c>
      <c r="AX26" s="1">
        <f t="shared" si="30"/>
        <v>0</v>
      </c>
      <c r="AY26" s="1">
        <f t="shared" si="30"/>
        <v>72</v>
      </c>
      <c r="AZ26" s="1">
        <f t="shared" si="30"/>
        <v>0</v>
      </c>
      <c r="BA26" s="1">
        <f t="shared" si="30"/>
        <v>0</v>
      </c>
      <c r="BB26" s="1">
        <f t="shared" si="30"/>
        <v>0</v>
      </c>
      <c r="BC26" s="1">
        <f t="shared" si="30"/>
        <v>0</v>
      </c>
      <c r="BD26" s="1">
        <f t="shared" si="30"/>
        <v>72</v>
      </c>
      <c r="BE26" s="1">
        <f t="shared" si="30"/>
        <v>0</v>
      </c>
      <c r="BF26" s="1">
        <f t="shared" si="30"/>
        <v>0</v>
      </c>
      <c r="BG26" s="1">
        <f t="shared" si="30"/>
        <v>0</v>
      </c>
      <c r="BH26" s="1">
        <f t="shared" si="30"/>
        <v>0</v>
      </c>
      <c r="BI26" s="1">
        <f t="shared" si="30"/>
        <v>72</v>
      </c>
      <c r="BJ26" s="1">
        <f t="shared" si="30"/>
        <v>0</v>
      </c>
      <c r="BK26" s="1">
        <f t="shared" si="30"/>
        <v>0</v>
      </c>
      <c r="BL26" s="1">
        <f t="shared" si="30"/>
        <v>0</v>
      </c>
      <c r="BM26" s="1">
        <f t="shared" si="30"/>
        <v>0</v>
      </c>
      <c r="BN26" s="1">
        <f t="shared" si="30"/>
        <v>72</v>
      </c>
      <c r="BO26" s="1">
        <f t="shared" si="30"/>
        <v>0</v>
      </c>
      <c r="BP26" s="1">
        <f t="shared" si="30"/>
        <v>0</v>
      </c>
      <c r="BQ26" s="1">
        <f t="shared" si="30"/>
        <v>0</v>
      </c>
      <c r="BR26" s="1">
        <f t="shared" si="30"/>
        <v>0</v>
      </c>
      <c r="BS26" s="1">
        <f t="shared" si="30"/>
        <v>72</v>
      </c>
    </row>
    <row r="27" spans="1:71" x14ac:dyDescent="0.25">
      <c r="A27" s="1"/>
      <c r="B27" s="1" t="s">
        <v>31</v>
      </c>
      <c r="C27" s="1">
        <f>COUNT(C19:C25)</f>
        <v>7</v>
      </c>
      <c r="D27" s="1"/>
      <c r="E27" s="1">
        <f>SUM(E18:E25)</f>
        <v>184</v>
      </c>
      <c r="F27" s="1">
        <f>SUM(E18:E25)+1</f>
        <v>185</v>
      </c>
      <c r="G27" s="2">
        <f>$BS26/F27</f>
        <v>0.38918918918918921</v>
      </c>
      <c r="H27" s="66">
        <f>SUM(H18:H25)</f>
        <v>65</v>
      </c>
      <c r="I27" s="66">
        <f>SUM(I18:I25)</f>
        <v>66</v>
      </c>
      <c r="J27" s="66">
        <f>SUM(J18:J25)</f>
        <v>1</v>
      </c>
      <c r="K27" s="1"/>
      <c r="L27" s="1"/>
      <c r="M27" s="1"/>
      <c r="N27" s="1"/>
      <c r="O27" s="1"/>
      <c r="P27" s="2">
        <f>P26/F27</f>
        <v>0.38378378378378381</v>
      </c>
      <c r="Q27" s="1"/>
      <c r="R27" s="1">
        <f>M26+R26</f>
        <v>1</v>
      </c>
      <c r="S27" s="1">
        <f>N26+S26</f>
        <v>5</v>
      </c>
      <c r="T27" s="1">
        <f>O26+T26</f>
        <v>0</v>
      </c>
      <c r="U27" s="2">
        <f>U26/F27</f>
        <v>0.38918918918918921</v>
      </c>
      <c r="V27" s="1"/>
      <c r="W27" s="1">
        <f>R27+W26</f>
        <v>1</v>
      </c>
      <c r="X27" s="1">
        <f>S27+X26</f>
        <v>5</v>
      </c>
      <c r="Y27" s="1">
        <f>T27+Y26</f>
        <v>0</v>
      </c>
      <c r="Z27" s="2">
        <f>Z26/F27</f>
        <v>0.38918918918918921</v>
      </c>
      <c r="AA27" s="1"/>
      <c r="AB27" s="1">
        <f>W27+AB26</f>
        <v>1</v>
      </c>
      <c r="AC27" s="1">
        <f>X27+AC26</f>
        <v>5</v>
      </c>
      <c r="AD27" s="1">
        <f>Y27+AD26</f>
        <v>0</v>
      </c>
      <c r="AE27" s="2">
        <f>AE26/F27</f>
        <v>0.38918918918918921</v>
      </c>
      <c r="AF27" s="1"/>
      <c r="AG27" s="1">
        <f>AB27+AG26</f>
        <v>1</v>
      </c>
      <c r="AH27" s="1">
        <f>AC27+AH26</f>
        <v>5</v>
      </c>
      <c r="AI27" s="1">
        <f>AD27+AI26</f>
        <v>0</v>
      </c>
      <c r="AJ27" s="2">
        <f>AJ26/F27</f>
        <v>0.38918918918918921</v>
      </c>
      <c r="AK27" s="1"/>
      <c r="AL27" s="1">
        <f>AG27+AL26</f>
        <v>1</v>
      </c>
      <c r="AM27" s="1">
        <f>AH27+AM26</f>
        <v>5</v>
      </c>
      <c r="AN27" s="1">
        <f>AI27+AN26</f>
        <v>0</v>
      </c>
      <c r="AO27" s="2">
        <f>AO26/F27</f>
        <v>0.38918918918918921</v>
      </c>
      <c r="AP27" s="1"/>
      <c r="AQ27" s="1">
        <f>AL27+AQ26</f>
        <v>1</v>
      </c>
      <c r="AR27" s="1">
        <f>AM27+AR26</f>
        <v>5</v>
      </c>
      <c r="AS27" s="1">
        <f>AN27+AS26</f>
        <v>0</v>
      </c>
      <c r="AT27" s="2">
        <f>AT26/F27</f>
        <v>0.38918918918918921</v>
      </c>
      <c r="AU27" s="1"/>
      <c r="AV27" s="1">
        <f>AQ27+AV26</f>
        <v>1</v>
      </c>
      <c r="AW27" s="1">
        <f>AR27+AW26</f>
        <v>5</v>
      </c>
      <c r="AX27" s="1">
        <f>AS27+AX26</f>
        <v>0</v>
      </c>
      <c r="AY27" s="2">
        <f>AY26/F27</f>
        <v>0.38918918918918921</v>
      </c>
      <c r="AZ27" s="1"/>
      <c r="BA27" s="1">
        <f>AV27+BA26</f>
        <v>1</v>
      </c>
      <c r="BB27" s="1">
        <f>AW27+BB26</f>
        <v>5</v>
      </c>
      <c r="BC27" s="1">
        <f>AX27+BC26</f>
        <v>0</v>
      </c>
      <c r="BD27" s="2">
        <f>BD26/F27</f>
        <v>0.38918918918918921</v>
      </c>
      <c r="BE27" s="1"/>
      <c r="BF27" s="1">
        <f>BA27+BF26</f>
        <v>1</v>
      </c>
      <c r="BG27" s="1">
        <f>BB27+BG26</f>
        <v>5</v>
      </c>
      <c r="BH27" s="1">
        <f>BC27+BH26</f>
        <v>0</v>
      </c>
      <c r="BI27" s="2">
        <f>BI26/F27</f>
        <v>0.38918918918918921</v>
      </c>
      <c r="BJ27" s="1"/>
      <c r="BK27" s="1">
        <f>BF27+BK26</f>
        <v>1</v>
      </c>
      <c r="BL27" s="1">
        <f>BG27+BL26</f>
        <v>5</v>
      </c>
      <c r="BM27" s="1">
        <f>BH27+BM26</f>
        <v>0</v>
      </c>
      <c r="BN27" s="2">
        <f>BN26/F27</f>
        <v>0.38918918918918921</v>
      </c>
      <c r="BO27" s="1"/>
      <c r="BP27" s="1">
        <f>BK27+BP26</f>
        <v>1</v>
      </c>
      <c r="BQ27" s="1">
        <f>BL27+BQ26</f>
        <v>5</v>
      </c>
      <c r="BR27" s="1">
        <f>BM27+BR26</f>
        <v>0</v>
      </c>
      <c r="BS27" s="2">
        <f>BS26/F27</f>
        <v>0.38918918918918921</v>
      </c>
    </row>
    <row r="29" spans="1:71" x14ac:dyDescent="0.25">
      <c r="A29" s="19" t="s">
        <v>254</v>
      </c>
      <c r="B29" s="1"/>
      <c r="C29" s="1"/>
      <c r="D29" s="1"/>
      <c r="E29" s="44"/>
      <c r="F29" s="1"/>
      <c r="G29" s="2"/>
      <c r="H29" s="66"/>
      <c r="I29" s="66"/>
      <c r="J29" s="76"/>
      <c r="K29" s="53" t="s">
        <v>255</v>
      </c>
      <c r="L29" s="9">
        <v>2025</v>
      </c>
      <c r="M29" s="9"/>
      <c r="N29" s="9"/>
      <c r="O29" s="9"/>
      <c r="P29" s="66">
        <f>+I29</f>
        <v>0</v>
      </c>
      <c r="Q29" s="9"/>
      <c r="R29" s="9"/>
      <c r="S29" s="9"/>
      <c r="T29" s="9"/>
      <c r="U29" s="1">
        <f t="shared" ref="U29:U35" si="31">SUM(P29:T29)</f>
        <v>0</v>
      </c>
      <c r="V29" s="9"/>
      <c r="W29" s="9"/>
      <c r="X29" s="9"/>
      <c r="Y29" s="9"/>
      <c r="Z29" s="1">
        <f t="shared" ref="Z29:Z35" si="32">SUM(U29:Y29)</f>
        <v>0</v>
      </c>
      <c r="AA29" s="9"/>
      <c r="AB29" s="9"/>
      <c r="AC29" s="9"/>
      <c r="AD29" s="9"/>
      <c r="AE29" s="1">
        <f t="shared" ref="AE29:AE35" si="33">SUM(Z29:AD29)</f>
        <v>0</v>
      </c>
      <c r="AF29" s="9"/>
      <c r="AG29" s="9"/>
      <c r="AH29" s="9"/>
      <c r="AI29" s="9"/>
      <c r="AJ29" s="1">
        <f t="shared" ref="AJ29:AJ35" si="34">SUM(AE29:AI29)</f>
        <v>0</v>
      </c>
      <c r="AK29" s="9"/>
      <c r="AL29" s="9"/>
      <c r="AM29" s="9"/>
      <c r="AN29" s="9"/>
      <c r="AO29" s="1">
        <f t="shared" ref="AO29:AO35" si="35">SUM(AJ29:AN29)</f>
        <v>0</v>
      </c>
      <c r="AP29" s="9"/>
      <c r="AQ29" s="9"/>
      <c r="AR29" s="9"/>
      <c r="AS29" s="9"/>
      <c r="AT29" s="1">
        <f t="shared" ref="AT29:AT35" si="36">SUM(AO29:AS29)</f>
        <v>0</v>
      </c>
      <c r="AU29" s="9"/>
      <c r="AV29" s="9"/>
      <c r="AW29" s="9"/>
      <c r="AX29" s="9"/>
      <c r="AY29" s="1">
        <f t="shared" ref="AY29:AY35" si="37">SUM(AT29:AX29)</f>
        <v>0</v>
      </c>
      <c r="AZ29" s="9"/>
      <c r="BA29" s="9"/>
      <c r="BB29" s="9"/>
      <c r="BC29" s="9"/>
      <c r="BD29" s="1">
        <f t="shared" ref="BD29:BD35" si="38">SUM(AY29:BC29)</f>
        <v>0</v>
      </c>
      <c r="BE29" s="9"/>
      <c r="BF29" s="9"/>
      <c r="BG29" s="9"/>
      <c r="BH29" s="9"/>
      <c r="BI29" s="1">
        <f t="shared" ref="BI29:BI35" si="39">SUM(BD29:BH29)</f>
        <v>0</v>
      </c>
      <c r="BJ29" s="9"/>
      <c r="BK29" s="9"/>
      <c r="BL29" s="9"/>
      <c r="BM29" s="9"/>
      <c r="BN29" s="1">
        <f t="shared" ref="BN29:BN35" si="40">SUM(BI29:BM29)</f>
        <v>0</v>
      </c>
      <c r="BO29" s="9"/>
      <c r="BP29" s="9"/>
      <c r="BQ29" s="9"/>
      <c r="BR29" s="9"/>
      <c r="BS29" s="1">
        <f t="shared" ref="BS29:BS35" si="41">SUM(BN29:BR29)</f>
        <v>0</v>
      </c>
    </row>
    <row r="30" spans="1:71" x14ac:dyDescent="0.25">
      <c r="A30" s="19"/>
      <c r="B30" s="25" t="s">
        <v>256</v>
      </c>
      <c r="C30" s="23">
        <v>4</v>
      </c>
      <c r="D30" s="23">
        <v>3965</v>
      </c>
      <c r="E30" s="103">
        <v>27</v>
      </c>
      <c r="F30" s="1"/>
      <c r="G30" s="83">
        <f t="shared" ref="G30:G35" si="42">$BS30/E30</f>
        <v>0.70370370370370372</v>
      </c>
      <c r="H30" s="66">
        <v>15</v>
      </c>
      <c r="I30" s="66">
        <f t="shared" ref="I30:I35" si="43">+H30+J30</f>
        <v>17</v>
      </c>
      <c r="J30" s="76">
        <v>2</v>
      </c>
      <c r="K30" s="53">
        <v>2025</v>
      </c>
      <c r="L30" s="9">
        <v>2025</v>
      </c>
      <c r="M30" s="23"/>
      <c r="N30" s="23">
        <v>2</v>
      </c>
      <c r="O30" s="23"/>
      <c r="P30" s="66">
        <f t="shared" ref="P30:P35" si="44">+H30+SUM(M30:O30)</f>
        <v>17</v>
      </c>
      <c r="Q30" s="9">
        <v>2</v>
      </c>
      <c r="R30" s="9"/>
      <c r="S30" s="9"/>
      <c r="T30" s="9"/>
      <c r="U30" s="1">
        <f t="shared" si="31"/>
        <v>19</v>
      </c>
      <c r="V30" s="9"/>
      <c r="W30" s="9"/>
      <c r="X30" s="9"/>
      <c r="Y30" s="9"/>
      <c r="Z30" s="1">
        <f t="shared" si="32"/>
        <v>19</v>
      </c>
      <c r="AA30" s="9"/>
      <c r="AB30" s="9"/>
      <c r="AC30" s="9"/>
      <c r="AD30" s="9"/>
      <c r="AE30" s="1">
        <f t="shared" si="33"/>
        <v>19</v>
      </c>
      <c r="AF30" s="9"/>
      <c r="AG30" s="9"/>
      <c r="AH30" s="9"/>
      <c r="AI30" s="9"/>
      <c r="AJ30" s="1">
        <f t="shared" si="34"/>
        <v>19</v>
      </c>
      <c r="AK30" s="9"/>
      <c r="AL30" s="9"/>
      <c r="AM30" s="9"/>
      <c r="AN30" s="9"/>
      <c r="AO30" s="1">
        <f t="shared" si="35"/>
        <v>19</v>
      </c>
      <c r="AP30" s="9"/>
      <c r="AQ30" s="9"/>
      <c r="AR30" s="9"/>
      <c r="AS30" s="9"/>
      <c r="AT30" s="1">
        <f t="shared" si="36"/>
        <v>19</v>
      </c>
      <c r="AU30" s="9"/>
      <c r="AV30" s="9"/>
      <c r="AW30" s="9"/>
      <c r="AX30" s="9"/>
      <c r="AY30" s="1">
        <f t="shared" si="37"/>
        <v>19</v>
      </c>
      <c r="AZ30" s="9"/>
      <c r="BA30" s="9"/>
      <c r="BB30" s="9"/>
      <c r="BC30" s="9"/>
      <c r="BD30" s="1">
        <f t="shared" si="38"/>
        <v>19</v>
      </c>
      <c r="BE30" s="9"/>
      <c r="BF30" s="9"/>
      <c r="BG30" s="9"/>
      <c r="BH30" s="9"/>
      <c r="BI30" s="1">
        <f t="shared" si="39"/>
        <v>19</v>
      </c>
      <c r="BJ30" s="9"/>
      <c r="BK30" s="9"/>
      <c r="BL30" s="9"/>
      <c r="BM30" s="9"/>
      <c r="BN30" s="1">
        <f t="shared" si="40"/>
        <v>19</v>
      </c>
      <c r="BO30" s="9"/>
      <c r="BP30" s="9"/>
      <c r="BQ30" s="9"/>
      <c r="BR30" s="9"/>
      <c r="BS30" s="1">
        <f t="shared" si="41"/>
        <v>19</v>
      </c>
    </row>
    <row r="31" spans="1:71" s="86" customFormat="1" x14ac:dyDescent="0.25">
      <c r="A31" s="94"/>
      <c r="B31" s="98" t="s">
        <v>257</v>
      </c>
      <c r="C31" s="97">
        <v>6</v>
      </c>
      <c r="D31" s="97">
        <v>661</v>
      </c>
      <c r="E31" s="99">
        <v>18</v>
      </c>
      <c r="F31" s="82"/>
      <c r="G31" s="83">
        <f t="shared" si="42"/>
        <v>1.1666666666666667</v>
      </c>
      <c r="H31" s="84">
        <v>10</v>
      </c>
      <c r="I31" s="84">
        <f t="shared" si="43"/>
        <v>12</v>
      </c>
      <c r="J31" s="91">
        <v>2</v>
      </c>
      <c r="K31" s="95">
        <v>2025</v>
      </c>
      <c r="L31" s="9">
        <v>2025</v>
      </c>
      <c r="M31" s="97">
        <v>1</v>
      </c>
      <c r="N31" s="97">
        <v>8</v>
      </c>
      <c r="O31" s="97"/>
      <c r="P31" s="84">
        <f t="shared" si="44"/>
        <v>19</v>
      </c>
      <c r="Q31" s="85">
        <v>2</v>
      </c>
      <c r="R31" s="85"/>
      <c r="S31" s="85"/>
      <c r="T31" s="85"/>
      <c r="U31" s="82">
        <f t="shared" si="31"/>
        <v>21</v>
      </c>
      <c r="V31" s="85"/>
      <c r="W31" s="85"/>
      <c r="X31" s="85"/>
      <c r="Y31" s="85"/>
      <c r="Z31" s="82">
        <f t="shared" si="32"/>
        <v>21</v>
      </c>
      <c r="AA31" s="85"/>
      <c r="AB31" s="85"/>
      <c r="AC31" s="85"/>
      <c r="AD31" s="85"/>
      <c r="AE31" s="82">
        <f t="shared" si="33"/>
        <v>21</v>
      </c>
      <c r="AF31" s="85"/>
      <c r="AG31" s="85"/>
      <c r="AH31" s="85"/>
      <c r="AI31" s="85"/>
      <c r="AJ31" s="82">
        <f t="shared" si="34"/>
        <v>21</v>
      </c>
      <c r="AK31" s="85"/>
      <c r="AL31" s="85"/>
      <c r="AM31" s="85"/>
      <c r="AN31" s="85"/>
      <c r="AO31" s="82">
        <f t="shared" si="35"/>
        <v>21</v>
      </c>
      <c r="AP31" s="85"/>
      <c r="AQ31" s="85"/>
      <c r="AR31" s="85"/>
      <c r="AS31" s="85"/>
      <c r="AT31" s="82">
        <f t="shared" si="36"/>
        <v>21</v>
      </c>
      <c r="AU31" s="85"/>
      <c r="AV31" s="85"/>
      <c r="AW31" s="85"/>
      <c r="AX31" s="85"/>
      <c r="AY31" s="82">
        <f t="shared" si="37"/>
        <v>21</v>
      </c>
      <c r="AZ31" s="85"/>
      <c r="BA31" s="85"/>
      <c r="BB31" s="85"/>
      <c r="BC31" s="85"/>
      <c r="BD31" s="82">
        <f t="shared" si="38"/>
        <v>21</v>
      </c>
      <c r="BE31" s="85"/>
      <c r="BF31" s="85"/>
      <c r="BG31" s="85"/>
      <c r="BH31" s="85"/>
      <c r="BI31" s="82">
        <f t="shared" si="39"/>
        <v>21</v>
      </c>
      <c r="BJ31" s="85"/>
      <c r="BK31" s="85"/>
      <c r="BL31" s="85"/>
      <c r="BM31" s="85"/>
      <c r="BN31" s="82">
        <f t="shared" si="40"/>
        <v>21</v>
      </c>
      <c r="BO31" s="85"/>
      <c r="BP31" s="85"/>
      <c r="BQ31" s="85"/>
      <c r="BR31" s="85"/>
      <c r="BS31" s="82">
        <f t="shared" si="41"/>
        <v>21</v>
      </c>
    </row>
    <row r="32" spans="1:71" s="86" customFormat="1" x14ac:dyDescent="0.25">
      <c r="A32" s="94"/>
      <c r="B32" s="85" t="s">
        <v>258</v>
      </c>
      <c r="C32" s="97">
        <v>8</v>
      </c>
      <c r="D32" s="97">
        <v>1643</v>
      </c>
      <c r="E32" s="99">
        <v>18</v>
      </c>
      <c r="F32" s="82"/>
      <c r="G32" s="83">
        <f t="shared" si="42"/>
        <v>1</v>
      </c>
      <c r="H32" s="84">
        <v>17</v>
      </c>
      <c r="I32" s="84">
        <f t="shared" si="43"/>
        <v>17</v>
      </c>
      <c r="J32" s="91"/>
      <c r="K32" s="95">
        <v>2025</v>
      </c>
      <c r="L32" s="9">
        <v>2025</v>
      </c>
      <c r="M32" s="97"/>
      <c r="N32" s="97">
        <v>1</v>
      </c>
      <c r="O32" s="97"/>
      <c r="P32" s="84">
        <f t="shared" si="44"/>
        <v>18</v>
      </c>
      <c r="Q32" s="85"/>
      <c r="R32" s="85"/>
      <c r="S32" s="85"/>
      <c r="T32" s="85"/>
      <c r="U32" s="82">
        <f>SUM(P32:T32)</f>
        <v>18</v>
      </c>
      <c r="V32" s="85"/>
      <c r="W32" s="85"/>
      <c r="X32" s="85"/>
      <c r="Y32" s="85"/>
      <c r="Z32" s="82">
        <f>SUM(U32:Y32)</f>
        <v>18</v>
      </c>
      <c r="AA32" s="85"/>
      <c r="AB32" s="85"/>
      <c r="AC32" s="85"/>
      <c r="AD32" s="85"/>
      <c r="AE32" s="82">
        <f>SUM(Z32:AD32)</f>
        <v>18</v>
      </c>
      <c r="AF32" s="85"/>
      <c r="AG32" s="85"/>
      <c r="AH32" s="85"/>
      <c r="AI32" s="85"/>
      <c r="AJ32" s="82">
        <f>SUM(AE32:AI32)</f>
        <v>18</v>
      </c>
      <c r="AK32" s="85"/>
      <c r="AL32" s="85"/>
      <c r="AM32" s="85"/>
      <c r="AN32" s="85"/>
      <c r="AO32" s="82">
        <f>SUM(AJ32:AN32)</f>
        <v>18</v>
      </c>
      <c r="AP32" s="85"/>
      <c r="AQ32" s="85"/>
      <c r="AR32" s="85"/>
      <c r="AS32" s="85"/>
      <c r="AT32" s="82">
        <f>SUM(AO32:AS32)</f>
        <v>18</v>
      </c>
      <c r="AU32" s="85"/>
      <c r="AV32" s="85"/>
      <c r="AW32" s="85"/>
      <c r="AX32" s="85"/>
      <c r="AY32" s="82">
        <f>SUM(AT32:AX32)</f>
        <v>18</v>
      </c>
      <c r="AZ32" s="85"/>
      <c r="BA32" s="85"/>
      <c r="BB32" s="85"/>
      <c r="BC32" s="85"/>
      <c r="BD32" s="82">
        <f>SUM(AY32:BC32)</f>
        <v>18</v>
      </c>
      <c r="BE32" s="85"/>
      <c r="BF32" s="85"/>
      <c r="BG32" s="85"/>
      <c r="BH32" s="85"/>
      <c r="BI32" s="82">
        <f>SUM(BD32:BH32)</f>
        <v>18</v>
      </c>
      <c r="BJ32" s="85"/>
      <c r="BK32" s="85"/>
      <c r="BL32" s="85"/>
      <c r="BM32" s="85"/>
      <c r="BN32" s="82">
        <f>SUM(BI32:BM32)</f>
        <v>18</v>
      </c>
      <c r="BO32" s="85"/>
      <c r="BP32" s="85"/>
      <c r="BQ32" s="85"/>
      <c r="BR32" s="85"/>
      <c r="BS32" s="82">
        <f t="shared" si="41"/>
        <v>18</v>
      </c>
    </row>
    <row r="33" spans="1:71" s="86" customFormat="1" x14ac:dyDescent="0.25">
      <c r="A33" s="94"/>
      <c r="B33" s="119" t="s">
        <v>259</v>
      </c>
      <c r="C33" s="136">
        <v>9</v>
      </c>
      <c r="D33" s="136">
        <v>3232</v>
      </c>
      <c r="E33" s="169">
        <v>27</v>
      </c>
      <c r="F33" s="82"/>
      <c r="G33" s="83">
        <f t="shared" si="42"/>
        <v>0.96296296296296291</v>
      </c>
      <c r="H33" s="84">
        <v>8</v>
      </c>
      <c r="I33" s="84">
        <f t="shared" si="43"/>
        <v>8</v>
      </c>
      <c r="J33" s="91"/>
      <c r="K33" s="95">
        <v>2025</v>
      </c>
      <c r="L33" s="9">
        <v>2025</v>
      </c>
      <c r="M33" s="85"/>
      <c r="N33" s="85">
        <v>16</v>
      </c>
      <c r="O33" s="85">
        <v>1</v>
      </c>
      <c r="P33" s="84">
        <f t="shared" si="44"/>
        <v>25</v>
      </c>
      <c r="Q33" s="119"/>
      <c r="R33" s="85">
        <v>1</v>
      </c>
      <c r="S33" s="85"/>
      <c r="T33" s="85"/>
      <c r="U33" s="82">
        <f t="shared" si="31"/>
        <v>26</v>
      </c>
      <c r="V33" s="85"/>
      <c r="W33" s="85"/>
      <c r="X33" s="85"/>
      <c r="Y33" s="85"/>
      <c r="Z33" s="82">
        <f t="shared" si="32"/>
        <v>26</v>
      </c>
      <c r="AA33" s="85"/>
      <c r="AB33" s="85"/>
      <c r="AC33" s="85"/>
      <c r="AD33" s="85"/>
      <c r="AE33" s="82">
        <f t="shared" si="33"/>
        <v>26</v>
      </c>
      <c r="AF33" s="85"/>
      <c r="AG33" s="85"/>
      <c r="AH33" s="85"/>
      <c r="AI33" s="85"/>
      <c r="AJ33" s="82">
        <f t="shared" si="34"/>
        <v>26</v>
      </c>
      <c r="AK33" s="85"/>
      <c r="AL33" s="85"/>
      <c r="AM33" s="85"/>
      <c r="AN33" s="85"/>
      <c r="AO33" s="82">
        <f t="shared" si="35"/>
        <v>26</v>
      </c>
      <c r="AP33" s="85"/>
      <c r="AQ33" s="85"/>
      <c r="AR33" s="85"/>
      <c r="AS33" s="85"/>
      <c r="AT33" s="82">
        <f t="shared" si="36"/>
        <v>26</v>
      </c>
      <c r="AU33" s="85"/>
      <c r="AV33" s="85"/>
      <c r="AW33" s="85"/>
      <c r="AX33" s="85"/>
      <c r="AY33" s="82">
        <f t="shared" si="37"/>
        <v>26</v>
      </c>
      <c r="AZ33" s="85"/>
      <c r="BA33" s="85"/>
      <c r="BB33" s="85"/>
      <c r="BC33" s="85"/>
      <c r="BD33" s="82">
        <f t="shared" si="38"/>
        <v>26</v>
      </c>
      <c r="BE33" s="85"/>
      <c r="BF33" s="85"/>
      <c r="BG33" s="85"/>
      <c r="BH33" s="85"/>
      <c r="BI33" s="82">
        <f t="shared" si="39"/>
        <v>26</v>
      </c>
      <c r="BJ33" s="85"/>
      <c r="BK33" s="85"/>
      <c r="BL33" s="85"/>
      <c r="BM33" s="85"/>
      <c r="BN33" s="82">
        <f t="shared" si="40"/>
        <v>26</v>
      </c>
      <c r="BO33" s="85"/>
      <c r="BP33" s="85"/>
      <c r="BQ33" s="85"/>
      <c r="BR33" s="85"/>
      <c r="BS33" s="82">
        <f t="shared" si="41"/>
        <v>26</v>
      </c>
    </row>
    <row r="34" spans="1:71" s="86" customFormat="1" x14ac:dyDescent="0.25">
      <c r="A34" s="94"/>
      <c r="B34" s="85" t="s">
        <v>260</v>
      </c>
      <c r="C34" s="97">
        <v>12</v>
      </c>
      <c r="D34" s="97">
        <v>584</v>
      </c>
      <c r="E34" s="99">
        <v>20</v>
      </c>
      <c r="F34" s="82"/>
      <c r="G34" s="83">
        <f t="shared" si="42"/>
        <v>1</v>
      </c>
      <c r="H34" s="84">
        <v>6</v>
      </c>
      <c r="I34" s="84">
        <f t="shared" si="43"/>
        <v>6</v>
      </c>
      <c r="J34" s="91"/>
      <c r="K34" s="95">
        <v>2025</v>
      </c>
      <c r="L34" s="9">
        <v>2025</v>
      </c>
      <c r="M34" s="97"/>
      <c r="N34" s="97"/>
      <c r="O34" s="97"/>
      <c r="P34" s="84">
        <f t="shared" si="44"/>
        <v>6</v>
      </c>
      <c r="Q34" s="85"/>
      <c r="R34" s="85"/>
      <c r="S34" s="85"/>
      <c r="T34" s="85"/>
      <c r="U34" s="82">
        <f t="shared" si="31"/>
        <v>6</v>
      </c>
      <c r="V34" s="85"/>
      <c r="W34" s="85"/>
      <c r="X34" s="85"/>
      <c r="Y34" s="85"/>
      <c r="Z34" s="82">
        <f t="shared" si="32"/>
        <v>6</v>
      </c>
      <c r="AA34" s="85"/>
      <c r="AB34" s="85"/>
      <c r="AC34" s="85"/>
      <c r="AD34" s="85"/>
      <c r="AE34" s="82">
        <f t="shared" si="33"/>
        <v>6</v>
      </c>
      <c r="AF34" s="85"/>
      <c r="AG34" s="85"/>
      <c r="AH34" s="85"/>
      <c r="AI34" s="85"/>
      <c r="AJ34" s="82">
        <f t="shared" si="34"/>
        <v>6</v>
      </c>
      <c r="AK34" s="85"/>
      <c r="AL34" s="85"/>
      <c r="AM34" s="85">
        <v>13</v>
      </c>
      <c r="AN34" s="85"/>
      <c r="AO34" s="82">
        <f t="shared" si="35"/>
        <v>19</v>
      </c>
      <c r="AP34" s="85"/>
      <c r="AQ34" s="85"/>
      <c r="AR34" s="85"/>
      <c r="AS34" s="85"/>
      <c r="AT34" s="82">
        <f t="shared" si="36"/>
        <v>19</v>
      </c>
      <c r="AU34" s="85"/>
      <c r="AV34" s="85">
        <v>1</v>
      </c>
      <c r="AW34" s="85"/>
      <c r="AX34" s="85"/>
      <c r="AY34" s="82">
        <f t="shared" si="37"/>
        <v>20</v>
      </c>
      <c r="AZ34" s="85"/>
      <c r="BA34" s="85"/>
      <c r="BB34" s="85"/>
      <c r="BC34" s="85"/>
      <c r="BD34" s="82">
        <f t="shared" si="38"/>
        <v>20</v>
      </c>
      <c r="BE34" s="85"/>
      <c r="BF34" s="85"/>
      <c r="BG34" s="85"/>
      <c r="BH34" s="85"/>
      <c r="BI34" s="82">
        <f t="shared" si="39"/>
        <v>20</v>
      </c>
      <c r="BJ34" s="85"/>
      <c r="BK34" s="85"/>
      <c r="BL34" s="85"/>
      <c r="BM34" s="85"/>
      <c r="BN34" s="82">
        <f t="shared" si="40"/>
        <v>20</v>
      </c>
      <c r="BO34" s="85"/>
      <c r="BP34" s="85"/>
      <c r="BQ34" s="85"/>
      <c r="BR34" s="85"/>
      <c r="BS34" s="82">
        <f t="shared" si="41"/>
        <v>20</v>
      </c>
    </row>
    <row r="35" spans="1:71" s="147" customFormat="1" x14ac:dyDescent="0.25">
      <c r="A35" s="198"/>
      <c r="B35" s="183" t="s">
        <v>261</v>
      </c>
      <c r="C35" s="199">
        <v>23</v>
      </c>
      <c r="D35" s="199"/>
      <c r="E35" s="200">
        <v>18</v>
      </c>
      <c r="F35" s="141"/>
      <c r="G35" s="143">
        <f t="shared" si="42"/>
        <v>1.1111111111111112</v>
      </c>
      <c r="H35" s="177">
        <v>12</v>
      </c>
      <c r="I35" s="144">
        <f t="shared" si="43"/>
        <v>12</v>
      </c>
      <c r="J35" s="201"/>
      <c r="K35" s="202">
        <v>2025</v>
      </c>
      <c r="L35" s="146">
        <v>2025</v>
      </c>
      <c r="M35" s="199"/>
      <c r="N35" s="199">
        <v>6</v>
      </c>
      <c r="O35" s="199"/>
      <c r="P35" s="144">
        <f t="shared" si="44"/>
        <v>18</v>
      </c>
      <c r="Q35" s="183"/>
      <c r="R35" s="183">
        <v>1</v>
      </c>
      <c r="S35" s="183"/>
      <c r="T35" s="183"/>
      <c r="U35" s="141">
        <f t="shared" si="31"/>
        <v>19</v>
      </c>
      <c r="V35" s="183"/>
      <c r="W35" s="183"/>
      <c r="X35" s="183"/>
      <c r="Y35" s="183"/>
      <c r="Z35" s="141">
        <f t="shared" si="32"/>
        <v>19</v>
      </c>
      <c r="AA35" s="183"/>
      <c r="AB35" s="183"/>
      <c r="AC35" s="183"/>
      <c r="AD35" s="183"/>
      <c r="AE35" s="141">
        <f t="shared" si="33"/>
        <v>19</v>
      </c>
      <c r="AF35" s="183"/>
      <c r="AG35" s="183">
        <v>1</v>
      </c>
      <c r="AH35" s="183"/>
      <c r="AI35" s="183"/>
      <c r="AJ35" s="141">
        <f t="shared" si="34"/>
        <v>20</v>
      </c>
      <c r="AK35" s="183"/>
      <c r="AL35" s="183"/>
      <c r="AM35" s="183"/>
      <c r="AN35" s="183"/>
      <c r="AO35" s="141">
        <f t="shared" si="35"/>
        <v>20</v>
      </c>
      <c r="AP35" s="183"/>
      <c r="AQ35" s="183"/>
      <c r="AR35" s="183"/>
      <c r="AS35" s="183"/>
      <c r="AT35" s="141">
        <f t="shared" si="36"/>
        <v>20</v>
      </c>
      <c r="AU35" s="183"/>
      <c r="AV35" s="183"/>
      <c r="AW35" s="183"/>
      <c r="AX35" s="183"/>
      <c r="AY35" s="141">
        <f t="shared" si="37"/>
        <v>20</v>
      </c>
      <c r="AZ35" s="183"/>
      <c r="BA35" s="183"/>
      <c r="BB35" s="183"/>
      <c r="BC35" s="183"/>
      <c r="BD35" s="141">
        <f t="shared" si="38"/>
        <v>20</v>
      </c>
      <c r="BE35" s="183"/>
      <c r="BF35" s="183"/>
      <c r="BG35" s="183"/>
      <c r="BH35" s="183"/>
      <c r="BI35" s="141">
        <f t="shared" si="39"/>
        <v>20</v>
      </c>
      <c r="BJ35" s="183"/>
      <c r="BK35" s="183"/>
      <c r="BL35" s="183"/>
      <c r="BM35" s="183"/>
      <c r="BN35" s="141">
        <f t="shared" si="40"/>
        <v>20</v>
      </c>
      <c r="BO35" s="183"/>
      <c r="BP35" s="183"/>
      <c r="BQ35" s="183"/>
      <c r="BR35" s="183"/>
      <c r="BS35" s="141">
        <f t="shared" si="41"/>
        <v>20</v>
      </c>
    </row>
    <row r="36" spans="1:71" x14ac:dyDescent="0.25">
      <c r="A36" s="3"/>
      <c r="B36" s="8"/>
      <c r="C36" s="65"/>
      <c r="D36" s="65"/>
      <c r="E36" s="80"/>
      <c r="F36" s="4"/>
      <c r="G36" s="5"/>
      <c r="H36" s="71"/>
      <c r="I36" s="71"/>
      <c r="J36" s="75"/>
      <c r="K36" s="8"/>
      <c r="L36" s="8"/>
      <c r="M36" s="65"/>
      <c r="N36" s="65"/>
      <c r="O36" s="65"/>
      <c r="P36" s="71"/>
      <c r="Q36" s="8"/>
      <c r="R36" s="8"/>
      <c r="S36" s="8"/>
      <c r="T36" s="8"/>
      <c r="U36" s="4"/>
      <c r="V36" s="8"/>
      <c r="W36" s="8"/>
      <c r="X36" s="8"/>
      <c r="Y36" s="8"/>
      <c r="Z36" s="4"/>
      <c r="AA36" s="8"/>
      <c r="AB36" s="8"/>
      <c r="AC36" s="8"/>
      <c r="AD36" s="8"/>
      <c r="AE36" s="4"/>
      <c r="AF36" s="8"/>
      <c r="AG36" s="8"/>
      <c r="AH36" s="8"/>
      <c r="AI36" s="8"/>
      <c r="AJ36" s="4"/>
      <c r="AK36" s="8"/>
      <c r="AL36" s="8"/>
      <c r="AM36" s="8"/>
      <c r="AN36" s="8"/>
      <c r="AO36" s="4"/>
      <c r="AP36" s="8"/>
      <c r="AQ36" s="8"/>
      <c r="AR36" s="8"/>
      <c r="AS36" s="8"/>
      <c r="AT36" s="4"/>
      <c r="AU36" s="8"/>
      <c r="AV36" s="8"/>
      <c r="AW36" s="8"/>
      <c r="AX36" s="8"/>
      <c r="AY36" s="4"/>
      <c r="AZ36" s="8"/>
      <c r="BA36" s="8"/>
      <c r="BB36" s="8"/>
      <c r="BC36" s="8"/>
      <c r="BD36" s="4"/>
      <c r="BE36" s="8"/>
      <c r="BF36" s="8"/>
      <c r="BG36" s="8"/>
      <c r="BH36" s="8"/>
      <c r="BI36" s="4"/>
      <c r="BJ36" s="8"/>
      <c r="BK36" s="8"/>
      <c r="BL36" s="8"/>
      <c r="BM36" s="8"/>
      <c r="BN36" s="4"/>
      <c r="BO36" s="8"/>
      <c r="BP36" s="8"/>
      <c r="BQ36" s="8"/>
      <c r="BR36" s="8"/>
      <c r="BS36" s="4"/>
    </row>
    <row r="37" spans="1:71" x14ac:dyDescent="0.25">
      <c r="A37" s="4"/>
      <c r="B37" s="4"/>
      <c r="C37" s="4"/>
      <c r="D37" s="4"/>
      <c r="E37" s="4"/>
      <c r="F37" s="4"/>
      <c r="G37" s="4"/>
      <c r="H37" s="71"/>
      <c r="I37" s="71"/>
      <c r="J37" s="71"/>
      <c r="K37" s="4"/>
      <c r="L37" s="4"/>
      <c r="M37" s="4">
        <f t="shared" ref="M37:AR37" si="45">SUM(M29:M35)</f>
        <v>1</v>
      </c>
      <c r="N37" s="4">
        <f t="shared" si="45"/>
        <v>33</v>
      </c>
      <c r="O37" s="4">
        <f t="shared" si="45"/>
        <v>1</v>
      </c>
      <c r="P37" s="4">
        <f t="shared" si="45"/>
        <v>103</v>
      </c>
      <c r="Q37" s="4">
        <f t="shared" si="45"/>
        <v>4</v>
      </c>
      <c r="R37" s="4">
        <f t="shared" si="45"/>
        <v>2</v>
      </c>
      <c r="S37" s="4">
        <f t="shared" si="45"/>
        <v>0</v>
      </c>
      <c r="T37" s="4">
        <f t="shared" si="45"/>
        <v>0</v>
      </c>
      <c r="U37" s="4">
        <f t="shared" si="45"/>
        <v>109</v>
      </c>
      <c r="V37" s="4">
        <f t="shared" si="45"/>
        <v>0</v>
      </c>
      <c r="W37" s="4">
        <f t="shared" si="45"/>
        <v>0</v>
      </c>
      <c r="X37" s="4">
        <f t="shared" si="45"/>
        <v>0</v>
      </c>
      <c r="Y37" s="4">
        <f t="shared" si="45"/>
        <v>0</v>
      </c>
      <c r="Z37" s="4">
        <f t="shared" si="45"/>
        <v>109</v>
      </c>
      <c r="AA37" s="4">
        <f t="shared" si="45"/>
        <v>0</v>
      </c>
      <c r="AB37" s="4">
        <f t="shared" si="45"/>
        <v>0</v>
      </c>
      <c r="AC37" s="4">
        <f t="shared" si="45"/>
        <v>0</v>
      </c>
      <c r="AD37" s="4">
        <f t="shared" si="45"/>
        <v>0</v>
      </c>
      <c r="AE37" s="4">
        <f t="shared" si="45"/>
        <v>109</v>
      </c>
      <c r="AF37" s="4">
        <f t="shared" si="45"/>
        <v>0</v>
      </c>
      <c r="AG37" s="4">
        <f t="shared" si="45"/>
        <v>1</v>
      </c>
      <c r="AH37" s="4">
        <f t="shared" si="45"/>
        <v>0</v>
      </c>
      <c r="AI37" s="4">
        <f t="shared" si="45"/>
        <v>0</v>
      </c>
      <c r="AJ37" s="4">
        <f t="shared" si="45"/>
        <v>110</v>
      </c>
      <c r="AK37" s="4">
        <f t="shared" si="45"/>
        <v>0</v>
      </c>
      <c r="AL37" s="4">
        <f t="shared" si="45"/>
        <v>0</v>
      </c>
      <c r="AM37" s="4">
        <f t="shared" si="45"/>
        <v>13</v>
      </c>
      <c r="AN37" s="4">
        <f t="shared" si="45"/>
        <v>0</v>
      </c>
      <c r="AO37" s="4">
        <f t="shared" si="45"/>
        <v>123</v>
      </c>
      <c r="AP37" s="4">
        <f t="shared" si="45"/>
        <v>0</v>
      </c>
      <c r="AQ37" s="4">
        <f t="shared" si="45"/>
        <v>0</v>
      </c>
      <c r="AR37" s="4">
        <f t="shared" si="45"/>
        <v>0</v>
      </c>
      <c r="AS37" s="4">
        <f t="shared" ref="AS37:BS37" si="46">SUM(AS29:AS35)</f>
        <v>0</v>
      </c>
      <c r="AT37" s="4">
        <f t="shared" si="46"/>
        <v>123</v>
      </c>
      <c r="AU37" s="4">
        <f t="shared" si="46"/>
        <v>0</v>
      </c>
      <c r="AV37" s="4">
        <f t="shared" si="46"/>
        <v>1</v>
      </c>
      <c r="AW37" s="4">
        <f t="shared" si="46"/>
        <v>0</v>
      </c>
      <c r="AX37" s="4">
        <f t="shared" si="46"/>
        <v>0</v>
      </c>
      <c r="AY37" s="4">
        <f t="shared" si="46"/>
        <v>124</v>
      </c>
      <c r="AZ37" s="4">
        <f t="shared" si="46"/>
        <v>0</v>
      </c>
      <c r="BA37" s="4">
        <f t="shared" si="46"/>
        <v>0</v>
      </c>
      <c r="BB37" s="4">
        <f t="shared" si="46"/>
        <v>0</v>
      </c>
      <c r="BC37" s="4">
        <f t="shared" si="46"/>
        <v>0</v>
      </c>
      <c r="BD37" s="4">
        <f t="shared" si="46"/>
        <v>124</v>
      </c>
      <c r="BE37" s="4">
        <f t="shared" si="46"/>
        <v>0</v>
      </c>
      <c r="BF37" s="4">
        <f t="shared" si="46"/>
        <v>0</v>
      </c>
      <c r="BG37" s="4">
        <f t="shared" si="46"/>
        <v>0</v>
      </c>
      <c r="BH37" s="4">
        <f t="shared" si="46"/>
        <v>0</v>
      </c>
      <c r="BI37" s="4">
        <f t="shared" si="46"/>
        <v>124</v>
      </c>
      <c r="BJ37" s="4">
        <f t="shared" si="46"/>
        <v>0</v>
      </c>
      <c r="BK37" s="4">
        <f t="shared" si="46"/>
        <v>0</v>
      </c>
      <c r="BL37" s="4">
        <f t="shared" si="46"/>
        <v>0</v>
      </c>
      <c r="BM37" s="4">
        <f t="shared" si="46"/>
        <v>0</v>
      </c>
      <c r="BN37" s="4">
        <f t="shared" si="46"/>
        <v>124</v>
      </c>
      <c r="BO37" s="4">
        <f t="shared" si="46"/>
        <v>0</v>
      </c>
      <c r="BP37" s="4">
        <f t="shared" si="46"/>
        <v>0</v>
      </c>
      <c r="BQ37" s="4">
        <f t="shared" si="46"/>
        <v>0</v>
      </c>
      <c r="BR37" s="4">
        <f t="shared" si="46"/>
        <v>0</v>
      </c>
      <c r="BS37" s="4">
        <f t="shared" si="46"/>
        <v>124</v>
      </c>
    </row>
    <row r="38" spans="1:71" x14ac:dyDescent="0.25">
      <c r="A38" s="1"/>
      <c r="B38" s="1" t="s">
        <v>31</v>
      </c>
      <c r="C38" s="1">
        <f>COUNT(C30:C35)</f>
        <v>6</v>
      </c>
      <c r="D38" s="1"/>
      <c r="E38" s="1">
        <f>SUM(E29:E35)</f>
        <v>128</v>
      </c>
      <c r="F38" s="1">
        <f>SUM(E29:E35)+1</f>
        <v>129</v>
      </c>
      <c r="G38" s="2">
        <f>$BS37/F38</f>
        <v>0.96124031007751942</v>
      </c>
      <c r="H38" s="66">
        <f>SUM(H29:H35)</f>
        <v>68</v>
      </c>
      <c r="I38" s="66">
        <f>SUM(I29:I35)</f>
        <v>72</v>
      </c>
      <c r="J38" s="66">
        <f>SUM(J29:J35)</f>
        <v>4</v>
      </c>
      <c r="K38" s="1"/>
      <c r="L38" s="1"/>
      <c r="M38" s="4">
        <f>SUM(M29:M34)</f>
        <v>1</v>
      </c>
      <c r="N38" s="4">
        <f>SUM(N30:N34)</f>
        <v>27</v>
      </c>
      <c r="O38" s="4">
        <f>SUM(O30:O34)</f>
        <v>1</v>
      </c>
      <c r="P38" s="2">
        <f>P37/F38</f>
        <v>0.79844961240310075</v>
      </c>
      <c r="Q38" s="1">
        <f>+L37+Q37</f>
        <v>4</v>
      </c>
      <c r="R38" s="1">
        <f>M37+R37</f>
        <v>3</v>
      </c>
      <c r="S38" s="1">
        <f>N37+S37</f>
        <v>33</v>
      </c>
      <c r="T38" s="1">
        <f>O37+T37</f>
        <v>1</v>
      </c>
      <c r="U38" s="2">
        <f>U37/F38</f>
        <v>0.84496124031007747</v>
      </c>
      <c r="V38" s="1">
        <f>+Q38+V37</f>
        <v>4</v>
      </c>
      <c r="W38" s="1">
        <f>R38+W37</f>
        <v>3</v>
      </c>
      <c r="X38" s="1">
        <f>S38+X37</f>
        <v>33</v>
      </c>
      <c r="Y38" s="1">
        <f>T38+Y37</f>
        <v>1</v>
      </c>
      <c r="Z38" s="2">
        <f>Z37/F38</f>
        <v>0.84496124031007747</v>
      </c>
      <c r="AA38" s="1">
        <f>+V38+AA37</f>
        <v>4</v>
      </c>
      <c r="AB38" s="1">
        <f>W38+AB37</f>
        <v>3</v>
      </c>
      <c r="AC38" s="1">
        <f>X38+AC37</f>
        <v>33</v>
      </c>
      <c r="AD38" s="1">
        <f>Y38+AD37</f>
        <v>1</v>
      </c>
      <c r="AE38" s="2">
        <f>AE37/F38</f>
        <v>0.84496124031007747</v>
      </c>
      <c r="AF38" s="1">
        <f>+AA38+AF37</f>
        <v>4</v>
      </c>
      <c r="AG38" s="1">
        <f>AB38+AG37</f>
        <v>4</v>
      </c>
      <c r="AH38" s="1">
        <f>AC38+AH37</f>
        <v>33</v>
      </c>
      <c r="AI38" s="1">
        <f>AD38+AI37</f>
        <v>1</v>
      </c>
      <c r="AJ38" s="2">
        <f>AJ37/F38</f>
        <v>0.8527131782945736</v>
      </c>
      <c r="AK38" s="1">
        <f>+AF38+AK37</f>
        <v>4</v>
      </c>
      <c r="AL38" s="1">
        <f>AG38+AL37</f>
        <v>4</v>
      </c>
      <c r="AM38" s="1">
        <f>AH38+AM37</f>
        <v>46</v>
      </c>
      <c r="AN38" s="1">
        <f>AI38+AN37</f>
        <v>1</v>
      </c>
      <c r="AO38" s="2">
        <f>AO37/F38</f>
        <v>0.95348837209302328</v>
      </c>
      <c r="AP38" s="1">
        <f>+AK38+AP37</f>
        <v>4</v>
      </c>
      <c r="AQ38" s="1">
        <f>AL38+AQ37</f>
        <v>4</v>
      </c>
      <c r="AR38" s="1">
        <f>AM38+AR37</f>
        <v>46</v>
      </c>
      <c r="AS38" s="1">
        <f>AN38+AS37</f>
        <v>1</v>
      </c>
      <c r="AT38" s="2">
        <f>AT37/F38</f>
        <v>0.95348837209302328</v>
      </c>
      <c r="AU38" s="1">
        <f>+AP38+AU37</f>
        <v>4</v>
      </c>
      <c r="AV38" s="1">
        <f>AQ38+AV37</f>
        <v>5</v>
      </c>
      <c r="AW38" s="1">
        <f>AR38+AW37</f>
        <v>46</v>
      </c>
      <c r="AX38" s="1">
        <f>AS38+AX37</f>
        <v>1</v>
      </c>
      <c r="AY38" s="2">
        <f>AY37/F38</f>
        <v>0.96124031007751942</v>
      </c>
      <c r="AZ38" s="1">
        <f>+AU38+AZ37</f>
        <v>4</v>
      </c>
      <c r="BA38" s="1">
        <f>AV38+BA37</f>
        <v>5</v>
      </c>
      <c r="BB38" s="1">
        <f>AW38+BB37</f>
        <v>46</v>
      </c>
      <c r="BC38" s="1">
        <f>AX38+BC37</f>
        <v>1</v>
      </c>
      <c r="BD38" s="2">
        <f>BD37/F38</f>
        <v>0.96124031007751942</v>
      </c>
      <c r="BE38" s="1">
        <f>+AZ38+BE37</f>
        <v>4</v>
      </c>
      <c r="BF38" s="1">
        <f>BA38+BF37</f>
        <v>5</v>
      </c>
      <c r="BG38" s="1">
        <f>BB38+BG37</f>
        <v>46</v>
      </c>
      <c r="BH38" s="1">
        <f>BC38+BH37</f>
        <v>1</v>
      </c>
      <c r="BI38" s="2">
        <f>BI37/F38</f>
        <v>0.96124031007751942</v>
      </c>
      <c r="BJ38" s="1">
        <f>+BE38+BJ37</f>
        <v>4</v>
      </c>
      <c r="BK38" s="1">
        <f>BF38+BK37</f>
        <v>5</v>
      </c>
      <c r="BL38" s="1">
        <f>BG38+BL37</f>
        <v>46</v>
      </c>
      <c r="BM38" s="1">
        <f>BH38+BM37</f>
        <v>1</v>
      </c>
      <c r="BN38" s="2">
        <f>BN37/F38</f>
        <v>0.96124031007751942</v>
      </c>
      <c r="BO38" s="1">
        <f>+BJ38+BO37</f>
        <v>4</v>
      </c>
      <c r="BP38" s="1">
        <f>BK38+BP37</f>
        <v>5</v>
      </c>
      <c r="BQ38" s="1">
        <f>BL38+BQ37</f>
        <v>46</v>
      </c>
      <c r="BR38" s="1">
        <f>BM38+BR37</f>
        <v>1</v>
      </c>
      <c r="BS38" s="2">
        <f>BS37/F38</f>
        <v>0.96124031007751942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S29"/>
  <sheetViews>
    <sheetView zoomScale="150" workbookViewId="0">
      <pane xSplit="12" ySplit="2" topLeftCell="AE3" activePane="bottomRight" state="frozen"/>
      <selection pane="topRight" activeCell="A19" sqref="A19:XFD48"/>
      <selection pane="bottomLeft" activeCell="A19" sqref="A19:XFD48"/>
      <selection pane="bottomRight" activeCell="B6" sqref="B6"/>
    </sheetView>
  </sheetViews>
  <sheetFormatPr defaultColWidth="8.85546875" defaultRowHeight="15" x14ac:dyDescent="0.25"/>
  <cols>
    <col min="1" max="1" width="15" bestFit="1" customWidth="1"/>
    <col min="2" max="2" width="19.7109375" bestFit="1" customWidth="1"/>
    <col min="3" max="3" width="4.42578125" customWidth="1"/>
    <col min="4" max="4" width="6.140625" hidden="1" customWidth="1"/>
    <col min="5" max="5" width="5.42578125" bestFit="1" customWidth="1"/>
    <col min="6" max="6" width="5.140625" bestFit="1" customWidth="1"/>
    <col min="7" max="7" width="9.28515625" customWidth="1"/>
    <col min="8" max="8" width="5.140625" customWidth="1"/>
    <col min="9" max="9" width="8" customWidth="1"/>
    <col min="10" max="10" width="5" customWidth="1"/>
    <col min="11" max="11" width="5.42578125" customWidth="1"/>
    <col min="12" max="12" width="8.140625" customWidth="1"/>
    <col min="13" max="15" width="3" bestFit="1" customWidth="1"/>
    <col min="16" max="16" width="7.140625" customWidth="1"/>
    <col min="17" max="17" width="4.42578125" customWidth="1"/>
    <col min="18" max="20" width="3" bestFit="1" customWidth="1"/>
    <col min="21" max="21" width="7.140625" customWidth="1"/>
    <col min="22" max="22" width="3" customWidth="1"/>
    <col min="23" max="24" width="2.85546875" customWidth="1"/>
    <col min="25" max="25" width="3" customWidth="1"/>
    <col min="26" max="26" width="7.140625" customWidth="1"/>
    <col min="27" max="27" width="3" customWidth="1"/>
    <col min="28" max="30" width="2.85546875" customWidth="1"/>
    <col min="31" max="31" width="7" customWidth="1"/>
    <col min="32" max="35" width="3" customWidth="1"/>
    <col min="36" max="36" width="7.140625" customWidth="1"/>
    <col min="37" max="37" width="2.85546875" customWidth="1"/>
    <col min="38" max="38" width="3" customWidth="1"/>
    <col min="39" max="39" width="5.7109375" customWidth="1"/>
    <col min="40" max="40" width="3" customWidth="1"/>
    <col min="41" max="41" width="8.140625" customWidth="1"/>
    <col min="42" max="43" width="3" customWidth="1"/>
    <col min="44" max="44" width="4.85546875" customWidth="1"/>
    <col min="45" max="45" width="3" customWidth="1"/>
    <col min="46" max="46" width="7.140625" customWidth="1"/>
    <col min="47" max="47" width="3" customWidth="1"/>
    <col min="48" max="48" width="2.85546875" customWidth="1"/>
    <col min="49" max="49" width="5.28515625" customWidth="1"/>
    <col min="50" max="50" width="2.85546875" customWidth="1"/>
    <col min="51" max="51" width="7.140625" customWidth="1"/>
    <col min="52" max="52" width="3" customWidth="1"/>
    <col min="53" max="53" width="2.85546875" customWidth="1"/>
    <col min="54" max="54" width="4.5703125" customWidth="1"/>
    <col min="55" max="55" width="3" customWidth="1"/>
    <col min="56" max="56" width="7.140625" customWidth="1"/>
    <col min="57" max="57" width="3" customWidth="1"/>
    <col min="58" max="58" width="2.85546875" customWidth="1"/>
    <col min="59" max="59" width="4.7109375" customWidth="1"/>
    <col min="60" max="60" width="2.85546875" customWidth="1"/>
    <col min="61" max="61" width="7.140625" customWidth="1"/>
    <col min="62" max="63" width="2.85546875" customWidth="1"/>
    <col min="64" max="64" width="4.28515625" customWidth="1"/>
    <col min="65" max="65" width="2.85546875" customWidth="1"/>
    <col min="66" max="66" width="8.5703125" customWidth="1"/>
    <col min="67" max="68" width="2.85546875" customWidth="1"/>
    <col min="69" max="69" width="4.28515625" customWidth="1"/>
    <col min="70" max="70" width="2.85546875" customWidth="1"/>
    <col min="71" max="71" width="8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69" customFormat="1" ht="30" customHeight="1" thickBot="1" x14ac:dyDescent="0.3">
      <c r="A2" s="67" t="s">
        <v>12</v>
      </c>
      <c r="B2" s="67" t="s">
        <v>13</v>
      </c>
      <c r="C2" s="67" t="s">
        <v>14</v>
      </c>
      <c r="D2" s="67" t="s">
        <v>15</v>
      </c>
      <c r="E2" s="67" t="s">
        <v>16</v>
      </c>
      <c r="F2" s="68" t="s">
        <v>17</v>
      </c>
      <c r="G2" s="68" t="s">
        <v>18</v>
      </c>
      <c r="H2" s="68" t="s">
        <v>19</v>
      </c>
      <c r="I2" s="68" t="s">
        <v>20</v>
      </c>
      <c r="J2" s="68" t="s">
        <v>21</v>
      </c>
      <c r="K2" s="67" t="s">
        <v>22</v>
      </c>
      <c r="L2" s="67" t="s">
        <v>23</v>
      </c>
      <c r="M2" s="68" t="s">
        <v>24</v>
      </c>
      <c r="N2" s="68" t="s">
        <v>25</v>
      </c>
      <c r="O2" s="68" t="s">
        <v>26</v>
      </c>
      <c r="P2" s="68" t="s">
        <v>27</v>
      </c>
      <c r="Q2" s="68" t="s">
        <v>28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68" t="s">
        <v>24</v>
      </c>
      <c r="X2" s="68" t="s">
        <v>25</v>
      </c>
      <c r="Y2" s="68" t="s">
        <v>26</v>
      </c>
      <c r="Z2" s="68" t="s">
        <v>27</v>
      </c>
      <c r="AA2" s="68" t="s">
        <v>28</v>
      </c>
      <c r="AB2" s="68" t="s">
        <v>24</v>
      </c>
      <c r="AC2" s="68" t="s">
        <v>25</v>
      </c>
      <c r="AD2" s="68" t="s">
        <v>26</v>
      </c>
      <c r="AE2" s="68" t="s">
        <v>27</v>
      </c>
      <c r="AF2" s="68" t="s">
        <v>28</v>
      </c>
      <c r="AG2" s="68" t="s">
        <v>24</v>
      </c>
      <c r="AH2" s="68" t="s">
        <v>25</v>
      </c>
      <c r="AI2" s="68" t="s">
        <v>26</v>
      </c>
      <c r="AJ2" s="68" t="s">
        <v>27</v>
      </c>
      <c r="AK2" s="68" t="s">
        <v>28</v>
      </c>
      <c r="AL2" s="68" t="s">
        <v>24</v>
      </c>
      <c r="AM2" s="68" t="s">
        <v>25</v>
      </c>
      <c r="AN2" s="68" t="s">
        <v>26</v>
      </c>
      <c r="AO2" s="68" t="s">
        <v>27</v>
      </c>
      <c r="AP2" s="68" t="s">
        <v>28</v>
      </c>
      <c r="AQ2" s="68" t="s">
        <v>24</v>
      </c>
      <c r="AR2" s="68" t="s">
        <v>25</v>
      </c>
      <c r="AS2" s="68" t="s">
        <v>26</v>
      </c>
      <c r="AT2" s="68" t="s">
        <v>27</v>
      </c>
      <c r="AU2" s="68" t="s">
        <v>28</v>
      </c>
      <c r="AV2" s="68" t="s">
        <v>24</v>
      </c>
      <c r="AW2" s="68" t="s">
        <v>25</v>
      </c>
      <c r="AX2" s="68" t="s">
        <v>26</v>
      </c>
      <c r="AY2" s="68" t="s">
        <v>27</v>
      </c>
      <c r="AZ2" s="68" t="s">
        <v>28</v>
      </c>
      <c r="BA2" s="68" t="s">
        <v>24</v>
      </c>
      <c r="BB2" s="68" t="s">
        <v>25</v>
      </c>
      <c r="BC2" s="68" t="s">
        <v>26</v>
      </c>
      <c r="BD2" s="68" t="s">
        <v>27</v>
      </c>
      <c r="BE2" s="68" t="s">
        <v>28</v>
      </c>
      <c r="BF2" s="68" t="s">
        <v>24</v>
      </c>
      <c r="BG2" s="68" t="s">
        <v>25</v>
      </c>
      <c r="BH2" s="68" t="s">
        <v>26</v>
      </c>
      <c r="BI2" s="68" t="s">
        <v>27</v>
      </c>
      <c r="BJ2" s="68" t="s">
        <v>28</v>
      </c>
      <c r="BK2" s="68" t="s">
        <v>24</v>
      </c>
      <c r="BL2" s="68" t="s">
        <v>25</v>
      </c>
      <c r="BM2" s="68" t="s">
        <v>26</v>
      </c>
      <c r="BN2" s="68" t="s">
        <v>27</v>
      </c>
      <c r="BO2" s="68" t="s">
        <v>28</v>
      </c>
      <c r="BP2" s="68" t="s">
        <v>24</v>
      </c>
      <c r="BQ2" s="68" t="s">
        <v>25</v>
      </c>
      <c r="BR2" s="68" t="s">
        <v>26</v>
      </c>
      <c r="BS2" s="68" t="s">
        <v>27</v>
      </c>
    </row>
    <row r="3" spans="1:71" x14ac:dyDescent="0.25">
      <c r="A3" s="3" t="s">
        <v>262</v>
      </c>
      <c r="B3" s="4"/>
      <c r="C3" s="4"/>
      <c r="D3" s="4"/>
      <c r="E3" s="8"/>
      <c r="F3" s="4"/>
      <c r="G3" s="5"/>
      <c r="H3" s="71"/>
      <c r="I3" s="71"/>
      <c r="J3" s="71"/>
      <c r="K3" s="8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66">
        <f>SUM(P3:T3)</f>
        <v>0</v>
      </c>
      <c r="V3" s="8"/>
      <c r="W3" s="8"/>
      <c r="X3" s="8"/>
      <c r="Y3" s="8"/>
      <c r="Z3" s="1">
        <f t="shared" ref="Z3:Z11" si="0">SUM(U3:Y3)</f>
        <v>0</v>
      </c>
      <c r="AA3" s="8"/>
      <c r="AB3" s="8"/>
      <c r="AC3" s="8"/>
      <c r="AD3" s="8"/>
      <c r="AE3" s="1">
        <f t="shared" ref="AE3:AE11" si="1">SUM(Z3:AD3)</f>
        <v>0</v>
      </c>
      <c r="AF3" s="8"/>
      <c r="AG3" s="8"/>
      <c r="AH3" s="8"/>
      <c r="AI3" s="8"/>
      <c r="AJ3" s="1">
        <f t="shared" ref="AJ3:AJ11" si="2">SUM(AE3:AI3)</f>
        <v>0</v>
      </c>
      <c r="AK3" s="8"/>
      <c r="AL3" s="8"/>
      <c r="AM3" s="8"/>
      <c r="AN3" s="8"/>
      <c r="AO3" s="1">
        <f t="shared" ref="AO3:AO11" si="3">SUM(AJ3:AN3)</f>
        <v>0</v>
      </c>
      <c r="AP3" s="8"/>
      <c r="AQ3" s="8"/>
      <c r="AR3" s="8"/>
      <c r="AS3" s="8"/>
      <c r="AT3" s="1">
        <f t="shared" ref="AT3:AT11" si="4">SUM(AO3:AS3)</f>
        <v>0</v>
      </c>
      <c r="AU3" s="8"/>
      <c r="AV3" s="8"/>
      <c r="AW3" s="8"/>
      <c r="AX3" s="8"/>
      <c r="AY3" s="1">
        <f t="shared" ref="AY3:AY11" si="5">SUM(AT3:AX3)</f>
        <v>0</v>
      </c>
      <c r="AZ3" s="8"/>
      <c r="BA3" s="8"/>
      <c r="BB3" s="8"/>
      <c r="BC3" s="8"/>
      <c r="BD3" s="1">
        <f t="shared" ref="BD3:BD11" si="6">SUM(AY3:BC3)</f>
        <v>0</v>
      </c>
      <c r="BE3" s="8"/>
      <c r="BF3" s="8"/>
      <c r="BG3" s="8"/>
      <c r="BH3" s="8"/>
      <c r="BI3" s="1">
        <f t="shared" ref="BI3:BI11" si="7">SUM(BD3:BH3)</f>
        <v>0</v>
      </c>
      <c r="BJ3" s="8"/>
      <c r="BK3" s="8"/>
      <c r="BL3" s="8"/>
      <c r="BM3" s="8"/>
      <c r="BN3" s="1">
        <f t="shared" ref="BN3:BN11" si="8">SUM(BI3:BM3)</f>
        <v>0</v>
      </c>
      <c r="BO3" s="8"/>
      <c r="BP3" s="8"/>
      <c r="BQ3" s="8"/>
      <c r="BR3" s="8"/>
      <c r="BS3" s="1">
        <f t="shared" ref="BS3:BS11" si="9">SUM(BN3:BR3)</f>
        <v>0</v>
      </c>
    </row>
    <row r="4" spans="1:71" s="86" customFormat="1" x14ac:dyDescent="0.25">
      <c r="A4" s="82"/>
      <c r="B4" s="119" t="s">
        <v>263</v>
      </c>
      <c r="C4" s="136">
        <v>1</v>
      </c>
      <c r="D4" s="136">
        <v>9612</v>
      </c>
      <c r="E4" s="85">
        <v>86</v>
      </c>
      <c r="F4" s="82"/>
      <c r="G4" s="89">
        <f t="shared" ref="G4:G11" si="10">$BS4/E4</f>
        <v>1.058139534883721</v>
      </c>
      <c r="H4" s="90">
        <v>84</v>
      </c>
      <c r="I4" s="90">
        <f t="shared" ref="I4:I11" si="11">+H4+J4</f>
        <v>85</v>
      </c>
      <c r="J4" s="90">
        <v>1</v>
      </c>
      <c r="K4" s="92">
        <v>2025</v>
      </c>
      <c r="L4" s="8">
        <v>2025</v>
      </c>
      <c r="M4" s="85"/>
      <c r="N4" s="85">
        <v>2</v>
      </c>
      <c r="O4" s="85"/>
      <c r="P4" s="84">
        <f t="shared" ref="P4:P11" si="12">+H4+SUM(M4:O4)</f>
        <v>86</v>
      </c>
      <c r="Q4" s="85"/>
      <c r="R4" s="85"/>
      <c r="S4" s="85"/>
      <c r="T4" s="85"/>
      <c r="U4" s="84">
        <f t="shared" ref="U4:U11" si="13">SUM(P4:T4)</f>
        <v>86</v>
      </c>
      <c r="V4" s="85"/>
      <c r="W4" s="85">
        <v>2</v>
      </c>
      <c r="X4" s="85"/>
      <c r="Y4" s="85"/>
      <c r="Z4" s="82">
        <f t="shared" si="0"/>
        <v>88</v>
      </c>
      <c r="AA4" s="85"/>
      <c r="AB4" s="85"/>
      <c r="AC4" s="85"/>
      <c r="AD4" s="85"/>
      <c r="AE4" s="82">
        <f t="shared" si="1"/>
        <v>88</v>
      </c>
      <c r="AF4" s="85"/>
      <c r="AG4" s="85"/>
      <c r="AH4" s="85"/>
      <c r="AI4" s="85"/>
      <c r="AJ4" s="82">
        <f t="shared" si="2"/>
        <v>88</v>
      </c>
      <c r="AK4" s="85">
        <v>1</v>
      </c>
      <c r="AL4" s="85">
        <v>1</v>
      </c>
      <c r="AM4" s="85"/>
      <c r="AN4" s="85"/>
      <c r="AO4" s="82">
        <f t="shared" si="3"/>
        <v>90</v>
      </c>
      <c r="AP4" s="85"/>
      <c r="AQ4" s="85">
        <v>1</v>
      </c>
      <c r="AR4" s="85"/>
      <c r="AS4" s="85"/>
      <c r="AT4" s="82">
        <f t="shared" si="4"/>
        <v>91</v>
      </c>
      <c r="AU4" s="85"/>
      <c r="AV4" s="85"/>
      <c r="AW4" s="85"/>
      <c r="AX4" s="85"/>
      <c r="AY4" s="82">
        <f t="shared" si="5"/>
        <v>91</v>
      </c>
      <c r="AZ4" s="85"/>
      <c r="BA4" s="85"/>
      <c r="BB4" s="85"/>
      <c r="BC4" s="85"/>
      <c r="BD4" s="82">
        <f t="shared" si="6"/>
        <v>91</v>
      </c>
      <c r="BE4" s="85"/>
      <c r="BF4" s="85"/>
      <c r="BG4" s="85"/>
      <c r="BH4" s="85"/>
      <c r="BI4" s="82">
        <f t="shared" si="7"/>
        <v>91</v>
      </c>
      <c r="BJ4" s="85"/>
      <c r="BK4" s="85"/>
      <c r="BL4" s="85"/>
      <c r="BM4" s="85"/>
      <c r="BN4" s="82">
        <f t="shared" si="8"/>
        <v>91</v>
      </c>
      <c r="BO4" s="85"/>
      <c r="BP4" s="85"/>
      <c r="BQ4" s="85"/>
      <c r="BR4" s="85"/>
      <c r="BS4" s="82">
        <f t="shared" si="9"/>
        <v>91</v>
      </c>
    </row>
    <row r="5" spans="1:71" s="86" customFormat="1" x14ac:dyDescent="0.25">
      <c r="A5" s="82"/>
      <c r="B5" s="119" t="s">
        <v>264</v>
      </c>
      <c r="C5" s="136">
        <v>2</v>
      </c>
      <c r="D5" s="136">
        <v>10223</v>
      </c>
      <c r="E5" s="119">
        <v>29</v>
      </c>
      <c r="F5" s="82"/>
      <c r="G5" s="89">
        <f t="shared" si="10"/>
        <v>1.0344827586206897</v>
      </c>
      <c r="H5" s="90">
        <v>28</v>
      </c>
      <c r="I5" s="90">
        <f t="shared" si="11"/>
        <v>30</v>
      </c>
      <c r="J5" s="90">
        <v>2</v>
      </c>
      <c r="K5" s="92">
        <v>2025</v>
      </c>
      <c r="L5" s="8">
        <v>2025</v>
      </c>
      <c r="M5" s="85"/>
      <c r="N5" s="85"/>
      <c r="O5" s="85"/>
      <c r="P5" s="84">
        <f t="shared" si="12"/>
        <v>28</v>
      </c>
      <c r="Q5" s="119"/>
      <c r="R5" s="85"/>
      <c r="S5" s="85"/>
      <c r="T5" s="85"/>
      <c r="U5" s="84">
        <f t="shared" si="13"/>
        <v>28</v>
      </c>
      <c r="V5" s="85">
        <v>2</v>
      </c>
      <c r="W5" s="85"/>
      <c r="X5" s="85"/>
      <c r="Y5" s="85"/>
      <c r="Z5" s="82">
        <f t="shared" si="0"/>
        <v>30</v>
      </c>
      <c r="AA5" s="85"/>
      <c r="AB5" s="85"/>
      <c r="AC5" s="85"/>
      <c r="AD5" s="85"/>
      <c r="AE5" s="82">
        <f t="shared" si="1"/>
        <v>30</v>
      </c>
      <c r="AF5" s="85"/>
      <c r="AG5" s="85"/>
      <c r="AH5" s="85"/>
      <c r="AI5" s="85"/>
      <c r="AJ5" s="82">
        <f t="shared" si="2"/>
        <v>30</v>
      </c>
      <c r="AK5" s="85"/>
      <c r="AL5" s="85"/>
      <c r="AM5" s="85"/>
      <c r="AN5" s="85"/>
      <c r="AO5" s="82">
        <f t="shared" si="3"/>
        <v>30</v>
      </c>
      <c r="AP5" s="85"/>
      <c r="AQ5" s="85"/>
      <c r="AR5" s="85"/>
      <c r="AS5" s="85"/>
      <c r="AT5" s="82">
        <f t="shared" si="4"/>
        <v>30</v>
      </c>
      <c r="AU5" s="85"/>
      <c r="AV5" s="85"/>
      <c r="AW5" s="85"/>
      <c r="AX5" s="85"/>
      <c r="AY5" s="82">
        <f t="shared" si="5"/>
        <v>30</v>
      </c>
      <c r="AZ5" s="85"/>
      <c r="BA5" s="85"/>
      <c r="BB5" s="85"/>
      <c r="BC5" s="85"/>
      <c r="BD5" s="82">
        <f t="shared" si="6"/>
        <v>30</v>
      </c>
      <c r="BE5" s="85"/>
      <c r="BF5" s="85"/>
      <c r="BG5" s="85"/>
      <c r="BH5" s="85"/>
      <c r="BI5" s="82">
        <f t="shared" si="7"/>
        <v>30</v>
      </c>
      <c r="BJ5" s="85"/>
      <c r="BK5" s="85"/>
      <c r="BL5" s="85"/>
      <c r="BM5" s="85"/>
      <c r="BN5" s="82">
        <f t="shared" si="8"/>
        <v>30</v>
      </c>
      <c r="BO5" s="85"/>
      <c r="BP5" s="85"/>
      <c r="BQ5" s="85"/>
      <c r="BR5" s="85"/>
      <c r="BS5" s="82">
        <f t="shared" si="9"/>
        <v>30</v>
      </c>
    </row>
    <row r="6" spans="1:71" s="86" customFormat="1" x14ac:dyDescent="0.25">
      <c r="A6" s="82"/>
      <c r="B6" s="119" t="s">
        <v>265</v>
      </c>
      <c r="C6" s="136">
        <v>6</v>
      </c>
      <c r="D6" s="136">
        <v>9951</v>
      </c>
      <c r="E6" s="85">
        <v>56</v>
      </c>
      <c r="F6" s="82"/>
      <c r="G6" s="89">
        <f t="shared" si="10"/>
        <v>0.9642857142857143</v>
      </c>
      <c r="H6" s="90">
        <v>43</v>
      </c>
      <c r="I6" s="90">
        <f t="shared" si="11"/>
        <v>45</v>
      </c>
      <c r="J6" s="90">
        <v>2</v>
      </c>
      <c r="K6" s="92">
        <v>2025</v>
      </c>
      <c r="L6" s="8">
        <v>2025</v>
      </c>
      <c r="M6" s="85"/>
      <c r="N6" s="85"/>
      <c r="O6" s="85"/>
      <c r="P6" s="84">
        <f t="shared" si="12"/>
        <v>43</v>
      </c>
      <c r="Q6" s="85"/>
      <c r="R6" s="85"/>
      <c r="S6" s="85"/>
      <c r="T6" s="85"/>
      <c r="U6" s="84">
        <f t="shared" si="13"/>
        <v>43</v>
      </c>
      <c r="V6" s="85"/>
      <c r="W6" s="85"/>
      <c r="X6" s="85"/>
      <c r="Y6" s="85"/>
      <c r="Z6" s="82">
        <f t="shared" si="0"/>
        <v>43</v>
      </c>
      <c r="AA6" s="85"/>
      <c r="AB6" s="85"/>
      <c r="AC6" s="85">
        <v>11</v>
      </c>
      <c r="AD6" s="85"/>
      <c r="AE6" s="82">
        <f t="shared" si="1"/>
        <v>54</v>
      </c>
      <c r="AF6" s="85"/>
      <c r="AG6" s="85"/>
      <c r="AH6" s="85"/>
      <c r="AI6" s="85"/>
      <c r="AJ6" s="82">
        <f t="shared" si="2"/>
        <v>54</v>
      </c>
      <c r="AK6" s="85"/>
      <c r="AL6" s="85"/>
      <c r="AM6" s="85"/>
      <c r="AN6" s="85"/>
      <c r="AO6" s="82">
        <f t="shared" si="3"/>
        <v>54</v>
      </c>
      <c r="AP6" s="85"/>
      <c r="AQ6" s="85"/>
      <c r="AR6" s="85"/>
      <c r="AS6" s="85"/>
      <c r="AT6" s="82">
        <f t="shared" si="4"/>
        <v>54</v>
      </c>
      <c r="AU6" s="85"/>
      <c r="AV6" s="85"/>
      <c r="AW6" s="85"/>
      <c r="AX6" s="85"/>
      <c r="AY6" s="82">
        <f t="shared" si="5"/>
        <v>54</v>
      </c>
      <c r="AZ6" s="85"/>
      <c r="BA6" s="85"/>
      <c r="BB6" s="85"/>
      <c r="BC6" s="85"/>
      <c r="BD6" s="82">
        <f t="shared" si="6"/>
        <v>54</v>
      </c>
      <c r="BE6" s="85"/>
      <c r="BF6" s="85"/>
      <c r="BG6" s="85"/>
      <c r="BH6" s="85"/>
      <c r="BI6" s="82">
        <f t="shared" si="7"/>
        <v>54</v>
      </c>
      <c r="BJ6" s="85"/>
      <c r="BK6" s="85"/>
      <c r="BL6" s="85"/>
      <c r="BM6" s="85"/>
      <c r="BN6" s="82">
        <f t="shared" si="8"/>
        <v>54</v>
      </c>
      <c r="BO6" s="85"/>
      <c r="BP6" s="85"/>
      <c r="BQ6" s="85"/>
      <c r="BR6" s="85"/>
      <c r="BS6" s="82">
        <f t="shared" si="9"/>
        <v>54</v>
      </c>
    </row>
    <row r="7" spans="1:71" s="86" customFormat="1" x14ac:dyDescent="0.25">
      <c r="A7" s="82"/>
      <c r="B7" s="119" t="s">
        <v>266</v>
      </c>
      <c r="C7" s="136">
        <v>7</v>
      </c>
      <c r="D7" s="136">
        <v>9892</v>
      </c>
      <c r="E7" s="85">
        <v>42</v>
      </c>
      <c r="F7" s="82"/>
      <c r="G7" s="89">
        <f t="shared" si="10"/>
        <v>0.7857142857142857</v>
      </c>
      <c r="H7" s="90">
        <v>33</v>
      </c>
      <c r="I7" s="90">
        <f t="shared" si="11"/>
        <v>33</v>
      </c>
      <c r="J7" s="90"/>
      <c r="K7" s="92">
        <v>2025</v>
      </c>
      <c r="L7" s="8">
        <v>2025</v>
      </c>
      <c r="M7" s="85"/>
      <c r="N7" s="85"/>
      <c r="O7" s="85"/>
      <c r="P7" s="84">
        <f t="shared" si="12"/>
        <v>33</v>
      </c>
      <c r="Q7" s="85"/>
      <c r="R7" s="85"/>
      <c r="S7" s="85"/>
      <c r="T7" s="85"/>
      <c r="U7" s="84">
        <f t="shared" si="13"/>
        <v>33</v>
      </c>
      <c r="V7" s="85"/>
      <c r="W7" s="85"/>
      <c r="X7" s="85"/>
      <c r="Y7" s="85"/>
      <c r="Z7" s="82">
        <f t="shared" si="0"/>
        <v>33</v>
      </c>
      <c r="AA7" s="85"/>
      <c r="AB7" s="85"/>
      <c r="AC7" s="85"/>
      <c r="AD7" s="85"/>
      <c r="AE7" s="82">
        <f t="shared" si="1"/>
        <v>33</v>
      </c>
      <c r="AF7" s="85"/>
      <c r="AG7" s="85"/>
      <c r="AH7" s="85"/>
      <c r="AI7" s="85"/>
      <c r="AJ7" s="82">
        <f t="shared" si="2"/>
        <v>33</v>
      </c>
      <c r="AK7" s="85"/>
      <c r="AL7" s="85"/>
      <c r="AM7" s="85"/>
      <c r="AN7" s="85"/>
      <c r="AO7" s="82">
        <f t="shared" si="3"/>
        <v>33</v>
      </c>
      <c r="AP7" s="85"/>
      <c r="AQ7" s="85"/>
      <c r="AR7" s="85"/>
      <c r="AS7" s="85"/>
      <c r="AT7" s="82">
        <f t="shared" si="4"/>
        <v>33</v>
      </c>
      <c r="AU7" s="85"/>
      <c r="AV7" s="85"/>
      <c r="AW7" s="85"/>
      <c r="AX7" s="85"/>
      <c r="AY7" s="82">
        <f t="shared" si="5"/>
        <v>33</v>
      </c>
      <c r="AZ7" s="85"/>
      <c r="BA7" s="85"/>
      <c r="BB7" s="85"/>
      <c r="BC7" s="85"/>
      <c r="BD7" s="82">
        <f t="shared" si="6"/>
        <v>33</v>
      </c>
      <c r="BE7" s="85"/>
      <c r="BF7" s="85"/>
      <c r="BG7" s="85"/>
      <c r="BH7" s="85"/>
      <c r="BI7" s="82">
        <f t="shared" si="7"/>
        <v>33</v>
      </c>
      <c r="BJ7" s="85"/>
      <c r="BK7" s="85"/>
      <c r="BL7" s="85"/>
      <c r="BM7" s="85"/>
      <c r="BN7" s="82">
        <f t="shared" si="8"/>
        <v>33</v>
      </c>
      <c r="BO7" s="85"/>
      <c r="BP7" s="85"/>
      <c r="BQ7" s="85"/>
      <c r="BR7" s="85"/>
      <c r="BS7" s="82">
        <f t="shared" si="9"/>
        <v>33</v>
      </c>
    </row>
    <row r="8" spans="1:71" s="86" customFormat="1" x14ac:dyDescent="0.25">
      <c r="A8" s="82"/>
      <c r="B8" s="119" t="s">
        <v>267</v>
      </c>
      <c r="C8" s="136">
        <v>8</v>
      </c>
      <c r="D8" s="136">
        <v>10216</v>
      </c>
      <c r="E8" s="85">
        <v>130</v>
      </c>
      <c r="F8" s="82"/>
      <c r="G8" s="89">
        <f t="shared" si="10"/>
        <v>0.96923076923076923</v>
      </c>
      <c r="H8" s="90">
        <v>118</v>
      </c>
      <c r="I8" s="90">
        <f t="shared" si="11"/>
        <v>120</v>
      </c>
      <c r="J8" s="90">
        <v>2</v>
      </c>
      <c r="K8" s="92">
        <v>2025</v>
      </c>
      <c r="L8" s="8">
        <v>2025</v>
      </c>
      <c r="M8" s="85"/>
      <c r="N8" s="85">
        <v>2</v>
      </c>
      <c r="O8" s="85"/>
      <c r="P8" s="84">
        <f t="shared" si="12"/>
        <v>120</v>
      </c>
      <c r="Q8" s="85"/>
      <c r="R8" s="85"/>
      <c r="S8" s="85"/>
      <c r="T8" s="85"/>
      <c r="U8" s="84">
        <f t="shared" si="13"/>
        <v>120</v>
      </c>
      <c r="V8" s="85"/>
      <c r="W8" s="85"/>
      <c r="X8" s="85"/>
      <c r="Y8" s="85"/>
      <c r="Z8" s="82">
        <f t="shared" si="0"/>
        <v>120</v>
      </c>
      <c r="AA8" s="85"/>
      <c r="AB8" s="85"/>
      <c r="AC8" s="85">
        <v>1</v>
      </c>
      <c r="AD8" s="85"/>
      <c r="AE8" s="82">
        <f t="shared" si="1"/>
        <v>121</v>
      </c>
      <c r="AF8" s="85"/>
      <c r="AG8" s="85"/>
      <c r="AH8" s="85"/>
      <c r="AI8" s="85"/>
      <c r="AJ8" s="82">
        <f t="shared" si="2"/>
        <v>121</v>
      </c>
      <c r="AK8" s="85">
        <v>2</v>
      </c>
      <c r="AL8" s="85">
        <v>3</v>
      </c>
      <c r="AM8" s="85"/>
      <c r="AN8" s="85"/>
      <c r="AO8" s="82">
        <f t="shared" si="3"/>
        <v>126</v>
      </c>
      <c r="AP8" s="85"/>
      <c r="AQ8" s="85"/>
      <c r="AR8" s="85"/>
      <c r="AS8" s="85"/>
      <c r="AT8" s="82">
        <f t="shared" si="4"/>
        <v>126</v>
      </c>
      <c r="AU8" s="85"/>
      <c r="AV8" s="85"/>
      <c r="AW8" s="85"/>
      <c r="AX8" s="85"/>
      <c r="AY8" s="82">
        <f t="shared" si="5"/>
        <v>126</v>
      </c>
      <c r="AZ8" s="85"/>
      <c r="BA8" s="85"/>
      <c r="BB8" s="85"/>
      <c r="BC8" s="85"/>
      <c r="BD8" s="82">
        <f t="shared" si="6"/>
        <v>126</v>
      </c>
      <c r="BE8" s="85"/>
      <c r="BF8" s="85"/>
      <c r="BG8" s="85"/>
      <c r="BH8" s="85"/>
      <c r="BI8" s="82">
        <f t="shared" si="7"/>
        <v>126</v>
      </c>
      <c r="BJ8" s="85"/>
      <c r="BK8" s="85"/>
      <c r="BL8" s="85"/>
      <c r="BM8" s="85"/>
      <c r="BN8" s="82">
        <f t="shared" si="8"/>
        <v>126</v>
      </c>
      <c r="BO8" s="85"/>
      <c r="BP8" s="85"/>
      <c r="BQ8" s="85"/>
      <c r="BR8" s="85"/>
      <c r="BS8" s="82">
        <f t="shared" si="9"/>
        <v>126</v>
      </c>
    </row>
    <row r="9" spans="1:71" s="86" customFormat="1" x14ac:dyDescent="0.25">
      <c r="A9" s="82"/>
      <c r="B9" s="119" t="s">
        <v>268</v>
      </c>
      <c r="C9" s="136">
        <v>11</v>
      </c>
      <c r="D9" s="136">
        <v>11447</v>
      </c>
      <c r="E9" s="85">
        <v>20</v>
      </c>
      <c r="F9" s="82"/>
      <c r="G9" s="89">
        <f t="shared" si="10"/>
        <v>0.95</v>
      </c>
      <c r="H9" s="90">
        <v>17</v>
      </c>
      <c r="I9" s="90">
        <f t="shared" si="11"/>
        <v>19</v>
      </c>
      <c r="J9" s="90">
        <v>2</v>
      </c>
      <c r="K9" s="92">
        <v>2025</v>
      </c>
      <c r="L9" s="8">
        <v>2025</v>
      </c>
      <c r="M9" s="85"/>
      <c r="N9" s="85"/>
      <c r="O9" s="85"/>
      <c r="P9" s="84">
        <f t="shared" si="12"/>
        <v>17</v>
      </c>
      <c r="Q9" s="85"/>
      <c r="R9" s="85"/>
      <c r="S9" s="85"/>
      <c r="T9" s="85"/>
      <c r="U9" s="84">
        <f t="shared" si="13"/>
        <v>17</v>
      </c>
      <c r="V9" s="85"/>
      <c r="W9" s="85"/>
      <c r="X9" s="85"/>
      <c r="Y9" s="85"/>
      <c r="Z9" s="82">
        <f t="shared" si="0"/>
        <v>17</v>
      </c>
      <c r="AA9" s="85"/>
      <c r="AB9" s="85"/>
      <c r="AC9" s="85"/>
      <c r="AD9" s="85"/>
      <c r="AE9" s="82">
        <f t="shared" si="1"/>
        <v>17</v>
      </c>
      <c r="AF9" s="85">
        <v>1</v>
      </c>
      <c r="AG9" s="85"/>
      <c r="AH9" s="85"/>
      <c r="AI9" s="85"/>
      <c r="AJ9" s="82">
        <f t="shared" si="2"/>
        <v>18</v>
      </c>
      <c r="AK9" s="85">
        <v>1</v>
      </c>
      <c r="AL9" s="85"/>
      <c r="AM9" s="85"/>
      <c r="AN9" s="85"/>
      <c r="AO9" s="82">
        <f t="shared" si="3"/>
        <v>19</v>
      </c>
      <c r="AP9" s="85"/>
      <c r="AQ9" s="85"/>
      <c r="AR9" s="85"/>
      <c r="AS9" s="85"/>
      <c r="AT9" s="82">
        <f t="shared" si="4"/>
        <v>19</v>
      </c>
      <c r="AU9" s="85"/>
      <c r="AV9" s="85"/>
      <c r="AW9" s="85"/>
      <c r="AX9" s="85"/>
      <c r="AY9" s="82">
        <f t="shared" si="5"/>
        <v>19</v>
      </c>
      <c r="AZ9" s="85"/>
      <c r="BA9" s="85"/>
      <c r="BB9" s="85"/>
      <c r="BC9" s="85"/>
      <c r="BD9" s="82">
        <f t="shared" si="6"/>
        <v>19</v>
      </c>
      <c r="BE9" s="85"/>
      <c r="BF9" s="85"/>
      <c r="BG9" s="85"/>
      <c r="BH9" s="85"/>
      <c r="BI9" s="82">
        <f t="shared" si="7"/>
        <v>19</v>
      </c>
      <c r="BJ9" s="85"/>
      <c r="BK9" s="85"/>
      <c r="BL9" s="85"/>
      <c r="BM9" s="85"/>
      <c r="BN9" s="82">
        <f t="shared" si="8"/>
        <v>19</v>
      </c>
      <c r="BO9" s="85"/>
      <c r="BP9" s="85"/>
      <c r="BQ9" s="85"/>
      <c r="BR9" s="85"/>
      <c r="BS9" s="82">
        <f t="shared" si="9"/>
        <v>19</v>
      </c>
    </row>
    <row r="10" spans="1:71" s="86" customFormat="1" x14ac:dyDescent="0.25">
      <c r="A10" s="82"/>
      <c r="B10" s="119" t="s">
        <v>269</v>
      </c>
      <c r="C10" s="136">
        <v>13</v>
      </c>
      <c r="D10" s="136"/>
      <c r="E10" s="85">
        <v>14</v>
      </c>
      <c r="F10" s="82"/>
      <c r="G10" s="89">
        <f t="shared" si="10"/>
        <v>1</v>
      </c>
      <c r="H10" s="90">
        <v>12</v>
      </c>
      <c r="I10" s="90">
        <f t="shared" si="11"/>
        <v>12</v>
      </c>
      <c r="J10" s="90"/>
      <c r="K10" s="92">
        <v>2025</v>
      </c>
      <c r="L10" s="8">
        <v>2025</v>
      </c>
      <c r="M10" s="85"/>
      <c r="N10" s="85">
        <v>2</v>
      </c>
      <c r="O10" s="85"/>
      <c r="P10" s="84">
        <f t="shared" si="12"/>
        <v>14</v>
      </c>
      <c r="Q10" s="85"/>
      <c r="R10" s="85"/>
      <c r="S10" s="85"/>
      <c r="T10" s="85"/>
      <c r="U10" s="84">
        <f>SUM(P10:T10)</f>
        <v>14</v>
      </c>
      <c r="V10" s="85"/>
      <c r="W10" s="85"/>
      <c r="X10" s="85"/>
      <c r="Y10" s="85"/>
      <c r="Z10" s="82">
        <f>SUM(U10:Y10)</f>
        <v>14</v>
      </c>
      <c r="AA10" s="85"/>
      <c r="AB10" s="85"/>
      <c r="AC10" s="85"/>
      <c r="AD10" s="85"/>
      <c r="AE10" s="82">
        <f>SUM(Z10:AD10)</f>
        <v>14</v>
      </c>
      <c r="AF10" s="85"/>
      <c r="AG10" s="85"/>
      <c r="AH10" s="85"/>
      <c r="AI10" s="85"/>
      <c r="AJ10" s="82">
        <f>SUM(AE10:AI10)</f>
        <v>14</v>
      </c>
      <c r="AK10" s="85"/>
      <c r="AL10" s="85"/>
      <c r="AM10" s="85"/>
      <c r="AN10" s="85"/>
      <c r="AO10" s="82">
        <f>SUM(AJ10:AN10)</f>
        <v>14</v>
      </c>
      <c r="AP10" s="85"/>
      <c r="AQ10" s="85"/>
      <c r="AR10" s="85"/>
      <c r="AS10" s="85"/>
      <c r="AT10" s="82">
        <f>SUM(AO10:AS10)</f>
        <v>14</v>
      </c>
      <c r="AU10" s="85"/>
      <c r="AV10" s="85"/>
      <c r="AW10" s="85"/>
      <c r="AX10" s="85"/>
      <c r="AY10" s="82">
        <f>SUM(AT10:AX10)</f>
        <v>14</v>
      </c>
      <c r="AZ10" s="85"/>
      <c r="BA10" s="85"/>
      <c r="BB10" s="85"/>
      <c r="BC10" s="85"/>
      <c r="BD10" s="82">
        <f>SUM(AY10:BC10)</f>
        <v>14</v>
      </c>
      <c r="BE10" s="85"/>
      <c r="BF10" s="85"/>
      <c r="BG10" s="85"/>
      <c r="BH10" s="85"/>
      <c r="BI10" s="82">
        <f>SUM(BD10:BH10)</f>
        <v>14</v>
      </c>
      <c r="BJ10" s="85"/>
      <c r="BK10" s="85"/>
      <c r="BL10" s="85"/>
      <c r="BM10" s="85"/>
      <c r="BN10" s="82">
        <f>SUM(BI10:BM10)</f>
        <v>14</v>
      </c>
      <c r="BO10" s="85"/>
      <c r="BP10" s="85"/>
      <c r="BQ10" s="85"/>
      <c r="BR10" s="85"/>
      <c r="BS10" s="82">
        <f t="shared" si="9"/>
        <v>14</v>
      </c>
    </row>
    <row r="11" spans="1:71" s="86" customFormat="1" x14ac:dyDescent="0.25">
      <c r="A11" s="82"/>
      <c r="B11" s="119" t="s">
        <v>270</v>
      </c>
      <c r="C11" s="136">
        <v>15</v>
      </c>
      <c r="D11" s="136">
        <v>2485</v>
      </c>
      <c r="E11" s="85">
        <v>43</v>
      </c>
      <c r="F11" s="82"/>
      <c r="G11" s="89">
        <f t="shared" si="10"/>
        <v>1.0465116279069768</v>
      </c>
      <c r="H11" s="90">
        <v>39</v>
      </c>
      <c r="I11" s="90">
        <f t="shared" si="11"/>
        <v>42</v>
      </c>
      <c r="J11" s="90">
        <v>3</v>
      </c>
      <c r="K11" s="92">
        <v>2025</v>
      </c>
      <c r="L11" s="8">
        <v>2025</v>
      </c>
      <c r="M11" s="85"/>
      <c r="N11" s="85"/>
      <c r="O11" s="85"/>
      <c r="P11" s="84">
        <f t="shared" si="12"/>
        <v>39</v>
      </c>
      <c r="Q11" s="85"/>
      <c r="R11" s="85"/>
      <c r="S11" s="85"/>
      <c r="T11" s="85"/>
      <c r="U11" s="84">
        <f t="shared" si="13"/>
        <v>39</v>
      </c>
      <c r="V11" s="85"/>
      <c r="W11" s="85"/>
      <c r="X11" s="85"/>
      <c r="Y11" s="85"/>
      <c r="Z11" s="82">
        <f t="shared" si="0"/>
        <v>39</v>
      </c>
      <c r="AA11" s="85"/>
      <c r="AB11" s="85"/>
      <c r="AC11" s="85"/>
      <c r="AD11" s="85"/>
      <c r="AE11" s="82">
        <f t="shared" si="1"/>
        <v>39</v>
      </c>
      <c r="AF11" s="85"/>
      <c r="AG11" s="85"/>
      <c r="AH11" s="85"/>
      <c r="AI11" s="85"/>
      <c r="AJ11" s="82">
        <f t="shared" si="2"/>
        <v>39</v>
      </c>
      <c r="AK11" s="85"/>
      <c r="AL11" s="85"/>
      <c r="AM11" s="85"/>
      <c r="AN11" s="85"/>
      <c r="AO11" s="82">
        <f t="shared" si="3"/>
        <v>39</v>
      </c>
      <c r="AP11" s="85">
        <v>3</v>
      </c>
      <c r="AQ11" s="85">
        <v>3</v>
      </c>
      <c r="AR11" s="85"/>
      <c r="AS11" s="85"/>
      <c r="AT11" s="82">
        <f t="shared" si="4"/>
        <v>45</v>
      </c>
      <c r="AU11" s="85"/>
      <c r="AV11" s="85"/>
      <c r="AW11" s="85"/>
      <c r="AX11" s="85"/>
      <c r="AY11" s="82">
        <f t="shared" si="5"/>
        <v>45</v>
      </c>
      <c r="AZ11" s="85"/>
      <c r="BA11" s="85"/>
      <c r="BB11" s="85"/>
      <c r="BC11" s="85"/>
      <c r="BD11" s="82">
        <f t="shared" si="6"/>
        <v>45</v>
      </c>
      <c r="BE11" s="85"/>
      <c r="BF11" s="85"/>
      <c r="BG11" s="85"/>
      <c r="BH11" s="85"/>
      <c r="BI11" s="82">
        <f t="shared" si="7"/>
        <v>45</v>
      </c>
      <c r="BJ11" s="85"/>
      <c r="BK11" s="85"/>
      <c r="BL11" s="85"/>
      <c r="BM11" s="85"/>
      <c r="BN11" s="82">
        <f t="shared" si="8"/>
        <v>45</v>
      </c>
      <c r="BO11" s="85"/>
      <c r="BP11" s="85"/>
      <c r="BQ11" s="85"/>
      <c r="BR11" s="85"/>
      <c r="BS11" s="82">
        <f t="shared" si="9"/>
        <v>45</v>
      </c>
    </row>
    <row r="12" spans="1:7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ref="M12:AR12" si="14">SUM(M3:M11)</f>
        <v>0</v>
      </c>
      <c r="N12" s="1">
        <f t="shared" si="14"/>
        <v>6</v>
      </c>
      <c r="O12" s="1">
        <f t="shared" si="14"/>
        <v>0</v>
      </c>
      <c r="P12" s="66">
        <f t="shared" si="14"/>
        <v>380</v>
      </c>
      <c r="Q12" s="66">
        <f t="shared" si="14"/>
        <v>0</v>
      </c>
      <c r="R12" s="66">
        <f t="shared" si="14"/>
        <v>0</v>
      </c>
      <c r="S12" s="66">
        <f t="shared" si="14"/>
        <v>0</v>
      </c>
      <c r="T12" s="66">
        <f t="shared" si="14"/>
        <v>0</v>
      </c>
      <c r="U12" s="66">
        <f t="shared" si="14"/>
        <v>380</v>
      </c>
      <c r="V12" s="66">
        <f t="shared" si="14"/>
        <v>2</v>
      </c>
      <c r="W12" s="66">
        <f t="shared" si="14"/>
        <v>2</v>
      </c>
      <c r="X12" s="66">
        <f t="shared" si="14"/>
        <v>0</v>
      </c>
      <c r="Y12" s="66">
        <f t="shared" si="14"/>
        <v>0</v>
      </c>
      <c r="Z12" s="66">
        <f t="shared" si="14"/>
        <v>384</v>
      </c>
      <c r="AA12" s="66">
        <f t="shared" si="14"/>
        <v>0</v>
      </c>
      <c r="AB12" s="66">
        <f t="shared" si="14"/>
        <v>0</v>
      </c>
      <c r="AC12" s="66">
        <f t="shared" si="14"/>
        <v>12</v>
      </c>
      <c r="AD12" s="66">
        <f t="shared" si="14"/>
        <v>0</v>
      </c>
      <c r="AE12" s="66">
        <f t="shared" si="14"/>
        <v>396</v>
      </c>
      <c r="AF12" s="66">
        <f t="shared" si="14"/>
        <v>1</v>
      </c>
      <c r="AG12" s="66">
        <f t="shared" si="14"/>
        <v>0</v>
      </c>
      <c r="AH12" s="66">
        <f t="shared" si="14"/>
        <v>0</v>
      </c>
      <c r="AI12" s="66">
        <f t="shared" si="14"/>
        <v>0</v>
      </c>
      <c r="AJ12" s="66">
        <f t="shared" si="14"/>
        <v>397</v>
      </c>
      <c r="AK12" s="66">
        <f t="shared" si="14"/>
        <v>4</v>
      </c>
      <c r="AL12" s="66">
        <f t="shared" si="14"/>
        <v>4</v>
      </c>
      <c r="AM12" s="66">
        <f t="shared" si="14"/>
        <v>0</v>
      </c>
      <c r="AN12" s="66">
        <f t="shared" si="14"/>
        <v>0</v>
      </c>
      <c r="AO12" s="66">
        <f t="shared" si="14"/>
        <v>405</v>
      </c>
      <c r="AP12" s="66">
        <f t="shared" si="14"/>
        <v>3</v>
      </c>
      <c r="AQ12" s="66">
        <f t="shared" si="14"/>
        <v>4</v>
      </c>
      <c r="AR12" s="66">
        <f t="shared" si="14"/>
        <v>0</v>
      </c>
      <c r="AS12" s="66">
        <f t="shared" ref="AS12:BS12" si="15">SUM(AS3:AS11)</f>
        <v>0</v>
      </c>
      <c r="AT12" s="66">
        <f t="shared" si="15"/>
        <v>412</v>
      </c>
      <c r="AU12" s="66">
        <f t="shared" si="15"/>
        <v>0</v>
      </c>
      <c r="AV12" s="66">
        <f t="shared" si="15"/>
        <v>0</v>
      </c>
      <c r="AW12" s="66">
        <f t="shared" si="15"/>
        <v>0</v>
      </c>
      <c r="AX12" s="66">
        <f t="shared" si="15"/>
        <v>0</v>
      </c>
      <c r="AY12" s="66">
        <f t="shared" si="15"/>
        <v>412</v>
      </c>
      <c r="AZ12" s="66">
        <f t="shared" si="15"/>
        <v>0</v>
      </c>
      <c r="BA12" s="66">
        <f t="shared" si="15"/>
        <v>0</v>
      </c>
      <c r="BB12" s="66">
        <f t="shared" si="15"/>
        <v>0</v>
      </c>
      <c r="BC12" s="66">
        <f t="shared" si="15"/>
        <v>0</v>
      </c>
      <c r="BD12" s="66">
        <f t="shared" si="15"/>
        <v>412</v>
      </c>
      <c r="BE12" s="66">
        <f t="shared" si="15"/>
        <v>0</v>
      </c>
      <c r="BF12" s="66">
        <f t="shared" si="15"/>
        <v>0</v>
      </c>
      <c r="BG12" s="66">
        <f t="shared" si="15"/>
        <v>0</v>
      </c>
      <c r="BH12" s="66">
        <f t="shared" si="15"/>
        <v>0</v>
      </c>
      <c r="BI12" s="66">
        <f t="shared" si="15"/>
        <v>412</v>
      </c>
      <c r="BJ12" s="66">
        <f t="shared" si="15"/>
        <v>0</v>
      </c>
      <c r="BK12" s="66">
        <f t="shared" si="15"/>
        <v>0</v>
      </c>
      <c r="BL12" s="66">
        <f t="shared" si="15"/>
        <v>0</v>
      </c>
      <c r="BM12" s="66">
        <f t="shared" si="15"/>
        <v>0</v>
      </c>
      <c r="BN12" s="66">
        <f t="shared" si="15"/>
        <v>412</v>
      </c>
      <c r="BO12" s="66">
        <f t="shared" si="15"/>
        <v>0</v>
      </c>
      <c r="BP12" s="66">
        <f t="shared" si="15"/>
        <v>0</v>
      </c>
      <c r="BQ12" s="66">
        <f t="shared" si="15"/>
        <v>0</v>
      </c>
      <c r="BR12" s="66">
        <f t="shared" si="15"/>
        <v>0</v>
      </c>
      <c r="BS12" s="66">
        <f t="shared" si="15"/>
        <v>412</v>
      </c>
    </row>
    <row r="13" spans="1:71" x14ac:dyDescent="0.25">
      <c r="A13" s="1"/>
      <c r="B13" s="1" t="s">
        <v>31</v>
      </c>
      <c r="C13" s="1">
        <f>COUNT(C4:C11)</f>
        <v>8</v>
      </c>
      <c r="D13" s="1"/>
      <c r="E13" s="1">
        <f>SUM(E3:E11)</f>
        <v>420</v>
      </c>
      <c r="F13" s="1">
        <f>SUM(E3:E11)+1</f>
        <v>421</v>
      </c>
      <c r="G13" s="2">
        <f>$BS12/F13</f>
        <v>0.97862232779097391</v>
      </c>
      <c r="H13" s="66">
        <f>SUM(H3:H11)</f>
        <v>374</v>
      </c>
      <c r="I13" s="66">
        <f>SUM(I3:I11)</f>
        <v>386</v>
      </c>
      <c r="J13" s="66">
        <f>SUM(J3:J11)</f>
        <v>12</v>
      </c>
      <c r="K13" s="1"/>
      <c r="L13" s="1"/>
      <c r="M13" s="1">
        <f>SUM(M3:M11)</f>
        <v>0</v>
      </c>
      <c r="N13" s="1">
        <f>SUM(N3:N11)</f>
        <v>6</v>
      </c>
      <c r="O13" s="1">
        <f>SUM(O3:O11)</f>
        <v>0</v>
      </c>
      <c r="P13" s="2">
        <f>P12/F13</f>
        <v>0.90261282660332542</v>
      </c>
      <c r="Q13" s="66">
        <f>+L12+Q12</f>
        <v>0</v>
      </c>
      <c r="R13" s="1">
        <f>M12+R12</f>
        <v>0</v>
      </c>
      <c r="S13" s="1">
        <f>N12+S12</f>
        <v>6</v>
      </c>
      <c r="T13" s="1">
        <f>O12+T12</f>
        <v>0</v>
      </c>
      <c r="U13" s="2">
        <f>U12/F13</f>
        <v>0.90261282660332542</v>
      </c>
      <c r="V13" s="66">
        <f>+Q13+V12</f>
        <v>2</v>
      </c>
      <c r="W13" s="1">
        <f>R13+W12</f>
        <v>2</v>
      </c>
      <c r="X13" s="1">
        <f>S13+X12</f>
        <v>6</v>
      </c>
      <c r="Y13" s="1">
        <f>T13+Y12</f>
        <v>0</v>
      </c>
      <c r="Z13" s="2">
        <f>Z12/F13</f>
        <v>0.91211401425178151</v>
      </c>
      <c r="AA13" s="66">
        <f>+V13+AA12</f>
        <v>2</v>
      </c>
      <c r="AB13" s="1">
        <f>W13+AB12</f>
        <v>2</v>
      </c>
      <c r="AC13" s="1">
        <f>X13+AC12</f>
        <v>18</v>
      </c>
      <c r="AD13" s="1">
        <f>Y13+AD12</f>
        <v>0</v>
      </c>
      <c r="AE13" s="2">
        <f>AE12/F13</f>
        <v>0.94061757719714967</v>
      </c>
      <c r="AF13" s="66">
        <f>+AA13+AF12</f>
        <v>3</v>
      </c>
      <c r="AG13" s="1">
        <f>AB13+AG12</f>
        <v>2</v>
      </c>
      <c r="AH13" s="1">
        <f>AC13+AH12</f>
        <v>18</v>
      </c>
      <c r="AI13" s="1">
        <f>AD13+AI12</f>
        <v>0</v>
      </c>
      <c r="AJ13" s="2">
        <f>AJ12/F13</f>
        <v>0.94299287410926369</v>
      </c>
      <c r="AK13" s="66">
        <f>+AF13+AK12</f>
        <v>7</v>
      </c>
      <c r="AL13" s="1">
        <f>AG13+AL12</f>
        <v>6</v>
      </c>
      <c r="AM13" s="1">
        <f>AH13+AM12</f>
        <v>18</v>
      </c>
      <c r="AN13" s="1">
        <f>AI13+AN12</f>
        <v>0</v>
      </c>
      <c r="AO13" s="2">
        <f>AO12/F13</f>
        <v>0.96199524940617576</v>
      </c>
      <c r="AP13" s="66">
        <f>+AK13+AP12</f>
        <v>10</v>
      </c>
      <c r="AQ13" s="1">
        <f>AL13+AQ12</f>
        <v>10</v>
      </c>
      <c r="AR13" s="1">
        <f>AM13+AR12</f>
        <v>18</v>
      </c>
      <c r="AS13" s="1">
        <f>AN13+AS12</f>
        <v>0</v>
      </c>
      <c r="AT13" s="2">
        <f>AT12/F13</f>
        <v>0.97862232779097391</v>
      </c>
      <c r="AU13" s="66">
        <f>+AP13+AU12</f>
        <v>10</v>
      </c>
      <c r="AV13" s="1">
        <f>AQ13+AV12</f>
        <v>10</v>
      </c>
      <c r="AW13" s="1">
        <f>AR13+AW12</f>
        <v>18</v>
      </c>
      <c r="AX13" s="1">
        <f>AS13+AX12</f>
        <v>0</v>
      </c>
      <c r="AY13" s="2">
        <f>AY12/F13</f>
        <v>0.97862232779097391</v>
      </c>
      <c r="AZ13" s="66">
        <f>+AU13+AZ12</f>
        <v>10</v>
      </c>
      <c r="BA13" s="1">
        <f>AV13+BA12</f>
        <v>10</v>
      </c>
      <c r="BB13" s="1">
        <f>AW13+BB12</f>
        <v>18</v>
      </c>
      <c r="BC13" s="1">
        <f>AX13+BC12</f>
        <v>0</v>
      </c>
      <c r="BD13" s="2">
        <f>BD12/F13</f>
        <v>0.97862232779097391</v>
      </c>
      <c r="BE13" s="66">
        <f>+AZ13+BE12</f>
        <v>10</v>
      </c>
      <c r="BF13" s="1">
        <f>BA13+BF12</f>
        <v>10</v>
      </c>
      <c r="BG13" s="1">
        <f>BB13+BG12</f>
        <v>18</v>
      </c>
      <c r="BH13" s="1">
        <f>BC13+BH12</f>
        <v>0</v>
      </c>
      <c r="BI13" s="2">
        <f>BI12/F13</f>
        <v>0.97862232779097391</v>
      </c>
      <c r="BJ13" s="66">
        <f>+BE13+BJ12</f>
        <v>10</v>
      </c>
      <c r="BK13" s="1">
        <f>BF13+BK12</f>
        <v>10</v>
      </c>
      <c r="BL13" s="1">
        <f>BG13+BL12</f>
        <v>18</v>
      </c>
      <c r="BM13" s="1">
        <f>BH13+BM12</f>
        <v>0</v>
      </c>
      <c r="BN13" s="2">
        <f>BN12/F13</f>
        <v>0.97862232779097391</v>
      </c>
      <c r="BO13" s="66">
        <f>+BJ13+BO12</f>
        <v>10</v>
      </c>
      <c r="BP13" s="1">
        <f>BK13+BP12</f>
        <v>10</v>
      </c>
      <c r="BQ13" s="1">
        <f>BL13+BQ12</f>
        <v>18</v>
      </c>
      <c r="BR13" s="1">
        <f>BM13+BR12</f>
        <v>0</v>
      </c>
      <c r="BS13" s="2">
        <f>BS12/F13</f>
        <v>0.97862232779097391</v>
      </c>
    </row>
    <row r="15" spans="1:71" ht="15.6" customHeight="1" x14ac:dyDescent="0.25">
      <c r="A15" s="19" t="s">
        <v>271</v>
      </c>
      <c r="B15" s="1"/>
      <c r="C15" s="1"/>
      <c r="D15" s="1"/>
      <c r="E15" s="23"/>
      <c r="F15" s="1"/>
      <c r="G15" s="2"/>
      <c r="H15" s="9"/>
      <c r="I15" s="66"/>
      <c r="J15" s="9"/>
      <c r="K15" s="9">
        <v>2025</v>
      </c>
      <c r="L15" s="9">
        <v>2025</v>
      </c>
      <c r="M15" s="9"/>
      <c r="N15" s="9"/>
      <c r="O15" s="9"/>
      <c r="P15" s="66">
        <f>+H15</f>
        <v>0</v>
      </c>
      <c r="Q15" s="9"/>
      <c r="R15" s="9"/>
      <c r="S15" s="9"/>
      <c r="T15" s="9"/>
      <c r="U15" s="66">
        <f>SUM(P15:T15)</f>
        <v>0</v>
      </c>
      <c r="V15" s="9"/>
      <c r="W15" s="9"/>
      <c r="X15" s="9"/>
      <c r="Y15" s="9"/>
      <c r="Z15" s="1">
        <f t="shared" ref="Z15:Z26" si="16">SUM(U15:Y15)</f>
        <v>0</v>
      </c>
      <c r="AA15" s="9"/>
      <c r="AB15" s="9"/>
      <c r="AC15" s="9"/>
      <c r="AD15" s="9"/>
      <c r="AE15" s="1">
        <f t="shared" ref="AE15:AE26" si="17">SUM(Z15:AD15)</f>
        <v>0</v>
      </c>
      <c r="AF15" s="9"/>
      <c r="AG15" s="9"/>
      <c r="AH15" s="9"/>
      <c r="AI15" s="9"/>
      <c r="AJ15" s="1">
        <f t="shared" ref="AJ15:AJ26" si="18">SUM(AE15:AI15)</f>
        <v>0</v>
      </c>
      <c r="AK15" s="9"/>
      <c r="AL15" s="9"/>
      <c r="AM15" s="9"/>
      <c r="AN15" s="9"/>
      <c r="AO15" s="1">
        <f t="shared" ref="AO15:AO26" si="19">SUM(AJ15:AN15)</f>
        <v>0</v>
      </c>
      <c r="AP15" s="9"/>
      <c r="AQ15" s="9"/>
      <c r="AR15" s="9"/>
      <c r="AS15" s="9"/>
      <c r="AT15" s="1">
        <f t="shared" ref="AT15:AT26" si="20">SUM(AO15:AS15)</f>
        <v>0</v>
      </c>
      <c r="AU15" s="9"/>
      <c r="AV15" s="9"/>
      <c r="AW15" s="9"/>
      <c r="AX15" s="9"/>
      <c r="AY15" s="1">
        <f t="shared" ref="AY15:AY26" si="21">SUM(AT15:AX15)</f>
        <v>0</v>
      </c>
      <c r="AZ15" s="9"/>
      <c r="BA15" s="9"/>
      <c r="BB15" s="9"/>
      <c r="BC15" s="9"/>
      <c r="BD15" s="1">
        <f>SUM(AY15:BC15)</f>
        <v>0</v>
      </c>
      <c r="BE15" s="9"/>
      <c r="BF15" s="9"/>
      <c r="BG15" s="9"/>
      <c r="BH15" s="9"/>
      <c r="BI15" s="1">
        <f t="shared" ref="BI15:BI26" si="22">SUM(BD15:BH15)</f>
        <v>0</v>
      </c>
      <c r="BJ15" s="9"/>
      <c r="BK15" s="9"/>
      <c r="BL15" s="9"/>
      <c r="BM15" s="9"/>
      <c r="BN15" s="1">
        <f t="shared" ref="BN15:BN26" si="23">SUM(BI15:BM15)</f>
        <v>0</v>
      </c>
      <c r="BO15" s="9"/>
      <c r="BP15" s="9"/>
      <c r="BQ15" s="9"/>
      <c r="BR15" s="9"/>
      <c r="BS15" s="1">
        <f t="shared" ref="BS15:BS26" si="24">SUM(BN15:BR15)</f>
        <v>0</v>
      </c>
    </row>
    <row r="16" spans="1:71" s="86" customFormat="1" x14ac:dyDescent="0.25">
      <c r="A16" s="82"/>
      <c r="B16" s="119" t="s">
        <v>272</v>
      </c>
      <c r="C16" s="136">
        <v>18</v>
      </c>
      <c r="D16" s="136">
        <v>3</v>
      </c>
      <c r="E16" s="97">
        <v>17</v>
      </c>
      <c r="F16" s="82"/>
      <c r="G16" s="83">
        <f>$BS16/E16</f>
        <v>0.88235294117647056</v>
      </c>
      <c r="H16" s="85">
        <v>2</v>
      </c>
      <c r="I16" s="84">
        <f t="shared" ref="I16:I26" si="25">H16+J16</f>
        <v>2</v>
      </c>
      <c r="J16" s="85"/>
      <c r="K16" s="85">
        <v>2025</v>
      </c>
      <c r="L16" s="9">
        <v>2025</v>
      </c>
      <c r="M16" s="85"/>
      <c r="N16" s="85"/>
      <c r="O16" s="85"/>
      <c r="P16" s="84">
        <f t="shared" ref="P16:P21" si="26">+H16+SUM(M16:O16)</f>
        <v>2</v>
      </c>
      <c r="Q16" s="85"/>
      <c r="R16" s="85"/>
      <c r="S16" s="85"/>
      <c r="T16" s="85"/>
      <c r="U16" s="84">
        <f t="shared" ref="U16:U26" si="27">SUM(P16:T16)</f>
        <v>2</v>
      </c>
      <c r="V16" s="85"/>
      <c r="W16" s="85"/>
      <c r="X16" s="85"/>
      <c r="Y16" s="85"/>
      <c r="Z16" s="82">
        <f t="shared" si="16"/>
        <v>2</v>
      </c>
      <c r="AA16" s="85"/>
      <c r="AB16" s="85"/>
      <c r="AC16" s="85"/>
      <c r="AD16" s="85"/>
      <c r="AE16" s="82">
        <f t="shared" si="17"/>
        <v>2</v>
      </c>
      <c r="AF16" s="85"/>
      <c r="AG16" s="85"/>
      <c r="AH16" s="85">
        <v>13</v>
      </c>
      <c r="AI16" s="85"/>
      <c r="AJ16" s="82">
        <f t="shared" si="18"/>
        <v>15</v>
      </c>
      <c r="AK16" s="85"/>
      <c r="AL16" s="85"/>
      <c r="AM16" s="85"/>
      <c r="AN16" s="85"/>
      <c r="AO16" s="82">
        <f t="shared" si="19"/>
        <v>15</v>
      </c>
      <c r="AP16" s="85"/>
      <c r="AQ16" s="85"/>
      <c r="AR16" s="85"/>
      <c r="AS16" s="85"/>
      <c r="AT16" s="82">
        <f t="shared" si="20"/>
        <v>15</v>
      </c>
      <c r="AU16" s="85"/>
      <c r="AV16" s="85"/>
      <c r="AW16" s="85"/>
      <c r="AX16" s="85"/>
      <c r="AY16" s="82">
        <f t="shared" si="21"/>
        <v>15</v>
      </c>
      <c r="AZ16" s="85"/>
      <c r="BA16" s="85"/>
      <c r="BB16" s="85"/>
      <c r="BC16" s="85"/>
      <c r="BD16" s="82">
        <f t="shared" ref="BD16:BD24" si="28">SUM(AY16:BC16)</f>
        <v>15</v>
      </c>
      <c r="BE16" s="85"/>
      <c r="BF16" s="85"/>
      <c r="BG16" s="85"/>
      <c r="BH16" s="85"/>
      <c r="BI16" s="82">
        <f t="shared" si="22"/>
        <v>15</v>
      </c>
      <c r="BJ16" s="85"/>
      <c r="BK16" s="85"/>
      <c r="BL16" s="85"/>
      <c r="BM16" s="85"/>
      <c r="BN16" s="82">
        <f t="shared" si="23"/>
        <v>15</v>
      </c>
      <c r="BO16" s="85"/>
      <c r="BP16" s="85"/>
      <c r="BQ16" s="85"/>
      <c r="BR16" s="85"/>
      <c r="BS16" s="82">
        <f t="shared" si="24"/>
        <v>15</v>
      </c>
    </row>
    <row r="17" spans="1:71" s="86" customFormat="1" x14ac:dyDescent="0.25">
      <c r="A17" s="82"/>
      <c r="B17" s="119" t="s">
        <v>273</v>
      </c>
      <c r="C17" s="136">
        <v>29</v>
      </c>
      <c r="D17" s="136">
        <v>2754</v>
      </c>
      <c r="E17" s="97">
        <v>37</v>
      </c>
      <c r="F17" s="82"/>
      <c r="G17" s="83">
        <f t="shared" ref="G17:G26" si="29">$BS17/E17</f>
        <v>0.6216216216216216</v>
      </c>
      <c r="H17" s="85">
        <v>23</v>
      </c>
      <c r="I17" s="84">
        <f t="shared" si="25"/>
        <v>23</v>
      </c>
      <c r="J17" s="85"/>
      <c r="K17" s="85">
        <v>2025</v>
      </c>
      <c r="L17" s="9">
        <v>2025</v>
      </c>
      <c r="M17" s="85"/>
      <c r="N17" s="85"/>
      <c r="O17" s="85"/>
      <c r="P17" s="84">
        <f t="shared" si="26"/>
        <v>23</v>
      </c>
      <c r="Q17" s="85"/>
      <c r="R17" s="85"/>
      <c r="S17" s="85"/>
      <c r="T17" s="85"/>
      <c r="U17" s="84">
        <f t="shared" si="27"/>
        <v>23</v>
      </c>
      <c r="V17" s="85"/>
      <c r="W17" s="85"/>
      <c r="X17" s="85"/>
      <c r="Y17" s="85"/>
      <c r="Z17" s="82">
        <f t="shared" si="16"/>
        <v>23</v>
      </c>
      <c r="AA17" s="85"/>
      <c r="AB17" s="85"/>
      <c r="AC17" s="85"/>
      <c r="AD17" s="85"/>
      <c r="AE17" s="82">
        <f t="shared" si="17"/>
        <v>23</v>
      </c>
      <c r="AF17" s="85"/>
      <c r="AG17" s="85"/>
      <c r="AH17" s="85"/>
      <c r="AI17" s="85"/>
      <c r="AJ17" s="82">
        <f t="shared" si="18"/>
        <v>23</v>
      </c>
      <c r="AK17" s="85"/>
      <c r="AL17" s="85"/>
      <c r="AM17" s="85"/>
      <c r="AN17" s="85"/>
      <c r="AO17" s="82">
        <f t="shared" si="19"/>
        <v>23</v>
      </c>
      <c r="AP17" s="85"/>
      <c r="AQ17" s="85"/>
      <c r="AR17" s="85"/>
      <c r="AS17" s="85"/>
      <c r="AT17" s="82">
        <f t="shared" si="20"/>
        <v>23</v>
      </c>
      <c r="AU17" s="85"/>
      <c r="AV17" s="85"/>
      <c r="AW17" s="85"/>
      <c r="AX17" s="85"/>
      <c r="AY17" s="82">
        <f t="shared" si="21"/>
        <v>23</v>
      </c>
      <c r="AZ17" s="85"/>
      <c r="BA17" s="85"/>
      <c r="BB17" s="85"/>
      <c r="BC17" s="85"/>
      <c r="BD17" s="82">
        <f t="shared" si="28"/>
        <v>23</v>
      </c>
      <c r="BE17" s="85"/>
      <c r="BF17" s="85"/>
      <c r="BG17" s="85"/>
      <c r="BH17" s="85"/>
      <c r="BI17" s="82">
        <f t="shared" si="22"/>
        <v>23</v>
      </c>
      <c r="BJ17" s="85"/>
      <c r="BK17" s="85"/>
      <c r="BL17" s="85"/>
      <c r="BM17" s="85"/>
      <c r="BN17" s="82">
        <f t="shared" si="23"/>
        <v>23</v>
      </c>
      <c r="BO17" s="85"/>
      <c r="BP17" s="85"/>
      <c r="BQ17" s="85"/>
      <c r="BR17" s="85"/>
      <c r="BS17" s="82">
        <f t="shared" si="24"/>
        <v>23</v>
      </c>
    </row>
    <row r="18" spans="1:71" s="86" customFormat="1" x14ac:dyDescent="0.25">
      <c r="A18" s="82"/>
      <c r="B18" s="119" t="s">
        <v>274</v>
      </c>
      <c r="C18" s="136">
        <v>30</v>
      </c>
      <c r="D18" s="136"/>
      <c r="E18" s="97">
        <v>26</v>
      </c>
      <c r="F18" s="82"/>
      <c r="G18" s="83">
        <f t="shared" si="29"/>
        <v>0.69230769230769229</v>
      </c>
      <c r="H18" s="85">
        <v>11</v>
      </c>
      <c r="I18" s="84">
        <f t="shared" si="25"/>
        <v>11</v>
      </c>
      <c r="J18" s="85"/>
      <c r="K18" s="85">
        <v>2025</v>
      </c>
      <c r="L18" s="9">
        <v>2025</v>
      </c>
      <c r="M18" s="85"/>
      <c r="N18" s="85">
        <v>7</v>
      </c>
      <c r="O18" s="85"/>
      <c r="P18" s="84">
        <f t="shared" si="26"/>
        <v>18</v>
      </c>
      <c r="Q18" s="85"/>
      <c r="R18" s="85"/>
      <c r="S18" s="85"/>
      <c r="T18" s="85"/>
      <c r="U18" s="84">
        <f t="shared" si="27"/>
        <v>18</v>
      </c>
      <c r="V18" s="85"/>
      <c r="W18" s="85"/>
      <c r="X18" s="85"/>
      <c r="Y18" s="85"/>
      <c r="Z18" s="82">
        <f t="shared" si="16"/>
        <v>18</v>
      </c>
      <c r="AA18" s="85"/>
      <c r="AB18" s="85"/>
      <c r="AC18" s="85"/>
      <c r="AD18" s="85"/>
      <c r="AE18" s="82">
        <f t="shared" si="17"/>
        <v>18</v>
      </c>
      <c r="AF18" s="85"/>
      <c r="AG18" s="85"/>
      <c r="AH18" s="85"/>
      <c r="AI18" s="85"/>
      <c r="AJ18" s="82">
        <f t="shared" si="18"/>
        <v>18</v>
      </c>
      <c r="AK18" s="85"/>
      <c r="AL18" s="85"/>
      <c r="AM18" s="85"/>
      <c r="AN18" s="85"/>
      <c r="AO18" s="82">
        <f t="shared" si="19"/>
        <v>18</v>
      </c>
      <c r="AP18" s="85"/>
      <c r="AQ18" s="85"/>
      <c r="AR18" s="85"/>
      <c r="AS18" s="85"/>
      <c r="AT18" s="82">
        <f t="shared" si="20"/>
        <v>18</v>
      </c>
      <c r="AU18" s="85"/>
      <c r="AV18" s="85"/>
      <c r="AW18" s="85"/>
      <c r="AX18" s="85"/>
      <c r="AY18" s="82">
        <f t="shared" si="21"/>
        <v>18</v>
      </c>
      <c r="AZ18" s="85"/>
      <c r="BA18" s="85"/>
      <c r="BB18" s="85"/>
      <c r="BC18" s="85"/>
      <c r="BD18" s="82">
        <f t="shared" si="28"/>
        <v>18</v>
      </c>
      <c r="BE18" s="85"/>
      <c r="BF18" s="85"/>
      <c r="BG18" s="85"/>
      <c r="BH18" s="85"/>
      <c r="BI18" s="82">
        <f t="shared" si="22"/>
        <v>18</v>
      </c>
      <c r="BJ18" s="85"/>
      <c r="BK18" s="85"/>
      <c r="BL18" s="85"/>
      <c r="BM18" s="85"/>
      <c r="BN18" s="82">
        <f t="shared" si="23"/>
        <v>18</v>
      </c>
      <c r="BO18" s="85"/>
      <c r="BP18" s="85"/>
      <c r="BQ18" s="85"/>
      <c r="BR18" s="85"/>
      <c r="BS18" s="82">
        <f t="shared" si="24"/>
        <v>18</v>
      </c>
    </row>
    <row r="19" spans="1:71" s="86" customFormat="1" x14ac:dyDescent="0.25">
      <c r="A19" s="82"/>
      <c r="B19" s="119" t="s">
        <v>275</v>
      </c>
      <c r="C19" s="136">
        <v>33</v>
      </c>
      <c r="D19" s="136"/>
      <c r="E19" s="97">
        <v>43</v>
      </c>
      <c r="F19" s="82"/>
      <c r="G19" s="83">
        <f t="shared" si="29"/>
        <v>0.88372093023255816</v>
      </c>
      <c r="H19" s="85">
        <v>27</v>
      </c>
      <c r="I19" s="84">
        <f t="shared" si="25"/>
        <v>28</v>
      </c>
      <c r="J19" s="85">
        <v>1</v>
      </c>
      <c r="K19" s="85">
        <v>2025</v>
      </c>
      <c r="L19" s="9">
        <v>2025</v>
      </c>
      <c r="M19" s="85"/>
      <c r="N19" s="85"/>
      <c r="O19" s="85"/>
      <c r="P19" s="84">
        <f t="shared" si="26"/>
        <v>27</v>
      </c>
      <c r="Q19" s="85"/>
      <c r="R19" s="85"/>
      <c r="S19" s="85"/>
      <c r="T19" s="85"/>
      <c r="U19" s="84">
        <f t="shared" si="27"/>
        <v>27</v>
      </c>
      <c r="V19" s="85"/>
      <c r="W19" s="85"/>
      <c r="X19" s="85">
        <v>2</v>
      </c>
      <c r="Y19" s="85"/>
      <c r="Z19" s="82">
        <f>SUM(U19:Y19)</f>
        <v>29</v>
      </c>
      <c r="AA19" s="85"/>
      <c r="AB19" s="85"/>
      <c r="AC19" s="85"/>
      <c r="AD19" s="85"/>
      <c r="AE19" s="82">
        <f>SUM(Z19:AD19)</f>
        <v>29</v>
      </c>
      <c r="AF19" s="85"/>
      <c r="AG19" s="85"/>
      <c r="AH19" s="85"/>
      <c r="AI19" s="85"/>
      <c r="AJ19" s="82">
        <f>SUM(AE19:AI19)</f>
        <v>29</v>
      </c>
      <c r="AK19" s="85"/>
      <c r="AL19" s="85"/>
      <c r="AM19" s="85"/>
      <c r="AN19" s="85"/>
      <c r="AO19" s="82">
        <f>SUM(AJ19:AN19)</f>
        <v>29</v>
      </c>
      <c r="AP19" s="85">
        <v>1</v>
      </c>
      <c r="AQ19" s="85">
        <v>1</v>
      </c>
      <c r="AR19" s="85">
        <v>7</v>
      </c>
      <c r="AS19" s="85"/>
      <c r="AT19" s="82">
        <f>SUM(AO19:AS19)</f>
        <v>38</v>
      </c>
      <c r="AU19" s="85"/>
      <c r="AV19" s="85"/>
      <c r="AW19" s="85"/>
      <c r="AX19" s="85"/>
      <c r="AY19" s="82">
        <f>SUM(AT19:AX19)</f>
        <v>38</v>
      </c>
      <c r="AZ19" s="85"/>
      <c r="BA19" s="85"/>
      <c r="BB19" s="85"/>
      <c r="BC19" s="85"/>
      <c r="BD19" s="82">
        <f>SUM(AY19:BC19)</f>
        <v>38</v>
      </c>
      <c r="BE19" s="85"/>
      <c r="BF19" s="85"/>
      <c r="BG19" s="85"/>
      <c r="BH19" s="85"/>
      <c r="BI19" s="82">
        <f>SUM(BD19:BH19)</f>
        <v>38</v>
      </c>
      <c r="BJ19" s="85"/>
      <c r="BK19" s="85"/>
      <c r="BL19" s="85"/>
      <c r="BM19" s="85"/>
      <c r="BN19" s="82">
        <f>SUM(BI19:BM19)</f>
        <v>38</v>
      </c>
      <c r="BO19" s="85"/>
      <c r="BP19" s="85"/>
      <c r="BQ19" s="85"/>
      <c r="BR19" s="85"/>
      <c r="BS19" s="82">
        <f>SUM(BN19:BR19)</f>
        <v>38</v>
      </c>
    </row>
    <row r="20" spans="1:71" s="86" customFormat="1" x14ac:dyDescent="0.25">
      <c r="A20" s="82"/>
      <c r="B20" s="134" t="s">
        <v>276</v>
      </c>
      <c r="C20" s="136">
        <v>44</v>
      </c>
      <c r="D20" s="136">
        <v>6495</v>
      </c>
      <c r="E20" s="97">
        <v>29</v>
      </c>
      <c r="F20" s="82"/>
      <c r="G20" s="83">
        <f t="shared" si="29"/>
        <v>0.72413793103448276</v>
      </c>
      <c r="H20" s="85">
        <v>19</v>
      </c>
      <c r="I20" s="84">
        <f t="shared" si="25"/>
        <v>19</v>
      </c>
      <c r="J20" s="85"/>
      <c r="K20" s="85">
        <v>2025</v>
      </c>
      <c r="L20" s="9">
        <v>2025</v>
      </c>
      <c r="M20" s="85"/>
      <c r="N20" s="85">
        <v>1</v>
      </c>
      <c r="O20" s="85"/>
      <c r="P20" s="84">
        <f t="shared" si="26"/>
        <v>20</v>
      </c>
      <c r="Q20" s="85"/>
      <c r="R20" s="85"/>
      <c r="S20" s="85"/>
      <c r="T20" s="85"/>
      <c r="U20" s="84">
        <f t="shared" si="27"/>
        <v>20</v>
      </c>
      <c r="V20" s="85"/>
      <c r="W20" s="85"/>
      <c r="X20" s="85"/>
      <c r="Y20" s="85"/>
      <c r="Z20" s="82">
        <f t="shared" si="16"/>
        <v>20</v>
      </c>
      <c r="AA20" s="85"/>
      <c r="AB20" s="85"/>
      <c r="AC20" s="85"/>
      <c r="AD20" s="85"/>
      <c r="AE20" s="82">
        <f t="shared" si="17"/>
        <v>20</v>
      </c>
      <c r="AF20" s="85"/>
      <c r="AG20" s="85"/>
      <c r="AH20" s="85"/>
      <c r="AI20" s="85"/>
      <c r="AJ20" s="82">
        <f t="shared" si="18"/>
        <v>20</v>
      </c>
      <c r="AK20" s="85"/>
      <c r="AL20" s="85"/>
      <c r="AM20" s="85"/>
      <c r="AN20" s="85"/>
      <c r="AO20" s="82">
        <f t="shared" si="19"/>
        <v>20</v>
      </c>
      <c r="AP20" s="85"/>
      <c r="AQ20" s="85"/>
      <c r="AR20" s="85"/>
      <c r="AS20" s="85">
        <v>1</v>
      </c>
      <c r="AT20" s="82">
        <f t="shared" si="20"/>
        <v>21</v>
      </c>
      <c r="AU20" s="85"/>
      <c r="AV20" s="85"/>
      <c r="AW20" s="85"/>
      <c r="AX20" s="85"/>
      <c r="AY20" s="82">
        <f t="shared" si="21"/>
        <v>21</v>
      </c>
      <c r="AZ20" s="85"/>
      <c r="BA20" s="85"/>
      <c r="BB20" s="85"/>
      <c r="BC20" s="85"/>
      <c r="BD20" s="82">
        <f t="shared" si="28"/>
        <v>21</v>
      </c>
      <c r="BE20" s="85"/>
      <c r="BF20" s="85"/>
      <c r="BG20" s="85"/>
      <c r="BH20" s="85"/>
      <c r="BI20" s="82">
        <f t="shared" si="22"/>
        <v>21</v>
      </c>
      <c r="BJ20" s="85"/>
      <c r="BK20" s="85"/>
      <c r="BL20" s="85"/>
      <c r="BM20" s="85"/>
      <c r="BN20" s="82">
        <f t="shared" si="23"/>
        <v>21</v>
      </c>
      <c r="BO20" s="85"/>
      <c r="BP20" s="85"/>
      <c r="BQ20" s="85"/>
      <c r="BR20" s="85"/>
      <c r="BS20" s="82">
        <f t="shared" si="24"/>
        <v>21</v>
      </c>
    </row>
    <row r="21" spans="1:71" s="86" customFormat="1" x14ac:dyDescent="0.25">
      <c r="A21" s="82"/>
      <c r="B21" s="119" t="s">
        <v>277</v>
      </c>
      <c r="C21" s="136">
        <v>45</v>
      </c>
      <c r="D21" s="136">
        <v>2493</v>
      </c>
      <c r="E21" s="97">
        <v>70</v>
      </c>
      <c r="F21" s="82"/>
      <c r="G21" s="83">
        <f t="shared" si="29"/>
        <v>1.0571428571428572</v>
      </c>
      <c r="H21" s="85">
        <v>47</v>
      </c>
      <c r="I21" s="84">
        <f t="shared" si="25"/>
        <v>50</v>
      </c>
      <c r="J21" s="85">
        <v>3</v>
      </c>
      <c r="K21" s="85">
        <v>2025</v>
      </c>
      <c r="L21" s="9">
        <v>2025</v>
      </c>
      <c r="M21" s="85">
        <v>4</v>
      </c>
      <c r="N21" s="85"/>
      <c r="O21" s="85"/>
      <c r="P21" s="84">
        <f t="shared" si="26"/>
        <v>51</v>
      </c>
      <c r="Q21" s="85"/>
      <c r="R21" s="85"/>
      <c r="S21" s="85"/>
      <c r="T21" s="85"/>
      <c r="U21" s="84">
        <f t="shared" si="27"/>
        <v>51</v>
      </c>
      <c r="V21" s="85">
        <v>3</v>
      </c>
      <c r="W21" s="85"/>
      <c r="X21" s="85">
        <v>13</v>
      </c>
      <c r="Y21" s="85"/>
      <c r="Z21" s="82">
        <f t="shared" si="16"/>
        <v>67</v>
      </c>
      <c r="AA21" s="85"/>
      <c r="AB21" s="85"/>
      <c r="AC21" s="85"/>
      <c r="AD21" s="85"/>
      <c r="AE21" s="82">
        <f t="shared" si="17"/>
        <v>67</v>
      </c>
      <c r="AF21" s="85"/>
      <c r="AG21" s="85"/>
      <c r="AH21" s="85"/>
      <c r="AI21" s="85"/>
      <c r="AJ21" s="82">
        <f t="shared" si="18"/>
        <v>67</v>
      </c>
      <c r="AK21" s="85"/>
      <c r="AL21" s="85"/>
      <c r="AM21" s="85"/>
      <c r="AN21" s="85"/>
      <c r="AO21" s="82">
        <f t="shared" si="19"/>
        <v>67</v>
      </c>
      <c r="AP21" s="85"/>
      <c r="AQ21" s="85"/>
      <c r="AR21" s="85">
        <v>7</v>
      </c>
      <c r="AS21" s="85"/>
      <c r="AT21" s="82">
        <f t="shared" si="20"/>
        <v>74</v>
      </c>
      <c r="AU21" s="85"/>
      <c r="AV21" s="85"/>
      <c r="AW21" s="85"/>
      <c r="AX21" s="85"/>
      <c r="AY21" s="82">
        <f t="shared" si="21"/>
        <v>74</v>
      </c>
      <c r="AZ21" s="85"/>
      <c r="BA21" s="85"/>
      <c r="BB21" s="85"/>
      <c r="BC21" s="85"/>
      <c r="BD21" s="82">
        <f t="shared" si="28"/>
        <v>74</v>
      </c>
      <c r="BE21" s="85"/>
      <c r="BF21" s="85"/>
      <c r="BG21" s="85"/>
      <c r="BH21" s="85"/>
      <c r="BI21" s="82">
        <f t="shared" si="22"/>
        <v>74</v>
      </c>
      <c r="BJ21" s="85"/>
      <c r="BK21" s="85"/>
      <c r="BL21" s="85"/>
      <c r="BM21" s="85"/>
      <c r="BN21" s="82">
        <f t="shared" si="23"/>
        <v>74</v>
      </c>
      <c r="BO21" s="85"/>
      <c r="BP21" s="85"/>
      <c r="BQ21" s="85"/>
      <c r="BR21" s="85"/>
      <c r="BS21" s="82">
        <f t="shared" si="24"/>
        <v>74</v>
      </c>
    </row>
    <row r="22" spans="1:71" s="86" customFormat="1" x14ac:dyDescent="0.25">
      <c r="A22" s="82"/>
      <c r="B22" s="119" t="s">
        <v>278</v>
      </c>
      <c r="C22" s="136">
        <v>58</v>
      </c>
      <c r="D22" s="136">
        <v>3450</v>
      </c>
      <c r="E22" s="97">
        <v>23</v>
      </c>
      <c r="F22" s="82"/>
      <c r="G22" s="83">
        <f t="shared" si="29"/>
        <v>0.47826086956521741</v>
      </c>
      <c r="H22" s="85">
        <v>9</v>
      </c>
      <c r="I22" s="84">
        <f t="shared" si="25"/>
        <v>9</v>
      </c>
      <c r="J22" s="85"/>
      <c r="K22" s="85">
        <v>2025</v>
      </c>
      <c r="L22" s="9">
        <v>2025</v>
      </c>
      <c r="M22" s="85"/>
      <c r="N22" s="85">
        <v>1</v>
      </c>
      <c r="O22" s="85"/>
      <c r="P22" s="84">
        <f t="shared" ref="P22:P26" si="30">+H22+SUM(M22:O22)</f>
        <v>10</v>
      </c>
      <c r="Q22" s="85"/>
      <c r="R22" s="85"/>
      <c r="S22" s="85"/>
      <c r="T22" s="85"/>
      <c r="U22" s="84">
        <f t="shared" si="27"/>
        <v>10</v>
      </c>
      <c r="V22" s="85"/>
      <c r="W22" s="85"/>
      <c r="X22" s="85"/>
      <c r="Y22" s="85"/>
      <c r="Z22" s="82">
        <f t="shared" si="16"/>
        <v>10</v>
      </c>
      <c r="AA22" s="85"/>
      <c r="AB22" s="85"/>
      <c r="AC22" s="85"/>
      <c r="AD22" s="85"/>
      <c r="AE22" s="82">
        <f t="shared" si="17"/>
        <v>10</v>
      </c>
      <c r="AF22" s="85"/>
      <c r="AG22" s="85"/>
      <c r="AH22" s="85"/>
      <c r="AI22" s="85"/>
      <c r="AJ22" s="82">
        <f t="shared" si="18"/>
        <v>10</v>
      </c>
      <c r="AK22" s="85"/>
      <c r="AL22" s="85"/>
      <c r="AM22" s="85"/>
      <c r="AN22" s="85"/>
      <c r="AO22" s="82">
        <f t="shared" si="19"/>
        <v>10</v>
      </c>
      <c r="AP22" s="85"/>
      <c r="AQ22" s="85"/>
      <c r="AR22" s="85"/>
      <c r="AS22" s="85"/>
      <c r="AT22" s="82">
        <f t="shared" si="20"/>
        <v>10</v>
      </c>
      <c r="AU22" s="85"/>
      <c r="AV22" s="85"/>
      <c r="AW22" s="85">
        <v>1</v>
      </c>
      <c r="AX22" s="85"/>
      <c r="AY22" s="82">
        <f t="shared" si="21"/>
        <v>11</v>
      </c>
      <c r="AZ22" s="85"/>
      <c r="BA22" s="85"/>
      <c r="BB22" s="85"/>
      <c r="BC22" s="85"/>
      <c r="BD22" s="82">
        <f t="shared" si="28"/>
        <v>11</v>
      </c>
      <c r="BE22" s="85"/>
      <c r="BF22" s="85"/>
      <c r="BG22" s="85"/>
      <c r="BH22" s="85"/>
      <c r="BI22" s="82">
        <f t="shared" si="22"/>
        <v>11</v>
      </c>
      <c r="BJ22" s="85"/>
      <c r="BK22" s="85"/>
      <c r="BL22" s="85"/>
      <c r="BM22" s="85"/>
      <c r="BN22" s="82">
        <f t="shared" si="23"/>
        <v>11</v>
      </c>
      <c r="BO22" s="85"/>
      <c r="BP22" s="85"/>
      <c r="BQ22" s="85"/>
      <c r="BR22" s="85"/>
      <c r="BS22" s="82">
        <f t="shared" si="24"/>
        <v>11</v>
      </c>
    </row>
    <row r="23" spans="1:71" s="86" customFormat="1" x14ac:dyDescent="0.25">
      <c r="A23" s="82"/>
      <c r="B23" s="119" t="s">
        <v>279</v>
      </c>
      <c r="C23" s="136">
        <v>59</v>
      </c>
      <c r="D23" s="136">
        <v>554</v>
      </c>
      <c r="E23" s="97">
        <v>40</v>
      </c>
      <c r="F23" s="82"/>
      <c r="G23" s="83">
        <f t="shared" si="29"/>
        <v>1.05</v>
      </c>
      <c r="H23" s="85">
        <v>12</v>
      </c>
      <c r="I23" s="84">
        <f t="shared" si="25"/>
        <v>12</v>
      </c>
      <c r="J23" s="85"/>
      <c r="K23" s="85">
        <v>2025</v>
      </c>
      <c r="L23" s="9">
        <v>2025</v>
      </c>
      <c r="M23" s="85"/>
      <c r="N23" s="85">
        <v>29</v>
      </c>
      <c r="O23" s="85"/>
      <c r="P23" s="84">
        <f t="shared" si="30"/>
        <v>41</v>
      </c>
      <c r="Q23" s="85"/>
      <c r="R23" s="85"/>
      <c r="S23" s="85"/>
      <c r="T23" s="85"/>
      <c r="U23" s="84">
        <f t="shared" si="27"/>
        <v>41</v>
      </c>
      <c r="V23" s="85"/>
      <c r="W23" s="85">
        <v>1</v>
      </c>
      <c r="X23" s="85"/>
      <c r="Y23" s="85"/>
      <c r="Z23" s="82">
        <f t="shared" si="16"/>
        <v>42</v>
      </c>
      <c r="AA23" s="85"/>
      <c r="AB23" s="85"/>
      <c r="AC23" s="85"/>
      <c r="AD23" s="85"/>
      <c r="AE23" s="82">
        <f t="shared" si="17"/>
        <v>42</v>
      </c>
      <c r="AF23" s="85"/>
      <c r="AG23" s="85"/>
      <c r="AH23" s="85"/>
      <c r="AI23" s="85"/>
      <c r="AJ23" s="82">
        <f t="shared" si="18"/>
        <v>42</v>
      </c>
      <c r="AK23" s="85"/>
      <c r="AL23" s="85"/>
      <c r="AM23" s="85"/>
      <c r="AN23" s="85"/>
      <c r="AO23" s="82">
        <f t="shared" si="19"/>
        <v>42</v>
      </c>
      <c r="AP23" s="85"/>
      <c r="AQ23" s="85"/>
      <c r="AR23" s="85"/>
      <c r="AS23" s="85"/>
      <c r="AT23" s="82">
        <f t="shared" si="20"/>
        <v>42</v>
      </c>
      <c r="AU23" s="85"/>
      <c r="AV23" s="85"/>
      <c r="AW23" s="85"/>
      <c r="AX23" s="85"/>
      <c r="AY23" s="82">
        <f t="shared" si="21"/>
        <v>42</v>
      </c>
      <c r="AZ23" s="85"/>
      <c r="BA23" s="85"/>
      <c r="BB23" s="85"/>
      <c r="BC23" s="85"/>
      <c r="BD23" s="82">
        <f t="shared" si="28"/>
        <v>42</v>
      </c>
      <c r="BE23" s="85"/>
      <c r="BF23" s="85"/>
      <c r="BG23" s="85"/>
      <c r="BH23" s="85"/>
      <c r="BI23" s="82">
        <f t="shared" si="22"/>
        <v>42</v>
      </c>
      <c r="BJ23" s="85"/>
      <c r="BK23" s="85"/>
      <c r="BL23" s="85"/>
      <c r="BM23" s="85"/>
      <c r="BN23" s="82">
        <f t="shared" si="23"/>
        <v>42</v>
      </c>
      <c r="BO23" s="85"/>
      <c r="BP23" s="85"/>
      <c r="BQ23" s="85"/>
      <c r="BR23" s="85"/>
      <c r="BS23" s="82">
        <f t="shared" si="24"/>
        <v>42</v>
      </c>
    </row>
    <row r="24" spans="1:71" s="86" customFormat="1" x14ac:dyDescent="0.25">
      <c r="A24" s="82"/>
      <c r="B24" s="119" t="s">
        <v>280</v>
      </c>
      <c r="C24" s="136">
        <v>72</v>
      </c>
      <c r="D24" s="136">
        <v>1599</v>
      </c>
      <c r="E24" s="97">
        <v>24</v>
      </c>
      <c r="F24" s="82"/>
      <c r="G24" s="83">
        <f t="shared" si="29"/>
        <v>0.91666666666666663</v>
      </c>
      <c r="H24" s="85">
        <v>6</v>
      </c>
      <c r="I24" s="84">
        <f t="shared" si="25"/>
        <v>6</v>
      </c>
      <c r="J24" s="85"/>
      <c r="K24" s="85">
        <v>2025</v>
      </c>
      <c r="L24" s="9">
        <v>2025</v>
      </c>
      <c r="M24" s="85"/>
      <c r="N24" s="85"/>
      <c r="O24" s="85"/>
      <c r="P24" s="84">
        <f t="shared" si="30"/>
        <v>6</v>
      </c>
      <c r="Q24" s="85"/>
      <c r="R24" s="85"/>
      <c r="S24" s="85"/>
      <c r="T24" s="85"/>
      <c r="U24" s="84">
        <f t="shared" si="27"/>
        <v>6</v>
      </c>
      <c r="V24" s="85"/>
      <c r="W24" s="85"/>
      <c r="X24" s="85"/>
      <c r="Y24" s="85"/>
      <c r="Z24" s="82">
        <f t="shared" si="16"/>
        <v>6</v>
      </c>
      <c r="AA24" s="85"/>
      <c r="AB24" s="85"/>
      <c r="AC24" s="85"/>
      <c r="AD24" s="85"/>
      <c r="AE24" s="82">
        <f t="shared" si="17"/>
        <v>6</v>
      </c>
      <c r="AF24" s="85"/>
      <c r="AG24" s="85"/>
      <c r="AH24" s="85">
        <v>16</v>
      </c>
      <c r="AI24" s="85"/>
      <c r="AJ24" s="82">
        <f t="shared" si="18"/>
        <v>22</v>
      </c>
      <c r="AK24" s="85"/>
      <c r="AL24" s="85"/>
      <c r="AM24" s="85"/>
      <c r="AN24" s="85"/>
      <c r="AO24" s="82">
        <f t="shared" si="19"/>
        <v>22</v>
      </c>
      <c r="AP24" s="85"/>
      <c r="AQ24" s="85"/>
      <c r="AR24" s="85"/>
      <c r="AS24" s="85"/>
      <c r="AT24" s="82">
        <f t="shared" si="20"/>
        <v>22</v>
      </c>
      <c r="AU24" s="85"/>
      <c r="AV24" s="85"/>
      <c r="AW24" s="85"/>
      <c r="AX24" s="85"/>
      <c r="AY24" s="82">
        <f t="shared" si="21"/>
        <v>22</v>
      </c>
      <c r="AZ24" s="85"/>
      <c r="BA24" s="85"/>
      <c r="BB24" s="85"/>
      <c r="BC24" s="85"/>
      <c r="BD24" s="82">
        <f t="shared" si="28"/>
        <v>22</v>
      </c>
      <c r="BE24" s="85"/>
      <c r="BF24" s="85"/>
      <c r="BG24" s="85"/>
      <c r="BH24" s="85"/>
      <c r="BI24" s="82">
        <f t="shared" si="22"/>
        <v>22</v>
      </c>
      <c r="BJ24" s="85"/>
      <c r="BK24" s="85"/>
      <c r="BL24" s="85"/>
      <c r="BM24" s="85"/>
      <c r="BN24" s="82">
        <f t="shared" si="23"/>
        <v>22</v>
      </c>
      <c r="BO24" s="85"/>
      <c r="BP24" s="85"/>
      <c r="BQ24" s="85"/>
      <c r="BR24" s="85"/>
      <c r="BS24" s="82">
        <f t="shared" si="24"/>
        <v>22</v>
      </c>
    </row>
    <row r="25" spans="1:71" s="147" customFormat="1" x14ac:dyDescent="0.25">
      <c r="A25" s="141"/>
      <c r="B25" s="188" t="s">
        <v>281</v>
      </c>
      <c r="C25" s="189">
        <v>92</v>
      </c>
      <c r="D25" s="189">
        <v>7415</v>
      </c>
      <c r="E25" s="178">
        <v>24</v>
      </c>
      <c r="F25" s="141"/>
      <c r="G25" s="143">
        <f t="shared" si="29"/>
        <v>1.0416666666666667</v>
      </c>
      <c r="H25" s="146">
        <v>24</v>
      </c>
      <c r="I25" s="144">
        <f t="shared" si="25"/>
        <v>25</v>
      </c>
      <c r="J25" s="146">
        <v>1</v>
      </c>
      <c r="K25" s="146">
        <v>2025</v>
      </c>
      <c r="L25" s="146">
        <v>2025</v>
      </c>
      <c r="M25" s="146"/>
      <c r="N25" s="146"/>
      <c r="O25" s="146"/>
      <c r="P25" s="144">
        <f t="shared" si="30"/>
        <v>24</v>
      </c>
      <c r="Q25" s="146">
        <v>1</v>
      </c>
      <c r="R25" s="146"/>
      <c r="S25" s="146"/>
      <c r="T25" s="146"/>
      <c r="U25" s="144">
        <f t="shared" si="27"/>
        <v>25</v>
      </c>
      <c r="V25" s="146"/>
      <c r="W25" s="146"/>
      <c r="X25" s="146"/>
      <c r="Y25" s="146"/>
      <c r="Z25" s="141">
        <f t="shared" si="16"/>
        <v>25</v>
      </c>
      <c r="AA25" s="146"/>
      <c r="AB25" s="146"/>
      <c r="AC25" s="146"/>
      <c r="AD25" s="146"/>
      <c r="AE25" s="141">
        <f t="shared" si="17"/>
        <v>25</v>
      </c>
      <c r="AF25" s="146"/>
      <c r="AG25" s="146"/>
      <c r="AH25" s="146"/>
      <c r="AI25" s="146"/>
      <c r="AJ25" s="141">
        <f t="shared" si="18"/>
        <v>25</v>
      </c>
      <c r="AK25" s="146"/>
      <c r="AL25" s="146"/>
      <c r="AM25" s="146"/>
      <c r="AN25" s="146"/>
      <c r="AO25" s="141">
        <f t="shared" si="19"/>
        <v>25</v>
      </c>
      <c r="AP25" s="146"/>
      <c r="AQ25" s="146"/>
      <c r="AR25" s="146"/>
      <c r="AS25" s="146"/>
      <c r="AT25" s="141">
        <f t="shared" si="20"/>
        <v>25</v>
      </c>
      <c r="AU25" s="146"/>
      <c r="AV25" s="146"/>
      <c r="AW25" s="146"/>
      <c r="AX25" s="146"/>
      <c r="AY25" s="141">
        <f t="shared" si="21"/>
        <v>25</v>
      </c>
      <c r="AZ25" s="146"/>
      <c r="BA25" s="146"/>
      <c r="BB25" s="146"/>
      <c r="BC25" s="146"/>
      <c r="BD25" s="141">
        <f>SUM(AY25:BC25)</f>
        <v>25</v>
      </c>
      <c r="BE25" s="146"/>
      <c r="BF25" s="146"/>
      <c r="BG25" s="146"/>
      <c r="BH25" s="146"/>
      <c r="BI25" s="141">
        <f t="shared" si="22"/>
        <v>25</v>
      </c>
      <c r="BJ25" s="146"/>
      <c r="BK25" s="146"/>
      <c r="BL25" s="146"/>
      <c r="BM25" s="146"/>
      <c r="BN25" s="141">
        <f t="shared" si="23"/>
        <v>25</v>
      </c>
      <c r="BO25" s="146"/>
      <c r="BP25" s="146"/>
      <c r="BQ25" s="146"/>
      <c r="BR25" s="146"/>
      <c r="BS25" s="141">
        <f t="shared" si="24"/>
        <v>25</v>
      </c>
    </row>
    <row r="26" spans="1:71" x14ac:dyDescent="0.25">
      <c r="A26" s="1"/>
      <c r="B26" s="26" t="s">
        <v>282</v>
      </c>
      <c r="C26" s="27">
        <v>99</v>
      </c>
      <c r="D26" s="27"/>
      <c r="E26" s="23">
        <v>49</v>
      </c>
      <c r="F26" s="1"/>
      <c r="G26" s="2">
        <f t="shared" si="29"/>
        <v>0.63265306122448983</v>
      </c>
      <c r="H26" s="9">
        <v>24</v>
      </c>
      <c r="I26" s="66">
        <f t="shared" si="25"/>
        <v>24</v>
      </c>
      <c r="J26" s="9"/>
      <c r="K26" s="9">
        <v>2025</v>
      </c>
      <c r="L26" s="9">
        <v>2025</v>
      </c>
      <c r="M26" s="9"/>
      <c r="N26" s="9"/>
      <c r="O26" s="9">
        <v>6</v>
      </c>
      <c r="P26" s="66">
        <f t="shared" si="30"/>
        <v>30</v>
      </c>
      <c r="Q26" s="9"/>
      <c r="R26" s="9"/>
      <c r="S26" s="9"/>
      <c r="T26" s="9"/>
      <c r="U26" s="66">
        <f t="shared" si="27"/>
        <v>30</v>
      </c>
      <c r="V26" s="9"/>
      <c r="W26" s="9"/>
      <c r="X26" s="9"/>
      <c r="Y26" s="9"/>
      <c r="Z26" s="1">
        <f t="shared" si="16"/>
        <v>30</v>
      </c>
      <c r="AA26" s="9"/>
      <c r="AB26" s="9"/>
      <c r="AC26" s="9"/>
      <c r="AD26" s="9"/>
      <c r="AE26" s="1">
        <f t="shared" si="17"/>
        <v>30</v>
      </c>
      <c r="AF26" s="9"/>
      <c r="AG26" s="9"/>
      <c r="AH26" s="9"/>
      <c r="AI26" s="9"/>
      <c r="AJ26" s="1">
        <f t="shared" si="18"/>
        <v>30</v>
      </c>
      <c r="AK26" s="9"/>
      <c r="AL26" s="9"/>
      <c r="AM26" s="9"/>
      <c r="AN26" s="9"/>
      <c r="AO26" s="1">
        <f t="shared" si="19"/>
        <v>30</v>
      </c>
      <c r="AP26" s="9"/>
      <c r="AQ26" s="9">
        <v>1</v>
      </c>
      <c r="AR26" s="9"/>
      <c r="AS26" s="9"/>
      <c r="AT26" s="1">
        <f t="shared" si="20"/>
        <v>31</v>
      </c>
      <c r="AU26" s="9"/>
      <c r="AV26" s="9"/>
      <c r="AW26" s="9"/>
      <c r="AX26" s="9"/>
      <c r="AY26" s="1">
        <f t="shared" si="21"/>
        <v>31</v>
      </c>
      <c r="AZ26" s="9"/>
      <c r="BA26" s="9"/>
      <c r="BB26" s="9"/>
      <c r="BC26" s="9"/>
      <c r="BD26" s="1">
        <f>SUM(AY26:BC26)</f>
        <v>31</v>
      </c>
      <c r="BE26" s="9"/>
      <c r="BF26" s="9"/>
      <c r="BG26" s="9"/>
      <c r="BH26" s="9"/>
      <c r="BI26" s="1">
        <f t="shared" si="22"/>
        <v>31</v>
      </c>
      <c r="BJ26" s="9"/>
      <c r="BK26" s="9"/>
      <c r="BL26" s="9"/>
      <c r="BM26" s="9"/>
      <c r="BN26" s="1">
        <f t="shared" si="23"/>
        <v>31</v>
      </c>
      <c r="BO26" s="9"/>
      <c r="BP26" s="9"/>
      <c r="BQ26" s="9"/>
      <c r="BR26" s="9"/>
      <c r="BS26" s="1">
        <f t="shared" si="24"/>
        <v>31</v>
      </c>
    </row>
    <row r="27" spans="1:71" x14ac:dyDescent="0.25">
      <c r="A27" s="1"/>
      <c r="B27" s="26"/>
      <c r="C27" s="27"/>
      <c r="D27" s="27"/>
      <c r="E27" s="23"/>
      <c r="F27" s="1"/>
      <c r="G27" s="2"/>
      <c r="H27" s="9"/>
      <c r="I27" s="66"/>
      <c r="J27" s="9"/>
      <c r="K27" s="9"/>
      <c r="L27" s="9"/>
      <c r="M27" s="9"/>
      <c r="N27" s="9"/>
      <c r="O27" s="9"/>
      <c r="P27" s="66"/>
      <c r="Q27" s="9"/>
      <c r="R27" s="9"/>
      <c r="S27" s="9"/>
      <c r="T27" s="9"/>
      <c r="U27" s="66"/>
      <c r="V27" s="9"/>
      <c r="W27" s="9"/>
      <c r="X27" s="9"/>
      <c r="Y27" s="9"/>
      <c r="Z27" s="1"/>
      <c r="AA27" s="9"/>
      <c r="AB27" s="9"/>
      <c r="AC27" s="9"/>
      <c r="AD27" s="9"/>
      <c r="AE27" s="1"/>
      <c r="AF27" s="9"/>
      <c r="AG27" s="9"/>
      <c r="AH27" s="9"/>
      <c r="AI27" s="9"/>
      <c r="AJ27" s="1"/>
      <c r="AK27" s="9"/>
      <c r="AL27" s="9"/>
      <c r="AM27" s="9"/>
      <c r="AN27" s="9"/>
      <c r="AO27" s="1"/>
      <c r="AP27" s="9"/>
      <c r="AQ27" s="9"/>
      <c r="AR27" s="9"/>
      <c r="AS27" s="9"/>
      <c r="AT27" s="1"/>
      <c r="AU27" s="9"/>
      <c r="AV27" s="9"/>
      <c r="AW27" s="9"/>
      <c r="AX27" s="9"/>
      <c r="AY27" s="1"/>
      <c r="AZ27" s="9"/>
      <c r="BA27" s="9"/>
      <c r="BB27" s="9"/>
      <c r="BC27" s="9"/>
      <c r="BD27" s="1"/>
      <c r="BE27" s="9"/>
      <c r="BF27" s="9"/>
      <c r="BG27" s="9"/>
      <c r="BH27" s="9"/>
      <c r="BI27" s="1"/>
      <c r="BJ27" s="9"/>
      <c r="BK27" s="9"/>
      <c r="BL27" s="9"/>
      <c r="BM27" s="9"/>
      <c r="BN27" s="1"/>
      <c r="BO27" s="9"/>
      <c r="BP27" s="9"/>
      <c r="BQ27" s="9"/>
      <c r="BR27" s="9"/>
      <c r="BS27" s="1"/>
    </row>
    <row r="28" spans="1:7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f t="shared" ref="M28:AR28" si="31">SUM(M15:M26)</f>
        <v>4</v>
      </c>
      <c r="N28" s="1">
        <f t="shared" si="31"/>
        <v>38</v>
      </c>
      <c r="O28" s="1">
        <f t="shared" si="31"/>
        <v>6</v>
      </c>
      <c r="P28" s="1">
        <f t="shared" si="31"/>
        <v>252</v>
      </c>
      <c r="Q28" s="1">
        <f t="shared" si="31"/>
        <v>1</v>
      </c>
      <c r="R28" s="1">
        <f t="shared" si="31"/>
        <v>0</v>
      </c>
      <c r="S28" s="1">
        <f t="shared" si="31"/>
        <v>0</v>
      </c>
      <c r="T28" s="1">
        <f t="shared" si="31"/>
        <v>0</v>
      </c>
      <c r="U28" s="1">
        <f t="shared" si="31"/>
        <v>253</v>
      </c>
      <c r="V28" s="1">
        <f t="shared" si="31"/>
        <v>3</v>
      </c>
      <c r="W28" s="1">
        <f t="shared" si="31"/>
        <v>1</v>
      </c>
      <c r="X28" s="1">
        <f t="shared" si="31"/>
        <v>15</v>
      </c>
      <c r="Y28" s="1">
        <f t="shared" si="31"/>
        <v>0</v>
      </c>
      <c r="Z28" s="1">
        <f t="shared" si="31"/>
        <v>272</v>
      </c>
      <c r="AA28" s="1">
        <f t="shared" si="31"/>
        <v>0</v>
      </c>
      <c r="AB28" s="1">
        <f t="shared" si="31"/>
        <v>0</v>
      </c>
      <c r="AC28" s="1">
        <f t="shared" si="31"/>
        <v>0</v>
      </c>
      <c r="AD28" s="1">
        <f t="shared" si="31"/>
        <v>0</v>
      </c>
      <c r="AE28" s="1">
        <f t="shared" si="31"/>
        <v>272</v>
      </c>
      <c r="AF28" s="1">
        <f t="shared" si="31"/>
        <v>0</v>
      </c>
      <c r="AG28" s="1">
        <f t="shared" si="31"/>
        <v>0</v>
      </c>
      <c r="AH28" s="1">
        <f t="shared" si="31"/>
        <v>29</v>
      </c>
      <c r="AI28" s="1">
        <f t="shared" si="31"/>
        <v>0</v>
      </c>
      <c r="AJ28" s="1">
        <f t="shared" si="31"/>
        <v>301</v>
      </c>
      <c r="AK28" s="1">
        <f t="shared" si="31"/>
        <v>0</v>
      </c>
      <c r="AL28" s="1">
        <f t="shared" si="31"/>
        <v>0</v>
      </c>
      <c r="AM28" s="1">
        <f t="shared" si="31"/>
        <v>0</v>
      </c>
      <c r="AN28" s="1">
        <f t="shared" si="31"/>
        <v>0</v>
      </c>
      <c r="AO28" s="1">
        <f t="shared" si="31"/>
        <v>301</v>
      </c>
      <c r="AP28" s="1">
        <f t="shared" si="31"/>
        <v>1</v>
      </c>
      <c r="AQ28" s="1">
        <f t="shared" si="31"/>
        <v>2</v>
      </c>
      <c r="AR28" s="1">
        <f t="shared" si="31"/>
        <v>14</v>
      </c>
      <c r="AS28" s="1">
        <f t="shared" ref="AS28:BS28" si="32">SUM(AS15:AS26)</f>
        <v>1</v>
      </c>
      <c r="AT28" s="1">
        <f t="shared" si="32"/>
        <v>319</v>
      </c>
      <c r="AU28" s="1">
        <f t="shared" si="32"/>
        <v>0</v>
      </c>
      <c r="AV28" s="1">
        <f t="shared" si="32"/>
        <v>0</v>
      </c>
      <c r="AW28" s="1">
        <f t="shared" si="32"/>
        <v>1</v>
      </c>
      <c r="AX28" s="1">
        <f t="shared" si="32"/>
        <v>0</v>
      </c>
      <c r="AY28" s="1">
        <f t="shared" si="32"/>
        <v>320</v>
      </c>
      <c r="AZ28" s="1">
        <f t="shared" si="32"/>
        <v>0</v>
      </c>
      <c r="BA28" s="1">
        <f t="shared" si="32"/>
        <v>0</v>
      </c>
      <c r="BB28" s="1">
        <f t="shared" si="32"/>
        <v>0</v>
      </c>
      <c r="BC28" s="1">
        <f t="shared" si="32"/>
        <v>0</v>
      </c>
      <c r="BD28" s="1">
        <f t="shared" si="32"/>
        <v>320</v>
      </c>
      <c r="BE28" s="1">
        <f t="shared" si="32"/>
        <v>0</v>
      </c>
      <c r="BF28" s="1">
        <f t="shared" si="32"/>
        <v>0</v>
      </c>
      <c r="BG28" s="1">
        <f t="shared" si="32"/>
        <v>0</v>
      </c>
      <c r="BH28" s="1">
        <f t="shared" si="32"/>
        <v>0</v>
      </c>
      <c r="BI28" s="1">
        <f t="shared" si="32"/>
        <v>320</v>
      </c>
      <c r="BJ28" s="1">
        <f t="shared" si="32"/>
        <v>0</v>
      </c>
      <c r="BK28" s="1">
        <f t="shared" si="32"/>
        <v>0</v>
      </c>
      <c r="BL28" s="1">
        <f t="shared" si="32"/>
        <v>0</v>
      </c>
      <c r="BM28" s="1">
        <f t="shared" si="32"/>
        <v>0</v>
      </c>
      <c r="BN28" s="1">
        <f t="shared" si="32"/>
        <v>320</v>
      </c>
      <c r="BO28" s="1">
        <f t="shared" si="32"/>
        <v>0</v>
      </c>
      <c r="BP28" s="1">
        <f t="shared" si="32"/>
        <v>0</v>
      </c>
      <c r="BQ28" s="1">
        <f t="shared" si="32"/>
        <v>0</v>
      </c>
      <c r="BR28" s="1">
        <f t="shared" si="32"/>
        <v>0</v>
      </c>
      <c r="BS28" s="1">
        <f t="shared" si="32"/>
        <v>320</v>
      </c>
    </row>
    <row r="29" spans="1:71" x14ac:dyDescent="0.25">
      <c r="A29" s="1"/>
      <c r="B29" s="1" t="s">
        <v>31</v>
      </c>
      <c r="C29" s="1">
        <f>COUNT(C16:C26)</f>
        <v>11</v>
      </c>
      <c r="D29" s="1"/>
      <c r="E29" s="1">
        <f>SUM(E15:E26)</f>
        <v>382</v>
      </c>
      <c r="F29" s="1">
        <f>SUM(E15:E26)+1</f>
        <v>383</v>
      </c>
      <c r="G29" s="2">
        <f>$BS28/F29</f>
        <v>0.835509138381201</v>
      </c>
      <c r="H29" s="1">
        <f>SUM(H15:H26)</f>
        <v>204</v>
      </c>
      <c r="I29" s="1">
        <f>SUM(I15:I26)</f>
        <v>209</v>
      </c>
      <c r="J29" s="1">
        <f>SUM(J15:J26)</f>
        <v>5</v>
      </c>
      <c r="K29" s="1"/>
      <c r="L29" s="1"/>
      <c r="M29" s="1"/>
      <c r="N29" s="1"/>
      <c r="O29" s="1"/>
      <c r="P29" s="2">
        <f>P28/F29</f>
        <v>0.65796344647519578</v>
      </c>
      <c r="Q29" s="1">
        <f>L28+Q28</f>
        <v>1</v>
      </c>
      <c r="R29" s="1">
        <f>M28+R28</f>
        <v>4</v>
      </c>
      <c r="S29" s="1">
        <f>N28+S28</f>
        <v>38</v>
      </c>
      <c r="T29" s="1">
        <f>O28+T28</f>
        <v>6</v>
      </c>
      <c r="U29" s="2">
        <f>U28/F29</f>
        <v>0.66057441253263705</v>
      </c>
      <c r="V29" s="1">
        <f>+Q29+V28</f>
        <v>4</v>
      </c>
      <c r="W29" s="1">
        <f>R29+W28</f>
        <v>5</v>
      </c>
      <c r="X29" s="1">
        <f>S29+X28</f>
        <v>53</v>
      </c>
      <c r="Y29" s="1">
        <f>T29+Y28</f>
        <v>6</v>
      </c>
      <c r="Z29" s="2">
        <f>Z28/F29</f>
        <v>0.71018276762402088</v>
      </c>
      <c r="AA29" s="1">
        <f>+V29+AA28</f>
        <v>4</v>
      </c>
      <c r="AB29" s="1">
        <f>W29+AB28</f>
        <v>5</v>
      </c>
      <c r="AC29" s="1">
        <f>X29+AC28</f>
        <v>53</v>
      </c>
      <c r="AD29" s="1">
        <f>Y29+AD28</f>
        <v>6</v>
      </c>
      <c r="AE29" s="2">
        <f>AE28/F29</f>
        <v>0.71018276762402088</v>
      </c>
      <c r="AF29" s="1">
        <f>+AA29+AF28</f>
        <v>4</v>
      </c>
      <c r="AG29" s="1">
        <f>AB29+AG28</f>
        <v>5</v>
      </c>
      <c r="AH29" s="1">
        <f>AC29+AH28</f>
        <v>82</v>
      </c>
      <c r="AI29" s="1">
        <f>AD29+AI28</f>
        <v>6</v>
      </c>
      <c r="AJ29" s="2">
        <f>AJ28/F29</f>
        <v>0.78590078328981727</v>
      </c>
      <c r="AK29" s="1">
        <f>+AF29+AK28</f>
        <v>4</v>
      </c>
      <c r="AL29" s="1">
        <f>AG29+AL28</f>
        <v>5</v>
      </c>
      <c r="AM29" s="1">
        <f>AH29+AM28</f>
        <v>82</v>
      </c>
      <c r="AN29" s="1">
        <f>AI29+AN28</f>
        <v>6</v>
      </c>
      <c r="AO29" s="2">
        <f>AO28/F29</f>
        <v>0.78590078328981727</v>
      </c>
      <c r="AP29" s="1">
        <f>+AK29+AP28</f>
        <v>5</v>
      </c>
      <c r="AQ29" s="1">
        <f>AL29+AQ28</f>
        <v>7</v>
      </c>
      <c r="AR29" s="1">
        <f>AM29+AR28</f>
        <v>96</v>
      </c>
      <c r="AS29" s="1">
        <f>AN29+AS28</f>
        <v>7</v>
      </c>
      <c r="AT29" s="2">
        <f>AT28/F29</f>
        <v>0.83289817232375984</v>
      </c>
      <c r="AU29" s="1">
        <f>+AP29+AU28</f>
        <v>5</v>
      </c>
      <c r="AV29" s="1">
        <f>AQ29+AV28</f>
        <v>7</v>
      </c>
      <c r="AW29" s="1">
        <f>AR29+AW28</f>
        <v>97</v>
      </c>
      <c r="AX29" s="1">
        <f>AS29+AX28</f>
        <v>7</v>
      </c>
      <c r="AY29" s="2">
        <f>AY28/F29</f>
        <v>0.835509138381201</v>
      </c>
      <c r="AZ29" s="1">
        <f>+AU29+AZ28</f>
        <v>5</v>
      </c>
      <c r="BA29" s="1">
        <f>AV29+BA28</f>
        <v>7</v>
      </c>
      <c r="BB29" s="1">
        <f>AW29+BB28</f>
        <v>97</v>
      </c>
      <c r="BC29" s="1">
        <f>AX29+BC28</f>
        <v>7</v>
      </c>
      <c r="BD29" s="2">
        <f>BD28/F29</f>
        <v>0.835509138381201</v>
      </c>
      <c r="BE29" s="1">
        <f>+AZ29+BE28</f>
        <v>5</v>
      </c>
      <c r="BF29" s="1">
        <f>BA29+BF28</f>
        <v>7</v>
      </c>
      <c r="BG29" s="1">
        <f>BB29+BG28</f>
        <v>97</v>
      </c>
      <c r="BH29" s="1">
        <f>BC29+BH28</f>
        <v>7</v>
      </c>
      <c r="BI29" s="2">
        <f>BI28/F29</f>
        <v>0.835509138381201</v>
      </c>
      <c r="BJ29" s="1">
        <f>+BE29+BJ28</f>
        <v>5</v>
      </c>
      <c r="BK29" s="1">
        <f>BF29+BK28</f>
        <v>7</v>
      </c>
      <c r="BL29" s="1">
        <f>BG29+BL28</f>
        <v>97</v>
      </c>
      <c r="BM29" s="1">
        <f>BH29+BM28</f>
        <v>7</v>
      </c>
      <c r="BN29" s="2">
        <f>BN28/F29</f>
        <v>0.835509138381201</v>
      </c>
      <c r="BO29" s="1">
        <f>+BJ29+BO28</f>
        <v>5</v>
      </c>
      <c r="BP29" s="1">
        <f>BK29+BP28</f>
        <v>7</v>
      </c>
      <c r="BQ29" s="1">
        <f>BL29+BQ28</f>
        <v>97</v>
      </c>
      <c r="BR29" s="1">
        <f>BM29+BR28</f>
        <v>7</v>
      </c>
      <c r="BS29" s="2">
        <f>BS28/F29</f>
        <v>0.835509138381201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paperSize="5" scale="2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S1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AR6" sqref="AR6"/>
    </sheetView>
  </sheetViews>
  <sheetFormatPr defaultColWidth="8.85546875" defaultRowHeight="15" x14ac:dyDescent="0.25"/>
  <cols>
    <col min="1" max="1" width="16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7" width="3.85546875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7.140625" customWidth="1"/>
    <col min="52" max="55" width="3" customWidth="1"/>
    <col min="56" max="56" width="10.5703125" customWidth="1"/>
    <col min="57" max="60" width="3" customWidth="1"/>
    <col min="61" max="61" width="9" customWidth="1"/>
    <col min="62" max="65" width="3" customWidth="1"/>
    <col min="66" max="66" width="8.7109375" customWidth="1"/>
    <col min="67" max="70" width="3" customWidth="1"/>
    <col min="71" max="71" width="8.425781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29.2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ht="16.5" customHeight="1" x14ac:dyDescent="0.25">
      <c r="A3" s="3" t="s">
        <v>283</v>
      </c>
      <c r="B3" s="4"/>
      <c r="C3" s="4"/>
      <c r="D3" s="4"/>
      <c r="E3" s="32"/>
      <c r="F3" s="4"/>
      <c r="G3" s="5"/>
      <c r="H3" s="71"/>
      <c r="I3" s="71"/>
      <c r="J3" s="75"/>
      <c r="K3" s="42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 t="shared" ref="U3:U9" si="0">SUM(P3:T3)</f>
        <v>0</v>
      </c>
      <c r="V3" s="8"/>
      <c r="W3" s="8"/>
      <c r="X3" s="8"/>
      <c r="Y3" s="8"/>
      <c r="Z3" s="1">
        <f t="shared" ref="Z3:Z9" si="1">SUM(U3:Y3)</f>
        <v>0</v>
      </c>
      <c r="AA3" s="8"/>
      <c r="AB3" s="8"/>
      <c r="AC3" s="8"/>
      <c r="AD3" s="8"/>
      <c r="AE3" s="1">
        <f t="shared" ref="AE3:AE9" si="2">SUM(Z3:AD3)</f>
        <v>0</v>
      </c>
      <c r="AF3" s="8"/>
      <c r="AG3" s="8"/>
      <c r="AH3" s="8"/>
      <c r="AI3" s="8"/>
      <c r="AJ3" s="1">
        <f t="shared" ref="AJ3:AJ9" si="3">SUM(AE3:AI3)</f>
        <v>0</v>
      </c>
      <c r="AK3" s="8"/>
      <c r="AL3" s="8"/>
      <c r="AM3" s="8"/>
      <c r="AN3" s="8"/>
      <c r="AO3" s="1">
        <f t="shared" ref="AO3:AO9" si="4">SUM(AJ3:AN3)</f>
        <v>0</v>
      </c>
      <c r="AP3" s="8"/>
      <c r="AQ3" s="8"/>
      <c r="AR3" s="8"/>
      <c r="AS3" s="8"/>
      <c r="AT3" s="1">
        <f t="shared" ref="AT3:AT9" si="5">SUM(AO3:AS3)</f>
        <v>0</v>
      </c>
      <c r="AU3" s="8"/>
      <c r="AV3" s="8"/>
      <c r="AW3" s="8"/>
      <c r="AX3" s="8"/>
      <c r="AY3" s="1">
        <f t="shared" ref="AY3:AY9" si="6">SUM(AT3:AX3)</f>
        <v>0</v>
      </c>
      <c r="AZ3" s="8"/>
      <c r="BA3" s="8"/>
      <c r="BB3" s="8"/>
      <c r="BC3" s="8"/>
      <c r="BD3" s="1">
        <f t="shared" ref="BD3:BD9" si="7">SUM(AY3:BC3)</f>
        <v>0</v>
      </c>
      <c r="BE3" s="8"/>
      <c r="BF3" s="8"/>
      <c r="BG3" s="8"/>
      <c r="BH3" s="8"/>
      <c r="BI3" s="1">
        <f t="shared" ref="BI3:BI9" si="8">SUM(BD3:BH3)</f>
        <v>0</v>
      </c>
      <c r="BJ3" s="8"/>
      <c r="BK3" s="8"/>
      <c r="BL3" s="8"/>
      <c r="BM3" s="8"/>
      <c r="BN3" s="1">
        <f t="shared" ref="BN3:BN9" si="9">SUM(BI3:BM3)</f>
        <v>0</v>
      </c>
      <c r="BO3" s="8"/>
      <c r="BP3" s="8"/>
      <c r="BQ3" s="8"/>
      <c r="BR3" s="8"/>
      <c r="BS3" s="1">
        <f t="shared" ref="BS3:BS9" si="10">SUM(BN3:BR3)</f>
        <v>0</v>
      </c>
    </row>
    <row r="4" spans="1:71" s="86" customFormat="1" x14ac:dyDescent="0.25">
      <c r="A4" s="82"/>
      <c r="B4" s="134" t="s">
        <v>284</v>
      </c>
      <c r="C4" s="136">
        <v>1</v>
      </c>
      <c r="D4" s="136">
        <v>8760</v>
      </c>
      <c r="E4" s="137">
        <v>47</v>
      </c>
      <c r="F4" s="82"/>
      <c r="G4" s="89">
        <f>$BS4/E4</f>
        <v>0.76595744680851063</v>
      </c>
      <c r="H4" s="90">
        <v>35</v>
      </c>
      <c r="I4" s="90">
        <f t="shared" ref="I4:I9" si="11">+H4+J4</f>
        <v>36</v>
      </c>
      <c r="J4" s="91">
        <v>1</v>
      </c>
      <c r="K4" s="138">
        <v>2025</v>
      </c>
      <c r="L4" s="8">
        <v>2025</v>
      </c>
      <c r="M4" s="85"/>
      <c r="N4" s="85"/>
      <c r="O4" s="85"/>
      <c r="P4" s="84">
        <f t="shared" ref="P4:P9" si="12">SUM(M4:O4)+H4</f>
        <v>35</v>
      </c>
      <c r="Q4" s="85"/>
      <c r="R4" s="85"/>
      <c r="S4" s="85"/>
      <c r="T4" s="85"/>
      <c r="U4" s="82">
        <f t="shared" si="0"/>
        <v>35</v>
      </c>
      <c r="V4" s="85">
        <v>1</v>
      </c>
      <c r="W4" s="85"/>
      <c r="X4" s="85"/>
      <c r="Y4" s="85"/>
      <c r="Z4" s="82">
        <f t="shared" si="1"/>
        <v>36</v>
      </c>
      <c r="AA4" s="85"/>
      <c r="AB4" s="85"/>
      <c r="AC4" s="85"/>
      <c r="AD4" s="85"/>
      <c r="AE4" s="82">
        <f t="shared" si="2"/>
        <v>36</v>
      </c>
      <c r="AF4" s="85"/>
      <c r="AG4" s="85"/>
      <c r="AH4" s="85"/>
      <c r="AI4" s="85"/>
      <c r="AJ4" s="82">
        <f t="shared" si="3"/>
        <v>36</v>
      </c>
      <c r="AK4" s="85"/>
      <c r="AL4" s="85"/>
      <c r="AM4" s="85"/>
      <c r="AN4" s="85"/>
      <c r="AO4" s="82">
        <f t="shared" si="4"/>
        <v>36</v>
      </c>
      <c r="AP4" s="85"/>
      <c r="AQ4" s="85"/>
      <c r="AR4" s="85"/>
      <c r="AS4" s="85"/>
      <c r="AT4" s="82">
        <f t="shared" si="5"/>
        <v>36</v>
      </c>
      <c r="AU4" s="85"/>
      <c r="AV4" s="85"/>
      <c r="AW4" s="85"/>
      <c r="AX4" s="85"/>
      <c r="AY4" s="82">
        <f t="shared" si="6"/>
        <v>36</v>
      </c>
      <c r="AZ4" s="85"/>
      <c r="BA4" s="85"/>
      <c r="BB4" s="85"/>
      <c r="BC4" s="85"/>
      <c r="BD4" s="82">
        <f t="shared" si="7"/>
        <v>36</v>
      </c>
      <c r="BE4" s="85"/>
      <c r="BF4" s="85"/>
      <c r="BG4" s="85"/>
      <c r="BH4" s="85"/>
      <c r="BI4" s="82">
        <f t="shared" si="8"/>
        <v>36</v>
      </c>
      <c r="BJ4" s="85"/>
      <c r="BK4" s="85"/>
      <c r="BL4" s="85"/>
      <c r="BM4" s="85"/>
      <c r="BN4" s="82">
        <f t="shared" si="9"/>
        <v>36</v>
      </c>
      <c r="BO4" s="85"/>
      <c r="BP4" s="85"/>
      <c r="BQ4" s="85"/>
      <c r="BR4" s="85"/>
      <c r="BS4" s="82">
        <f t="shared" si="10"/>
        <v>36</v>
      </c>
    </row>
    <row r="5" spans="1:71" s="86" customFormat="1" x14ac:dyDescent="0.25">
      <c r="A5" s="82"/>
      <c r="B5" s="134" t="s">
        <v>285</v>
      </c>
      <c r="C5" s="139">
        <v>3</v>
      </c>
      <c r="D5" s="139">
        <v>9539</v>
      </c>
      <c r="E5" s="140">
        <v>28</v>
      </c>
      <c r="F5" s="82"/>
      <c r="G5" s="89">
        <f t="shared" ref="G5:G9" si="13">$BS5/E5</f>
        <v>0.75</v>
      </c>
      <c r="H5" s="90">
        <v>21</v>
      </c>
      <c r="I5" s="90">
        <f t="shared" si="11"/>
        <v>21</v>
      </c>
      <c r="J5" s="91"/>
      <c r="K5" s="138">
        <v>2023</v>
      </c>
      <c r="L5" s="8">
        <v>2025</v>
      </c>
      <c r="M5" s="85"/>
      <c r="N5" s="85"/>
      <c r="O5" s="85"/>
      <c r="P5" s="84">
        <f t="shared" si="12"/>
        <v>21</v>
      </c>
      <c r="Q5" s="98"/>
      <c r="R5" s="85"/>
      <c r="S5" s="85"/>
      <c r="T5" s="85"/>
      <c r="U5" s="82">
        <f t="shared" si="0"/>
        <v>21</v>
      </c>
      <c r="V5" s="85"/>
      <c r="W5" s="85"/>
      <c r="X5" s="85"/>
      <c r="Y5" s="85"/>
      <c r="Z5" s="82">
        <f t="shared" si="1"/>
        <v>21</v>
      </c>
      <c r="AA5" s="85"/>
      <c r="AB5" s="85"/>
      <c r="AC5" s="85"/>
      <c r="AD5" s="85"/>
      <c r="AE5" s="82">
        <f t="shared" si="2"/>
        <v>21</v>
      </c>
      <c r="AF5" s="85"/>
      <c r="AG5" s="85"/>
      <c r="AH5" s="85"/>
      <c r="AI5" s="85"/>
      <c r="AJ5" s="82">
        <f t="shared" si="3"/>
        <v>21</v>
      </c>
      <c r="AK5" s="85"/>
      <c r="AL5" s="85"/>
      <c r="AM5" s="85"/>
      <c r="AN5" s="85"/>
      <c r="AO5" s="82">
        <f t="shared" si="4"/>
        <v>21</v>
      </c>
      <c r="AP5" s="85"/>
      <c r="AQ5" s="85"/>
      <c r="AR5" s="85"/>
      <c r="AS5" s="85"/>
      <c r="AT5" s="82">
        <f t="shared" si="5"/>
        <v>21</v>
      </c>
      <c r="AU5" s="85"/>
      <c r="AV5" s="85"/>
      <c r="AW5" s="85"/>
      <c r="AX5" s="85"/>
      <c r="AY5" s="82">
        <f t="shared" si="6"/>
        <v>21</v>
      </c>
      <c r="AZ5" s="85"/>
      <c r="BA5" s="85"/>
      <c r="BB5" s="85"/>
      <c r="BC5" s="85"/>
      <c r="BD5" s="82">
        <f t="shared" si="7"/>
        <v>21</v>
      </c>
      <c r="BE5" s="85"/>
      <c r="BF5" s="85"/>
      <c r="BG5" s="85"/>
      <c r="BH5" s="85"/>
      <c r="BI5" s="82">
        <f t="shared" si="8"/>
        <v>21</v>
      </c>
      <c r="BJ5" s="85"/>
      <c r="BK5" s="85"/>
      <c r="BL5" s="85"/>
      <c r="BM5" s="85"/>
      <c r="BN5" s="82">
        <f t="shared" si="9"/>
        <v>21</v>
      </c>
      <c r="BO5" s="85"/>
      <c r="BP5" s="85"/>
      <c r="BQ5" s="85"/>
      <c r="BR5" s="85"/>
      <c r="BS5" s="82">
        <f t="shared" si="10"/>
        <v>21</v>
      </c>
    </row>
    <row r="6" spans="1:71" s="86" customFormat="1" x14ac:dyDescent="0.25">
      <c r="A6" s="82"/>
      <c r="B6" s="119" t="s">
        <v>286</v>
      </c>
      <c r="C6" s="136">
        <v>9</v>
      </c>
      <c r="D6" s="136">
        <v>6734</v>
      </c>
      <c r="E6" s="137">
        <v>22</v>
      </c>
      <c r="F6" s="82"/>
      <c r="G6" s="89">
        <f t="shared" si="13"/>
        <v>1.0454545454545454</v>
      </c>
      <c r="H6" s="90">
        <v>6</v>
      </c>
      <c r="I6" s="90">
        <f t="shared" si="11"/>
        <v>6</v>
      </c>
      <c r="J6" s="91"/>
      <c r="K6" s="138">
        <v>2025</v>
      </c>
      <c r="L6" s="8">
        <v>2025</v>
      </c>
      <c r="M6" s="85"/>
      <c r="N6" s="85">
        <v>3</v>
      </c>
      <c r="O6" s="85"/>
      <c r="P6" s="84">
        <f t="shared" si="12"/>
        <v>9</v>
      </c>
      <c r="Q6" s="85"/>
      <c r="R6" s="85"/>
      <c r="S6" s="85"/>
      <c r="T6" s="85"/>
      <c r="U6" s="82">
        <f t="shared" si="0"/>
        <v>9</v>
      </c>
      <c r="V6" s="85">
        <v>1</v>
      </c>
      <c r="W6" s="85"/>
      <c r="X6" s="85"/>
      <c r="Y6" s="85"/>
      <c r="Z6" s="82">
        <f t="shared" si="1"/>
        <v>10</v>
      </c>
      <c r="AA6" s="85"/>
      <c r="AB6" s="85"/>
      <c r="AC6" s="85"/>
      <c r="AD6" s="85"/>
      <c r="AE6" s="82">
        <f t="shared" si="2"/>
        <v>10</v>
      </c>
      <c r="AF6" s="85"/>
      <c r="AG6" s="85">
        <v>1</v>
      </c>
      <c r="AH6" s="85"/>
      <c r="AI6" s="85"/>
      <c r="AJ6" s="82">
        <f t="shared" si="3"/>
        <v>11</v>
      </c>
      <c r="AK6" s="85"/>
      <c r="AL6" s="85"/>
      <c r="AM6" s="85"/>
      <c r="AN6" s="85"/>
      <c r="AO6" s="82">
        <f t="shared" si="4"/>
        <v>11</v>
      </c>
      <c r="AP6" s="85"/>
      <c r="AQ6" s="85"/>
      <c r="AR6" s="85">
        <v>12</v>
      </c>
      <c r="AS6" s="85"/>
      <c r="AT6" s="82">
        <f t="shared" si="5"/>
        <v>23</v>
      </c>
      <c r="AU6" s="85"/>
      <c r="AV6" s="85"/>
      <c r="AW6" s="85"/>
      <c r="AX6" s="85"/>
      <c r="AY6" s="82">
        <f t="shared" si="6"/>
        <v>23</v>
      </c>
      <c r="AZ6" s="85"/>
      <c r="BA6" s="85"/>
      <c r="BB6" s="85"/>
      <c r="BC6" s="85"/>
      <c r="BD6" s="82">
        <f t="shared" si="7"/>
        <v>23</v>
      </c>
      <c r="BE6" s="85"/>
      <c r="BF6" s="85"/>
      <c r="BG6" s="85"/>
      <c r="BH6" s="85"/>
      <c r="BI6" s="82">
        <f t="shared" si="8"/>
        <v>23</v>
      </c>
      <c r="BJ6" s="85"/>
      <c r="BK6" s="85"/>
      <c r="BL6" s="85"/>
      <c r="BM6" s="85"/>
      <c r="BN6" s="82">
        <f t="shared" si="9"/>
        <v>23</v>
      </c>
      <c r="BO6" s="85"/>
      <c r="BP6" s="85"/>
      <c r="BQ6" s="85"/>
      <c r="BR6" s="85"/>
      <c r="BS6" s="82">
        <f t="shared" si="10"/>
        <v>23</v>
      </c>
    </row>
    <row r="7" spans="1:71" s="86" customFormat="1" x14ac:dyDescent="0.25">
      <c r="A7" s="171"/>
      <c r="B7" s="119" t="s">
        <v>287</v>
      </c>
      <c r="C7" s="136">
        <v>10</v>
      </c>
      <c r="D7" s="136">
        <v>3433</v>
      </c>
      <c r="E7" s="137">
        <v>49</v>
      </c>
      <c r="F7" s="82"/>
      <c r="G7" s="89">
        <f t="shared" si="13"/>
        <v>0.65306122448979587</v>
      </c>
      <c r="H7" s="90">
        <v>32</v>
      </c>
      <c r="I7" s="90">
        <f t="shared" si="11"/>
        <v>32</v>
      </c>
      <c r="J7" s="91"/>
      <c r="K7" s="138">
        <v>2025</v>
      </c>
      <c r="L7" s="8">
        <v>2025</v>
      </c>
      <c r="M7" s="85"/>
      <c r="N7" s="85"/>
      <c r="O7" s="85"/>
      <c r="P7" s="84">
        <f t="shared" si="12"/>
        <v>32</v>
      </c>
      <c r="Q7" s="85"/>
      <c r="R7" s="85"/>
      <c r="S7" s="85"/>
      <c r="T7" s="85"/>
      <c r="U7" s="82">
        <f t="shared" si="0"/>
        <v>32</v>
      </c>
      <c r="V7" s="85"/>
      <c r="W7" s="85"/>
      <c r="X7" s="85"/>
      <c r="Y7" s="85"/>
      <c r="Z7" s="82">
        <f t="shared" si="1"/>
        <v>32</v>
      </c>
      <c r="AA7" s="85"/>
      <c r="AB7" s="85"/>
      <c r="AC7" s="85"/>
      <c r="AD7" s="85"/>
      <c r="AE7" s="82">
        <f t="shared" si="2"/>
        <v>32</v>
      </c>
      <c r="AF7" s="85"/>
      <c r="AG7" s="85"/>
      <c r="AH7" s="85"/>
      <c r="AI7" s="85"/>
      <c r="AJ7" s="82">
        <f t="shared" si="3"/>
        <v>32</v>
      </c>
      <c r="AK7" s="85"/>
      <c r="AL7" s="85"/>
      <c r="AM7" s="85"/>
      <c r="AN7" s="85"/>
      <c r="AO7" s="82">
        <f t="shared" si="4"/>
        <v>32</v>
      </c>
      <c r="AP7" s="85"/>
      <c r="AQ7" s="85"/>
      <c r="AR7" s="85"/>
      <c r="AS7" s="85"/>
      <c r="AT7" s="82">
        <f t="shared" si="5"/>
        <v>32</v>
      </c>
      <c r="AU7" s="85"/>
      <c r="AV7" s="85"/>
      <c r="AW7" s="85"/>
      <c r="AX7" s="85"/>
      <c r="AY7" s="82">
        <f t="shared" si="6"/>
        <v>32</v>
      </c>
      <c r="AZ7" s="85"/>
      <c r="BA7" s="85"/>
      <c r="BB7" s="85"/>
      <c r="BC7" s="85"/>
      <c r="BD7" s="82">
        <f t="shared" si="7"/>
        <v>32</v>
      </c>
      <c r="BE7" s="85"/>
      <c r="BF7" s="85"/>
      <c r="BG7" s="85"/>
      <c r="BH7" s="85"/>
      <c r="BI7" s="82">
        <f t="shared" si="8"/>
        <v>32</v>
      </c>
      <c r="BJ7" s="85"/>
      <c r="BK7" s="85"/>
      <c r="BL7" s="85"/>
      <c r="BM7" s="85"/>
      <c r="BN7" s="82">
        <f t="shared" si="9"/>
        <v>32</v>
      </c>
      <c r="BO7" s="85"/>
      <c r="BP7" s="85"/>
      <c r="BQ7" s="85"/>
      <c r="BR7" s="85"/>
      <c r="BS7" s="82">
        <f t="shared" si="10"/>
        <v>32</v>
      </c>
    </row>
    <row r="8" spans="1:71" s="86" customFormat="1" x14ac:dyDescent="0.25">
      <c r="A8" s="82"/>
      <c r="B8" s="134" t="s">
        <v>288</v>
      </c>
      <c r="C8" s="136">
        <v>13</v>
      </c>
      <c r="D8" s="136">
        <v>2779</v>
      </c>
      <c r="E8" s="137">
        <v>16</v>
      </c>
      <c r="F8" s="82"/>
      <c r="G8" s="89">
        <f t="shared" si="13"/>
        <v>0.5625</v>
      </c>
      <c r="H8" s="90">
        <v>9</v>
      </c>
      <c r="I8" s="90">
        <f t="shared" si="11"/>
        <v>9</v>
      </c>
      <c r="J8" s="91"/>
      <c r="K8" s="138">
        <v>2025</v>
      </c>
      <c r="L8" s="8">
        <v>2025</v>
      </c>
      <c r="M8" s="85"/>
      <c r="N8" s="85"/>
      <c r="O8" s="85"/>
      <c r="P8" s="84">
        <f t="shared" si="12"/>
        <v>9</v>
      </c>
      <c r="Q8" s="85"/>
      <c r="R8" s="85"/>
      <c r="S8" s="85"/>
      <c r="T8" s="85"/>
      <c r="U8" s="82">
        <f t="shared" si="0"/>
        <v>9</v>
      </c>
      <c r="V8" s="85"/>
      <c r="W8" s="85"/>
      <c r="X8" s="85"/>
      <c r="Y8" s="85"/>
      <c r="Z8" s="82">
        <f t="shared" si="1"/>
        <v>9</v>
      </c>
      <c r="AA8" s="85"/>
      <c r="AB8" s="85"/>
      <c r="AC8" s="85"/>
      <c r="AD8" s="85"/>
      <c r="AE8" s="82">
        <f t="shared" si="2"/>
        <v>9</v>
      </c>
      <c r="AF8" s="85"/>
      <c r="AG8" s="85"/>
      <c r="AH8" s="85"/>
      <c r="AI8" s="85"/>
      <c r="AJ8" s="82">
        <f t="shared" si="3"/>
        <v>9</v>
      </c>
      <c r="AK8" s="85"/>
      <c r="AL8" s="85"/>
      <c r="AM8" s="85"/>
      <c r="AN8" s="85"/>
      <c r="AO8" s="82">
        <f t="shared" si="4"/>
        <v>9</v>
      </c>
      <c r="AP8" s="85"/>
      <c r="AQ8" s="85"/>
      <c r="AR8" s="85"/>
      <c r="AS8" s="85"/>
      <c r="AT8" s="82">
        <f t="shared" si="5"/>
        <v>9</v>
      </c>
      <c r="AU8" s="85"/>
      <c r="AV8" s="85"/>
      <c r="AW8" s="85"/>
      <c r="AX8" s="85"/>
      <c r="AY8" s="82">
        <f t="shared" si="6"/>
        <v>9</v>
      </c>
      <c r="AZ8" s="85"/>
      <c r="BA8" s="85"/>
      <c r="BB8" s="85"/>
      <c r="BC8" s="85"/>
      <c r="BD8" s="82">
        <f t="shared" si="7"/>
        <v>9</v>
      </c>
      <c r="BE8" s="85"/>
      <c r="BF8" s="85"/>
      <c r="BG8" s="85"/>
      <c r="BH8" s="85"/>
      <c r="BI8" s="82">
        <f t="shared" si="8"/>
        <v>9</v>
      </c>
      <c r="BJ8" s="85"/>
      <c r="BK8" s="85"/>
      <c r="BL8" s="85"/>
      <c r="BM8" s="85"/>
      <c r="BN8" s="82">
        <f t="shared" si="9"/>
        <v>9</v>
      </c>
      <c r="BO8" s="85"/>
      <c r="BP8" s="85"/>
      <c r="BQ8" s="85"/>
      <c r="BR8" s="85"/>
      <c r="BS8" s="82">
        <f t="shared" si="10"/>
        <v>9</v>
      </c>
    </row>
    <row r="9" spans="1:71" s="86" customFormat="1" x14ac:dyDescent="0.25">
      <c r="A9" s="82"/>
      <c r="B9" s="119" t="s">
        <v>289</v>
      </c>
      <c r="C9" s="136">
        <v>15</v>
      </c>
      <c r="E9" s="172">
        <v>50</v>
      </c>
      <c r="F9" s="82"/>
      <c r="G9" s="89">
        <f t="shared" si="13"/>
        <v>0.8</v>
      </c>
      <c r="H9" s="124">
        <v>19</v>
      </c>
      <c r="I9" s="90">
        <f t="shared" si="11"/>
        <v>20</v>
      </c>
      <c r="J9" s="124">
        <v>1</v>
      </c>
      <c r="K9" s="124">
        <v>2025</v>
      </c>
      <c r="L9" s="8">
        <v>2025</v>
      </c>
      <c r="M9" s="85"/>
      <c r="N9" s="85"/>
      <c r="O9" s="85"/>
      <c r="P9" s="84">
        <f t="shared" si="12"/>
        <v>19</v>
      </c>
      <c r="Q9" s="85"/>
      <c r="R9" s="85">
        <v>1</v>
      </c>
      <c r="S9" s="85">
        <v>10</v>
      </c>
      <c r="T9" s="85"/>
      <c r="U9" s="82">
        <f t="shared" si="0"/>
        <v>30</v>
      </c>
      <c r="V9" s="85"/>
      <c r="W9" s="85"/>
      <c r="X9" s="85"/>
      <c r="Y9" s="85"/>
      <c r="Z9" s="82">
        <f t="shared" si="1"/>
        <v>30</v>
      </c>
      <c r="AA9" s="85"/>
      <c r="AB9" s="85"/>
      <c r="AC9" s="85"/>
      <c r="AD9" s="85"/>
      <c r="AE9" s="82">
        <f t="shared" si="2"/>
        <v>30</v>
      </c>
      <c r="AF9" s="85">
        <v>1</v>
      </c>
      <c r="AG9" s="85"/>
      <c r="AH9" s="85">
        <v>9</v>
      </c>
      <c r="AI9" s="85"/>
      <c r="AJ9" s="82">
        <f t="shared" si="3"/>
        <v>40</v>
      </c>
      <c r="AK9" s="85"/>
      <c r="AL9" s="85"/>
      <c r="AM9" s="85"/>
      <c r="AN9" s="85"/>
      <c r="AO9" s="82">
        <f t="shared" si="4"/>
        <v>40</v>
      </c>
      <c r="AP9" s="85"/>
      <c r="AQ9" s="85"/>
      <c r="AR9" s="85"/>
      <c r="AS9" s="85"/>
      <c r="AT9" s="82">
        <f t="shared" si="5"/>
        <v>40</v>
      </c>
      <c r="AU9" s="85"/>
      <c r="AV9" s="85"/>
      <c r="AW9" s="85"/>
      <c r="AX9" s="85"/>
      <c r="AY9" s="82">
        <f t="shared" si="6"/>
        <v>40</v>
      </c>
      <c r="AZ9" s="85"/>
      <c r="BA9" s="85"/>
      <c r="BB9" s="85"/>
      <c r="BC9" s="85"/>
      <c r="BD9" s="82">
        <f t="shared" si="7"/>
        <v>40</v>
      </c>
      <c r="BE9" s="85"/>
      <c r="BF9" s="85"/>
      <c r="BG9" s="85"/>
      <c r="BH9" s="85"/>
      <c r="BI9" s="82">
        <f t="shared" si="8"/>
        <v>40</v>
      </c>
      <c r="BJ9" s="85"/>
      <c r="BK9" s="85"/>
      <c r="BL9" s="85"/>
      <c r="BM9" s="85"/>
      <c r="BN9" s="82">
        <f t="shared" si="9"/>
        <v>40</v>
      </c>
      <c r="BO9" s="85"/>
      <c r="BP9" s="85"/>
      <c r="BQ9" s="85"/>
      <c r="BR9" s="85"/>
      <c r="BS9" s="82">
        <f t="shared" si="10"/>
        <v>40</v>
      </c>
    </row>
    <row r="10" spans="1:71" s="86" customFormat="1" x14ac:dyDescent="0.25">
      <c r="A10" s="116"/>
      <c r="B10" s="116"/>
      <c r="C10" s="116"/>
      <c r="D10" s="116"/>
      <c r="E10" s="116"/>
      <c r="F10" s="116"/>
      <c r="G10" s="116"/>
      <c r="H10" s="90"/>
      <c r="I10" s="90"/>
      <c r="J10" s="90"/>
      <c r="K10" s="116"/>
      <c r="L10" s="116"/>
      <c r="M10" s="90">
        <f t="shared" ref="M10:AD10" si="14">SUM(M3:M9)</f>
        <v>0</v>
      </c>
      <c r="N10" s="90">
        <f t="shared" si="14"/>
        <v>3</v>
      </c>
      <c r="O10" s="90">
        <f t="shared" si="14"/>
        <v>0</v>
      </c>
      <c r="P10" s="90">
        <f t="shared" si="14"/>
        <v>125</v>
      </c>
      <c r="Q10" s="90">
        <f t="shared" si="14"/>
        <v>0</v>
      </c>
      <c r="R10" s="90">
        <f t="shared" si="14"/>
        <v>1</v>
      </c>
      <c r="S10" s="90">
        <f t="shared" si="14"/>
        <v>10</v>
      </c>
      <c r="T10" s="90">
        <f t="shared" si="14"/>
        <v>0</v>
      </c>
      <c r="U10" s="90">
        <f t="shared" si="14"/>
        <v>136</v>
      </c>
      <c r="V10" s="90">
        <f t="shared" si="14"/>
        <v>2</v>
      </c>
      <c r="W10" s="90">
        <f t="shared" si="14"/>
        <v>0</v>
      </c>
      <c r="X10" s="90">
        <v>14</v>
      </c>
      <c r="Y10" s="90">
        <f t="shared" si="14"/>
        <v>0</v>
      </c>
      <c r="Z10" s="90">
        <f t="shared" si="14"/>
        <v>138</v>
      </c>
      <c r="AA10" s="90">
        <f t="shared" si="14"/>
        <v>0</v>
      </c>
      <c r="AB10" s="90">
        <f t="shared" si="14"/>
        <v>0</v>
      </c>
      <c r="AC10" s="90">
        <f t="shared" si="14"/>
        <v>0</v>
      </c>
      <c r="AD10" s="90">
        <f t="shared" si="14"/>
        <v>0</v>
      </c>
      <c r="AE10" s="90">
        <f>SUM(AE3:AE8)</f>
        <v>108</v>
      </c>
      <c r="AF10" s="90">
        <f t="shared" ref="AF10:BS10" si="15">SUM(AF3:AF9)</f>
        <v>1</v>
      </c>
      <c r="AG10" s="90">
        <f t="shared" si="15"/>
        <v>1</v>
      </c>
      <c r="AH10" s="90">
        <f t="shared" si="15"/>
        <v>9</v>
      </c>
      <c r="AI10" s="90">
        <f t="shared" si="15"/>
        <v>0</v>
      </c>
      <c r="AJ10" s="90">
        <f t="shared" si="15"/>
        <v>149</v>
      </c>
      <c r="AK10" s="90">
        <f t="shared" si="15"/>
        <v>0</v>
      </c>
      <c r="AL10" s="90">
        <f t="shared" si="15"/>
        <v>0</v>
      </c>
      <c r="AM10" s="90">
        <f t="shared" si="15"/>
        <v>0</v>
      </c>
      <c r="AN10" s="90">
        <f t="shared" si="15"/>
        <v>0</v>
      </c>
      <c r="AO10" s="90">
        <f t="shared" si="15"/>
        <v>149</v>
      </c>
      <c r="AP10" s="90">
        <f t="shared" si="15"/>
        <v>0</v>
      </c>
      <c r="AQ10" s="90">
        <f t="shared" si="15"/>
        <v>0</v>
      </c>
      <c r="AR10" s="90">
        <f t="shared" si="15"/>
        <v>12</v>
      </c>
      <c r="AS10" s="90">
        <f t="shared" si="15"/>
        <v>0</v>
      </c>
      <c r="AT10" s="90">
        <f t="shared" si="15"/>
        <v>161</v>
      </c>
      <c r="AU10" s="90">
        <f t="shared" si="15"/>
        <v>0</v>
      </c>
      <c r="AV10" s="90">
        <f t="shared" si="15"/>
        <v>0</v>
      </c>
      <c r="AW10" s="90">
        <f t="shared" si="15"/>
        <v>0</v>
      </c>
      <c r="AX10" s="90">
        <f t="shared" si="15"/>
        <v>0</v>
      </c>
      <c r="AY10" s="90">
        <f t="shared" si="15"/>
        <v>161</v>
      </c>
      <c r="AZ10" s="90">
        <f t="shared" si="15"/>
        <v>0</v>
      </c>
      <c r="BA10" s="90">
        <f t="shared" si="15"/>
        <v>0</v>
      </c>
      <c r="BB10" s="90">
        <f t="shared" si="15"/>
        <v>0</v>
      </c>
      <c r="BC10" s="90">
        <f t="shared" si="15"/>
        <v>0</v>
      </c>
      <c r="BD10" s="90">
        <f t="shared" si="15"/>
        <v>161</v>
      </c>
      <c r="BE10" s="90">
        <f t="shared" si="15"/>
        <v>0</v>
      </c>
      <c r="BF10" s="90">
        <f t="shared" si="15"/>
        <v>0</v>
      </c>
      <c r="BG10" s="90">
        <f t="shared" si="15"/>
        <v>0</v>
      </c>
      <c r="BH10" s="90">
        <f t="shared" si="15"/>
        <v>0</v>
      </c>
      <c r="BI10" s="90">
        <f t="shared" si="15"/>
        <v>161</v>
      </c>
      <c r="BJ10" s="90">
        <f t="shared" si="15"/>
        <v>0</v>
      </c>
      <c r="BK10" s="90">
        <f t="shared" si="15"/>
        <v>0</v>
      </c>
      <c r="BL10" s="90">
        <f t="shared" si="15"/>
        <v>0</v>
      </c>
      <c r="BM10" s="90">
        <f t="shared" si="15"/>
        <v>0</v>
      </c>
      <c r="BN10" s="90">
        <f t="shared" si="15"/>
        <v>161</v>
      </c>
      <c r="BO10" s="90">
        <f t="shared" si="15"/>
        <v>0</v>
      </c>
      <c r="BP10" s="90">
        <f t="shared" si="15"/>
        <v>0</v>
      </c>
      <c r="BQ10" s="90">
        <f t="shared" si="15"/>
        <v>0</v>
      </c>
      <c r="BR10" s="90">
        <f t="shared" si="15"/>
        <v>0</v>
      </c>
      <c r="BS10" s="90">
        <f t="shared" si="15"/>
        <v>161</v>
      </c>
    </row>
    <row r="11" spans="1:71" s="86" customFormat="1" x14ac:dyDescent="0.25">
      <c r="A11" s="82"/>
      <c r="B11" s="82" t="s">
        <v>31</v>
      </c>
      <c r="C11" s="82">
        <f>COUNT(C4:C9)</f>
        <v>6</v>
      </c>
      <c r="D11" s="82"/>
      <c r="E11" s="82">
        <f>SUM(E3:E9)</f>
        <v>212</v>
      </c>
      <c r="F11" s="82">
        <f>SUM(E3:E9)+1</f>
        <v>213</v>
      </c>
      <c r="G11" s="83">
        <f>$BS10/F11</f>
        <v>0.755868544600939</v>
      </c>
      <c r="H11" s="84">
        <f>SUM(H3:H9)</f>
        <v>122</v>
      </c>
      <c r="I11" s="84">
        <f>SUM(I3:I9)</f>
        <v>124</v>
      </c>
      <c r="J11" s="84">
        <f>SUM(J3:J9)</f>
        <v>2</v>
      </c>
      <c r="K11" s="82"/>
      <c r="L11" s="82"/>
      <c r="M11" s="82"/>
      <c r="N11" s="82"/>
      <c r="O11" s="82"/>
      <c r="P11" s="83">
        <f>P10/F11</f>
        <v>0.58685446009389675</v>
      </c>
      <c r="Q11" s="82"/>
      <c r="R11" s="82">
        <f>M10+R10</f>
        <v>1</v>
      </c>
      <c r="S11" s="82">
        <f>N10+S10</f>
        <v>13</v>
      </c>
      <c r="T11" s="82">
        <f>O10+T10</f>
        <v>0</v>
      </c>
      <c r="U11" s="83">
        <f>U10/F11</f>
        <v>0.63849765258215962</v>
      </c>
      <c r="V11" s="82"/>
      <c r="W11" s="82">
        <f>R11+W10</f>
        <v>1</v>
      </c>
      <c r="X11" s="82">
        <f>S11+X10</f>
        <v>27</v>
      </c>
      <c r="Y11" s="82">
        <f>T11+Y10</f>
        <v>0</v>
      </c>
      <c r="Z11" s="83">
        <f>Z10/F11</f>
        <v>0.647887323943662</v>
      </c>
      <c r="AA11" s="82"/>
      <c r="AB11" s="82">
        <f>W11+AB10</f>
        <v>1</v>
      </c>
      <c r="AC11" s="82">
        <f>X11+AC10</f>
        <v>27</v>
      </c>
      <c r="AD11" s="82">
        <f>Y11+AD10</f>
        <v>0</v>
      </c>
      <c r="AE11" s="83">
        <f>AE10/F11</f>
        <v>0.50704225352112675</v>
      </c>
      <c r="AF11" s="82"/>
      <c r="AG11" s="82">
        <f>AB11+AG10</f>
        <v>2</v>
      </c>
      <c r="AH11" s="82">
        <f>AC11+AH10</f>
        <v>36</v>
      </c>
      <c r="AI11" s="82">
        <f>AD11+AI10</f>
        <v>0</v>
      </c>
      <c r="AJ11" s="83">
        <f>AJ10/F11</f>
        <v>0.69953051643192488</v>
      </c>
      <c r="AK11" s="82"/>
      <c r="AL11" s="82">
        <f>AG11+AL10</f>
        <v>2</v>
      </c>
      <c r="AM11" s="82">
        <f>AH11+AM10</f>
        <v>36</v>
      </c>
      <c r="AN11" s="82">
        <f>AI11+AN10</f>
        <v>0</v>
      </c>
      <c r="AO11" s="83">
        <f>AO10/F11</f>
        <v>0.69953051643192488</v>
      </c>
      <c r="AP11" s="82"/>
      <c r="AQ11" s="82">
        <f>AL11+AQ10</f>
        <v>2</v>
      </c>
      <c r="AR11" s="82">
        <f>AM11+AR10</f>
        <v>48</v>
      </c>
      <c r="AS11" s="82">
        <f>AN11+AS10</f>
        <v>0</v>
      </c>
      <c r="AT11" s="83">
        <f>AT10/F11</f>
        <v>0.755868544600939</v>
      </c>
      <c r="AU11" s="82"/>
      <c r="AV11" s="82">
        <f>AQ11+AV10</f>
        <v>2</v>
      </c>
      <c r="AW11" s="82">
        <f>AR11+AW10</f>
        <v>48</v>
      </c>
      <c r="AX11" s="82">
        <f>AS11+AX10</f>
        <v>0</v>
      </c>
      <c r="AY11" s="83">
        <f>AY10/F11</f>
        <v>0.755868544600939</v>
      </c>
      <c r="AZ11" s="82"/>
      <c r="BA11" s="82">
        <f>AV11+BA10</f>
        <v>2</v>
      </c>
      <c r="BB11" s="82">
        <f>AW11+BB10</f>
        <v>48</v>
      </c>
      <c r="BC11" s="82">
        <f>AX11+BC10</f>
        <v>0</v>
      </c>
      <c r="BD11" s="83">
        <f>BD10/F11</f>
        <v>0.755868544600939</v>
      </c>
      <c r="BE11" s="82"/>
      <c r="BF11" s="82">
        <f>BA11+BF10</f>
        <v>2</v>
      </c>
      <c r="BG11" s="82">
        <f>BB11+BG10</f>
        <v>48</v>
      </c>
      <c r="BH11" s="82">
        <f>BC11+BH10</f>
        <v>0</v>
      </c>
      <c r="BI11" s="83">
        <f>BI10/F11</f>
        <v>0.755868544600939</v>
      </c>
      <c r="BJ11" s="82"/>
      <c r="BK11" s="82">
        <f>BF11+BK10</f>
        <v>2</v>
      </c>
      <c r="BL11" s="82">
        <f>BG11+BL10</f>
        <v>48</v>
      </c>
      <c r="BM11" s="82">
        <f>BH11+BM10</f>
        <v>0</v>
      </c>
      <c r="BN11" s="83">
        <f>BN10/F11</f>
        <v>0.755868544600939</v>
      </c>
      <c r="BO11" s="82"/>
      <c r="BP11" s="82">
        <f>BK11+BP10</f>
        <v>2</v>
      </c>
      <c r="BQ11" s="82">
        <f>BL11+BQ10</f>
        <v>48</v>
      </c>
      <c r="BR11" s="82">
        <f>BM11+BR10</f>
        <v>0</v>
      </c>
      <c r="BS11" s="83">
        <f>BS10/F11</f>
        <v>0.755868544600939</v>
      </c>
    </row>
    <row r="12" spans="1:71" s="86" customFormat="1" x14ac:dyDescent="0.25">
      <c r="H12" s="93"/>
      <c r="I12" s="93"/>
      <c r="J12" s="93"/>
    </row>
    <row r="13" spans="1:71" s="86" customFormat="1" x14ac:dyDescent="0.25">
      <c r="A13" s="94" t="s">
        <v>290</v>
      </c>
      <c r="B13" s="82"/>
      <c r="C13" s="82"/>
      <c r="D13" s="82"/>
      <c r="E13" s="137"/>
      <c r="F13" s="82"/>
      <c r="G13" s="83"/>
      <c r="H13" s="84"/>
      <c r="I13" s="84"/>
      <c r="J13" s="91"/>
      <c r="K13" s="85">
        <v>2025</v>
      </c>
      <c r="L13" s="85">
        <v>2025</v>
      </c>
      <c r="M13" s="85"/>
      <c r="N13" s="85"/>
      <c r="O13" s="85"/>
      <c r="P13" s="84">
        <f>+H13</f>
        <v>0</v>
      </c>
      <c r="Q13" s="85">
        <v>0</v>
      </c>
      <c r="R13" s="85"/>
      <c r="S13" s="85"/>
      <c r="T13" s="85"/>
      <c r="U13" s="82">
        <f>SUM(P13:T13)</f>
        <v>0</v>
      </c>
      <c r="V13" s="85"/>
      <c r="W13" s="85"/>
      <c r="X13" s="85"/>
      <c r="Y13" s="85"/>
      <c r="Z13" s="82">
        <f>SUM(U13:Y13)</f>
        <v>0</v>
      </c>
      <c r="AA13" s="85"/>
      <c r="AB13" s="85"/>
      <c r="AC13" s="85"/>
      <c r="AD13" s="85"/>
      <c r="AE13" s="82">
        <f>SUM(Z13:AD13)</f>
        <v>0</v>
      </c>
      <c r="AF13" s="85"/>
      <c r="AG13" s="85"/>
      <c r="AH13" s="85"/>
      <c r="AI13" s="85"/>
      <c r="AJ13" s="82">
        <f>SUM(AE13:AI13)</f>
        <v>0</v>
      </c>
      <c r="AK13" s="85"/>
      <c r="AL13" s="85"/>
      <c r="AM13" s="85"/>
      <c r="AN13" s="85"/>
      <c r="AO13" s="82">
        <f>SUM(AJ13:AN13)</f>
        <v>0</v>
      </c>
      <c r="AP13" s="85"/>
      <c r="AQ13" s="85"/>
      <c r="AR13" s="85"/>
      <c r="AS13" s="85"/>
      <c r="AT13" s="82">
        <f>SUM(AO13:AS13)</f>
        <v>0</v>
      </c>
      <c r="AU13" s="85"/>
      <c r="AV13" s="85"/>
      <c r="AW13" s="85"/>
      <c r="AX13" s="85"/>
      <c r="AY13" s="82">
        <f>SUM(AT13:AX13)</f>
        <v>0</v>
      </c>
      <c r="AZ13" s="85"/>
      <c r="BA13" s="85"/>
      <c r="BB13" s="85"/>
      <c r="BC13" s="85"/>
      <c r="BD13" s="82">
        <f>SUM(AY13:BC13)</f>
        <v>0</v>
      </c>
      <c r="BE13" s="85"/>
      <c r="BF13" s="85"/>
      <c r="BG13" s="85"/>
      <c r="BH13" s="85"/>
      <c r="BI13" s="82">
        <f>SUM(BD13:BH13)</f>
        <v>0</v>
      </c>
      <c r="BJ13" s="85"/>
      <c r="BK13" s="85"/>
      <c r="BL13" s="85"/>
      <c r="BM13" s="85"/>
      <c r="BN13" s="82">
        <f>SUM(BI13:BM13)</f>
        <v>0</v>
      </c>
      <c r="BO13" s="85"/>
      <c r="BP13" s="85"/>
      <c r="BQ13" s="85"/>
      <c r="BR13" s="85"/>
      <c r="BS13" s="82">
        <f>SUM(BN13:BR13)</f>
        <v>0</v>
      </c>
    </row>
    <row r="14" spans="1:71" s="86" customFormat="1" x14ac:dyDescent="0.25">
      <c r="A14" s="82" t="s">
        <v>291</v>
      </c>
      <c r="B14" s="134" t="s">
        <v>292</v>
      </c>
      <c r="C14" s="136">
        <v>1</v>
      </c>
      <c r="D14" s="136">
        <v>628</v>
      </c>
      <c r="E14" s="137">
        <v>36</v>
      </c>
      <c r="F14" s="82"/>
      <c r="G14" s="83">
        <f>$BS14/E14</f>
        <v>0.3888888888888889</v>
      </c>
      <c r="H14" s="84">
        <v>13</v>
      </c>
      <c r="I14" s="84">
        <f>+H14+J14</f>
        <v>13</v>
      </c>
      <c r="J14" s="91"/>
      <c r="K14" s="85">
        <v>2025</v>
      </c>
      <c r="L14" s="85">
        <v>2025</v>
      </c>
      <c r="M14" s="85"/>
      <c r="N14" s="85">
        <v>1</v>
      </c>
      <c r="O14" s="85"/>
      <c r="P14" s="84">
        <f>SUM(M14:O14)+H14</f>
        <v>14</v>
      </c>
      <c r="Q14" s="85"/>
      <c r="R14" s="85"/>
      <c r="S14" s="85"/>
      <c r="T14" s="85"/>
      <c r="U14" s="82">
        <f>SUM(P14:T14)</f>
        <v>14</v>
      </c>
      <c r="V14" s="85"/>
      <c r="W14" s="85"/>
      <c r="X14" s="85"/>
      <c r="Y14" s="85"/>
      <c r="Z14" s="82">
        <f>SUM(U14:Y14)</f>
        <v>14</v>
      </c>
      <c r="AA14" s="85"/>
      <c r="AB14" s="85"/>
      <c r="AC14" s="85"/>
      <c r="AD14" s="85"/>
      <c r="AE14" s="82">
        <f>SUM(Z14:AD14)</f>
        <v>14</v>
      </c>
      <c r="AF14" s="85"/>
      <c r="AG14" s="85"/>
      <c r="AH14" s="85"/>
      <c r="AI14" s="85"/>
      <c r="AJ14" s="82">
        <f>SUM(AE14:AI14)</f>
        <v>14</v>
      </c>
      <c r="AK14" s="85"/>
      <c r="AL14" s="85"/>
      <c r="AM14" s="85"/>
      <c r="AN14" s="85"/>
      <c r="AO14" s="82">
        <f>SUM(AJ14:AN14)</f>
        <v>14</v>
      </c>
      <c r="AP14" s="85"/>
      <c r="AQ14" s="85"/>
      <c r="AR14" s="85"/>
      <c r="AS14" s="85"/>
      <c r="AT14" s="82">
        <f>SUM(AO14:AS14)</f>
        <v>14</v>
      </c>
      <c r="AU14" s="85"/>
      <c r="AV14" s="85"/>
      <c r="AW14" s="85"/>
      <c r="AX14" s="85"/>
      <c r="AY14" s="82">
        <f>SUM(AT14:AX14)</f>
        <v>14</v>
      </c>
      <c r="AZ14" s="85"/>
      <c r="BA14" s="85"/>
      <c r="BB14" s="85"/>
      <c r="BC14" s="85"/>
      <c r="BD14" s="82">
        <f>SUM(AY14:BC14)</f>
        <v>14</v>
      </c>
      <c r="BE14" s="85"/>
      <c r="BF14" s="85"/>
      <c r="BG14" s="85"/>
      <c r="BH14" s="85"/>
      <c r="BI14" s="82">
        <f>SUM(BD14:BH14)</f>
        <v>14</v>
      </c>
      <c r="BJ14" s="85"/>
      <c r="BK14" s="85"/>
      <c r="BL14" s="85"/>
      <c r="BM14" s="85"/>
      <c r="BN14" s="82">
        <f>SUM(BI14:BM14)</f>
        <v>14</v>
      </c>
      <c r="BO14" s="85"/>
      <c r="BP14" s="85"/>
      <c r="BQ14" s="85"/>
      <c r="BR14" s="85"/>
      <c r="BS14" s="82">
        <f>SUM(BN14:BR14)</f>
        <v>14</v>
      </c>
    </row>
    <row r="15" spans="1:71" s="86" customFormat="1" x14ac:dyDescent="0.25">
      <c r="A15" s="82"/>
      <c r="B15" s="119" t="s">
        <v>293</v>
      </c>
      <c r="C15" s="136">
        <v>12</v>
      </c>
      <c r="D15" s="136">
        <v>791</v>
      </c>
      <c r="E15" s="137">
        <v>33</v>
      </c>
      <c r="F15" s="82"/>
      <c r="G15" s="83">
        <f t="shared" ref="G15:G16" si="16">$BS15/E15</f>
        <v>0.39393939393939392</v>
      </c>
      <c r="H15" s="84">
        <v>13</v>
      </c>
      <c r="I15" s="84">
        <f>+H15+J15</f>
        <v>13</v>
      </c>
      <c r="J15" s="91"/>
      <c r="K15" s="85">
        <v>2023</v>
      </c>
      <c r="L15" s="85">
        <v>2025</v>
      </c>
      <c r="M15" s="85"/>
      <c r="N15" s="85"/>
      <c r="O15" s="85"/>
      <c r="P15" s="84">
        <f>SUM(M15:O15)+H15</f>
        <v>13</v>
      </c>
      <c r="Q15" s="85"/>
      <c r="R15" s="85"/>
      <c r="S15" s="85"/>
      <c r="T15" s="85"/>
      <c r="U15" s="82">
        <f>SUM(P15:T15)</f>
        <v>13</v>
      </c>
      <c r="V15" s="85"/>
      <c r="W15" s="85"/>
      <c r="X15" s="85"/>
      <c r="Y15" s="85"/>
      <c r="Z15" s="82">
        <f>SUM(U15:Y15)</f>
        <v>13</v>
      </c>
      <c r="AA15" s="85"/>
      <c r="AB15" s="85"/>
      <c r="AC15" s="85"/>
      <c r="AD15" s="85"/>
      <c r="AE15" s="82">
        <f>SUM(Z15:AD15)</f>
        <v>13</v>
      </c>
      <c r="AF15" s="85"/>
      <c r="AG15" s="85"/>
      <c r="AH15" s="85"/>
      <c r="AI15" s="85"/>
      <c r="AJ15" s="82">
        <f>SUM(AE15:AI15)</f>
        <v>13</v>
      </c>
      <c r="AK15" s="85"/>
      <c r="AL15" s="85"/>
      <c r="AM15" s="85"/>
      <c r="AN15" s="85"/>
      <c r="AO15" s="82">
        <f>SUM(AJ15:AN15)</f>
        <v>13</v>
      </c>
      <c r="AP15" s="85"/>
      <c r="AQ15" s="85"/>
      <c r="AR15" s="85"/>
      <c r="AS15" s="85"/>
      <c r="AT15" s="82">
        <f>SUM(AO15:AS15)</f>
        <v>13</v>
      </c>
      <c r="AU15" s="85"/>
      <c r="AV15" s="85"/>
      <c r="AW15" s="85"/>
      <c r="AX15" s="85"/>
      <c r="AY15" s="82">
        <f>SUM(AT15:AX15)</f>
        <v>13</v>
      </c>
      <c r="AZ15" s="85"/>
      <c r="BA15" s="85"/>
      <c r="BB15" s="85"/>
      <c r="BC15" s="85"/>
      <c r="BD15" s="82">
        <f>SUM(AY15:BC15)</f>
        <v>13</v>
      </c>
      <c r="BE15" s="85"/>
      <c r="BF15" s="85"/>
      <c r="BG15" s="85"/>
      <c r="BH15" s="85"/>
      <c r="BI15" s="82">
        <f>SUM(BD15:BH15)</f>
        <v>13</v>
      </c>
      <c r="BJ15" s="85"/>
      <c r="BK15" s="85"/>
      <c r="BL15" s="85"/>
      <c r="BM15" s="85"/>
      <c r="BN15" s="82">
        <f>SUM(BI15:BM15)</f>
        <v>13</v>
      </c>
      <c r="BO15" s="85"/>
      <c r="BP15" s="85"/>
      <c r="BQ15" s="85"/>
      <c r="BR15" s="85"/>
      <c r="BS15" s="82">
        <f>SUM(BN15:BR15)</f>
        <v>13</v>
      </c>
    </row>
    <row r="16" spans="1:71" s="86" customFormat="1" x14ac:dyDescent="0.25">
      <c r="A16" s="82"/>
      <c r="B16" s="119" t="s">
        <v>294</v>
      </c>
      <c r="C16" s="136">
        <v>20</v>
      </c>
      <c r="D16" s="136">
        <v>1273</v>
      </c>
      <c r="E16" s="137">
        <v>30</v>
      </c>
      <c r="F16" s="82"/>
      <c r="G16" s="83">
        <f t="shared" si="16"/>
        <v>0.46666666666666667</v>
      </c>
      <c r="H16" s="84">
        <v>13</v>
      </c>
      <c r="I16" s="84">
        <f>+H16+J16</f>
        <v>13</v>
      </c>
      <c r="J16" s="91"/>
      <c r="K16" s="85">
        <v>2025</v>
      </c>
      <c r="L16" s="85">
        <v>2025</v>
      </c>
      <c r="M16" s="85"/>
      <c r="N16" s="85">
        <v>1</v>
      </c>
      <c r="O16" s="85"/>
      <c r="P16" s="84">
        <f>SUM(M16:O16)+H16</f>
        <v>14</v>
      </c>
      <c r="Q16" s="85"/>
      <c r="R16" s="85"/>
      <c r="S16" s="85"/>
      <c r="T16" s="85"/>
      <c r="U16" s="82">
        <f>SUM(P16:T16)</f>
        <v>14</v>
      </c>
      <c r="V16" s="85"/>
      <c r="W16" s="85"/>
      <c r="X16" s="85"/>
      <c r="Y16" s="85"/>
      <c r="Z16" s="82">
        <f>SUM(U16:Y16)</f>
        <v>14</v>
      </c>
      <c r="AA16" s="85"/>
      <c r="AB16" s="85"/>
      <c r="AC16" s="85"/>
      <c r="AD16" s="85"/>
      <c r="AE16" s="82">
        <f>SUM(Z16:AD16)</f>
        <v>14</v>
      </c>
      <c r="AF16" s="85"/>
      <c r="AG16" s="85"/>
      <c r="AH16" s="85"/>
      <c r="AI16" s="85"/>
      <c r="AJ16" s="82">
        <f>SUM(AE16:AI16)</f>
        <v>14</v>
      </c>
      <c r="AK16" s="85"/>
      <c r="AL16" s="85"/>
      <c r="AM16" s="85"/>
      <c r="AN16" s="85"/>
      <c r="AO16" s="82">
        <f>SUM(AJ16:AN16)</f>
        <v>14</v>
      </c>
      <c r="AP16" s="85"/>
      <c r="AQ16" s="85"/>
      <c r="AR16" s="85"/>
      <c r="AS16" s="85"/>
      <c r="AT16" s="82">
        <f>SUM(AO16:AS16)</f>
        <v>14</v>
      </c>
      <c r="AU16" s="85"/>
      <c r="AV16" s="85"/>
      <c r="AW16" s="85"/>
      <c r="AX16" s="85"/>
      <c r="AY16" s="82">
        <f>SUM(AT16:AX16)</f>
        <v>14</v>
      </c>
      <c r="AZ16" s="85"/>
      <c r="BA16" s="85"/>
      <c r="BB16" s="85"/>
      <c r="BC16" s="85"/>
      <c r="BD16" s="82">
        <f>SUM(AY16:BC16)</f>
        <v>14</v>
      </c>
      <c r="BE16" s="85"/>
      <c r="BF16" s="85"/>
      <c r="BG16" s="85"/>
      <c r="BH16" s="85"/>
      <c r="BI16" s="82">
        <f>SUM(BD16:BH16)</f>
        <v>14</v>
      </c>
      <c r="BJ16" s="85"/>
      <c r="BK16" s="85"/>
      <c r="BL16" s="85"/>
      <c r="BM16" s="85"/>
      <c r="BN16" s="82">
        <f>SUM(BI16:BM16)</f>
        <v>14</v>
      </c>
      <c r="BO16" s="85"/>
      <c r="BP16" s="85"/>
      <c r="BQ16" s="85"/>
      <c r="BR16" s="85"/>
      <c r="BS16" s="82">
        <f>SUM(BN16:BR16)</f>
        <v>14</v>
      </c>
    </row>
    <row r="17" spans="1:71" x14ac:dyDescent="0.25">
      <c r="A17" s="1"/>
      <c r="B17" s="1"/>
      <c r="C17" s="1"/>
      <c r="D17" s="1"/>
      <c r="E17" s="1"/>
      <c r="F17" s="1"/>
      <c r="G17" s="1"/>
      <c r="H17" s="66"/>
      <c r="I17" s="66"/>
      <c r="J17" s="66"/>
      <c r="K17" s="1"/>
      <c r="L17" s="1"/>
      <c r="M17" s="66">
        <f>SUM(M13:M16)</f>
        <v>0</v>
      </c>
      <c r="N17" s="66">
        <f>SUM(N13:N16)</f>
        <v>2</v>
      </c>
      <c r="O17" s="66">
        <f>SUM(O13:O16)</f>
        <v>0</v>
      </c>
      <c r="P17" s="66">
        <f>SUM(P13:P16)</f>
        <v>41</v>
      </c>
      <c r="Q17" s="66">
        <f t="shared" ref="Q17:BS17" si="17">SUM(Q13:Q16)</f>
        <v>0</v>
      </c>
      <c r="R17" s="66">
        <f t="shared" si="17"/>
        <v>0</v>
      </c>
      <c r="S17" s="66">
        <f t="shared" si="17"/>
        <v>0</v>
      </c>
      <c r="T17" s="66">
        <f t="shared" si="17"/>
        <v>0</v>
      </c>
      <c r="U17" s="66">
        <f t="shared" si="17"/>
        <v>41</v>
      </c>
      <c r="V17" s="66">
        <f t="shared" si="17"/>
        <v>0</v>
      </c>
      <c r="W17" s="66">
        <f t="shared" si="17"/>
        <v>0</v>
      </c>
      <c r="X17" s="66">
        <f t="shared" si="17"/>
        <v>0</v>
      </c>
      <c r="Y17" s="66">
        <f t="shared" si="17"/>
        <v>0</v>
      </c>
      <c r="Z17" s="66">
        <f t="shared" si="17"/>
        <v>41</v>
      </c>
      <c r="AA17" s="66">
        <f t="shared" si="17"/>
        <v>0</v>
      </c>
      <c r="AB17" s="66">
        <f t="shared" si="17"/>
        <v>0</v>
      </c>
      <c r="AC17" s="66">
        <f t="shared" si="17"/>
        <v>0</v>
      </c>
      <c r="AD17" s="66">
        <f t="shared" si="17"/>
        <v>0</v>
      </c>
      <c r="AE17" s="66">
        <f t="shared" si="17"/>
        <v>41</v>
      </c>
      <c r="AF17" s="66">
        <f t="shared" si="17"/>
        <v>0</v>
      </c>
      <c r="AG17" s="66">
        <f t="shared" si="17"/>
        <v>0</v>
      </c>
      <c r="AH17" s="66">
        <f t="shared" si="17"/>
        <v>0</v>
      </c>
      <c r="AI17" s="66">
        <f t="shared" si="17"/>
        <v>0</v>
      </c>
      <c r="AJ17" s="66">
        <f t="shared" si="17"/>
        <v>41</v>
      </c>
      <c r="AK17" s="66">
        <f t="shared" si="17"/>
        <v>0</v>
      </c>
      <c r="AL17" s="66">
        <f t="shared" si="17"/>
        <v>0</v>
      </c>
      <c r="AM17" s="66">
        <f t="shared" si="17"/>
        <v>0</v>
      </c>
      <c r="AN17" s="66">
        <f t="shared" si="17"/>
        <v>0</v>
      </c>
      <c r="AO17" s="66">
        <f t="shared" si="17"/>
        <v>41</v>
      </c>
      <c r="AP17" s="66">
        <f t="shared" si="17"/>
        <v>0</v>
      </c>
      <c r="AQ17" s="66">
        <f t="shared" si="17"/>
        <v>0</v>
      </c>
      <c r="AR17" s="66">
        <f t="shared" si="17"/>
        <v>0</v>
      </c>
      <c r="AS17" s="66">
        <f t="shared" si="17"/>
        <v>0</v>
      </c>
      <c r="AT17" s="66">
        <f t="shared" si="17"/>
        <v>41</v>
      </c>
      <c r="AU17" s="66">
        <f t="shared" si="17"/>
        <v>0</v>
      </c>
      <c r="AV17" s="66">
        <f t="shared" si="17"/>
        <v>0</v>
      </c>
      <c r="AW17" s="66">
        <f t="shared" si="17"/>
        <v>0</v>
      </c>
      <c r="AX17" s="66">
        <f t="shared" si="17"/>
        <v>0</v>
      </c>
      <c r="AY17" s="66">
        <f t="shared" si="17"/>
        <v>41</v>
      </c>
      <c r="AZ17" s="66">
        <f t="shared" si="17"/>
        <v>0</v>
      </c>
      <c r="BA17" s="66">
        <f t="shared" si="17"/>
        <v>0</v>
      </c>
      <c r="BB17" s="66">
        <f t="shared" si="17"/>
        <v>0</v>
      </c>
      <c r="BC17" s="66">
        <f t="shared" si="17"/>
        <v>0</v>
      </c>
      <c r="BD17" s="66">
        <f t="shared" si="17"/>
        <v>41</v>
      </c>
      <c r="BE17" s="66">
        <f t="shared" si="17"/>
        <v>0</v>
      </c>
      <c r="BF17" s="66">
        <f t="shared" si="17"/>
        <v>0</v>
      </c>
      <c r="BG17" s="66">
        <f t="shared" si="17"/>
        <v>0</v>
      </c>
      <c r="BH17" s="66">
        <f t="shared" si="17"/>
        <v>0</v>
      </c>
      <c r="BI17" s="66">
        <f t="shared" si="17"/>
        <v>41</v>
      </c>
      <c r="BJ17" s="66">
        <f t="shared" si="17"/>
        <v>0</v>
      </c>
      <c r="BK17" s="66">
        <f t="shared" si="17"/>
        <v>0</v>
      </c>
      <c r="BL17" s="66">
        <f t="shared" si="17"/>
        <v>0</v>
      </c>
      <c r="BM17" s="66">
        <f t="shared" si="17"/>
        <v>0</v>
      </c>
      <c r="BN17" s="66">
        <f t="shared" si="17"/>
        <v>41</v>
      </c>
      <c r="BO17" s="66">
        <f t="shared" si="17"/>
        <v>0</v>
      </c>
      <c r="BP17" s="66">
        <f t="shared" si="17"/>
        <v>0</v>
      </c>
      <c r="BQ17" s="66">
        <f t="shared" si="17"/>
        <v>0</v>
      </c>
      <c r="BR17" s="66">
        <f t="shared" si="17"/>
        <v>0</v>
      </c>
      <c r="BS17" s="66">
        <f t="shared" si="17"/>
        <v>41</v>
      </c>
    </row>
    <row r="18" spans="1:71" x14ac:dyDescent="0.25">
      <c r="A18" s="1"/>
      <c r="B18" s="1" t="s">
        <v>31</v>
      </c>
      <c r="C18" s="1">
        <f>COUNT(C14:C16)</f>
        <v>3</v>
      </c>
      <c r="D18" s="1"/>
      <c r="E18" s="1">
        <f>SUM(E13:E16)</f>
        <v>99</v>
      </c>
      <c r="F18" s="1">
        <f>SUM(E13:E16)+1</f>
        <v>100</v>
      </c>
      <c r="G18" s="2">
        <f>$BS17/F18</f>
        <v>0.41</v>
      </c>
      <c r="H18" s="66">
        <f>SUM(H13:H16)</f>
        <v>39</v>
      </c>
      <c r="I18" s="66">
        <f>SUM(I13:I16)</f>
        <v>39</v>
      </c>
      <c r="J18" s="66">
        <f>SUM(J13:J16)</f>
        <v>0</v>
      </c>
      <c r="K18" s="1"/>
      <c r="L18" s="1"/>
      <c r="M18" s="1"/>
      <c r="N18" s="1"/>
      <c r="O18" s="1"/>
      <c r="P18" s="2">
        <f>P17/F18</f>
        <v>0.41</v>
      </c>
      <c r="Q18" s="1"/>
      <c r="R18" s="1">
        <f>M17+R17</f>
        <v>0</v>
      </c>
      <c r="S18" s="1">
        <f>N17+S17</f>
        <v>2</v>
      </c>
      <c r="T18" s="1">
        <f>O17+T17</f>
        <v>0</v>
      </c>
      <c r="U18" s="2">
        <f>U17/F18</f>
        <v>0.41</v>
      </c>
      <c r="V18" s="1"/>
      <c r="W18" s="1">
        <f>R18+W17</f>
        <v>0</v>
      </c>
      <c r="X18" s="1">
        <f>S18+X17</f>
        <v>2</v>
      </c>
      <c r="Y18" s="1">
        <f>T18+Y17</f>
        <v>0</v>
      </c>
      <c r="Z18" s="2">
        <f>Z17/F18</f>
        <v>0.41</v>
      </c>
      <c r="AA18" s="1"/>
      <c r="AB18" s="1">
        <f>W18+AB17</f>
        <v>0</v>
      </c>
      <c r="AC18" s="1">
        <f>X18+AC17</f>
        <v>2</v>
      </c>
      <c r="AD18" s="1">
        <f>Y18+AD17</f>
        <v>0</v>
      </c>
      <c r="AE18" s="2">
        <f>AE17/F18</f>
        <v>0.41</v>
      </c>
      <c r="AF18" s="1"/>
      <c r="AG18" s="1">
        <f>AB18+AG17</f>
        <v>0</v>
      </c>
      <c r="AH18" s="1">
        <f>AC18+AH17</f>
        <v>2</v>
      </c>
      <c r="AI18" s="1">
        <f>AD18+AI17</f>
        <v>0</v>
      </c>
      <c r="AJ18" s="2">
        <f>AJ17/F18</f>
        <v>0.41</v>
      </c>
      <c r="AK18" s="1"/>
      <c r="AL18" s="1">
        <f>AG18+AL17</f>
        <v>0</v>
      </c>
      <c r="AM18" s="1">
        <f>AH18+AM17</f>
        <v>2</v>
      </c>
      <c r="AN18" s="1">
        <f>AI18+AN17</f>
        <v>0</v>
      </c>
      <c r="AO18" s="2">
        <f>AO17/F18</f>
        <v>0.41</v>
      </c>
      <c r="AP18" s="1"/>
      <c r="AQ18" s="1">
        <f>AL18+AQ17</f>
        <v>0</v>
      </c>
      <c r="AR18" s="1">
        <f>AM18+AR17</f>
        <v>2</v>
      </c>
      <c r="AS18" s="1">
        <f>AN18+AS17</f>
        <v>0</v>
      </c>
      <c r="AT18" s="2">
        <f>AT17/F18</f>
        <v>0.41</v>
      </c>
      <c r="AU18" s="1"/>
      <c r="AV18" s="1">
        <f>AQ18+AV17</f>
        <v>0</v>
      </c>
      <c r="AW18" s="1">
        <f>AR18+AW17</f>
        <v>2</v>
      </c>
      <c r="AX18" s="1">
        <f>AS18+AX17</f>
        <v>0</v>
      </c>
      <c r="AY18" s="2">
        <f>AY17/F18</f>
        <v>0.41</v>
      </c>
      <c r="AZ18" s="1"/>
      <c r="BA18" s="1">
        <f>AV18+BA17</f>
        <v>0</v>
      </c>
      <c r="BB18" s="1">
        <f>AW18+BB17</f>
        <v>2</v>
      </c>
      <c r="BC18" s="1">
        <f>AX18+BC17</f>
        <v>0</v>
      </c>
      <c r="BD18" s="2">
        <f>BD17/F18</f>
        <v>0.41</v>
      </c>
      <c r="BE18" s="1"/>
      <c r="BF18" s="1">
        <f>BA18+BF17</f>
        <v>0</v>
      </c>
      <c r="BG18" s="1">
        <f>BB18+BG17</f>
        <v>2</v>
      </c>
      <c r="BH18" s="1">
        <f>BC18+BH17</f>
        <v>0</v>
      </c>
      <c r="BI18" s="2">
        <f>BI17/F18</f>
        <v>0.41</v>
      </c>
      <c r="BJ18" s="1"/>
      <c r="BK18" s="1">
        <f>BF18+BK17</f>
        <v>0</v>
      </c>
      <c r="BL18" s="1">
        <f>BG18+BL17</f>
        <v>2</v>
      </c>
      <c r="BM18" s="1">
        <f>BH18+BM17</f>
        <v>0</v>
      </c>
      <c r="BN18" s="2">
        <f>BN17/F18</f>
        <v>0.41</v>
      </c>
      <c r="BO18" s="1"/>
      <c r="BP18" s="1">
        <f>BK18+BP17</f>
        <v>0</v>
      </c>
      <c r="BQ18" s="1">
        <f>BL18+BQ17</f>
        <v>2</v>
      </c>
      <c r="BR18" s="1">
        <f>BM18+BR17</f>
        <v>0</v>
      </c>
      <c r="BS18" s="2">
        <f>BS17/F18</f>
        <v>0.41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S25"/>
  <sheetViews>
    <sheetView zoomScale="140" zoomScaleNormal="140" workbookViewId="0">
      <pane xSplit="12" ySplit="2" topLeftCell="AA3" activePane="bottomRight" state="frozen"/>
      <selection pane="topRight" activeCell="A19" sqref="A19:XFD48"/>
      <selection pane="bottomLeft" activeCell="A19" sqref="A19:XFD48"/>
      <selection pane="bottomRight" activeCell="L5" sqref="L5"/>
    </sheetView>
  </sheetViews>
  <sheetFormatPr defaultColWidth="8.85546875" defaultRowHeight="15" x14ac:dyDescent="0.25"/>
  <cols>
    <col min="1" max="1" width="20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5703125" bestFit="1" customWidth="1"/>
    <col min="8" max="8" width="5.140625" style="74" customWidth="1"/>
    <col min="9" max="9" width="7.140625" style="74" customWidth="1"/>
    <col min="10" max="10" width="5.140625" style="74" bestFit="1" customWidth="1"/>
    <col min="11" max="11" width="5.5703125" bestFit="1" customWidth="1"/>
    <col min="12" max="12" width="8.28515625" bestFit="1" customWidth="1"/>
    <col min="13" max="15" width="3" customWidth="1"/>
    <col min="16" max="16" width="7.42578125" bestFit="1" customWidth="1"/>
    <col min="17" max="17" width="3.85546875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7109375" customWidth="1"/>
    <col min="32" max="35" width="3" customWidth="1"/>
    <col min="36" max="36" width="7.42578125" bestFit="1" customWidth="1"/>
    <col min="37" max="40" width="3" customWidth="1"/>
    <col min="41" max="41" width="7.42578125" bestFit="1" customWidth="1"/>
    <col min="42" max="45" width="3" customWidth="1"/>
    <col min="46" max="46" width="7.5703125" customWidth="1"/>
    <col min="47" max="50" width="3" customWidth="1"/>
    <col min="51" max="51" width="7.28515625" customWidth="1"/>
    <col min="52" max="55" width="3" customWidth="1"/>
    <col min="56" max="56" width="7.5703125" customWidth="1"/>
    <col min="57" max="60" width="3" customWidth="1"/>
    <col min="61" max="61" width="7.140625" customWidth="1"/>
    <col min="62" max="63" width="3" customWidth="1"/>
    <col min="64" max="64" width="4.85546875" customWidth="1"/>
    <col min="65" max="65" width="3" customWidth="1"/>
    <col min="66" max="66" width="7.140625" customWidth="1"/>
    <col min="67" max="68" width="3" customWidth="1"/>
    <col min="69" max="69" width="4.28515625" customWidth="1"/>
    <col min="70" max="70" width="3" customWidth="1"/>
    <col min="71" max="71" width="7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30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295</v>
      </c>
      <c r="B3" s="4"/>
      <c r="C3" s="4"/>
      <c r="D3" s="4"/>
      <c r="E3" s="32"/>
      <c r="F3" s="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>SUM(P3:T3)</f>
        <v>0</v>
      </c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x14ac:dyDescent="0.25">
      <c r="A4" s="1"/>
      <c r="B4" s="26" t="s">
        <v>296</v>
      </c>
      <c r="C4" s="27">
        <v>4</v>
      </c>
      <c r="D4" s="27">
        <v>4895</v>
      </c>
      <c r="E4" s="104">
        <v>37</v>
      </c>
      <c r="F4" s="1"/>
      <c r="G4" s="5">
        <f>$BS4/E4</f>
        <v>1</v>
      </c>
      <c r="H4" s="71">
        <v>14</v>
      </c>
      <c r="I4" s="71">
        <f>+H4+J4</f>
        <v>14</v>
      </c>
      <c r="J4" s="76"/>
      <c r="K4" s="8">
        <v>2025</v>
      </c>
      <c r="L4" s="8">
        <v>2025</v>
      </c>
      <c r="M4" s="9"/>
      <c r="N4" s="9"/>
      <c r="O4" s="9"/>
      <c r="P4" s="66">
        <f>SUM(M4:O4)+H4</f>
        <v>14</v>
      </c>
      <c r="Q4" s="9"/>
      <c r="R4" s="9"/>
      <c r="S4" s="9"/>
      <c r="T4" s="9"/>
      <c r="U4" s="1">
        <f>SUM(P4:T4)</f>
        <v>14</v>
      </c>
      <c r="V4" s="9"/>
      <c r="W4" s="9"/>
      <c r="X4" s="9"/>
      <c r="Y4" s="9"/>
      <c r="Z4" s="1">
        <f>SUM(U4:Y4)</f>
        <v>14</v>
      </c>
      <c r="AA4" s="9"/>
      <c r="AB4" s="9"/>
      <c r="AC4" s="9"/>
      <c r="AD4" s="9"/>
      <c r="AE4" s="1">
        <f>SUM(Z4:AD4)</f>
        <v>14</v>
      </c>
      <c r="AF4" s="9"/>
      <c r="AG4" s="9"/>
      <c r="AH4" s="9"/>
      <c r="AI4" s="9"/>
      <c r="AJ4" s="1">
        <f>SUM(AE4:AI4)</f>
        <v>14</v>
      </c>
      <c r="AK4" s="9"/>
      <c r="AL4" s="9">
        <v>3</v>
      </c>
      <c r="AM4" s="9"/>
      <c r="AN4" s="9">
        <v>20</v>
      </c>
      <c r="AO4" s="1">
        <f>SUM(AJ4:AN4)</f>
        <v>37</v>
      </c>
      <c r="AP4" s="9"/>
      <c r="AQ4" s="9"/>
      <c r="AR4" s="9"/>
      <c r="AS4" s="9"/>
      <c r="AT4" s="1">
        <f>SUM(AO4:AS4)</f>
        <v>37</v>
      </c>
      <c r="AU4" s="9"/>
      <c r="AV4" s="9"/>
      <c r="AW4" s="9"/>
      <c r="AX4" s="9"/>
      <c r="AY4" s="1">
        <f>SUM(AT4:AX4)</f>
        <v>37</v>
      </c>
      <c r="AZ4" s="9"/>
      <c r="BA4" s="9"/>
      <c r="BB4" s="9"/>
      <c r="BC4" s="9"/>
      <c r="BD4" s="1">
        <f>SUM(AY4:BC4)</f>
        <v>37</v>
      </c>
      <c r="BE4" s="9"/>
      <c r="BF4" s="9"/>
      <c r="BG4" s="9"/>
      <c r="BH4" s="9"/>
      <c r="BI4" s="1">
        <f>SUM(BD4:BH4)</f>
        <v>37</v>
      </c>
      <c r="BJ4" s="9"/>
      <c r="BK4" s="9"/>
      <c r="BL4" s="9"/>
      <c r="BM4" s="9"/>
      <c r="BN4" s="1">
        <f>SUM(BI4:BM4)</f>
        <v>37</v>
      </c>
      <c r="BO4" s="9"/>
      <c r="BP4" s="9"/>
      <c r="BQ4" s="9"/>
      <c r="BR4" s="9"/>
      <c r="BS4" s="1">
        <f>SUM(BN4:BR4)</f>
        <v>37</v>
      </c>
    </row>
    <row r="5" spans="1:71" x14ac:dyDescent="0.25">
      <c r="A5" s="1"/>
      <c r="B5" s="26" t="s">
        <v>297</v>
      </c>
      <c r="C5" s="27">
        <v>5</v>
      </c>
      <c r="D5" s="27">
        <v>8422</v>
      </c>
      <c r="E5" s="28">
        <v>42</v>
      </c>
      <c r="F5" s="1"/>
      <c r="G5" s="5">
        <f t="shared" ref="G5:G6" si="0">$BS5/E5</f>
        <v>0.73809523809523814</v>
      </c>
      <c r="H5" s="71">
        <v>28</v>
      </c>
      <c r="I5" s="71">
        <f>+H5+J5</f>
        <v>29</v>
      </c>
      <c r="J5" s="76">
        <v>1</v>
      </c>
      <c r="K5" s="8">
        <v>2025</v>
      </c>
      <c r="L5" s="8">
        <v>2025</v>
      </c>
      <c r="M5" s="9"/>
      <c r="N5" s="9"/>
      <c r="O5" s="9"/>
      <c r="P5" s="66">
        <f>SUM(M5:O5)+H5</f>
        <v>28</v>
      </c>
      <c r="Q5" s="9"/>
      <c r="R5" s="9"/>
      <c r="S5" s="9"/>
      <c r="T5" s="9"/>
      <c r="U5" s="1">
        <f>SUM(P5:T5)</f>
        <v>28</v>
      </c>
      <c r="V5" s="9"/>
      <c r="W5" s="9"/>
      <c r="X5" s="9"/>
      <c r="Y5" s="9"/>
      <c r="Z5" s="1">
        <f>SUM(U5:Y5)</f>
        <v>28</v>
      </c>
      <c r="AA5" s="9"/>
      <c r="AB5" s="9"/>
      <c r="AC5" s="9"/>
      <c r="AD5" s="9"/>
      <c r="AE5" s="1">
        <f>SUM(Z5:AD5)</f>
        <v>28</v>
      </c>
      <c r="AF5" s="9"/>
      <c r="AG5" s="9"/>
      <c r="AH5" s="9"/>
      <c r="AI5" s="9"/>
      <c r="AJ5" s="1">
        <f>SUM(AE5:AI5)</f>
        <v>28</v>
      </c>
      <c r="AK5" s="9">
        <v>1</v>
      </c>
      <c r="AL5" s="9">
        <v>2</v>
      </c>
      <c r="AM5" s="9"/>
      <c r="AN5" s="9"/>
      <c r="AO5" s="1">
        <f>SUM(AJ5:AN5)</f>
        <v>31</v>
      </c>
      <c r="AP5" s="9"/>
      <c r="AQ5" s="9"/>
      <c r="AR5" s="9"/>
      <c r="AS5" s="9"/>
      <c r="AT5" s="1">
        <f>SUM(AO5:AS5)</f>
        <v>31</v>
      </c>
      <c r="AU5" s="9"/>
      <c r="AV5" s="9"/>
      <c r="AW5" s="9"/>
      <c r="AX5" s="9"/>
      <c r="AY5" s="1">
        <f>SUM(AT5:AX5)</f>
        <v>31</v>
      </c>
      <c r="AZ5" s="9"/>
      <c r="BA5" s="9"/>
      <c r="BB5" s="9"/>
      <c r="BC5" s="9"/>
      <c r="BD5" s="1">
        <f>SUM(AY5:BC5)</f>
        <v>31</v>
      </c>
      <c r="BE5" s="9"/>
      <c r="BF5" s="9"/>
      <c r="BG5" s="9"/>
      <c r="BH5" s="9"/>
      <c r="BI5" s="1">
        <f>SUM(BD5:BH5)</f>
        <v>31</v>
      </c>
      <c r="BJ5" s="9"/>
      <c r="BK5" s="9"/>
      <c r="BL5" s="9"/>
      <c r="BM5" s="9"/>
      <c r="BN5" s="1">
        <f>SUM(BI5:BM5)</f>
        <v>31</v>
      </c>
      <c r="BO5" s="9"/>
      <c r="BP5" s="9"/>
      <c r="BQ5" s="9"/>
      <c r="BR5" s="9"/>
      <c r="BS5" s="1">
        <f>SUM(BN5:BR5)</f>
        <v>31</v>
      </c>
    </row>
    <row r="6" spans="1:71" s="86" customFormat="1" x14ac:dyDescent="0.25">
      <c r="A6" s="82"/>
      <c r="B6" s="119" t="s">
        <v>298</v>
      </c>
      <c r="C6" s="136">
        <v>26</v>
      </c>
      <c r="D6" s="136">
        <v>7175</v>
      </c>
      <c r="E6" s="137">
        <v>33</v>
      </c>
      <c r="F6" s="82"/>
      <c r="G6" s="89">
        <f t="shared" si="0"/>
        <v>0.54545454545454541</v>
      </c>
      <c r="H6" s="90">
        <v>18</v>
      </c>
      <c r="I6" s="90">
        <f>+H6+J6</f>
        <v>18</v>
      </c>
      <c r="J6" s="91"/>
      <c r="K6" s="92">
        <v>2025</v>
      </c>
      <c r="L6" s="92">
        <v>2025</v>
      </c>
      <c r="M6" s="85"/>
      <c r="N6" s="85"/>
      <c r="O6" s="85"/>
      <c r="P6" s="84">
        <f>SUM(M6:O6)+H6</f>
        <v>18</v>
      </c>
      <c r="Q6" s="85"/>
      <c r="R6" s="85"/>
      <c r="S6" s="85"/>
      <c r="T6" s="85"/>
      <c r="U6" s="82">
        <f>SUM(P6:T6)</f>
        <v>18</v>
      </c>
      <c r="V6" s="85"/>
      <c r="W6" s="85"/>
      <c r="X6" s="85"/>
      <c r="Y6" s="85"/>
      <c r="Z6" s="82">
        <f>SUM(U6:Y6)</f>
        <v>18</v>
      </c>
      <c r="AA6" s="85"/>
      <c r="AB6" s="85"/>
      <c r="AC6" s="85"/>
      <c r="AD6" s="85"/>
      <c r="AE6" s="82">
        <f>SUM(Z6:AD6)</f>
        <v>18</v>
      </c>
      <c r="AF6" s="85"/>
      <c r="AG6" s="85"/>
      <c r="AH6" s="85"/>
      <c r="AI6" s="85"/>
      <c r="AJ6" s="82">
        <f>SUM(AE6:AI6)</f>
        <v>18</v>
      </c>
      <c r="AK6" s="85"/>
      <c r="AL6" s="85"/>
      <c r="AM6" s="85"/>
      <c r="AN6" s="85"/>
      <c r="AO6" s="82">
        <f>SUM(AJ6:AN6)</f>
        <v>18</v>
      </c>
      <c r="AP6" s="85"/>
      <c r="AQ6" s="85"/>
      <c r="AR6" s="85"/>
      <c r="AS6" s="85"/>
      <c r="AT6" s="82">
        <f>SUM(AO6:AS6)</f>
        <v>18</v>
      </c>
      <c r="AU6" s="85"/>
      <c r="AV6" s="85"/>
      <c r="AW6" s="85"/>
      <c r="AX6" s="85"/>
      <c r="AY6" s="82">
        <f>SUM(AT6:AX6)</f>
        <v>18</v>
      </c>
      <c r="AZ6" s="85"/>
      <c r="BA6" s="85"/>
      <c r="BB6" s="85"/>
      <c r="BC6" s="85"/>
      <c r="BD6" s="82">
        <f>SUM(AY6:BC6)</f>
        <v>18</v>
      </c>
      <c r="BE6" s="85"/>
      <c r="BF6" s="85"/>
      <c r="BG6" s="85"/>
      <c r="BH6" s="85"/>
      <c r="BI6" s="82">
        <f>SUM(BD6:BH6)</f>
        <v>18</v>
      </c>
      <c r="BJ6" s="85"/>
      <c r="BK6" s="85"/>
      <c r="BL6" s="85"/>
      <c r="BM6" s="85"/>
      <c r="BN6" s="82">
        <f>SUM(BI6:BM6)</f>
        <v>18</v>
      </c>
      <c r="BO6" s="85"/>
      <c r="BP6" s="85"/>
      <c r="BQ6" s="85"/>
      <c r="BR6" s="85"/>
      <c r="BS6" s="82">
        <f>SUM(BN6:BR6)</f>
        <v>18</v>
      </c>
    </row>
    <row r="7" spans="1:71" x14ac:dyDescent="0.25">
      <c r="A7" s="1"/>
      <c r="B7" s="1"/>
      <c r="C7" s="1"/>
      <c r="D7" s="1"/>
      <c r="E7" s="1"/>
      <c r="F7" s="1"/>
      <c r="G7" s="1"/>
      <c r="H7" s="66"/>
      <c r="I7" s="66"/>
      <c r="J7" s="66"/>
      <c r="K7" s="1"/>
      <c r="L7" s="1"/>
      <c r="M7" s="1">
        <f>SUM(M4:M6)</f>
        <v>0</v>
      </c>
      <c r="N7" s="1">
        <f>SUM(N4:N6)</f>
        <v>0</v>
      </c>
      <c r="O7" s="1">
        <f>SUM(O4:O6)</f>
        <v>0</v>
      </c>
      <c r="P7" s="66">
        <f t="shared" ref="P7:AU7" si="1">SUM(P3:P6)</f>
        <v>60</v>
      </c>
      <c r="Q7" s="66">
        <f t="shared" si="1"/>
        <v>0</v>
      </c>
      <c r="R7" s="66">
        <f t="shared" si="1"/>
        <v>0</v>
      </c>
      <c r="S7" s="66">
        <f t="shared" si="1"/>
        <v>0</v>
      </c>
      <c r="T7" s="66">
        <f t="shared" si="1"/>
        <v>0</v>
      </c>
      <c r="U7" s="66">
        <f t="shared" si="1"/>
        <v>60</v>
      </c>
      <c r="V7" s="66">
        <f t="shared" si="1"/>
        <v>0</v>
      </c>
      <c r="W7" s="66">
        <f t="shared" si="1"/>
        <v>0</v>
      </c>
      <c r="X7" s="66">
        <f t="shared" si="1"/>
        <v>0</v>
      </c>
      <c r="Y7" s="66">
        <f t="shared" si="1"/>
        <v>0</v>
      </c>
      <c r="Z7" s="66">
        <f t="shared" si="1"/>
        <v>60</v>
      </c>
      <c r="AA7" s="66">
        <f t="shared" si="1"/>
        <v>0</v>
      </c>
      <c r="AB7" s="66">
        <f t="shared" si="1"/>
        <v>0</v>
      </c>
      <c r="AC7" s="66">
        <f t="shared" si="1"/>
        <v>0</v>
      </c>
      <c r="AD7" s="66">
        <f t="shared" si="1"/>
        <v>0</v>
      </c>
      <c r="AE7" s="66">
        <f t="shared" si="1"/>
        <v>60</v>
      </c>
      <c r="AF7" s="66">
        <f t="shared" si="1"/>
        <v>0</v>
      </c>
      <c r="AG7" s="66">
        <f t="shared" si="1"/>
        <v>0</v>
      </c>
      <c r="AH7" s="66">
        <f t="shared" si="1"/>
        <v>0</v>
      </c>
      <c r="AI7" s="66">
        <f t="shared" si="1"/>
        <v>0</v>
      </c>
      <c r="AJ7" s="66">
        <f t="shared" si="1"/>
        <v>60</v>
      </c>
      <c r="AK7" s="66">
        <f t="shared" si="1"/>
        <v>1</v>
      </c>
      <c r="AL7" s="66">
        <f t="shared" si="1"/>
        <v>5</v>
      </c>
      <c r="AM7" s="66">
        <f t="shared" si="1"/>
        <v>0</v>
      </c>
      <c r="AN7" s="66">
        <f t="shared" si="1"/>
        <v>20</v>
      </c>
      <c r="AO7" s="66">
        <f t="shared" si="1"/>
        <v>86</v>
      </c>
      <c r="AP7" s="66">
        <f t="shared" si="1"/>
        <v>0</v>
      </c>
      <c r="AQ7" s="66">
        <f t="shared" si="1"/>
        <v>0</v>
      </c>
      <c r="AR7" s="66">
        <f t="shared" si="1"/>
        <v>0</v>
      </c>
      <c r="AS7" s="66">
        <f t="shared" si="1"/>
        <v>0</v>
      </c>
      <c r="AT7" s="66">
        <f t="shared" si="1"/>
        <v>86</v>
      </c>
      <c r="AU7" s="66">
        <f t="shared" si="1"/>
        <v>0</v>
      </c>
      <c r="AV7" s="66">
        <f t="shared" ref="AV7:BS7" si="2">SUM(AV3:AV6)</f>
        <v>0</v>
      </c>
      <c r="AW7" s="66">
        <f t="shared" si="2"/>
        <v>0</v>
      </c>
      <c r="AX7" s="66">
        <f t="shared" si="2"/>
        <v>0</v>
      </c>
      <c r="AY7" s="66">
        <f t="shared" si="2"/>
        <v>86</v>
      </c>
      <c r="AZ7" s="66">
        <f t="shared" si="2"/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86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 t="shared" si="2"/>
        <v>0</v>
      </c>
      <c r="BI7" s="66">
        <f t="shared" si="2"/>
        <v>86</v>
      </c>
      <c r="BJ7" s="66">
        <f t="shared" si="2"/>
        <v>0</v>
      </c>
      <c r="BK7" s="66">
        <f t="shared" si="2"/>
        <v>0</v>
      </c>
      <c r="BL7" s="66">
        <f t="shared" si="2"/>
        <v>0</v>
      </c>
      <c r="BM7" s="66">
        <f t="shared" si="2"/>
        <v>0</v>
      </c>
      <c r="BN7" s="66">
        <f t="shared" si="2"/>
        <v>86</v>
      </c>
      <c r="BO7" s="66">
        <f t="shared" si="2"/>
        <v>0</v>
      </c>
      <c r="BP7" s="66">
        <f t="shared" si="2"/>
        <v>0</v>
      </c>
      <c r="BQ7" s="66">
        <f t="shared" si="2"/>
        <v>0</v>
      </c>
      <c r="BR7" s="66">
        <f t="shared" si="2"/>
        <v>0</v>
      </c>
      <c r="BS7" s="66">
        <f t="shared" si="2"/>
        <v>86</v>
      </c>
    </row>
    <row r="8" spans="1:71" x14ac:dyDescent="0.25">
      <c r="A8" s="1"/>
      <c r="B8" s="1" t="s">
        <v>31</v>
      </c>
      <c r="C8" s="1">
        <f>COUNT(C4:C6)</f>
        <v>3</v>
      </c>
      <c r="D8" s="1"/>
      <c r="E8" s="1">
        <f>SUM(E3:E6)</f>
        <v>112</v>
      </c>
      <c r="F8" s="1">
        <f>SUM(E3:E6)+1</f>
        <v>113</v>
      </c>
      <c r="G8" s="2">
        <f>$BS7/F8</f>
        <v>0.76106194690265483</v>
      </c>
      <c r="H8" s="66">
        <f>SUM(H3:H6)</f>
        <v>60</v>
      </c>
      <c r="I8" s="66">
        <f>SUM(I3:I6)</f>
        <v>61</v>
      </c>
      <c r="J8" s="66">
        <f>SUM(J3:J6)</f>
        <v>1</v>
      </c>
      <c r="K8" s="1"/>
      <c r="L8" s="1"/>
      <c r="M8" s="1"/>
      <c r="N8" s="1"/>
      <c r="O8" s="1"/>
      <c r="P8" s="2">
        <f>P7/F8</f>
        <v>0.53097345132743368</v>
      </c>
      <c r="Q8" s="1"/>
      <c r="R8" s="1">
        <f>M7+R7</f>
        <v>0</v>
      </c>
      <c r="S8" s="1">
        <f>N7+S7</f>
        <v>0</v>
      </c>
      <c r="T8" s="1">
        <f>O7+T7</f>
        <v>0</v>
      </c>
      <c r="U8" s="2">
        <f>U7/F8</f>
        <v>0.53097345132743368</v>
      </c>
      <c r="V8" s="1"/>
      <c r="W8" s="1">
        <f>R8+W7</f>
        <v>0</v>
      </c>
      <c r="X8" s="1">
        <f>S8+X7</f>
        <v>0</v>
      </c>
      <c r="Y8" s="1">
        <f>T8+Y7</f>
        <v>0</v>
      </c>
      <c r="Z8" s="2">
        <f>Z7/F8</f>
        <v>0.53097345132743368</v>
      </c>
      <c r="AA8" s="1"/>
      <c r="AB8" s="1">
        <f>W8+AB7</f>
        <v>0</v>
      </c>
      <c r="AC8" s="1">
        <f>X8+AC7</f>
        <v>0</v>
      </c>
      <c r="AD8" s="1">
        <f>Y8+AD7</f>
        <v>0</v>
      </c>
      <c r="AE8" s="2">
        <f>AE7/F8</f>
        <v>0.53097345132743368</v>
      </c>
      <c r="AF8" s="1"/>
      <c r="AG8" s="1">
        <f>AB8+AG7</f>
        <v>0</v>
      </c>
      <c r="AH8" s="1">
        <f>AC8+AH7</f>
        <v>0</v>
      </c>
      <c r="AI8" s="1">
        <f>AD8+AI7</f>
        <v>0</v>
      </c>
      <c r="AJ8" s="2">
        <f>AJ7/F8</f>
        <v>0.53097345132743368</v>
      </c>
      <c r="AK8" s="1"/>
      <c r="AL8" s="1">
        <f>AG8+AL7</f>
        <v>5</v>
      </c>
      <c r="AM8" s="1">
        <f>AH8+AM7</f>
        <v>0</v>
      </c>
      <c r="AN8" s="1">
        <f>AI8+AN7</f>
        <v>20</v>
      </c>
      <c r="AO8" s="2">
        <f>AO7/F8</f>
        <v>0.76106194690265483</v>
      </c>
      <c r="AP8" s="1"/>
      <c r="AQ8" s="1">
        <f>AL8+AQ7</f>
        <v>5</v>
      </c>
      <c r="AR8" s="1">
        <f>AM8+AR7</f>
        <v>0</v>
      </c>
      <c r="AS8" s="1">
        <f>AN8+AS7</f>
        <v>20</v>
      </c>
      <c r="AT8" s="2">
        <f>AT7/F8</f>
        <v>0.76106194690265483</v>
      </c>
      <c r="AU8" s="1"/>
      <c r="AV8" s="1">
        <f>AQ8+AV7</f>
        <v>5</v>
      </c>
      <c r="AW8" s="1">
        <f>AR8+AW7</f>
        <v>0</v>
      </c>
      <c r="AX8" s="1">
        <f>AS8+AX7</f>
        <v>20</v>
      </c>
      <c r="AY8" s="2">
        <f>AY7/F8</f>
        <v>0.76106194690265483</v>
      </c>
      <c r="AZ8" s="1"/>
      <c r="BA8" s="1">
        <f>AV8+BA7</f>
        <v>5</v>
      </c>
      <c r="BB8" s="1">
        <f>AW8+BB7</f>
        <v>0</v>
      </c>
      <c r="BC8" s="1">
        <f>AX8+BC7</f>
        <v>20</v>
      </c>
      <c r="BD8" s="2">
        <f>BD7/F8</f>
        <v>0.76106194690265483</v>
      </c>
      <c r="BE8" s="1"/>
      <c r="BF8" s="1">
        <f>BA8+BF7</f>
        <v>5</v>
      </c>
      <c r="BG8" s="1">
        <f>BB8+BG7</f>
        <v>0</v>
      </c>
      <c r="BH8" s="1">
        <f>BC8+BH7</f>
        <v>20</v>
      </c>
      <c r="BI8" s="2">
        <f>BI7/F8</f>
        <v>0.76106194690265483</v>
      </c>
      <c r="BJ8" s="1"/>
      <c r="BK8" s="1">
        <f>BF8+BK7</f>
        <v>5</v>
      </c>
      <c r="BL8" s="1">
        <f>BG8+BL7</f>
        <v>0</v>
      </c>
      <c r="BM8" s="1">
        <f>BH8+BM7</f>
        <v>20</v>
      </c>
      <c r="BN8" s="2">
        <f>BN7/F8</f>
        <v>0.76106194690265483</v>
      </c>
      <c r="BO8" s="1"/>
      <c r="BP8" s="1">
        <f>BK8+BP7</f>
        <v>5</v>
      </c>
      <c r="BQ8" s="1">
        <f>BL8+BQ7</f>
        <v>0</v>
      </c>
      <c r="BR8" s="1">
        <f>BM8+BR7</f>
        <v>20</v>
      </c>
      <c r="BS8" s="2">
        <f>BS7/F8</f>
        <v>0.76106194690265483</v>
      </c>
    </row>
    <row r="10" spans="1:71" x14ac:dyDescent="0.25">
      <c r="A10" s="19" t="s">
        <v>299</v>
      </c>
      <c r="B10" s="1"/>
      <c r="C10" s="1"/>
      <c r="D10" s="1"/>
      <c r="E10" s="27"/>
      <c r="F10" s="1"/>
      <c r="G10" s="2"/>
      <c r="H10" s="66"/>
      <c r="I10" s="66"/>
      <c r="J10" s="76"/>
      <c r="K10" s="9">
        <v>2025</v>
      </c>
      <c r="L10" s="9">
        <v>2025</v>
      </c>
      <c r="M10" s="9"/>
      <c r="N10" s="9"/>
      <c r="O10" s="9" t="s">
        <v>300</v>
      </c>
      <c r="P10" s="66">
        <f>SUM(M10:O10)+H10</f>
        <v>0</v>
      </c>
      <c r="Q10" s="9"/>
      <c r="R10" s="9"/>
      <c r="S10" s="9"/>
      <c r="T10" s="9"/>
      <c r="U10" s="1">
        <f t="shared" ref="U10:U23" si="3">SUM(P10:T10)</f>
        <v>0</v>
      </c>
      <c r="V10" s="9"/>
      <c r="W10" s="9"/>
      <c r="X10" s="9"/>
      <c r="Y10" s="9"/>
      <c r="Z10" s="1">
        <f t="shared" ref="Z10:Z23" si="4">SUM(U10:Y10)</f>
        <v>0</v>
      </c>
      <c r="AA10" s="9"/>
      <c r="AB10" s="9"/>
      <c r="AC10" s="9"/>
      <c r="AD10" s="9"/>
      <c r="AE10" s="1">
        <f t="shared" ref="AE10:AE23" si="5">SUM(Z10:AD10)</f>
        <v>0</v>
      </c>
      <c r="AF10" s="9"/>
      <c r="AG10" s="9"/>
      <c r="AH10" s="9"/>
      <c r="AI10" s="9"/>
      <c r="AJ10" s="1">
        <f t="shared" ref="AJ10:AJ23" si="6">SUM(AE10:AI10)</f>
        <v>0</v>
      </c>
      <c r="AK10" s="9"/>
      <c r="AL10" s="9"/>
      <c r="AM10" s="9"/>
      <c r="AN10" s="9"/>
      <c r="AO10" s="1">
        <f t="shared" ref="AO10:AO23" si="7">SUM(AJ10:AN10)</f>
        <v>0</v>
      </c>
      <c r="AP10" s="9"/>
      <c r="AQ10" s="9"/>
      <c r="AR10" s="9"/>
      <c r="AS10" s="9"/>
      <c r="AT10" s="1">
        <f t="shared" ref="AT10:AT23" si="8">SUM(AO10:AS10)</f>
        <v>0</v>
      </c>
      <c r="AU10" s="9"/>
      <c r="AV10" s="9"/>
      <c r="AW10" s="9"/>
      <c r="AX10" s="9"/>
      <c r="AY10" s="1">
        <f t="shared" ref="AY10:AY23" si="9">SUM(AT10:AX10)</f>
        <v>0</v>
      </c>
      <c r="AZ10" s="9"/>
      <c r="BA10" s="9"/>
      <c r="BB10" s="9"/>
      <c r="BC10" s="9"/>
      <c r="BD10" s="1">
        <f t="shared" ref="BD10:BD23" si="10">SUM(AY10:BC10)</f>
        <v>0</v>
      </c>
      <c r="BE10" s="9"/>
      <c r="BF10" s="9"/>
      <c r="BG10" s="9"/>
      <c r="BH10" s="9"/>
      <c r="BI10" s="1">
        <f t="shared" ref="BI10:BI23" si="11">SUM(BD10:BH10)</f>
        <v>0</v>
      </c>
      <c r="BJ10" s="9"/>
      <c r="BK10" s="9"/>
      <c r="BL10" s="9"/>
      <c r="BM10" s="9"/>
      <c r="BN10" s="1">
        <f t="shared" ref="BN10:BN23" si="12">SUM(BI10:BM10)</f>
        <v>0</v>
      </c>
      <c r="BO10" s="9"/>
      <c r="BP10" s="9"/>
      <c r="BQ10" s="9"/>
      <c r="BR10" s="9"/>
      <c r="BS10" s="1">
        <f t="shared" ref="BS10:BS23" si="13">SUM(BN10:BR10)</f>
        <v>0</v>
      </c>
    </row>
    <row r="11" spans="1:71" x14ac:dyDescent="0.25">
      <c r="A11" s="1"/>
      <c r="B11" s="26" t="s">
        <v>301</v>
      </c>
      <c r="C11" s="27">
        <v>5</v>
      </c>
      <c r="D11" s="27">
        <v>6386</v>
      </c>
      <c r="E11" s="27">
        <v>45</v>
      </c>
      <c r="F11" s="1"/>
      <c r="G11" s="2">
        <f>$BS11/E11</f>
        <v>1.0888888888888888</v>
      </c>
      <c r="H11" s="66">
        <v>17</v>
      </c>
      <c r="I11" s="66" t="b">
        <f>M11=+H11+J11</f>
        <v>0</v>
      </c>
      <c r="J11" s="76"/>
      <c r="K11" s="9">
        <v>2025</v>
      </c>
      <c r="L11" s="9">
        <v>2025</v>
      </c>
      <c r="M11" s="9">
        <v>2</v>
      </c>
      <c r="N11" s="9">
        <v>2</v>
      </c>
      <c r="O11" s="9"/>
      <c r="P11" s="66">
        <f t="shared" ref="P11:P23" si="14">SUM(M11:O11)+H11</f>
        <v>21</v>
      </c>
      <c r="Q11" s="9"/>
      <c r="R11" s="9"/>
      <c r="S11" s="9"/>
      <c r="T11" s="9"/>
      <c r="U11" s="1">
        <f t="shared" si="3"/>
        <v>21</v>
      </c>
      <c r="V11" s="9"/>
      <c r="W11" s="9"/>
      <c r="X11" s="9"/>
      <c r="Y11" s="9"/>
      <c r="Z11" s="1">
        <f t="shared" si="4"/>
        <v>21</v>
      </c>
      <c r="AA11" s="9"/>
      <c r="AB11" s="9">
        <v>2</v>
      </c>
      <c r="AC11" s="9"/>
      <c r="AD11" s="9"/>
      <c r="AE11" s="1">
        <f t="shared" si="5"/>
        <v>23</v>
      </c>
      <c r="AF11" s="9"/>
      <c r="AG11" s="9"/>
      <c r="AH11" s="9"/>
      <c r="AI11" s="9"/>
      <c r="AJ11" s="1">
        <f t="shared" si="6"/>
        <v>23</v>
      </c>
      <c r="AK11" s="9"/>
      <c r="AL11" s="9"/>
      <c r="AM11" s="9"/>
      <c r="AN11" s="9"/>
      <c r="AO11" s="1">
        <f t="shared" si="7"/>
        <v>23</v>
      </c>
      <c r="AP11" s="9"/>
      <c r="AQ11" s="9"/>
      <c r="AR11" s="9"/>
      <c r="AS11" s="9"/>
      <c r="AT11" s="1">
        <f t="shared" si="8"/>
        <v>23</v>
      </c>
      <c r="AU11" s="9"/>
      <c r="AV11" s="9"/>
      <c r="AW11" s="9">
        <v>26</v>
      </c>
      <c r="AX11" s="9"/>
      <c r="AY11" s="1">
        <f t="shared" si="9"/>
        <v>49</v>
      </c>
      <c r="AZ11" s="9"/>
      <c r="BA11" s="9"/>
      <c r="BB11" s="9"/>
      <c r="BC11" s="9"/>
      <c r="BD11" s="1">
        <f t="shared" si="10"/>
        <v>49</v>
      </c>
      <c r="BE11" s="9"/>
      <c r="BF11" s="9"/>
      <c r="BG11" s="9"/>
      <c r="BH11" s="9"/>
      <c r="BI11" s="1">
        <f t="shared" si="11"/>
        <v>49</v>
      </c>
      <c r="BJ11" s="9"/>
      <c r="BK11" s="9"/>
      <c r="BL11" s="9"/>
      <c r="BM11" s="9"/>
      <c r="BN11" s="1">
        <f t="shared" si="12"/>
        <v>49</v>
      </c>
      <c r="BO11" s="9"/>
      <c r="BP11" s="9"/>
      <c r="BQ11" s="9"/>
      <c r="BR11" s="9"/>
      <c r="BS11" s="1">
        <f t="shared" si="13"/>
        <v>49</v>
      </c>
    </row>
    <row r="12" spans="1:71" s="147" customFormat="1" x14ac:dyDescent="0.25">
      <c r="A12" s="141"/>
      <c r="B12" s="188" t="s">
        <v>302</v>
      </c>
      <c r="C12" s="189">
        <v>10</v>
      </c>
      <c r="D12" s="189"/>
      <c r="E12" s="189">
        <v>13</v>
      </c>
      <c r="F12" s="141"/>
      <c r="G12" s="143">
        <f>$BS12/E12</f>
        <v>1.1538461538461537</v>
      </c>
      <c r="H12" s="144"/>
      <c r="I12" s="144"/>
      <c r="J12" s="145"/>
      <c r="K12" s="146"/>
      <c r="L12" s="146">
        <v>2025</v>
      </c>
      <c r="M12" s="146">
        <v>13</v>
      </c>
      <c r="N12" s="146"/>
      <c r="O12" s="146"/>
      <c r="P12" s="144">
        <f t="shared" si="14"/>
        <v>13</v>
      </c>
      <c r="Q12" s="146"/>
      <c r="R12" s="146"/>
      <c r="S12" s="146"/>
      <c r="T12" s="146"/>
      <c r="U12" s="141">
        <f t="shared" si="3"/>
        <v>13</v>
      </c>
      <c r="V12" s="146"/>
      <c r="W12" s="146"/>
      <c r="X12" s="146"/>
      <c r="Y12" s="146"/>
      <c r="Z12" s="141">
        <f t="shared" si="4"/>
        <v>13</v>
      </c>
      <c r="AA12" s="146"/>
      <c r="AB12" s="146">
        <v>2</v>
      </c>
      <c r="AC12" s="146"/>
      <c r="AD12" s="146"/>
      <c r="AE12" s="141">
        <f t="shared" si="5"/>
        <v>15</v>
      </c>
      <c r="AF12" s="146"/>
      <c r="AG12" s="146"/>
      <c r="AH12" s="146"/>
      <c r="AI12" s="146"/>
      <c r="AJ12" s="141">
        <f t="shared" si="6"/>
        <v>15</v>
      </c>
      <c r="AK12" s="146"/>
      <c r="AL12" s="146"/>
      <c r="AM12" s="146"/>
      <c r="AN12" s="146"/>
      <c r="AO12" s="141">
        <f t="shared" si="7"/>
        <v>15</v>
      </c>
      <c r="AP12" s="146"/>
      <c r="AQ12" s="146"/>
      <c r="AR12" s="146"/>
      <c r="AS12" s="146"/>
      <c r="AT12" s="141">
        <f t="shared" si="8"/>
        <v>15</v>
      </c>
      <c r="AU12" s="146"/>
      <c r="AV12" s="146"/>
      <c r="AW12" s="146"/>
      <c r="AX12" s="146"/>
      <c r="AY12" s="141">
        <f t="shared" si="9"/>
        <v>15</v>
      </c>
      <c r="AZ12" s="146"/>
      <c r="BA12" s="146"/>
      <c r="BB12" s="146"/>
      <c r="BC12" s="146"/>
      <c r="BD12" s="141">
        <f t="shared" si="10"/>
        <v>15</v>
      </c>
      <c r="BE12" s="146"/>
      <c r="BF12" s="146"/>
      <c r="BG12" s="146"/>
      <c r="BH12" s="146"/>
      <c r="BI12" s="141">
        <f t="shared" si="11"/>
        <v>15</v>
      </c>
      <c r="BJ12" s="146"/>
      <c r="BK12" s="146"/>
      <c r="BL12" s="146"/>
      <c r="BM12" s="146"/>
      <c r="BN12" s="141">
        <f t="shared" si="12"/>
        <v>15</v>
      </c>
      <c r="BO12" s="146"/>
      <c r="BP12" s="146"/>
      <c r="BQ12" s="146"/>
      <c r="BR12" s="146"/>
      <c r="BS12" s="141">
        <f t="shared" si="13"/>
        <v>15</v>
      </c>
    </row>
    <row r="13" spans="1:71" x14ac:dyDescent="0.25">
      <c r="A13" s="1"/>
      <c r="B13" s="26" t="s">
        <v>303</v>
      </c>
      <c r="C13" s="27">
        <v>11</v>
      </c>
      <c r="D13" s="27">
        <v>8905</v>
      </c>
      <c r="E13" s="27">
        <v>39</v>
      </c>
      <c r="F13" s="1"/>
      <c r="G13" s="2">
        <f t="shared" ref="G13:G22" si="15">$BS13/E13</f>
        <v>1.0256410256410255</v>
      </c>
      <c r="H13" s="66">
        <v>21</v>
      </c>
      <c r="I13" s="66">
        <f t="shared" ref="I13:I22" si="16">+H13+J13</f>
        <v>21</v>
      </c>
      <c r="J13" s="76"/>
      <c r="K13" s="9">
        <v>2025</v>
      </c>
      <c r="L13" s="9">
        <v>2025</v>
      </c>
      <c r="M13" s="9">
        <v>2</v>
      </c>
      <c r="N13" s="9">
        <v>17</v>
      </c>
      <c r="O13" s="9"/>
      <c r="P13" s="66">
        <f t="shared" si="14"/>
        <v>40</v>
      </c>
      <c r="Q13" s="9"/>
      <c r="R13" s="9"/>
      <c r="S13" s="9"/>
      <c r="T13" s="9"/>
      <c r="U13" s="1">
        <f t="shared" si="3"/>
        <v>40</v>
      </c>
      <c r="V13" s="9"/>
      <c r="W13" s="9"/>
      <c r="X13" s="9"/>
      <c r="Y13" s="9"/>
      <c r="Z13" s="1">
        <f t="shared" si="4"/>
        <v>40</v>
      </c>
      <c r="AA13" s="9"/>
      <c r="AB13" s="9"/>
      <c r="AC13" s="9"/>
      <c r="AD13" s="9"/>
      <c r="AE13" s="1">
        <f t="shared" si="5"/>
        <v>40</v>
      </c>
      <c r="AF13" s="9"/>
      <c r="AG13" s="9"/>
      <c r="AH13" s="9"/>
      <c r="AI13" s="9"/>
      <c r="AJ13" s="1">
        <f t="shared" si="6"/>
        <v>40</v>
      </c>
      <c r="AK13" s="9"/>
      <c r="AL13" s="9"/>
      <c r="AM13" s="9"/>
      <c r="AN13" s="9"/>
      <c r="AO13" s="1">
        <f t="shared" si="7"/>
        <v>40</v>
      </c>
      <c r="AP13" s="9"/>
      <c r="AQ13" s="9"/>
      <c r="AR13" s="9"/>
      <c r="AS13" s="9"/>
      <c r="AT13" s="1">
        <f t="shared" si="8"/>
        <v>40</v>
      </c>
      <c r="AU13" s="9"/>
      <c r="AV13" s="9"/>
      <c r="AW13" s="9"/>
      <c r="AX13" s="9"/>
      <c r="AY13" s="1">
        <f t="shared" si="9"/>
        <v>40</v>
      </c>
      <c r="AZ13" s="9"/>
      <c r="BA13" s="9"/>
      <c r="BB13" s="9"/>
      <c r="BC13" s="9"/>
      <c r="BD13" s="1">
        <f t="shared" si="10"/>
        <v>40</v>
      </c>
      <c r="BE13" s="9"/>
      <c r="BF13" s="9"/>
      <c r="BG13" s="9"/>
      <c r="BH13" s="9"/>
      <c r="BI13" s="1">
        <f t="shared" si="11"/>
        <v>40</v>
      </c>
      <c r="BJ13" s="9"/>
      <c r="BK13" s="9"/>
      <c r="BL13" s="9"/>
      <c r="BM13" s="9"/>
      <c r="BN13" s="1">
        <f t="shared" si="12"/>
        <v>40</v>
      </c>
      <c r="BO13" s="9"/>
      <c r="BP13" s="9"/>
      <c r="BQ13" s="9"/>
      <c r="BR13" s="9"/>
      <c r="BS13" s="1">
        <f t="shared" si="13"/>
        <v>40</v>
      </c>
    </row>
    <row r="14" spans="1:71" s="86" customFormat="1" x14ac:dyDescent="0.25">
      <c r="A14" s="82"/>
      <c r="B14" s="119" t="s">
        <v>304</v>
      </c>
      <c r="C14" s="136">
        <v>13</v>
      </c>
      <c r="D14" s="136">
        <v>8577</v>
      </c>
      <c r="E14" s="136">
        <v>64</v>
      </c>
      <c r="F14" s="82"/>
      <c r="G14" s="83">
        <f t="shared" si="15"/>
        <v>0.40625</v>
      </c>
      <c r="H14" s="84">
        <v>25</v>
      </c>
      <c r="I14" s="84">
        <f t="shared" si="16"/>
        <v>26</v>
      </c>
      <c r="J14" s="91">
        <v>1</v>
      </c>
      <c r="K14" s="85">
        <v>2025</v>
      </c>
      <c r="L14" s="9">
        <v>2025</v>
      </c>
      <c r="M14" s="85"/>
      <c r="N14" s="85"/>
      <c r="O14" s="85"/>
      <c r="P14" s="84">
        <f t="shared" si="14"/>
        <v>25</v>
      </c>
      <c r="Q14" s="85">
        <v>1</v>
      </c>
      <c r="R14" s="85"/>
      <c r="S14" s="85"/>
      <c r="T14" s="85"/>
      <c r="U14" s="82">
        <f t="shared" si="3"/>
        <v>26</v>
      </c>
      <c r="V14" s="85"/>
      <c r="W14" s="85"/>
      <c r="X14" s="85"/>
      <c r="Y14" s="85"/>
      <c r="Z14" s="82">
        <f t="shared" si="4"/>
        <v>26</v>
      </c>
      <c r="AA14" s="85"/>
      <c r="AB14" s="85"/>
      <c r="AC14" s="85"/>
      <c r="AD14" s="85"/>
      <c r="AE14" s="82">
        <f t="shared" si="5"/>
        <v>26</v>
      </c>
      <c r="AF14" s="85"/>
      <c r="AG14" s="85"/>
      <c r="AH14" s="85"/>
      <c r="AI14" s="85"/>
      <c r="AJ14" s="82">
        <f t="shared" si="6"/>
        <v>26</v>
      </c>
      <c r="AK14" s="85"/>
      <c r="AL14" s="85"/>
      <c r="AM14" s="85"/>
      <c r="AN14" s="85"/>
      <c r="AO14" s="82">
        <f t="shared" si="7"/>
        <v>26</v>
      </c>
      <c r="AP14" s="85"/>
      <c r="AQ14" s="85"/>
      <c r="AR14" s="85"/>
      <c r="AS14" s="85"/>
      <c r="AT14" s="82">
        <f t="shared" si="8"/>
        <v>26</v>
      </c>
      <c r="AU14" s="85"/>
      <c r="AV14" s="85"/>
      <c r="AW14" s="85"/>
      <c r="AX14" s="85"/>
      <c r="AY14" s="82">
        <f t="shared" si="9"/>
        <v>26</v>
      </c>
      <c r="AZ14" s="85"/>
      <c r="BA14" s="85"/>
      <c r="BB14" s="85"/>
      <c r="BC14" s="85"/>
      <c r="BD14" s="82">
        <f t="shared" si="10"/>
        <v>26</v>
      </c>
      <c r="BE14" s="85"/>
      <c r="BF14" s="85"/>
      <c r="BG14" s="85"/>
      <c r="BH14" s="85"/>
      <c r="BI14" s="82">
        <f t="shared" si="11"/>
        <v>26</v>
      </c>
      <c r="BJ14" s="85"/>
      <c r="BK14" s="85"/>
      <c r="BL14" s="85"/>
      <c r="BM14" s="85"/>
      <c r="BN14" s="82">
        <f t="shared" si="12"/>
        <v>26</v>
      </c>
      <c r="BO14" s="85"/>
      <c r="BP14" s="85"/>
      <c r="BQ14" s="85"/>
      <c r="BR14" s="85"/>
      <c r="BS14" s="82">
        <f t="shared" si="13"/>
        <v>26</v>
      </c>
    </row>
    <row r="15" spans="1:71" s="86" customFormat="1" x14ac:dyDescent="0.25">
      <c r="A15" s="82"/>
      <c r="B15" s="119" t="s">
        <v>305</v>
      </c>
      <c r="C15" s="136">
        <v>8</v>
      </c>
      <c r="D15" s="136"/>
      <c r="E15" s="136"/>
      <c r="F15" s="82"/>
      <c r="G15" s="83"/>
      <c r="H15" s="84"/>
      <c r="I15" s="84"/>
      <c r="J15" s="91">
        <v>1</v>
      </c>
      <c r="K15" s="85"/>
      <c r="L15" s="9"/>
      <c r="M15" s="85"/>
      <c r="N15" s="85"/>
      <c r="O15" s="85"/>
      <c r="P15" s="84"/>
      <c r="Q15" s="85"/>
      <c r="R15" s="85"/>
      <c r="S15" s="85"/>
      <c r="T15" s="85"/>
      <c r="U15" s="82"/>
      <c r="V15" s="85"/>
      <c r="W15" s="85"/>
      <c r="X15" s="85"/>
      <c r="Y15" s="85"/>
      <c r="Z15" s="82"/>
      <c r="AA15" s="85"/>
      <c r="AB15" s="85"/>
      <c r="AC15" s="85"/>
      <c r="AD15" s="85"/>
      <c r="AE15" s="82"/>
      <c r="AF15" s="85"/>
      <c r="AG15" s="85"/>
      <c r="AH15" s="85"/>
      <c r="AI15" s="85"/>
      <c r="AJ15" s="82"/>
      <c r="AK15" s="85"/>
      <c r="AL15" s="85"/>
      <c r="AM15" s="85"/>
      <c r="AN15" s="85"/>
      <c r="AO15" s="82"/>
      <c r="AP15" s="85"/>
      <c r="AQ15" s="85"/>
      <c r="AR15" s="85"/>
      <c r="AS15" s="85"/>
      <c r="AT15" s="82"/>
      <c r="AU15" s="85">
        <v>1</v>
      </c>
      <c r="AV15" s="85">
        <v>1</v>
      </c>
      <c r="AW15" s="85">
        <v>2</v>
      </c>
      <c r="AX15" s="85"/>
      <c r="AY15" s="82"/>
      <c r="AZ15" s="85"/>
      <c r="BA15" s="85"/>
      <c r="BB15" s="85"/>
      <c r="BC15" s="85"/>
      <c r="BD15" s="82"/>
      <c r="BE15" s="85"/>
      <c r="BF15" s="85"/>
      <c r="BG15" s="85"/>
      <c r="BH15" s="85"/>
      <c r="BI15" s="82"/>
      <c r="BJ15" s="85"/>
      <c r="BK15" s="85"/>
      <c r="BL15" s="85"/>
      <c r="BM15" s="85"/>
      <c r="BN15" s="82"/>
      <c r="BO15" s="85"/>
      <c r="BP15" s="85"/>
      <c r="BQ15" s="85"/>
      <c r="BR15" s="85"/>
      <c r="BS15" s="82"/>
    </row>
    <row r="16" spans="1:71" s="211" customFormat="1" x14ac:dyDescent="0.25">
      <c r="A16" s="203" t="s">
        <v>306</v>
      </c>
      <c r="B16" s="204" t="s">
        <v>307</v>
      </c>
      <c r="C16" s="205">
        <v>24</v>
      </c>
      <c r="D16" s="205">
        <v>4692</v>
      </c>
      <c r="E16" s="205">
        <v>16</v>
      </c>
      <c r="F16" s="206"/>
      <c r="G16" s="207">
        <f t="shared" si="15"/>
        <v>0.625</v>
      </c>
      <c r="H16" s="208">
        <v>10</v>
      </c>
      <c r="I16" s="208">
        <f t="shared" si="16"/>
        <v>10</v>
      </c>
      <c r="J16" s="209"/>
      <c r="K16" s="210">
        <v>2025</v>
      </c>
      <c r="L16" s="210">
        <v>2025</v>
      </c>
      <c r="M16" s="210"/>
      <c r="N16" s="210"/>
      <c r="O16" s="210"/>
      <c r="P16" s="208">
        <f t="shared" si="14"/>
        <v>10</v>
      </c>
      <c r="Q16" s="210"/>
      <c r="R16" s="210"/>
      <c r="S16" s="210"/>
      <c r="T16" s="210"/>
      <c r="U16" s="206">
        <f t="shared" si="3"/>
        <v>10</v>
      </c>
      <c r="V16" s="210"/>
      <c r="W16" s="210"/>
      <c r="X16" s="210"/>
      <c r="Y16" s="210"/>
      <c r="Z16" s="206">
        <f t="shared" si="4"/>
        <v>10</v>
      </c>
      <c r="AA16" s="210"/>
      <c r="AB16" s="210"/>
      <c r="AC16" s="210"/>
      <c r="AD16" s="210"/>
      <c r="AE16" s="206">
        <f t="shared" si="5"/>
        <v>10</v>
      </c>
      <c r="AF16" s="210"/>
      <c r="AG16" s="210"/>
      <c r="AH16" s="210"/>
      <c r="AI16" s="210"/>
      <c r="AJ16" s="206">
        <f t="shared" si="6"/>
        <v>10</v>
      </c>
      <c r="AK16" s="210"/>
      <c r="AL16" s="210"/>
      <c r="AM16" s="210"/>
      <c r="AN16" s="210"/>
      <c r="AO16" s="206">
        <f t="shared" si="7"/>
        <v>10</v>
      </c>
      <c r="AP16" s="210"/>
      <c r="AQ16" s="210"/>
      <c r="AR16" s="210"/>
      <c r="AS16" s="210"/>
      <c r="AT16" s="206">
        <f t="shared" si="8"/>
        <v>10</v>
      </c>
      <c r="AU16" s="210"/>
      <c r="AV16" s="210"/>
      <c r="AW16" s="210"/>
      <c r="AX16" s="210"/>
      <c r="AY16" s="206">
        <f t="shared" si="9"/>
        <v>10</v>
      </c>
      <c r="AZ16" s="210"/>
      <c r="BA16" s="210"/>
      <c r="BB16" s="210"/>
      <c r="BC16" s="210"/>
      <c r="BD16" s="206">
        <f t="shared" si="10"/>
        <v>10</v>
      </c>
      <c r="BE16" s="210"/>
      <c r="BF16" s="210"/>
      <c r="BG16" s="210"/>
      <c r="BH16" s="210"/>
      <c r="BI16" s="206">
        <f t="shared" si="11"/>
        <v>10</v>
      </c>
      <c r="BJ16" s="210"/>
      <c r="BK16" s="210"/>
      <c r="BL16" s="210"/>
      <c r="BM16" s="210"/>
      <c r="BN16" s="206">
        <f t="shared" si="12"/>
        <v>10</v>
      </c>
      <c r="BO16" s="210"/>
      <c r="BP16" s="210"/>
      <c r="BQ16" s="210"/>
      <c r="BR16" s="210"/>
      <c r="BS16" s="206">
        <f>SUM(BN16:BR16)</f>
        <v>10</v>
      </c>
    </row>
    <row r="17" spans="1:71" s="147" customFormat="1" x14ac:dyDescent="0.25">
      <c r="A17" s="141"/>
      <c r="B17" s="188" t="s">
        <v>308</v>
      </c>
      <c r="C17" s="189">
        <v>35</v>
      </c>
      <c r="D17" s="189"/>
      <c r="E17" s="189">
        <v>16</v>
      </c>
      <c r="F17" s="141"/>
      <c r="G17" s="143">
        <f t="shared" si="15"/>
        <v>1.375</v>
      </c>
      <c r="H17" s="144">
        <v>2</v>
      </c>
      <c r="I17" s="144">
        <f t="shared" si="16"/>
        <v>5</v>
      </c>
      <c r="J17" s="145">
        <v>3</v>
      </c>
      <c r="K17" s="146"/>
      <c r="L17" s="146">
        <v>2025</v>
      </c>
      <c r="M17" s="146"/>
      <c r="N17" s="146">
        <v>16</v>
      </c>
      <c r="O17" s="146"/>
      <c r="P17" s="144">
        <f t="shared" si="14"/>
        <v>18</v>
      </c>
      <c r="Q17" s="146">
        <v>3</v>
      </c>
      <c r="R17" s="146"/>
      <c r="S17" s="146"/>
      <c r="T17" s="146"/>
      <c r="U17" s="141">
        <f t="shared" si="3"/>
        <v>21</v>
      </c>
      <c r="V17" s="146"/>
      <c r="W17" s="146"/>
      <c r="X17" s="146"/>
      <c r="Y17" s="146"/>
      <c r="Z17" s="141">
        <f t="shared" si="4"/>
        <v>21</v>
      </c>
      <c r="AA17" s="146"/>
      <c r="AB17" s="146"/>
      <c r="AC17" s="146"/>
      <c r="AD17" s="146"/>
      <c r="AE17" s="141">
        <f t="shared" si="5"/>
        <v>21</v>
      </c>
      <c r="AF17" s="146"/>
      <c r="AG17" s="146"/>
      <c r="AH17" s="146"/>
      <c r="AI17" s="146"/>
      <c r="AJ17" s="141">
        <f t="shared" si="6"/>
        <v>21</v>
      </c>
      <c r="AK17" s="146"/>
      <c r="AL17" s="146"/>
      <c r="AM17" s="146"/>
      <c r="AN17" s="146"/>
      <c r="AO17" s="141">
        <f t="shared" si="7"/>
        <v>21</v>
      </c>
      <c r="AP17" s="146">
        <v>1</v>
      </c>
      <c r="AQ17" s="146"/>
      <c r="AR17" s="146"/>
      <c r="AS17" s="146"/>
      <c r="AT17" s="141">
        <f t="shared" si="8"/>
        <v>22</v>
      </c>
      <c r="AU17" s="146"/>
      <c r="AV17" s="146"/>
      <c r="AW17" s="146"/>
      <c r="AX17" s="146"/>
      <c r="AY17" s="141">
        <f t="shared" si="9"/>
        <v>22</v>
      </c>
      <c r="AZ17" s="146"/>
      <c r="BA17" s="146"/>
      <c r="BB17" s="146"/>
      <c r="BC17" s="146"/>
      <c r="BD17" s="141">
        <f t="shared" si="10"/>
        <v>22</v>
      </c>
      <c r="BE17" s="146"/>
      <c r="BF17" s="146"/>
      <c r="BG17" s="146"/>
      <c r="BH17" s="146"/>
      <c r="BI17" s="141">
        <f t="shared" si="11"/>
        <v>22</v>
      </c>
      <c r="BJ17" s="146"/>
      <c r="BK17" s="146"/>
      <c r="BL17" s="146"/>
      <c r="BM17" s="146"/>
      <c r="BN17" s="141">
        <f t="shared" si="12"/>
        <v>22</v>
      </c>
      <c r="BO17" s="146"/>
      <c r="BP17" s="146"/>
      <c r="BQ17" s="146"/>
      <c r="BR17" s="146"/>
      <c r="BS17" s="141">
        <f>SUM(BN17:BR17)</f>
        <v>22</v>
      </c>
    </row>
    <row r="18" spans="1:71" s="86" customFormat="1" x14ac:dyDescent="0.25">
      <c r="A18" s="82"/>
      <c r="B18" s="119" t="s">
        <v>309</v>
      </c>
      <c r="C18" s="136">
        <v>36</v>
      </c>
      <c r="D18" s="136">
        <v>6873</v>
      </c>
      <c r="E18" s="136">
        <v>28</v>
      </c>
      <c r="F18" s="82"/>
      <c r="G18" s="83">
        <f t="shared" si="15"/>
        <v>0.8571428571428571</v>
      </c>
      <c r="H18" s="84">
        <v>24</v>
      </c>
      <c r="I18" s="84">
        <f t="shared" si="16"/>
        <v>24</v>
      </c>
      <c r="J18" s="91"/>
      <c r="K18" s="85">
        <v>2025</v>
      </c>
      <c r="L18" s="9">
        <v>2025</v>
      </c>
      <c r="M18" s="85"/>
      <c r="N18" s="85"/>
      <c r="O18" s="85"/>
      <c r="P18" s="84">
        <f t="shared" si="14"/>
        <v>24</v>
      </c>
      <c r="Q18" s="85"/>
      <c r="R18" s="85"/>
      <c r="S18" s="85"/>
      <c r="T18" s="85"/>
      <c r="U18" s="82">
        <f t="shared" si="3"/>
        <v>24</v>
      </c>
      <c r="V18" s="85"/>
      <c r="W18" s="85"/>
      <c r="X18" s="85"/>
      <c r="Y18" s="85"/>
      <c r="Z18" s="82">
        <f t="shared" si="4"/>
        <v>24</v>
      </c>
      <c r="AA18" s="85"/>
      <c r="AB18" s="85"/>
      <c r="AC18" s="85"/>
      <c r="AD18" s="85"/>
      <c r="AE18" s="82">
        <f t="shared" si="5"/>
        <v>24</v>
      </c>
      <c r="AF18" s="85"/>
      <c r="AG18" s="85"/>
      <c r="AH18" s="85"/>
      <c r="AI18" s="85"/>
      <c r="AJ18" s="82">
        <f t="shared" si="6"/>
        <v>24</v>
      </c>
      <c r="AK18" s="85"/>
      <c r="AL18" s="85"/>
      <c r="AM18" s="85"/>
      <c r="AN18" s="85"/>
      <c r="AO18" s="82">
        <f t="shared" si="7"/>
        <v>24</v>
      </c>
      <c r="AP18" s="85"/>
      <c r="AQ18" s="85"/>
      <c r="AR18" s="85"/>
      <c r="AS18" s="85"/>
      <c r="AT18" s="82">
        <f t="shared" si="8"/>
        <v>24</v>
      </c>
      <c r="AU18" s="85"/>
      <c r="AV18" s="85"/>
      <c r="AW18" s="85"/>
      <c r="AX18" s="85"/>
      <c r="AY18" s="82">
        <f t="shared" si="9"/>
        <v>24</v>
      </c>
      <c r="AZ18" s="85"/>
      <c r="BA18" s="85"/>
      <c r="BB18" s="85"/>
      <c r="BC18" s="85"/>
      <c r="BD18" s="82">
        <f t="shared" si="10"/>
        <v>24</v>
      </c>
      <c r="BE18" s="85"/>
      <c r="BF18" s="85"/>
      <c r="BG18" s="85"/>
      <c r="BH18" s="85"/>
      <c r="BI18" s="82">
        <f t="shared" si="11"/>
        <v>24</v>
      </c>
      <c r="BJ18" s="85"/>
      <c r="BK18" s="85"/>
      <c r="BL18" s="85"/>
      <c r="BM18" s="85"/>
      <c r="BN18" s="82">
        <f t="shared" si="12"/>
        <v>24</v>
      </c>
      <c r="BO18" s="85"/>
      <c r="BP18" s="85"/>
      <c r="BQ18" s="85"/>
      <c r="BR18" s="85"/>
      <c r="BS18" s="82">
        <f>SUM(BN18:BR18)</f>
        <v>24</v>
      </c>
    </row>
    <row r="19" spans="1:71" s="86" customFormat="1" x14ac:dyDescent="0.25">
      <c r="A19" s="82"/>
      <c r="B19" s="119" t="s">
        <v>310</v>
      </c>
      <c r="C19" s="136">
        <v>37</v>
      </c>
      <c r="D19" s="136"/>
      <c r="E19" s="136">
        <v>40</v>
      </c>
      <c r="F19" s="82"/>
      <c r="G19" s="83">
        <f t="shared" si="15"/>
        <v>1.125</v>
      </c>
      <c r="H19" s="84">
        <v>15</v>
      </c>
      <c r="I19" s="84">
        <f t="shared" si="16"/>
        <v>19</v>
      </c>
      <c r="J19" s="91">
        <v>4</v>
      </c>
      <c r="K19" s="85">
        <v>2025</v>
      </c>
      <c r="L19" s="9">
        <v>2025</v>
      </c>
      <c r="M19" s="85">
        <v>1</v>
      </c>
      <c r="N19" s="85">
        <v>5</v>
      </c>
      <c r="O19" s="85"/>
      <c r="P19" s="84">
        <f t="shared" si="14"/>
        <v>21</v>
      </c>
      <c r="Q19" s="85">
        <v>4</v>
      </c>
      <c r="R19" s="85"/>
      <c r="S19" s="85"/>
      <c r="T19" s="85"/>
      <c r="U19" s="82">
        <f t="shared" si="3"/>
        <v>25</v>
      </c>
      <c r="V19" s="85"/>
      <c r="W19" s="85">
        <v>5</v>
      </c>
      <c r="X19" s="85">
        <v>3</v>
      </c>
      <c r="Y19" s="85"/>
      <c r="Z19" s="82">
        <f t="shared" si="4"/>
        <v>33</v>
      </c>
      <c r="AA19" s="85"/>
      <c r="AB19" s="85"/>
      <c r="AC19" s="85"/>
      <c r="AD19" s="85"/>
      <c r="AE19" s="82">
        <f t="shared" si="5"/>
        <v>33</v>
      </c>
      <c r="AF19" s="85"/>
      <c r="AG19" s="85"/>
      <c r="AH19" s="85">
        <v>4</v>
      </c>
      <c r="AI19" s="85"/>
      <c r="AJ19" s="82">
        <f t="shared" si="6"/>
        <v>37</v>
      </c>
      <c r="AK19" s="85"/>
      <c r="AL19" s="85"/>
      <c r="AM19" s="85">
        <v>7</v>
      </c>
      <c r="AN19" s="85"/>
      <c r="AO19" s="82">
        <f t="shared" si="7"/>
        <v>44</v>
      </c>
      <c r="AP19" s="85"/>
      <c r="AQ19" s="85">
        <v>1</v>
      </c>
      <c r="AR19" s="85"/>
      <c r="AS19" s="85"/>
      <c r="AT19" s="82">
        <f t="shared" si="8"/>
        <v>45</v>
      </c>
      <c r="AU19" s="85"/>
      <c r="AV19" s="85"/>
      <c r="AW19" s="85"/>
      <c r="AX19" s="85"/>
      <c r="AY19" s="82">
        <f t="shared" si="9"/>
        <v>45</v>
      </c>
      <c r="AZ19" s="85"/>
      <c r="BA19" s="85"/>
      <c r="BB19" s="85"/>
      <c r="BC19" s="85"/>
      <c r="BD19" s="82">
        <f t="shared" si="10"/>
        <v>45</v>
      </c>
      <c r="BE19" s="85"/>
      <c r="BF19" s="85"/>
      <c r="BG19" s="85"/>
      <c r="BH19" s="85"/>
      <c r="BI19" s="82">
        <f t="shared" si="11"/>
        <v>45</v>
      </c>
      <c r="BJ19" s="85"/>
      <c r="BK19" s="85"/>
      <c r="BL19" s="85"/>
      <c r="BM19" s="85"/>
      <c r="BN19" s="82">
        <f t="shared" si="12"/>
        <v>45</v>
      </c>
      <c r="BO19" s="85"/>
      <c r="BP19" s="85"/>
      <c r="BQ19" s="85"/>
      <c r="BR19" s="85"/>
      <c r="BS19" s="82">
        <f>SUM(BN19:BR19)</f>
        <v>45</v>
      </c>
    </row>
    <row r="20" spans="1:71" s="86" customFormat="1" x14ac:dyDescent="0.25">
      <c r="A20" s="82"/>
      <c r="B20" s="119" t="s">
        <v>311</v>
      </c>
      <c r="C20" s="136">
        <v>55</v>
      </c>
      <c r="D20" s="136">
        <v>4676</v>
      </c>
      <c r="E20" s="136">
        <v>73</v>
      </c>
      <c r="F20" s="82"/>
      <c r="G20" s="83">
        <f t="shared" si="15"/>
        <v>1</v>
      </c>
      <c r="H20" s="84">
        <v>56</v>
      </c>
      <c r="I20" s="84">
        <f t="shared" si="16"/>
        <v>56</v>
      </c>
      <c r="J20" s="91"/>
      <c r="K20" s="85">
        <v>2025</v>
      </c>
      <c r="L20" s="9">
        <v>2025</v>
      </c>
      <c r="M20" s="85">
        <v>1</v>
      </c>
      <c r="N20" s="85"/>
      <c r="O20" s="85">
        <v>7</v>
      </c>
      <c r="P20" s="84">
        <f t="shared" si="14"/>
        <v>64</v>
      </c>
      <c r="Q20" s="85"/>
      <c r="R20" s="85"/>
      <c r="S20" s="85"/>
      <c r="T20" s="85"/>
      <c r="U20" s="82">
        <f t="shared" si="3"/>
        <v>64</v>
      </c>
      <c r="V20" s="85"/>
      <c r="W20" s="85"/>
      <c r="X20" s="85"/>
      <c r="Y20" s="85"/>
      <c r="Z20" s="82">
        <f t="shared" si="4"/>
        <v>64</v>
      </c>
      <c r="AA20" s="85"/>
      <c r="AB20" s="85"/>
      <c r="AC20" s="85"/>
      <c r="AD20" s="85">
        <v>1</v>
      </c>
      <c r="AE20" s="82">
        <f t="shared" si="5"/>
        <v>65</v>
      </c>
      <c r="AF20" s="85"/>
      <c r="AG20" s="85">
        <v>1</v>
      </c>
      <c r="AH20" s="85">
        <v>3</v>
      </c>
      <c r="AI20" s="85">
        <v>1</v>
      </c>
      <c r="AJ20" s="82">
        <f t="shared" si="6"/>
        <v>70</v>
      </c>
      <c r="AK20" s="85"/>
      <c r="AL20" s="85">
        <v>1</v>
      </c>
      <c r="AM20" s="85"/>
      <c r="AN20" s="85">
        <v>1</v>
      </c>
      <c r="AO20" s="82">
        <f t="shared" si="7"/>
        <v>72</v>
      </c>
      <c r="AP20" s="85"/>
      <c r="AQ20" s="85"/>
      <c r="AR20" s="85"/>
      <c r="AS20" s="85">
        <v>1</v>
      </c>
      <c r="AT20" s="82">
        <f t="shared" si="8"/>
        <v>73</v>
      </c>
      <c r="AU20" s="85"/>
      <c r="AV20" s="85"/>
      <c r="AW20" s="85"/>
      <c r="AX20" s="85"/>
      <c r="AY20" s="82">
        <f t="shared" si="9"/>
        <v>73</v>
      </c>
      <c r="AZ20" s="85"/>
      <c r="BA20" s="85"/>
      <c r="BB20" s="85"/>
      <c r="BC20" s="85"/>
      <c r="BD20" s="82">
        <f t="shared" si="10"/>
        <v>73</v>
      </c>
      <c r="BE20" s="85"/>
      <c r="BF20" s="85"/>
      <c r="BG20" s="85"/>
      <c r="BH20" s="85"/>
      <c r="BI20" s="82">
        <f t="shared" si="11"/>
        <v>73</v>
      </c>
      <c r="BJ20" s="85"/>
      <c r="BK20" s="85"/>
      <c r="BL20" s="85"/>
      <c r="BM20" s="85"/>
      <c r="BN20" s="82">
        <f t="shared" si="12"/>
        <v>73</v>
      </c>
      <c r="BO20" s="85"/>
      <c r="BP20" s="85"/>
      <c r="BQ20" s="85"/>
      <c r="BR20" s="85"/>
      <c r="BS20" s="82">
        <f t="shared" si="13"/>
        <v>73</v>
      </c>
    </row>
    <row r="21" spans="1:71" s="86" customFormat="1" x14ac:dyDescent="0.25">
      <c r="A21" s="82"/>
      <c r="B21" s="119" t="s">
        <v>312</v>
      </c>
      <c r="C21" s="136">
        <v>69</v>
      </c>
      <c r="D21" s="136"/>
      <c r="E21" s="136">
        <v>42</v>
      </c>
      <c r="F21" s="82"/>
      <c r="G21" s="83">
        <f t="shared" si="15"/>
        <v>0.6428571428571429</v>
      </c>
      <c r="H21" s="84">
        <v>16</v>
      </c>
      <c r="I21" s="84">
        <f t="shared" si="16"/>
        <v>16</v>
      </c>
      <c r="J21" s="91"/>
      <c r="K21" s="85">
        <v>2025</v>
      </c>
      <c r="L21" s="9">
        <v>2025</v>
      </c>
      <c r="M21" s="85"/>
      <c r="N21" s="85">
        <v>1</v>
      </c>
      <c r="O21" s="85">
        <v>1</v>
      </c>
      <c r="P21" s="84">
        <f t="shared" si="14"/>
        <v>18</v>
      </c>
      <c r="Q21" s="85"/>
      <c r="R21" s="85"/>
      <c r="S21" s="85"/>
      <c r="T21" s="85"/>
      <c r="U21" s="82">
        <f t="shared" si="3"/>
        <v>18</v>
      </c>
      <c r="V21" s="85"/>
      <c r="W21" s="85"/>
      <c r="X21" s="85"/>
      <c r="Y21" s="85"/>
      <c r="Z21" s="82">
        <f t="shared" si="4"/>
        <v>18</v>
      </c>
      <c r="AA21" s="85"/>
      <c r="AB21" s="85"/>
      <c r="AC21" s="85">
        <v>1</v>
      </c>
      <c r="AD21" s="85"/>
      <c r="AE21" s="82">
        <f t="shared" si="5"/>
        <v>19</v>
      </c>
      <c r="AF21" s="85"/>
      <c r="AG21" s="85">
        <v>6</v>
      </c>
      <c r="AH21" s="85"/>
      <c r="AI21" s="85">
        <v>1</v>
      </c>
      <c r="AJ21" s="82">
        <f t="shared" si="6"/>
        <v>26</v>
      </c>
      <c r="AK21" s="85"/>
      <c r="AL21" s="85"/>
      <c r="AM21" s="85">
        <v>1</v>
      </c>
      <c r="AN21" s="85"/>
      <c r="AO21" s="82">
        <f t="shared" si="7"/>
        <v>27</v>
      </c>
      <c r="AP21" s="85"/>
      <c r="AQ21" s="85"/>
      <c r="AR21" s="85"/>
      <c r="AS21" s="85"/>
      <c r="AT21" s="82">
        <f t="shared" si="8"/>
        <v>27</v>
      </c>
      <c r="AU21" s="85"/>
      <c r="AV21" s="85"/>
      <c r="AW21" s="85"/>
      <c r="AX21" s="85"/>
      <c r="AY21" s="82">
        <f t="shared" si="9"/>
        <v>27</v>
      </c>
      <c r="AZ21" s="85"/>
      <c r="BA21" s="85"/>
      <c r="BB21" s="85"/>
      <c r="BC21" s="85"/>
      <c r="BD21" s="82">
        <f t="shared" si="10"/>
        <v>27</v>
      </c>
      <c r="BE21" s="85"/>
      <c r="BF21" s="85"/>
      <c r="BG21" s="85"/>
      <c r="BH21" s="85"/>
      <c r="BI21" s="82">
        <f t="shared" si="11"/>
        <v>27</v>
      </c>
      <c r="BJ21" s="85"/>
      <c r="BK21" s="85"/>
      <c r="BL21" s="85"/>
      <c r="BM21" s="85"/>
      <c r="BN21" s="82">
        <f t="shared" si="12"/>
        <v>27</v>
      </c>
      <c r="BO21" s="85"/>
      <c r="BP21" s="85"/>
      <c r="BQ21" s="85"/>
      <c r="BR21" s="85"/>
      <c r="BS21" s="82">
        <f t="shared" si="13"/>
        <v>27</v>
      </c>
    </row>
    <row r="22" spans="1:71" s="86" customFormat="1" x14ac:dyDescent="0.25">
      <c r="A22" s="82"/>
      <c r="B22" s="119" t="s">
        <v>313</v>
      </c>
      <c r="C22" s="136">
        <v>88</v>
      </c>
      <c r="D22" s="136">
        <v>6012</v>
      </c>
      <c r="E22" s="136">
        <v>23</v>
      </c>
      <c r="F22" s="82"/>
      <c r="G22" s="83">
        <f t="shared" si="15"/>
        <v>0.82608695652173914</v>
      </c>
      <c r="H22" s="84">
        <v>12</v>
      </c>
      <c r="I22" s="84">
        <f t="shared" si="16"/>
        <v>14</v>
      </c>
      <c r="J22" s="91">
        <v>2</v>
      </c>
      <c r="K22" s="85">
        <v>2025</v>
      </c>
      <c r="L22" s="9">
        <v>2025</v>
      </c>
      <c r="M22" s="85"/>
      <c r="N22" s="85"/>
      <c r="O22" s="85"/>
      <c r="P22" s="84">
        <f t="shared" si="14"/>
        <v>12</v>
      </c>
      <c r="Q22" s="85"/>
      <c r="R22" s="85"/>
      <c r="S22" s="85"/>
      <c r="T22" s="85"/>
      <c r="U22" s="82">
        <f t="shared" si="3"/>
        <v>12</v>
      </c>
      <c r="V22" s="85"/>
      <c r="W22" s="85"/>
      <c r="X22" s="85"/>
      <c r="Y22" s="85"/>
      <c r="Z22" s="82">
        <f t="shared" si="4"/>
        <v>12</v>
      </c>
      <c r="AA22" s="85"/>
      <c r="AB22" s="85"/>
      <c r="AC22" s="85"/>
      <c r="AD22" s="85"/>
      <c r="AE22" s="82">
        <f t="shared" si="5"/>
        <v>12</v>
      </c>
      <c r="AF22" s="85"/>
      <c r="AG22" s="85"/>
      <c r="AH22" s="85">
        <v>2</v>
      </c>
      <c r="AI22" s="85"/>
      <c r="AJ22" s="82">
        <f t="shared" si="6"/>
        <v>14</v>
      </c>
      <c r="AK22" s="85"/>
      <c r="AL22" s="85"/>
      <c r="AM22" s="85"/>
      <c r="AN22" s="85"/>
      <c r="AO22" s="82">
        <f t="shared" si="7"/>
        <v>14</v>
      </c>
      <c r="AP22" s="85"/>
      <c r="AQ22" s="85"/>
      <c r="AR22" s="85"/>
      <c r="AS22" s="85"/>
      <c r="AT22" s="82">
        <f t="shared" si="8"/>
        <v>14</v>
      </c>
      <c r="AU22" s="85">
        <v>2</v>
      </c>
      <c r="AV22" s="85"/>
      <c r="AW22" s="85">
        <v>3</v>
      </c>
      <c r="AX22" s="85"/>
      <c r="AY22" s="82">
        <f t="shared" si="9"/>
        <v>19</v>
      </c>
      <c r="AZ22" s="85"/>
      <c r="BA22" s="85"/>
      <c r="BB22" s="85"/>
      <c r="BC22" s="85"/>
      <c r="BD22" s="82">
        <f t="shared" si="10"/>
        <v>19</v>
      </c>
      <c r="BE22" s="85"/>
      <c r="BF22" s="85"/>
      <c r="BG22" s="85"/>
      <c r="BH22" s="85"/>
      <c r="BI22" s="82">
        <f t="shared" si="11"/>
        <v>19</v>
      </c>
      <c r="BJ22" s="85"/>
      <c r="BK22" s="85"/>
      <c r="BL22" s="85"/>
      <c r="BM22" s="85"/>
      <c r="BN22" s="82">
        <f t="shared" si="12"/>
        <v>19</v>
      </c>
      <c r="BO22" s="85"/>
      <c r="BP22" s="85"/>
      <c r="BQ22" s="85"/>
      <c r="BR22" s="85"/>
      <c r="BS22" s="82">
        <f t="shared" si="13"/>
        <v>19</v>
      </c>
    </row>
    <row r="23" spans="1:71" s="86" customFormat="1" x14ac:dyDescent="0.25">
      <c r="A23" s="82"/>
      <c r="B23" s="119" t="s">
        <v>314</v>
      </c>
      <c r="C23" s="136">
        <v>205</v>
      </c>
      <c r="D23" s="136"/>
      <c r="E23" s="136"/>
      <c r="F23" s="82"/>
      <c r="G23" s="83"/>
      <c r="H23" s="84"/>
      <c r="I23" s="84"/>
      <c r="J23" s="91"/>
      <c r="K23" s="85"/>
      <c r="L23" s="9"/>
      <c r="M23" s="85"/>
      <c r="N23" s="85"/>
      <c r="O23" s="85"/>
      <c r="P23" s="84">
        <f t="shared" si="14"/>
        <v>0</v>
      </c>
      <c r="Q23" s="85"/>
      <c r="R23" s="85">
        <v>13</v>
      </c>
      <c r="S23" s="85">
        <v>1</v>
      </c>
      <c r="T23" s="85"/>
      <c r="U23" s="82">
        <f t="shared" si="3"/>
        <v>14</v>
      </c>
      <c r="V23" s="85"/>
      <c r="W23" s="85"/>
      <c r="X23" s="85"/>
      <c r="Y23" s="85"/>
      <c r="Z23" s="82">
        <f t="shared" si="4"/>
        <v>14</v>
      </c>
      <c r="AA23" s="85"/>
      <c r="AB23" s="85"/>
      <c r="AC23" s="85"/>
      <c r="AD23" s="85"/>
      <c r="AE23" s="82">
        <f t="shared" si="5"/>
        <v>14</v>
      </c>
      <c r="AF23" s="85"/>
      <c r="AG23" s="85"/>
      <c r="AH23" s="85"/>
      <c r="AI23" s="85"/>
      <c r="AJ23" s="82">
        <f t="shared" si="6"/>
        <v>14</v>
      </c>
      <c r="AK23" s="85"/>
      <c r="AL23" s="85"/>
      <c r="AM23" s="85"/>
      <c r="AN23" s="85"/>
      <c r="AO23" s="82">
        <f t="shared" si="7"/>
        <v>14</v>
      </c>
      <c r="AP23" s="85"/>
      <c r="AQ23" s="85"/>
      <c r="AR23" s="85"/>
      <c r="AS23" s="85"/>
      <c r="AT23" s="82">
        <f t="shared" si="8"/>
        <v>14</v>
      </c>
      <c r="AU23" s="85"/>
      <c r="AV23" s="85"/>
      <c r="AW23" s="85"/>
      <c r="AX23" s="85"/>
      <c r="AY23" s="82">
        <f t="shared" si="9"/>
        <v>14</v>
      </c>
      <c r="AZ23" s="85"/>
      <c r="BA23" s="85"/>
      <c r="BB23" s="85"/>
      <c r="BC23" s="85"/>
      <c r="BD23" s="82">
        <f t="shared" si="10"/>
        <v>14</v>
      </c>
      <c r="BE23" s="85"/>
      <c r="BF23" s="85"/>
      <c r="BG23" s="85"/>
      <c r="BH23" s="85"/>
      <c r="BI23" s="82">
        <f t="shared" si="11"/>
        <v>14</v>
      </c>
      <c r="BJ23" s="85"/>
      <c r="BK23" s="85"/>
      <c r="BL23" s="85"/>
      <c r="BM23" s="85"/>
      <c r="BN23" s="82">
        <f t="shared" si="12"/>
        <v>14</v>
      </c>
      <c r="BO23" s="85"/>
      <c r="BP23" s="85"/>
      <c r="BQ23" s="85"/>
      <c r="BR23" s="85"/>
      <c r="BS23" s="82">
        <f t="shared" si="13"/>
        <v>14</v>
      </c>
    </row>
    <row r="24" spans="1:71" x14ac:dyDescent="0.25">
      <c r="A24" s="1"/>
      <c r="B24" s="1"/>
      <c r="C24" s="1"/>
      <c r="D24" s="1"/>
      <c r="E24" s="1"/>
      <c r="F24" s="1"/>
      <c r="G24" s="1"/>
      <c r="H24" s="66"/>
      <c r="I24" s="66"/>
      <c r="J24" s="66"/>
      <c r="K24" s="1"/>
      <c r="L24" s="1"/>
      <c r="M24" s="1">
        <f>SUM(M11:M23)</f>
        <v>19</v>
      </c>
      <c r="N24" s="1">
        <f>SUM(N11:N23)</f>
        <v>41</v>
      </c>
      <c r="O24" s="1">
        <f>SUM(O11:O23)</f>
        <v>8</v>
      </c>
      <c r="P24" s="66">
        <f>SUM(P10:P22)</f>
        <v>266</v>
      </c>
      <c r="Q24" s="66">
        <f>SUM(Q10:Q23)</f>
        <v>8</v>
      </c>
      <c r="R24" s="66">
        <f>SUM(R10:R23)</f>
        <v>13</v>
      </c>
      <c r="S24" s="66">
        <f>SUM(S10:S23)</f>
        <v>1</v>
      </c>
      <c r="T24" s="66">
        <f>SUM(T10:T23)</f>
        <v>0</v>
      </c>
      <c r="U24" s="66">
        <f>SUM(U10:U22)</f>
        <v>274</v>
      </c>
      <c r="V24" s="66">
        <f>SUM(V10:V23)</f>
        <v>0</v>
      </c>
      <c r="W24" s="66">
        <f>SUM(W10:W23)</f>
        <v>5</v>
      </c>
      <c r="X24" s="66">
        <f>SUM(X10:X23)</f>
        <v>3</v>
      </c>
      <c r="Y24" s="66">
        <f>SUM(Y10:Y23)</f>
        <v>0</v>
      </c>
      <c r="Z24" s="66">
        <f>SUM(Z10:Z22)</f>
        <v>282</v>
      </c>
      <c r="AA24" s="66">
        <f>SUM(AA10:AA23)</f>
        <v>0</v>
      </c>
      <c r="AB24" s="66">
        <f>SUM(AB10:AB23)</f>
        <v>4</v>
      </c>
      <c r="AC24" s="66">
        <f>SUM(AC10:AC23)</f>
        <v>1</v>
      </c>
      <c r="AD24" s="66">
        <f>SUM(AD10:AD23)</f>
        <v>1</v>
      </c>
      <c r="AE24" s="66">
        <f>SUM(AE10:AE22)</f>
        <v>288</v>
      </c>
      <c r="AF24" s="66">
        <f>SUM(AF10:AF23)</f>
        <v>0</v>
      </c>
      <c r="AG24" s="66">
        <f>SUM(AG10:AG23)</f>
        <v>7</v>
      </c>
      <c r="AH24" s="66">
        <f>SUM(AH10:AH23)</f>
        <v>9</v>
      </c>
      <c r="AI24" s="66">
        <f>SUM(AI10:AI23)</f>
        <v>2</v>
      </c>
      <c r="AJ24" s="66">
        <f>SUM(AJ10:AJ22)</f>
        <v>306</v>
      </c>
      <c r="AK24" s="66">
        <f>SUM(AK10:AK23)</f>
        <v>0</v>
      </c>
      <c r="AL24" s="66">
        <f>SUM(AL10:AL23)</f>
        <v>1</v>
      </c>
      <c r="AM24" s="66">
        <f>SUM(AM10:AM23)</f>
        <v>8</v>
      </c>
      <c r="AN24" s="66">
        <f>SUM(AN10:AN23)</f>
        <v>1</v>
      </c>
      <c r="AO24" s="66">
        <f>SUM(AO10:AO22)</f>
        <v>316</v>
      </c>
      <c r="AP24" s="66">
        <f>SUM(AP10:AP23)</f>
        <v>1</v>
      </c>
      <c r="AQ24" s="66">
        <f>SUM(AQ10:AQ23)</f>
        <v>1</v>
      </c>
      <c r="AR24" s="66">
        <f>SUM(AR10:AR23)</f>
        <v>0</v>
      </c>
      <c r="AS24" s="66">
        <f>SUM(AS10:AS23)</f>
        <v>1</v>
      </c>
      <c r="AT24" s="66">
        <f>SUM(AT10:AT22)</f>
        <v>319</v>
      </c>
      <c r="AU24" s="66">
        <f>SUM(AU10:AU23)</f>
        <v>3</v>
      </c>
      <c r="AV24" s="66">
        <f>SUM(AV10:AV23)</f>
        <v>1</v>
      </c>
      <c r="AW24" s="66">
        <f>SUM(AW10:AW23)</f>
        <v>31</v>
      </c>
      <c r="AX24" s="66">
        <f>SUM(AX10:AX23)</f>
        <v>0</v>
      </c>
      <c r="AY24" s="66">
        <f>SUM(AY10:AY22)</f>
        <v>350</v>
      </c>
      <c r="AZ24" s="66">
        <f>SUM(AZ10:AZ23)</f>
        <v>0</v>
      </c>
      <c r="BA24" s="66">
        <f>SUM(BA10:BA23)</f>
        <v>0</v>
      </c>
      <c r="BB24" s="66">
        <f>SUM(BB10:BB23)</f>
        <v>0</v>
      </c>
      <c r="BC24" s="66">
        <f>SUM(BC10:BC23)</f>
        <v>0</v>
      </c>
      <c r="BD24" s="66">
        <f>SUM(BD10:BD22)</f>
        <v>350</v>
      </c>
      <c r="BE24" s="66">
        <f>SUM(BE10:BE23)</f>
        <v>0</v>
      </c>
      <c r="BF24" s="66">
        <f>SUM(BF10:BF23)</f>
        <v>0</v>
      </c>
      <c r="BG24" s="66">
        <f>SUM(BG10:BG23)</f>
        <v>0</v>
      </c>
      <c r="BH24" s="66">
        <f>SUM(BH10:BH23)</f>
        <v>0</v>
      </c>
      <c r="BI24" s="66">
        <f>SUM(BI10:BI22)</f>
        <v>350</v>
      </c>
      <c r="BJ24" s="66">
        <f>SUM(BJ10:BJ23)</f>
        <v>0</v>
      </c>
      <c r="BK24" s="66">
        <f>SUM(BK10:BK23)</f>
        <v>0</v>
      </c>
      <c r="BL24" s="66">
        <f>SUM(BL10:BL23)</f>
        <v>0</v>
      </c>
      <c r="BM24" s="66">
        <f t="shared" ref="BM24" si="17">SUM(BM10:BM23)</f>
        <v>0</v>
      </c>
      <c r="BN24" s="66">
        <f t="shared" ref="BN24:BS24" si="18">SUM(BN10:BN22)</f>
        <v>350</v>
      </c>
      <c r="BO24" s="66">
        <f t="shared" si="18"/>
        <v>0</v>
      </c>
      <c r="BP24" s="66">
        <f t="shared" si="18"/>
        <v>0</v>
      </c>
      <c r="BQ24" s="66">
        <f t="shared" si="18"/>
        <v>0</v>
      </c>
      <c r="BR24" s="66">
        <f t="shared" si="18"/>
        <v>0</v>
      </c>
      <c r="BS24" s="66">
        <f t="shared" si="18"/>
        <v>350</v>
      </c>
    </row>
    <row r="25" spans="1:71" x14ac:dyDescent="0.25">
      <c r="A25" s="1"/>
      <c r="B25" s="1" t="s">
        <v>31</v>
      </c>
      <c r="C25" s="1">
        <f>COUNT(C11:C23)</f>
        <v>13</v>
      </c>
      <c r="D25" s="1"/>
      <c r="E25" s="1">
        <f>SUM(E10:E22)</f>
        <v>399</v>
      </c>
      <c r="F25" s="1">
        <f>SUM(E10:E22)+1</f>
        <v>400</v>
      </c>
      <c r="G25" s="2">
        <f>$BS24/F25</f>
        <v>0.875</v>
      </c>
      <c r="H25" s="66">
        <f>SUM(H10:H22)</f>
        <v>198</v>
      </c>
      <c r="I25" s="66">
        <f>SUM(I10:I22)</f>
        <v>191</v>
      </c>
      <c r="J25" s="66">
        <f>SUM(J10:J22)</f>
        <v>11</v>
      </c>
      <c r="K25" s="1"/>
      <c r="L25" s="1"/>
      <c r="M25" s="1"/>
      <c r="N25" s="1"/>
      <c r="O25" s="1"/>
      <c r="P25" s="2">
        <f>P24/F25</f>
        <v>0.66500000000000004</v>
      </c>
      <c r="Q25" s="1"/>
      <c r="R25" s="1">
        <f>M24+R24</f>
        <v>32</v>
      </c>
      <c r="S25" s="1">
        <f>N24+S24</f>
        <v>42</v>
      </c>
      <c r="T25" s="1">
        <f>O24+T24</f>
        <v>8</v>
      </c>
      <c r="U25" s="2">
        <f>U24/F25</f>
        <v>0.68500000000000005</v>
      </c>
      <c r="V25" s="1"/>
      <c r="W25" s="1">
        <f>R25+W24</f>
        <v>37</v>
      </c>
      <c r="X25" s="1">
        <f>S25+X24</f>
        <v>45</v>
      </c>
      <c r="Y25" s="1">
        <f>T25+Y24</f>
        <v>8</v>
      </c>
      <c r="Z25" s="2">
        <f>Z24/F25</f>
        <v>0.70499999999999996</v>
      </c>
      <c r="AA25" s="1"/>
      <c r="AB25" s="1">
        <f>W25+AB24</f>
        <v>41</v>
      </c>
      <c r="AC25" s="1">
        <f>X25+AC24</f>
        <v>46</v>
      </c>
      <c r="AD25" s="1">
        <f>Y25+AD24</f>
        <v>9</v>
      </c>
      <c r="AE25" s="2">
        <f>AE24/F25</f>
        <v>0.72</v>
      </c>
      <c r="AF25" s="1"/>
      <c r="AG25" s="1">
        <f>AB25+AG24</f>
        <v>48</v>
      </c>
      <c r="AH25" s="1">
        <f>AC25+AH24</f>
        <v>55</v>
      </c>
      <c r="AI25" s="1">
        <f>AD25+AI24</f>
        <v>11</v>
      </c>
      <c r="AJ25" s="2">
        <f>AJ24/F25</f>
        <v>0.76500000000000001</v>
      </c>
      <c r="AK25" s="1"/>
      <c r="AL25" s="1">
        <f>AG25+AL24</f>
        <v>49</v>
      </c>
      <c r="AM25" s="1">
        <f>AH25+AM24</f>
        <v>63</v>
      </c>
      <c r="AN25" s="1">
        <f>AI25+AN24</f>
        <v>12</v>
      </c>
      <c r="AO25" s="2">
        <f>AO24/F25</f>
        <v>0.79</v>
      </c>
      <c r="AP25" s="1"/>
      <c r="AQ25" s="1">
        <f>AL25+AQ24</f>
        <v>50</v>
      </c>
      <c r="AR25" s="1">
        <f>AM25+AR24</f>
        <v>63</v>
      </c>
      <c r="AS25" s="1">
        <f>AN25+AS24</f>
        <v>13</v>
      </c>
      <c r="AT25" s="2">
        <f>AT24/F25</f>
        <v>0.79749999999999999</v>
      </c>
      <c r="AU25" s="1"/>
      <c r="AV25" s="1">
        <f>AQ25+AV24</f>
        <v>51</v>
      </c>
      <c r="AW25" s="1">
        <f>AR25+AW24</f>
        <v>94</v>
      </c>
      <c r="AX25" s="1">
        <f>AS25+AX24</f>
        <v>13</v>
      </c>
      <c r="AY25" s="2">
        <f>AY24/F25</f>
        <v>0.875</v>
      </c>
      <c r="AZ25" s="1"/>
      <c r="BA25" s="1">
        <f>AV25+BA24</f>
        <v>51</v>
      </c>
      <c r="BB25" s="1">
        <f>AW25+BB24</f>
        <v>94</v>
      </c>
      <c r="BC25" s="1">
        <f>AX25+BC24</f>
        <v>13</v>
      </c>
      <c r="BD25" s="2">
        <f>BD24/F25</f>
        <v>0.875</v>
      </c>
      <c r="BE25" s="1"/>
      <c r="BF25" s="1">
        <f>BA25+BF24</f>
        <v>51</v>
      </c>
      <c r="BG25" s="1">
        <f>BB25+BG24</f>
        <v>94</v>
      </c>
      <c r="BH25" s="1">
        <f>BC25+BH24</f>
        <v>13</v>
      </c>
      <c r="BI25" s="2">
        <f>BI24/F25</f>
        <v>0.875</v>
      </c>
      <c r="BJ25" s="1"/>
      <c r="BK25" s="1">
        <f>BF25+BK24</f>
        <v>51</v>
      </c>
      <c r="BL25" s="1">
        <f>BG25+BL24</f>
        <v>94</v>
      </c>
      <c r="BM25" s="1">
        <f>BH25+BM24</f>
        <v>13</v>
      </c>
      <c r="BN25" s="2">
        <f>BN24/F25</f>
        <v>0.875</v>
      </c>
      <c r="BO25" s="1"/>
      <c r="BP25" s="1">
        <f>BK25+BP24</f>
        <v>51</v>
      </c>
      <c r="BQ25" s="1">
        <f>BL25+BQ24</f>
        <v>94</v>
      </c>
      <c r="BR25" s="1">
        <f>BM25+BR24</f>
        <v>13</v>
      </c>
      <c r="BS25" s="2">
        <f>BS24/F25</f>
        <v>0.875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S15"/>
  <sheetViews>
    <sheetView zoomScale="150" workbookViewId="0">
      <pane xSplit="12" ySplit="2" topLeftCell="AI3" activePane="bottomRight" state="frozen"/>
      <selection pane="topRight" activeCell="A19" sqref="A19:XFD48"/>
      <selection pane="bottomLeft" activeCell="A19" sqref="A19:XFD48"/>
      <selection pane="bottomRight" activeCell="AU11" sqref="AU11"/>
    </sheetView>
  </sheetViews>
  <sheetFormatPr defaultColWidth="8.85546875" defaultRowHeight="15" x14ac:dyDescent="0.25"/>
  <cols>
    <col min="1" max="1" width="9.28515625" bestFit="1" customWidth="1"/>
    <col min="2" max="2" width="19.28515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9.140625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7.140625" customWidth="1"/>
    <col min="52" max="55" width="3" customWidth="1"/>
    <col min="56" max="56" width="8" bestFit="1" customWidth="1"/>
    <col min="57" max="60" width="3" customWidth="1"/>
    <col min="61" max="61" width="8.28515625" customWidth="1"/>
    <col min="62" max="65" width="3" customWidth="1"/>
    <col min="66" max="66" width="8.140625" customWidth="1"/>
    <col min="67" max="70" width="3" customWidth="1"/>
    <col min="71" max="71" width="8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19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315</v>
      </c>
      <c r="B3" s="4"/>
      <c r="C3" s="4"/>
      <c r="D3" s="4"/>
      <c r="E3" s="32"/>
      <c r="F3" s="4"/>
      <c r="G3" s="5"/>
      <c r="H3" s="71"/>
      <c r="I3" s="71"/>
      <c r="J3" s="75"/>
      <c r="K3" s="8">
        <v>2025</v>
      </c>
      <c r="L3" s="82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 t="shared" ref="U3:U10" si="0">SUM(P3:T3)</f>
        <v>0</v>
      </c>
      <c r="V3" s="8"/>
      <c r="W3" s="8"/>
      <c r="X3" s="8"/>
      <c r="Y3" s="8"/>
      <c r="Z3" s="1">
        <f t="shared" ref="Z3:Z10" si="1">SUM(U3:Y3)</f>
        <v>0</v>
      </c>
      <c r="AA3" s="8"/>
      <c r="AB3" s="8"/>
      <c r="AC3" s="8"/>
      <c r="AD3" s="8"/>
      <c r="AE3" s="1">
        <f t="shared" ref="AE3:AE10" si="2">SUM(Z3:AD3)</f>
        <v>0</v>
      </c>
      <c r="AF3" s="8"/>
      <c r="AG3" s="8"/>
      <c r="AH3" s="8"/>
      <c r="AI3" s="8"/>
      <c r="AJ3" s="1">
        <f t="shared" ref="AJ3:AJ10" si="3">SUM(AE3:AI3)</f>
        <v>0</v>
      </c>
      <c r="AK3" s="8"/>
      <c r="AL3" s="8"/>
      <c r="AM3" s="8"/>
      <c r="AN3" s="8"/>
      <c r="AO3" s="1">
        <f t="shared" ref="AO3:AO10" si="4">SUM(AJ3:AN3)</f>
        <v>0</v>
      </c>
      <c r="AP3" s="8"/>
      <c r="AQ3" s="8"/>
      <c r="AR3" s="8"/>
      <c r="AS3" s="8"/>
      <c r="AT3" s="1">
        <f t="shared" ref="AT3:AT10" si="5">SUM(AO3:AS3)</f>
        <v>0</v>
      </c>
      <c r="AU3" s="8"/>
      <c r="AV3" s="8"/>
      <c r="AW3" s="8"/>
      <c r="AX3" s="8"/>
      <c r="AY3" s="1">
        <f t="shared" ref="AY3:AY10" si="6">SUM(AT3:AX3)</f>
        <v>0</v>
      </c>
      <c r="AZ3" s="8"/>
      <c r="BA3" s="8"/>
      <c r="BB3" s="8"/>
      <c r="BC3" s="8"/>
      <c r="BD3" s="1">
        <f t="shared" ref="BD3:BD10" si="7">SUM(AY3:BC3)</f>
        <v>0</v>
      </c>
      <c r="BE3" s="8"/>
      <c r="BF3" s="8"/>
      <c r="BG3" s="8"/>
      <c r="BH3" s="8"/>
      <c r="BI3" s="1">
        <f t="shared" ref="BI3:BI10" si="8">SUM(BD3:BH3)</f>
        <v>0</v>
      </c>
      <c r="BJ3" s="8"/>
      <c r="BK3" s="8"/>
      <c r="BL3" s="8"/>
      <c r="BM3" s="8"/>
      <c r="BN3" s="1">
        <f t="shared" ref="BN3:BN10" si="9">SUM(BI3:BM3)</f>
        <v>0</v>
      </c>
      <c r="BO3" s="8"/>
      <c r="BP3" s="8"/>
      <c r="BQ3" s="8"/>
      <c r="BR3" s="8"/>
      <c r="BS3" s="1">
        <f t="shared" ref="BS3:BS10" si="10">SUM(BN3:BR3)</f>
        <v>0</v>
      </c>
    </row>
    <row r="4" spans="1:71" s="86" customFormat="1" x14ac:dyDescent="0.25">
      <c r="A4" s="82"/>
      <c r="B4" s="119" t="s">
        <v>316</v>
      </c>
      <c r="C4" s="136">
        <v>1</v>
      </c>
      <c r="D4" s="136">
        <v>3160</v>
      </c>
      <c r="E4" s="137">
        <v>31</v>
      </c>
      <c r="F4" s="82"/>
      <c r="G4" s="89">
        <f>$BS4/E4</f>
        <v>1.064516129032258</v>
      </c>
      <c r="H4" s="90">
        <v>28</v>
      </c>
      <c r="I4" s="90">
        <f t="shared" ref="I4:I10" si="11">+H4+J4</f>
        <v>28</v>
      </c>
      <c r="J4" s="91"/>
      <c r="K4" s="92">
        <v>2025</v>
      </c>
      <c r="L4" s="82">
        <v>2025</v>
      </c>
      <c r="M4" s="85"/>
      <c r="N4" s="85"/>
      <c r="O4" s="85"/>
      <c r="P4" s="84">
        <f>SUM(M4:O4)+H4</f>
        <v>28</v>
      </c>
      <c r="Q4" s="85"/>
      <c r="R4" s="85"/>
      <c r="S4" s="85"/>
      <c r="T4" s="85"/>
      <c r="U4" s="82">
        <f t="shared" si="0"/>
        <v>28</v>
      </c>
      <c r="V4" s="85"/>
      <c r="W4" s="85"/>
      <c r="X4" s="85"/>
      <c r="Y4" s="85"/>
      <c r="Z4" s="82">
        <f t="shared" si="1"/>
        <v>28</v>
      </c>
      <c r="AA4" s="85"/>
      <c r="AB4" s="85"/>
      <c r="AC4" s="85"/>
      <c r="AD4" s="85"/>
      <c r="AE4" s="82">
        <f t="shared" si="2"/>
        <v>28</v>
      </c>
      <c r="AF4" s="85"/>
      <c r="AG4" s="85"/>
      <c r="AH4" s="85"/>
      <c r="AI4" s="85"/>
      <c r="AJ4" s="82">
        <f t="shared" si="3"/>
        <v>28</v>
      </c>
      <c r="AK4" s="85"/>
      <c r="AL4" s="85"/>
      <c r="AM4" s="85"/>
      <c r="AN4" s="85"/>
      <c r="AO4" s="82">
        <f t="shared" si="4"/>
        <v>28</v>
      </c>
      <c r="AP4" s="85"/>
      <c r="AQ4" s="85">
        <v>2</v>
      </c>
      <c r="AR4" s="85">
        <v>3</v>
      </c>
      <c r="AS4" s="85"/>
      <c r="AT4" s="82">
        <f t="shared" si="5"/>
        <v>33</v>
      </c>
      <c r="AU4" s="85"/>
      <c r="AV4" s="85"/>
      <c r="AW4" s="85"/>
      <c r="AX4" s="85"/>
      <c r="AY4" s="82">
        <f t="shared" si="6"/>
        <v>33</v>
      </c>
      <c r="AZ4" s="85"/>
      <c r="BA4" s="85"/>
      <c r="BB4" s="85"/>
      <c r="BC4" s="85"/>
      <c r="BD4" s="82">
        <f t="shared" si="7"/>
        <v>33</v>
      </c>
      <c r="BE4" s="85"/>
      <c r="BF4" s="85"/>
      <c r="BG4" s="85"/>
      <c r="BH4" s="85"/>
      <c r="BI4" s="82">
        <f t="shared" si="8"/>
        <v>33</v>
      </c>
      <c r="BJ4" s="85"/>
      <c r="BK4" s="85"/>
      <c r="BL4" s="85"/>
      <c r="BM4" s="85"/>
      <c r="BN4" s="82">
        <f t="shared" si="9"/>
        <v>33</v>
      </c>
      <c r="BO4" s="85"/>
      <c r="BP4" s="85"/>
      <c r="BQ4" s="85"/>
      <c r="BR4" s="85"/>
      <c r="BS4" s="82">
        <f t="shared" si="10"/>
        <v>33</v>
      </c>
    </row>
    <row r="5" spans="1:71" s="86" customFormat="1" x14ac:dyDescent="0.25">
      <c r="A5" s="82"/>
      <c r="B5" s="119" t="s">
        <v>317</v>
      </c>
      <c r="C5" s="136">
        <v>2</v>
      </c>
      <c r="D5" s="136">
        <v>4809</v>
      </c>
      <c r="E5" s="137">
        <v>52</v>
      </c>
      <c r="F5" s="82"/>
      <c r="G5" s="89">
        <f t="shared" ref="G5:G10" si="12">$BS5/E5</f>
        <v>0.80769230769230771</v>
      </c>
      <c r="H5" s="90">
        <v>35</v>
      </c>
      <c r="I5" s="90">
        <f t="shared" si="11"/>
        <v>39</v>
      </c>
      <c r="J5" s="91">
        <v>4</v>
      </c>
      <c r="K5" s="92">
        <v>2025</v>
      </c>
      <c r="L5" s="82">
        <v>2025</v>
      </c>
      <c r="M5" s="85"/>
      <c r="N5" s="85">
        <v>3</v>
      </c>
      <c r="O5" s="85"/>
      <c r="P5" s="84">
        <f t="shared" ref="P5:P10" si="13">SUM(M5:O5)+H5</f>
        <v>38</v>
      </c>
      <c r="Q5" s="85">
        <v>4</v>
      </c>
      <c r="R5" s="85"/>
      <c r="S5" s="85"/>
      <c r="T5" s="85"/>
      <c r="U5" s="82">
        <f t="shared" si="0"/>
        <v>42</v>
      </c>
      <c r="V5" s="85"/>
      <c r="W5" s="85"/>
      <c r="X5" s="85"/>
      <c r="Y5" s="85"/>
      <c r="Z5" s="82">
        <f t="shared" si="1"/>
        <v>42</v>
      </c>
      <c r="AA5" s="85"/>
      <c r="AB5" s="85"/>
      <c r="AC5" s="85"/>
      <c r="AD5" s="85"/>
      <c r="AE5" s="82">
        <f t="shared" si="2"/>
        <v>42</v>
      </c>
      <c r="AF5" s="85"/>
      <c r="AG5" s="85"/>
      <c r="AH5" s="85"/>
      <c r="AI5" s="85"/>
      <c r="AJ5" s="82">
        <f t="shared" si="3"/>
        <v>42</v>
      </c>
      <c r="AK5" s="85"/>
      <c r="AL5" s="85"/>
      <c r="AM5" s="85"/>
      <c r="AN5" s="85"/>
      <c r="AO5" s="82">
        <f t="shared" si="4"/>
        <v>42</v>
      </c>
      <c r="AP5" s="85"/>
      <c r="AQ5" s="85"/>
      <c r="AR5" s="85"/>
      <c r="AS5" s="85"/>
      <c r="AT5" s="82">
        <f t="shared" si="5"/>
        <v>42</v>
      </c>
      <c r="AU5" s="85"/>
      <c r="AV5" s="85"/>
      <c r="AW5" s="85"/>
      <c r="AX5" s="85"/>
      <c r="AY5" s="82">
        <f t="shared" si="6"/>
        <v>42</v>
      </c>
      <c r="AZ5" s="85"/>
      <c r="BA5" s="85"/>
      <c r="BB5" s="85"/>
      <c r="BC5" s="85"/>
      <c r="BD5" s="82">
        <f t="shared" si="7"/>
        <v>42</v>
      </c>
      <c r="BE5" s="85"/>
      <c r="BF5" s="85"/>
      <c r="BG5" s="85"/>
      <c r="BH5" s="85"/>
      <c r="BI5" s="82">
        <f t="shared" si="8"/>
        <v>42</v>
      </c>
      <c r="BJ5" s="85"/>
      <c r="BK5" s="85"/>
      <c r="BL5" s="85"/>
      <c r="BM5" s="85"/>
      <c r="BN5" s="82">
        <f t="shared" si="9"/>
        <v>42</v>
      </c>
      <c r="BO5" s="85"/>
      <c r="BP5" s="85"/>
      <c r="BQ5" s="85"/>
      <c r="BR5" s="85"/>
      <c r="BS5" s="82">
        <f t="shared" si="10"/>
        <v>42</v>
      </c>
    </row>
    <row r="6" spans="1:71" s="86" customFormat="1" x14ac:dyDescent="0.25">
      <c r="A6" s="82"/>
      <c r="B6" s="119" t="s">
        <v>318</v>
      </c>
      <c r="C6" s="136">
        <v>5</v>
      </c>
      <c r="D6" s="136">
        <v>3219</v>
      </c>
      <c r="E6" s="137">
        <v>29</v>
      </c>
      <c r="F6" s="82"/>
      <c r="G6" s="89">
        <f t="shared" si="12"/>
        <v>1.0344827586206897</v>
      </c>
      <c r="H6" s="90">
        <v>20</v>
      </c>
      <c r="I6" s="90">
        <f t="shared" si="11"/>
        <v>23</v>
      </c>
      <c r="J6" s="91">
        <v>3</v>
      </c>
      <c r="K6" s="92">
        <v>2025</v>
      </c>
      <c r="L6" s="82">
        <v>2025</v>
      </c>
      <c r="M6" s="85"/>
      <c r="N6" s="85"/>
      <c r="O6" s="85"/>
      <c r="P6" s="84">
        <f t="shared" si="13"/>
        <v>20</v>
      </c>
      <c r="Q6" s="85">
        <v>1</v>
      </c>
      <c r="R6" s="85">
        <v>1</v>
      </c>
      <c r="S6" s="85">
        <v>1</v>
      </c>
      <c r="T6" s="85"/>
      <c r="U6" s="82">
        <f t="shared" si="0"/>
        <v>23</v>
      </c>
      <c r="V6" s="85"/>
      <c r="W6" s="85"/>
      <c r="X6" s="85"/>
      <c r="Y6" s="85"/>
      <c r="Z6" s="82">
        <f t="shared" si="1"/>
        <v>23</v>
      </c>
      <c r="AA6" s="85"/>
      <c r="AB6" s="85"/>
      <c r="AC6" s="85"/>
      <c r="AD6" s="85"/>
      <c r="AE6" s="82">
        <f t="shared" si="2"/>
        <v>23</v>
      </c>
      <c r="AF6" s="85"/>
      <c r="AG6" s="85">
        <v>2</v>
      </c>
      <c r="AH6" s="85">
        <v>3</v>
      </c>
      <c r="AI6" s="85"/>
      <c r="AJ6" s="82">
        <f t="shared" si="3"/>
        <v>28</v>
      </c>
      <c r="AK6" s="85">
        <v>2</v>
      </c>
      <c r="AL6" s="85"/>
      <c r="AM6" s="85"/>
      <c r="AN6" s="85"/>
      <c r="AO6" s="82">
        <f t="shared" si="4"/>
        <v>30</v>
      </c>
      <c r="AP6" s="85"/>
      <c r="AQ6" s="85"/>
      <c r="AR6" s="85"/>
      <c r="AS6" s="85"/>
      <c r="AT6" s="82">
        <f t="shared" si="5"/>
        <v>30</v>
      </c>
      <c r="AU6" s="85"/>
      <c r="AV6" s="85"/>
      <c r="AW6" s="85"/>
      <c r="AX6" s="85"/>
      <c r="AY6" s="82">
        <f t="shared" si="6"/>
        <v>30</v>
      </c>
      <c r="AZ6" s="85"/>
      <c r="BA6" s="85"/>
      <c r="BB6" s="85"/>
      <c r="BC6" s="85"/>
      <c r="BD6" s="82">
        <f t="shared" si="7"/>
        <v>30</v>
      </c>
      <c r="BE6" s="85"/>
      <c r="BF6" s="85"/>
      <c r="BG6" s="85"/>
      <c r="BH6" s="85"/>
      <c r="BI6" s="82">
        <f t="shared" si="8"/>
        <v>30</v>
      </c>
      <c r="BJ6" s="85"/>
      <c r="BK6" s="85"/>
      <c r="BL6" s="85"/>
      <c r="BM6" s="85"/>
      <c r="BN6" s="82">
        <f t="shared" si="9"/>
        <v>30</v>
      </c>
      <c r="BO6" s="85"/>
      <c r="BP6" s="85"/>
      <c r="BQ6" s="85"/>
      <c r="BR6" s="85"/>
      <c r="BS6" s="82">
        <f t="shared" si="10"/>
        <v>30</v>
      </c>
    </row>
    <row r="7" spans="1:71" s="86" customFormat="1" x14ac:dyDescent="0.25">
      <c r="A7" s="82"/>
      <c r="B7" s="119" t="s">
        <v>319</v>
      </c>
      <c r="C7" s="136">
        <v>9</v>
      </c>
      <c r="D7" s="136">
        <v>392</v>
      </c>
      <c r="E7" s="137">
        <v>41</v>
      </c>
      <c r="F7" s="82"/>
      <c r="G7" s="89">
        <f t="shared" si="12"/>
        <v>0.73170731707317072</v>
      </c>
      <c r="H7" s="90">
        <v>23</v>
      </c>
      <c r="I7" s="90">
        <f t="shared" si="11"/>
        <v>23</v>
      </c>
      <c r="J7" s="91"/>
      <c r="K7" s="92">
        <v>2025</v>
      </c>
      <c r="L7" s="82">
        <v>2025</v>
      </c>
      <c r="M7" s="85"/>
      <c r="N7" s="85"/>
      <c r="O7" s="85"/>
      <c r="P7" s="84">
        <f t="shared" si="13"/>
        <v>23</v>
      </c>
      <c r="Q7" s="85"/>
      <c r="R7" s="85"/>
      <c r="S7" s="85"/>
      <c r="T7" s="85"/>
      <c r="U7" s="82">
        <f>SUM(P7:T7)</f>
        <v>23</v>
      </c>
      <c r="V7" s="85"/>
      <c r="W7" s="85"/>
      <c r="X7" s="85"/>
      <c r="Y7" s="85"/>
      <c r="Z7" s="82">
        <f>SUM(U7:Y7)</f>
        <v>23</v>
      </c>
      <c r="AA7" s="85"/>
      <c r="AB7" s="85"/>
      <c r="AC7" s="85">
        <v>6</v>
      </c>
      <c r="AD7" s="85"/>
      <c r="AE7" s="82">
        <f>SUM(Z7:AD7)</f>
        <v>29</v>
      </c>
      <c r="AF7" s="85"/>
      <c r="AG7" s="85"/>
      <c r="AH7" s="85"/>
      <c r="AI7" s="85"/>
      <c r="AJ7" s="82">
        <f>SUM(AE7:AI7)</f>
        <v>29</v>
      </c>
      <c r="AK7" s="85"/>
      <c r="AL7" s="85"/>
      <c r="AM7" s="85"/>
      <c r="AN7" s="85"/>
      <c r="AO7" s="82">
        <f>SUM(AJ7:AN7)</f>
        <v>29</v>
      </c>
      <c r="AP7" s="85"/>
      <c r="AQ7" s="85"/>
      <c r="AR7" s="85">
        <v>1</v>
      </c>
      <c r="AS7" s="85"/>
      <c r="AT7" s="82">
        <f>SUM(AO7:AS7)</f>
        <v>30</v>
      </c>
      <c r="AU7" s="85"/>
      <c r="AV7" s="85"/>
      <c r="AW7" s="85"/>
      <c r="AX7" s="85"/>
      <c r="AY7" s="82">
        <f>SUM(AT7:AX7)</f>
        <v>30</v>
      </c>
      <c r="AZ7" s="85"/>
      <c r="BA7" s="85"/>
      <c r="BB7" s="85"/>
      <c r="BC7" s="85"/>
      <c r="BD7" s="82">
        <f>SUM(AY7:BC7)</f>
        <v>30</v>
      </c>
      <c r="BE7" s="85"/>
      <c r="BF7" s="85"/>
      <c r="BG7" s="85"/>
      <c r="BH7" s="85"/>
      <c r="BI7" s="82">
        <f>SUM(BD7:BH7)</f>
        <v>30</v>
      </c>
      <c r="BJ7" s="85"/>
      <c r="BK7" s="85"/>
      <c r="BL7" s="85"/>
      <c r="BM7" s="85"/>
      <c r="BN7" s="82">
        <f>SUM(BI7:BM7)</f>
        <v>30</v>
      </c>
      <c r="BO7" s="85"/>
      <c r="BP7" s="85"/>
      <c r="BQ7" s="85"/>
      <c r="BR7" s="85"/>
      <c r="BS7" s="82">
        <f t="shared" si="10"/>
        <v>30</v>
      </c>
    </row>
    <row r="8" spans="1:71" s="86" customFormat="1" x14ac:dyDescent="0.25">
      <c r="A8" s="82"/>
      <c r="B8" s="119" t="s">
        <v>320</v>
      </c>
      <c r="C8" s="136">
        <v>11</v>
      </c>
      <c r="D8" s="136"/>
      <c r="E8" s="137">
        <v>26</v>
      </c>
      <c r="F8" s="82"/>
      <c r="G8" s="89">
        <f t="shared" si="12"/>
        <v>0.5</v>
      </c>
      <c r="H8" s="90">
        <v>12</v>
      </c>
      <c r="I8" s="90">
        <f t="shared" si="11"/>
        <v>12</v>
      </c>
      <c r="J8" s="91"/>
      <c r="K8" s="92">
        <v>2025</v>
      </c>
      <c r="L8" s="82">
        <v>2025</v>
      </c>
      <c r="M8" s="85"/>
      <c r="N8" s="85"/>
      <c r="O8" s="85"/>
      <c r="P8" s="84">
        <f t="shared" si="13"/>
        <v>12</v>
      </c>
      <c r="Q8" s="85"/>
      <c r="R8" s="85"/>
      <c r="S8" s="85"/>
      <c r="T8" s="85"/>
      <c r="U8" s="82">
        <f>SUM(P8:T8)</f>
        <v>12</v>
      </c>
      <c r="V8" s="85"/>
      <c r="W8" s="85"/>
      <c r="X8" s="85"/>
      <c r="Y8" s="85"/>
      <c r="Z8" s="82">
        <f>SUM(U8:Y8)</f>
        <v>12</v>
      </c>
      <c r="AA8" s="85"/>
      <c r="AB8" s="85"/>
      <c r="AC8" s="85"/>
      <c r="AD8" s="85"/>
      <c r="AE8" s="82">
        <f>SUM(Z8:AD8)</f>
        <v>12</v>
      </c>
      <c r="AF8" s="85"/>
      <c r="AG8" s="85"/>
      <c r="AH8" s="85"/>
      <c r="AI8" s="85"/>
      <c r="AJ8" s="82">
        <f>SUM(AE8:AI8)</f>
        <v>12</v>
      </c>
      <c r="AK8" s="85"/>
      <c r="AL8" s="85"/>
      <c r="AM8" s="85"/>
      <c r="AN8" s="85"/>
      <c r="AO8" s="82">
        <f>SUM(AJ8:AN8)</f>
        <v>12</v>
      </c>
      <c r="AP8" s="85"/>
      <c r="AQ8" s="85"/>
      <c r="AR8" s="85">
        <v>1</v>
      </c>
      <c r="AS8" s="85"/>
      <c r="AT8" s="82">
        <f>SUM(AO8:AS8)</f>
        <v>13</v>
      </c>
      <c r="AU8" s="85"/>
      <c r="AV8" s="85"/>
      <c r="AW8" s="85"/>
      <c r="AX8" s="85"/>
      <c r="AY8" s="82">
        <f>SUM(AT8:AX8)</f>
        <v>13</v>
      </c>
      <c r="AZ8" s="85"/>
      <c r="BA8" s="85"/>
      <c r="BB8" s="85"/>
      <c r="BC8" s="85"/>
      <c r="BD8" s="82">
        <f>SUM(AY8:BC8)</f>
        <v>13</v>
      </c>
      <c r="BE8" s="85"/>
      <c r="BF8" s="85"/>
      <c r="BG8" s="85"/>
      <c r="BH8" s="85"/>
      <c r="BI8" s="82">
        <f>SUM(BD8:BH8)</f>
        <v>13</v>
      </c>
      <c r="BJ8" s="85"/>
      <c r="BK8" s="85"/>
      <c r="BL8" s="85"/>
      <c r="BM8" s="85"/>
      <c r="BN8" s="82">
        <f>SUM(BI8:BM8)</f>
        <v>13</v>
      </c>
      <c r="BO8" s="85"/>
      <c r="BP8" s="85"/>
      <c r="BQ8" s="85"/>
      <c r="BR8" s="85"/>
      <c r="BS8" s="82">
        <f t="shared" si="10"/>
        <v>13</v>
      </c>
    </row>
    <row r="9" spans="1:71" s="86" customFormat="1" x14ac:dyDescent="0.25">
      <c r="A9" s="82"/>
      <c r="B9" s="119" t="s">
        <v>321</v>
      </c>
      <c r="C9" s="136">
        <v>13</v>
      </c>
      <c r="D9" s="136">
        <v>9808</v>
      </c>
      <c r="E9" s="137">
        <v>27</v>
      </c>
      <c r="F9" s="82"/>
      <c r="G9" s="89">
        <f t="shared" si="12"/>
        <v>0.70370370370370372</v>
      </c>
      <c r="H9" s="90">
        <v>18</v>
      </c>
      <c r="I9" s="90">
        <f t="shared" si="11"/>
        <v>19</v>
      </c>
      <c r="J9" s="91">
        <v>1</v>
      </c>
      <c r="K9" s="92">
        <v>2025</v>
      </c>
      <c r="L9" s="82">
        <v>2025</v>
      </c>
      <c r="M9" s="85"/>
      <c r="N9" s="85"/>
      <c r="O9" s="85"/>
      <c r="P9" s="84">
        <f t="shared" si="13"/>
        <v>18</v>
      </c>
      <c r="Q9" s="85">
        <v>1</v>
      </c>
      <c r="R9" s="85"/>
      <c r="S9" s="85"/>
      <c r="T9" s="85"/>
      <c r="U9" s="82">
        <f>SUM(P9:T9)</f>
        <v>19</v>
      </c>
      <c r="V9" s="85"/>
      <c r="W9" s="85"/>
      <c r="X9" s="85"/>
      <c r="Y9" s="85"/>
      <c r="Z9" s="82">
        <f>SUM(U9:Y9)</f>
        <v>19</v>
      </c>
      <c r="AA9" s="85"/>
      <c r="AB9" s="85"/>
      <c r="AC9" s="85"/>
      <c r="AD9" s="85"/>
      <c r="AE9" s="82">
        <f>SUM(Z9:AD9)</f>
        <v>19</v>
      </c>
      <c r="AF9" s="85"/>
      <c r="AG9" s="85"/>
      <c r="AH9" s="85"/>
      <c r="AI9" s="85"/>
      <c r="AJ9" s="82">
        <f>SUM(AE9:AI9)</f>
        <v>19</v>
      </c>
      <c r="AK9" s="85"/>
      <c r="AL9" s="85"/>
      <c r="AM9" s="85"/>
      <c r="AN9" s="85"/>
      <c r="AO9" s="82">
        <f>SUM(AJ9:AN9)</f>
        <v>19</v>
      </c>
      <c r="AP9" s="85"/>
      <c r="AQ9" s="85"/>
      <c r="AR9" s="85"/>
      <c r="AS9" s="85"/>
      <c r="AT9" s="82">
        <f>SUM(AO9:AS9)</f>
        <v>19</v>
      </c>
      <c r="AU9" s="85"/>
      <c r="AV9" s="85"/>
      <c r="AW9" s="85"/>
      <c r="AX9" s="85"/>
      <c r="AY9" s="82">
        <f>SUM(AT9:AX9)</f>
        <v>19</v>
      </c>
      <c r="AZ9" s="85"/>
      <c r="BA9" s="85"/>
      <c r="BB9" s="85"/>
      <c r="BC9" s="85"/>
      <c r="BD9" s="82">
        <f>SUM(AY9:BC9)</f>
        <v>19</v>
      </c>
      <c r="BE9" s="85"/>
      <c r="BF9" s="85"/>
      <c r="BG9" s="85"/>
      <c r="BH9" s="85"/>
      <c r="BI9" s="82">
        <f>SUM(BD9:BH9)</f>
        <v>19</v>
      </c>
      <c r="BJ9" s="85"/>
      <c r="BK9" s="85"/>
      <c r="BL9" s="85"/>
      <c r="BM9" s="85"/>
      <c r="BN9" s="82">
        <f>SUM(BI9:BM9)</f>
        <v>19</v>
      </c>
      <c r="BO9" s="85"/>
      <c r="BP9" s="85"/>
      <c r="BQ9" s="85"/>
      <c r="BR9" s="85"/>
      <c r="BS9" s="82">
        <f t="shared" si="10"/>
        <v>19</v>
      </c>
    </row>
    <row r="10" spans="1:71" s="86" customFormat="1" x14ac:dyDescent="0.25">
      <c r="A10" s="82"/>
      <c r="B10" s="119" t="s">
        <v>322</v>
      </c>
      <c r="C10" s="136">
        <v>14</v>
      </c>
      <c r="D10" s="136">
        <v>1503</v>
      </c>
      <c r="E10" s="137">
        <v>80</v>
      </c>
      <c r="F10" s="82"/>
      <c r="G10" s="89">
        <f t="shared" si="12"/>
        <v>0.85</v>
      </c>
      <c r="H10" s="90">
        <v>56</v>
      </c>
      <c r="I10" s="90">
        <f t="shared" si="11"/>
        <v>57</v>
      </c>
      <c r="J10" s="91">
        <v>1</v>
      </c>
      <c r="K10" s="92">
        <v>2025</v>
      </c>
      <c r="L10" s="82">
        <v>2025</v>
      </c>
      <c r="M10" s="85"/>
      <c r="N10" s="85">
        <v>1</v>
      </c>
      <c r="O10" s="85"/>
      <c r="P10" s="84">
        <f t="shared" si="13"/>
        <v>57</v>
      </c>
      <c r="Q10" s="85">
        <v>1</v>
      </c>
      <c r="R10" s="85">
        <v>2</v>
      </c>
      <c r="S10" s="85">
        <v>8</v>
      </c>
      <c r="T10" s="85"/>
      <c r="U10" s="82">
        <f t="shared" si="0"/>
        <v>68</v>
      </c>
      <c r="V10" s="85"/>
      <c r="W10" s="85"/>
      <c r="X10" s="85"/>
      <c r="Y10" s="85"/>
      <c r="Z10" s="82">
        <f t="shared" si="1"/>
        <v>68</v>
      </c>
      <c r="AA10" s="85"/>
      <c r="AB10" s="85"/>
      <c r="AC10" s="85"/>
      <c r="AD10" s="85"/>
      <c r="AE10" s="82">
        <f t="shared" si="2"/>
        <v>68</v>
      </c>
      <c r="AF10" s="85"/>
      <c r="AG10" s="85"/>
      <c r="AH10" s="85"/>
      <c r="AI10" s="85"/>
      <c r="AJ10" s="82">
        <f t="shared" si="3"/>
        <v>68</v>
      </c>
      <c r="AK10" s="85"/>
      <c r="AL10" s="85"/>
      <c r="AM10" s="85"/>
      <c r="AN10" s="85"/>
      <c r="AO10" s="82">
        <f t="shared" si="4"/>
        <v>68</v>
      </c>
      <c r="AP10" s="85"/>
      <c r="AQ10" s="85"/>
      <c r="AR10" s="85"/>
      <c r="AS10" s="85"/>
      <c r="AT10" s="82">
        <f t="shared" si="5"/>
        <v>68</v>
      </c>
      <c r="AU10" s="85"/>
      <c r="AV10" s="85"/>
      <c r="AW10" s="85"/>
      <c r="AX10" s="85"/>
      <c r="AY10" s="82">
        <f t="shared" si="6"/>
        <v>68</v>
      </c>
      <c r="AZ10" s="85"/>
      <c r="BA10" s="85"/>
      <c r="BB10" s="85"/>
      <c r="BC10" s="85"/>
      <c r="BD10" s="82">
        <f t="shared" si="7"/>
        <v>68</v>
      </c>
      <c r="BE10" s="85"/>
      <c r="BF10" s="85"/>
      <c r="BG10" s="85"/>
      <c r="BH10" s="85"/>
      <c r="BI10" s="82">
        <f t="shared" si="8"/>
        <v>68</v>
      </c>
      <c r="BJ10" s="85"/>
      <c r="BK10" s="85"/>
      <c r="BL10" s="85"/>
      <c r="BM10" s="85"/>
      <c r="BN10" s="82">
        <f t="shared" si="9"/>
        <v>68</v>
      </c>
      <c r="BO10" s="85"/>
      <c r="BP10" s="85"/>
      <c r="BQ10" s="85"/>
      <c r="BR10" s="85"/>
      <c r="BS10" s="82">
        <f t="shared" si="10"/>
        <v>68</v>
      </c>
    </row>
    <row r="11" spans="1:71" s="86" customFormat="1" x14ac:dyDescent="0.25">
      <c r="A11" s="82"/>
      <c r="B11" s="119" t="s">
        <v>323</v>
      </c>
      <c r="C11" s="136">
        <v>17</v>
      </c>
      <c r="D11" s="136"/>
      <c r="E11" s="137">
        <v>25</v>
      </c>
      <c r="F11" s="82"/>
      <c r="G11" s="89">
        <f t="shared" ref="G11" si="14">$BS11/E11</f>
        <v>0.76</v>
      </c>
      <c r="H11" s="90">
        <v>9</v>
      </c>
      <c r="I11" s="90">
        <f t="shared" ref="I11" si="15">+H11+J11</f>
        <v>10</v>
      </c>
      <c r="J11" s="91">
        <v>1</v>
      </c>
      <c r="K11" s="92">
        <v>2025</v>
      </c>
      <c r="L11" s="82">
        <v>2025</v>
      </c>
      <c r="M11" s="85"/>
      <c r="N11" s="85"/>
      <c r="O11" s="85"/>
      <c r="P11" s="84">
        <f t="shared" ref="P11" si="16">SUM(M11:O11)+H11</f>
        <v>9</v>
      </c>
      <c r="Q11" s="85"/>
      <c r="R11" s="85"/>
      <c r="S11" s="85"/>
      <c r="T11" s="85"/>
      <c r="U11" s="82">
        <f t="shared" ref="U11" si="17">SUM(P11:T11)</f>
        <v>9</v>
      </c>
      <c r="V11" s="85"/>
      <c r="W11" s="85"/>
      <c r="X11" s="85"/>
      <c r="Y11" s="85"/>
      <c r="Z11" s="82">
        <f t="shared" ref="Z11" si="18">SUM(U11:Y11)</f>
        <v>9</v>
      </c>
      <c r="AA11" s="85"/>
      <c r="AB11" s="85"/>
      <c r="AC11" s="85"/>
      <c r="AD11" s="85"/>
      <c r="AE11" s="82">
        <f t="shared" ref="AE11" si="19">SUM(Z11:AD11)</f>
        <v>9</v>
      </c>
      <c r="AF11" s="85"/>
      <c r="AG11" s="85"/>
      <c r="AH11" s="85"/>
      <c r="AI11" s="85"/>
      <c r="AJ11" s="82">
        <f t="shared" ref="AJ11" si="20">SUM(AE11:AI11)</f>
        <v>9</v>
      </c>
      <c r="AK11" s="85"/>
      <c r="AL11" s="85">
        <v>9</v>
      </c>
      <c r="AM11" s="85"/>
      <c r="AN11" s="85"/>
      <c r="AO11" s="82">
        <f t="shared" ref="AO11" si="21">SUM(AJ11:AN11)</f>
        <v>18</v>
      </c>
      <c r="AP11" s="85"/>
      <c r="AQ11" s="85"/>
      <c r="AR11" s="85"/>
      <c r="AS11" s="85"/>
      <c r="AT11" s="82">
        <f t="shared" ref="AT11" si="22">SUM(AO11:AS11)</f>
        <v>18</v>
      </c>
      <c r="AU11" s="85">
        <v>1</v>
      </c>
      <c r="AV11" s="85"/>
      <c r="AW11" s="85"/>
      <c r="AX11" s="85"/>
      <c r="AY11" s="82">
        <f>SUM(AT11:AX11)</f>
        <v>19</v>
      </c>
      <c r="AZ11" s="85"/>
      <c r="BA11" s="85"/>
      <c r="BB11" s="85"/>
      <c r="BC11" s="85"/>
      <c r="BD11" s="82">
        <f t="shared" ref="BD11" si="23">SUM(AY11:BC11)</f>
        <v>19</v>
      </c>
      <c r="BE11" s="85"/>
      <c r="BF11" s="85"/>
      <c r="BG11" s="85"/>
      <c r="BH11" s="85"/>
      <c r="BI11" s="82">
        <f t="shared" ref="BI11" si="24">SUM(BD11:BH11)</f>
        <v>19</v>
      </c>
      <c r="BJ11" s="85"/>
      <c r="BK11" s="85"/>
      <c r="BL11" s="85"/>
      <c r="BM11" s="85"/>
      <c r="BN11" s="82">
        <f t="shared" ref="BN11" si="25">SUM(BI11:BM11)</f>
        <v>19</v>
      </c>
      <c r="BO11" s="85"/>
      <c r="BP11" s="85"/>
      <c r="BQ11" s="85"/>
      <c r="BR11" s="85"/>
      <c r="BS11" s="82">
        <f t="shared" ref="BS11" si="26">SUM(BN11:BR11)</f>
        <v>19</v>
      </c>
    </row>
    <row r="12" spans="1:71" s="86" customFormat="1" x14ac:dyDescent="0.25">
      <c r="A12" s="82"/>
      <c r="B12" s="119" t="s">
        <v>324</v>
      </c>
      <c r="C12" s="136">
        <v>18</v>
      </c>
      <c r="D12" s="136"/>
      <c r="E12" s="137">
        <v>17</v>
      </c>
      <c r="F12" s="82"/>
      <c r="G12" s="89">
        <f>$BS12/E12</f>
        <v>0.94117647058823528</v>
      </c>
      <c r="H12" s="90">
        <v>10</v>
      </c>
      <c r="I12" s="90">
        <f>+H12+J12</f>
        <v>10</v>
      </c>
      <c r="J12" s="91"/>
      <c r="K12" s="92">
        <v>2025</v>
      </c>
      <c r="L12" s="82">
        <v>2025</v>
      </c>
      <c r="M12" s="85"/>
      <c r="N12" s="85"/>
      <c r="O12" s="85"/>
      <c r="P12" s="84">
        <f>SUM(M12:O12)+H12</f>
        <v>10</v>
      </c>
      <c r="Q12" s="85"/>
      <c r="R12" s="85">
        <v>1</v>
      </c>
      <c r="S12" s="85">
        <v>5</v>
      </c>
      <c r="T12" s="85"/>
      <c r="U12" s="82">
        <f>SUM(P12:T12)</f>
        <v>16</v>
      </c>
      <c r="V12" s="85"/>
      <c r="W12" s="85"/>
      <c r="X12" s="85"/>
      <c r="Y12" s="85"/>
      <c r="Z12" s="82">
        <f>SUM(U12:Y12)</f>
        <v>16</v>
      </c>
      <c r="AA12" s="85"/>
      <c r="AB12" s="85"/>
      <c r="AC12" s="85"/>
      <c r="AD12" s="85"/>
      <c r="AE12" s="82">
        <f>SUM(Z12:AD12)</f>
        <v>16</v>
      </c>
      <c r="AF12" s="85"/>
      <c r="AG12" s="85"/>
      <c r="AH12" s="85"/>
      <c r="AI12" s="85"/>
      <c r="AJ12" s="82">
        <f>SUM(AE12:AI12)</f>
        <v>16</v>
      </c>
      <c r="AK12" s="85"/>
      <c r="AL12" s="85"/>
      <c r="AM12" s="85"/>
      <c r="AN12" s="85"/>
      <c r="AO12" s="82">
        <f>SUM(AJ12:AN12)</f>
        <v>16</v>
      </c>
      <c r="AP12" s="85"/>
      <c r="AQ12" s="85"/>
      <c r="AR12" s="85"/>
      <c r="AS12" s="85"/>
      <c r="AT12" s="82">
        <f>SUM(AO12:AS12)</f>
        <v>16</v>
      </c>
      <c r="AU12" s="85"/>
      <c r="AV12" s="85"/>
      <c r="AW12" s="85"/>
      <c r="AX12" s="85"/>
      <c r="AY12" s="82">
        <f>SUM(AT12:AX12)</f>
        <v>16</v>
      </c>
      <c r="AZ12" s="85"/>
      <c r="BA12" s="85"/>
      <c r="BB12" s="85"/>
      <c r="BC12" s="85"/>
      <c r="BD12" s="82">
        <f>SUM(AY12:BC12)</f>
        <v>16</v>
      </c>
      <c r="BE12" s="85"/>
      <c r="BF12" s="85"/>
      <c r="BG12" s="85"/>
      <c r="BH12" s="85"/>
      <c r="BI12" s="82">
        <f>SUM(BD12:BH12)</f>
        <v>16</v>
      </c>
      <c r="BJ12" s="85"/>
      <c r="BK12" s="85"/>
      <c r="BL12" s="85"/>
      <c r="BM12" s="85"/>
      <c r="BN12" s="82">
        <f>SUM(BI12:BM12)</f>
        <v>16</v>
      </c>
      <c r="BO12" s="85"/>
      <c r="BP12" s="85"/>
      <c r="BQ12" s="85"/>
      <c r="BR12" s="85"/>
      <c r="BS12" s="82">
        <f>SUM(BN12:BR12)</f>
        <v>16</v>
      </c>
    </row>
    <row r="13" spans="1:71" s="86" customFormat="1" x14ac:dyDescent="0.25">
      <c r="B13" s="173" t="s">
        <v>325</v>
      </c>
      <c r="C13" s="174">
        <v>19</v>
      </c>
      <c r="E13" s="179">
        <v>25</v>
      </c>
      <c r="G13" s="89">
        <f>$BS13/E13</f>
        <v>1.36</v>
      </c>
      <c r="H13" s="84">
        <v>8</v>
      </c>
      <c r="I13" s="84">
        <f>+H13+J13</f>
        <v>11</v>
      </c>
      <c r="J13" s="84">
        <v>3</v>
      </c>
      <c r="K13" s="82"/>
      <c r="L13" s="82">
        <v>2025</v>
      </c>
      <c r="M13" s="82"/>
      <c r="N13" s="82">
        <v>1</v>
      </c>
      <c r="O13" s="82"/>
      <c r="P13" s="84">
        <f>SUM(M13:O13)+H13</f>
        <v>9</v>
      </c>
      <c r="Q13" s="82">
        <v>3</v>
      </c>
      <c r="R13" s="82"/>
      <c r="S13" s="82"/>
      <c r="T13" s="82"/>
      <c r="U13" s="82">
        <f>SUM(P13:T13)</f>
        <v>12</v>
      </c>
      <c r="V13" s="82"/>
      <c r="W13" s="82"/>
      <c r="X13" s="82"/>
      <c r="Y13" s="82"/>
      <c r="Z13" s="82">
        <f>SUM(U13:Y13)</f>
        <v>12</v>
      </c>
      <c r="AA13" s="82"/>
      <c r="AB13" s="82"/>
      <c r="AC13" s="82"/>
      <c r="AD13" s="82"/>
      <c r="AE13" s="82">
        <f>SUM(Z13:AD13)</f>
        <v>12</v>
      </c>
      <c r="AF13" s="82"/>
      <c r="AG13" s="82"/>
      <c r="AH13" s="82"/>
      <c r="AI13" s="82"/>
      <c r="AJ13" s="82">
        <f>SUM(AE13:AI13)</f>
        <v>12</v>
      </c>
      <c r="AK13" s="82"/>
      <c r="AL13" s="82">
        <v>1</v>
      </c>
      <c r="AM13" s="82">
        <v>11</v>
      </c>
      <c r="AN13" s="82"/>
      <c r="AO13" s="82">
        <f>SUM(AJ13:AN13)</f>
        <v>24</v>
      </c>
      <c r="AP13" s="82"/>
      <c r="AQ13" s="82">
        <v>6</v>
      </c>
      <c r="AR13" s="82">
        <v>4</v>
      </c>
      <c r="AS13" s="82"/>
      <c r="AT13" s="82">
        <f>SUM(AO13:AS13)</f>
        <v>34</v>
      </c>
      <c r="AU13" s="82"/>
      <c r="AV13" s="82"/>
      <c r="AW13" s="82"/>
      <c r="AX13" s="82"/>
      <c r="AY13" s="82">
        <f>SUM(AT13:AX13)</f>
        <v>34</v>
      </c>
      <c r="AZ13" s="82"/>
      <c r="BA13" s="82"/>
      <c r="BB13" s="82"/>
      <c r="BC13" s="82"/>
      <c r="BD13" s="82">
        <f>SUM(AY13:BC13)</f>
        <v>34</v>
      </c>
      <c r="BE13" s="82"/>
      <c r="BF13" s="82"/>
      <c r="BG13" s="82"/>
      <c r="BH13" s="82"/>
      <c r="BI13" s="82">
        <f>SUM(BD13:BH13)</f>
        <v>34</v>
      </c>
      <c r="BJ13" s="82"/>
      <c r="BK13" s="82"/>
      <c r="BL13" s="82"/>
      <c r="BM13" s="82"/>
      <c r="BN13" s="82">
        <f>SUM(BI13:BM13)</f>
        <v>34</v>
      </c>
      <c r="BO13" s="82"/>
      <c r="BP13" s="82"/>
      <c r="BQ13" s="82"/>
      <c r="BR13" s="82"/>
      <c r="BS13" s="82">
        <f>SUM(BN13:BR13)</f>
        <v>34</v>
      </c>
    </row>
    <row r="14" spans="1:71" s="86" customFormat="1" x14ac:dyDescent="0.25">
      <c r="A14" s="82"/>
      <c r="B14" s="82"/>
      <c r="C14" s="82"/>
      <c r="D14" s="82"/>
      <c r="E14" s="82"/>
      <c r="F14" s="82"/>
      <c r="G14" s="82"/>
      <c r="H14" s="84"/>
      <c r="I14" s="84"/>
      <c r="J14" s="84"/>
      <c r="K14" s="82"/>
      <c r="L14" s="82"/>
      <c r="M14" s="82">
        <f>SUM(M4:M13)</f>
        <v>0</v>
      </c>
      <c r="N14" s="82">
        <f t="shared" ref="N14:O14" si="27">SUM(N4:N13)</f>
        <v>5</v>
      </c>
      <c r="O14" s="82">
        <f t="shared" si="27"/>
        <v>0</v>
      </c>
      <c r="P14" s="84">
        <f>SUM(P3:P13)</f>
        <v>224</v>
      </c>
      <c r="Q14" s="84">
        <f>SUM(Q3:Q13)</f>
        <v>10</v>
      </c>
      <c r="R14" s="84">
        <f t="shared" ref="R14:T14" si="28">SUM(R3:R13)</f>
        <v>4</v>
      </c>
      <c r="S14" s="84">
        <f t="shared" si="28"/>
        <v>14</v>
      </c>
      <c r="T14" s="84">
        <f t="shared" si="28"/>
        <v>0</v>
      </c>
      <c r="U14" s="84">
        <f>SUM(U3:U13)</f>
        <v>252</v>
      </c>
      <c r="V14" s="84">
        <f>SUM(V3:V13)</f>
        <v>0</v>
      </c>
      <c r="W14" s="84">
        <f t="shared" ref="W14:Y14" si="29">SUM(W3:W13)</f>
        <v>0</v>
      </c>
      <c r="X14" s="84">
        <f t="shared" si="29"/>
        <v>0</v>
      </c>
      <c r="Y14" s="84">
        <f t="shared" si="29"/>
        <v>0</v>
      </c>
      <c r="Z14" s="84">
        <f>SUM(Z3:Z13)</f>
        <v>252</v>
      </c>
      <c r="AA14" s="84">
        <f>SUM(AA3:AA13)</f>
        <v>0</v>
      </c>
      <c r="AB14" s="84">
        <f t="shared" ref="AB14:AD14" si="30">SUM(AB3:AB13)</f>
        <v>0</v>
      </c>
      <c r="AC14" s="84">
        <f t="shared" si="30"/>
        <v>6</v>
      </c>
      <c r="AD14" s="84">
        <f t="shared" si="30"/>
        <v>0</v>
      </c>
      <c r="AE14" s="84">
        <f>SUM(AE3:AE13)</f>
        <v>258</v>
      </c>
      <c r="AF14" s="84">
        <f t="shared" ref="AF14:AI14" si="31">SUM(AF3:AF13)</f>
        <v>0</v>
      </c>
      <c r="AG14" s="84">
        <f t="shared" si="31"/>
        <v>2</v>
      </c>
      <c r="AH14" s="84">
        <f t="shared" si="31"/>
        <v>3</v>
      </c>
      <c r="AI14" s="84">
        <f t="shared" si="31"/>
        <v>0</v>
      </c>
      <c r="AJ14" s="84">
        <f>SUM(AJ3:AJ13)</f>
        <v>263</v>
      </c>
      <c r="AK14" s="84">
        <f>SUM(AK3:AK13)</f>
        <v>2</v>
      </c>
      <c r="AL14" s="84">
        <f t="shared" ref="AL14:AN14" si="32">SUM(AL3:AL13)</f>
        <v>10</v>
      </c>
      <c r="AM14" s="84">
        <f t="shared" si="32"/>
        <v>11</v>
      </c>
      <c r="AN14" s="84">
        <f t="shared" si="32"/>
        <v>0</v>
      </c>
      <c r="AO14" s="84">
        <f>SUM(AO3:AO13)</f>
        <v>286</v>
      </c>
      <c r="AP14" s="84">
        <f>SUM(AP3:AP13)</f>
        <v>0</v>
      </c>
      <c r="AQ14" s="84">
        <f t="shared" ref="AQ14:AS14" si="33">SUM(AQ3:AQ13)</f>
        <v>8</v>
      </c>
      <c r="AR14" s="84">
        <f t="shared" si="33"/>
        <v>9</v>
      </c>
      <c r="AS14" s="84">
        <f t="shared" si="33"/>
        <v>0</v>
      </c>
      <c r="AT14" s="84">
        <f>SUM(AT3:AT13)</f>
        <v>303</v>
      </c>
      <c r="AU14" s="84">
        <f>SUM(AU3:AU13)</f>
        <v>1</v>
      </c>
      <c r="AV14" s="84">
        <f t="shared" ref="AV14:AX14" si="34">SUM(AV3:AV13)</f>
        <v>0</v>
      </c>
      <c r="AW14" s="84">
        <f t="shared" si="34"/>
        <v>0</v>
      </c>
      <c r="AX14" s="84">
        <f t="shared" si="34"/>
        <v>0</v>
      </c>
      <c r="AY14" s="84">
        <f>SUM(AY3:AY13)</f>
        <v>304</v>
      </c>
      <c r="AZ14" s="84">
        <f>SUM(AZ3:AZ13)</f>
        <v>0</v>
      </c>
      <c r="BA14" s="84">
        <f t="shared" ref="BA14:BC14" si="35">SUM(BA3:BA13)</f>
        <v>0</v>
      </c>
      <c r="BB14" s="84">
        <f t="shared" si="35"/>
        <v>0</v>
      </c>
      <c r="BC14" s="84">
        <f t="shared" si="35"/>
        <v>0</v>
      </c>
      <c r="BD14" s="84">
        <f>SUM(BD3:BD13)</f>
        <v>304</v>
      </c>
      <c r="BE14" s="84">
        <f>SUM(BE3:BE13)</f>
        <v>0</v>
      </c>
      <c r="BF14" s="84">
        <f t="shared" ref="BF14:BH14" si="36">SUM(BF3:BF13)</f>
        <v>0</v>
      </c>
      <c r="BG14" s="84">
        <f t="shared" si="36"/>
        <v>0</v>
      </c>
      <c r="BH14" s="84">
        <f t="shared" si="36"/>
        <v>0</v>
      </c>
      <c r="BI14" s="84">
        <f>SUM(BI3:BI13)</f>
        <v>304</v>
      </c>
      <c r="BJ14" s="84">
        <f>SUM(BJ3:BJ13)</f>
        <v>0</v>
      </c>
      <c r="BK14" s="84">
        <f t="shared" ref="BK14:BM14" si="37">SUM(BK3:BK13)</f>
        <v>0</v>
      </c>
      <c r="BL14" s="84">
        <f t="shared" si="37"/>
        <v>0</v>
      </c>
      <c r="BM14" s="84">
        <f t="shared" si="37"/>
        <v>0</v>
      </c>
      <c r="BN14" s="84">
        <f>SUM(BN3:BN13)</f>
        <v>304</v>
      </c>
      <c r="BO14" s="84">
        <f>SUM(BO3:BO13)</f>
        <v>0</v>
      </c>
      <c r="BP14" s="84">
        <f t="shared" ref="BP14:BR14" si="38">SUM(BP3:BP13)</f>
        <v>0</v>
      </c>
      <c r="BQ14" s="84">
        <f t="shared" si="38"/>
        <v>0</v>
      </c>
      <c r="BR14" s="84">
        <f t="shared" si="38"/>
        <v>0</v>
      </c>
      <c r="BS14" s="84">
        <f>SUM(BS3:BS13)</f>
        <v>304</v>
      </c>
    </row>
    <row r="15" spans="1:71" s="86" customFormat="1" x14ac:dyDescent="0.25">
      <c r="A15" s="82"/>
      <c r="B15" s="82" t="s">
        <v>31</v>
      </c>
      <c r="C15" s="82">
        <f>COUNT(C4:C13)</f>
        <v>10</v>
      </c>
      <c r="D15" s="82"/>
      <c r="E15" s="82">
        <f>SUM(E3:E13)</f>
        <v>353</v>
      </c>
      <c r="F15" s="82">
        <f>SUM(E3:E13)+1</f>
        <v>354</v>
      </c>
      <c r="G15" s="83">
        <f>$BS14/F15</f>
        <v>0.85875706214689262</v>
      </c>
      <c r="H15" s="84">
        <f>SUM(H3:H13)</f>
        <v>219</v>
      </c>
      <c r="I15" s="84">
        <f>SUM(I3:I13)</f>
        <v>232</v>
      </c>
      <c r="J15" s="84">
        <f>SUM(J3:J13)</f>
        <v>13</v>
      </c>
      <c r="K15" s="82"/>
      <c r="L15" s="82"/>
      <c r="M15" s="82"/>
      <c r="N15" s="82"/>
      <c r="O15" s="82"/>
      <c r="P15" s="83">
        <f>P14/F15</f>
        <v>0.63276836158192096</v>
      </c>
      <c r="Q15" s="82"/>
      <c r="R15" s="82">
        <f>M14+R14</f>
        <v>4</v>
      </c>
      <c r="S15" s="82">
        <f>N14+S14</f>
        <v>19</v>
      </c>
      <c r="T15" s="82">
        <f>O14+T14</f>
        <v>0</v>
      </c>
      <c r="U15" s="83">
        <f>U14/F15</f>
        <v>0.71186440677966101</v>
      </c>
      <c r="V15" s="82"/>
      <c r="W15" s="82">
        <f>R15+W14</f>
        <v>4</v>
      </c>
      <c r="X15" s="82">
        <f>S15+X14</f>
        <v>19</v>
      </c>
      <c r="Y15" s="82">
        <f>T15+Y14</f>
        <v>0</v>
      </c>
      <c r="Z15" s="83">
        <f>Z14/F15</f>
        <v>0.71186440677966101</v>
      </c>
      <c r="AA15" s="82"/>
      <c r="AB15" s="82">
        <f>W15+AB14</f>
        <v>4</v>
      </c>
      <c r="AC15" s="82">
        <f>X15+AC14</f>
        <v>25</v>
      </c>
      <c r="AD15" s="82">
        <f>Y15+AD14</f>
        <v>0</v>
      </c>
      <c r="AE15" s="83">
        <f>AE14/F15</f>
        <v>0.72881355932203384</v>
      </c>
      <c r="AF15" s="82"/>
      <c r="AG15" s="82">
        <f>AB15+AG14</f>
        <v>6</v>
      </c>
      <c r="AH15" s="82">
        <f>AC15+AH14</f>
        <v>28</v>
      </c>
      <c r="AI15" s="82">
        <f>AD15+AI14</f>
        <v>0</v>
      </c>
      <c r="AJ15" s="83">
        <f>AJ14/F15</f>
        <v>0.74293785310734461</v>
      </c>
      <c r="AK15" s="82"/>
      <c r="AL15" s="82">
        <f>AG15+AL14</f>
        <v>16</v>
      </c>
      <c r="AM15" s="82">
        <f>AH15+AM14</f>
        <v>39</v>
      </c>
      <c r="AN15" s="82">
        <f>AI15+AN14</f>
        <v>0</v>
      </c>
      <c r="AO15" s="83">
        <f>AO14/F15</f>
        <v>0.80790960451977401</v>
      </c>
      <c r="AP15" s="82"/>
      <c r="AQ15" s="82">
        <f>AL15+AQ14</f>
        <v>24</v>
      </c>
      <c r="AR15" s="82">
        <f>AM15+AR14</f>
        <v>48</v>
      </c>
      <c r="AS15" s="82">
        <f>AN15+AS14</f>
        <v>0</v>
      </c>
      <c r="AT15" s="83">
        <f>AT14/F15</f>
        <v>0.85593220338983056</v>
      </c>
      <c r="AU15" s="82"/>
      <c r="AV15" s="82">
        <f>AQ15+AV14</f>
        <v>24</v>
      </c>
      <c r="AW15" s="82">
        <f>AR15+AW14</f>
        <v>48</v>
      </c>
      <c r="AX15" s="82">
        <f>AS15+AX14</f>
        <v>0</v>
      </c>
      <c r="AY15" s="83">
        <f>AY14/F15</f>
        <v>0.85875706214689262</v>
      </c>
      <c r="AZ15" s="82"/>
      <c r="BA15" s="82">
        <f>AV15+BA14</f>
        <v>24</v>
      </c>
      <c r="BB15" s="82">
        <f>AW15+BB14</f>
        <v>48</v>
      </c>
      <c r="BC15" s="82">
        <f>AX15+BC14</f>
        <v>0</v>
      </c>
      <c r="BD15" s="83">
        <f>BD14/F15</f>
        <v>0.85875706214689262</v>
      </c>
      <c r="BE15" s="82"/>
      <c r="BF15" s="82">
        <f>BA15+BF14</f>
        <v>24</v>
      </c>
      <c r="BG15" s="82">
        <f>BB15+BG14</f>
        <v>48</v>
      </c>
      <c r="BH15" s="82">
        <f>BC15+BH14</f>
        <v>0</v>
      </c>
      <c r="BI15" s="83">
        <f>BI14/F15</f>
        <v>0.85875706214689262</v>
      </c>
      <c r="BJ15" s="82"/>
      <c r="BK15" s="82">
        <f>BF15+BK14</f>
        <v>24</v>
      </c>
      <c r="BL15" s="82">
        <f>BG15+BL14</f>
        <v>48</v>
      </c>
      <c r="BM15" s="82">
        <f>BH15+BM14</f>
        <v>0</v>
      </c>
      <c r="BN15" s="83">
        <f>BN14/F15</f>
        <v>0.85875706214689262</v>
      </c>
      <c r="BO15" s="82"/>
      <c r="BP15" s="82">
        <f>BK15+BP14</f>
        <v>24</v>
      </c>
      <c r="BQ15" s="82">
        <f>BL15+BQ14</f>
        <v>48</v>
      </c>
      <c r="BR15" s="82">
        <f>BM15+BR14</f>
        <v>0</v>
      </c>
      <c r="BS15" s="83">
        <f>BS14/F15</f>
        <v>0.85875706214689262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S30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H3" sqref="H3"/>
    </sheetView>
  </sheetViews>
  <sheetFormatPr defaultColWidth="8.85546875" defaultRowHeight="15" x14ac:dyDescent="0.25"/>
  <cols>
    <col min="1" max="1" width="13.5703125" customWidth="1"/>
    <col min="2" max="2" width="15.140625" customWidth="1"/>
    <col min="3" max="3" width="4.42578125" customWidth="1"/>
    <col min="4" max="4" width="8.7109375" hidden="1" customWidth="1"/>
    <col min="5" max="5" width="5.42578125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28515625" bestFit="1" customWidth="1"/>
    <col min="13" max="15" width="3" customWidth="1"/>
    <col min="16" max="16" width="8.28515625" customWidth="1"/>
    <col min="17" max="17" width="3.85546875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38" width="3" customWidth="1"/>
    <col min="39" max="39" width="3.85546875" customWidth="1"/>
    <col min="40" max="40" width="3" customWidth="1"/>
    <col min="41" max="41" width="7.140625" customWidth="1"/>
    <col min="42" max="43" width="3" customWidth="1"/>
    <col min="44" max="44" width="5" customWidth="1"/>
    <col min="45" max="45" width="3" customWidth="1"/>
    <col min="46" max="46" width="7.140625" customWidth="1"/>
    <col min="47" max="48" width="3" customWidth="1"/>
    <col min="49" max="49" width="4.28515625" customWidth="1"/>
    <col min="50" max="50" width="3" customWidth="1"/>
    <col min="51" max="51" width="8" customWidth="1"/>
    <col min="52" max="53" width="3" customWidth="1"/>
    <col min="54" max="54" width="5.140625" customWidth="1"/>
    <col min="55" max="55" width="3" customWidth="1"/>
    <col min="56" max="56" width="8.140625" customWidth="1"/>
    <col min="57" max="58" width="3" customWidth="1"/>
    <col min="59" max="59" width="4.42578125" customWidth="1"/>
    <col min="60" max="60" width="3" customWidth="1"/>
    <col min="61" max="61" width="8" customWidth="1"/>
    <col min="62" max="63" width="3" customWidth="1"/>
    <col min="64" max="64" width="4.42578125" customWidth="1"/>
    <col min="65" max="65" width="3" customWidth="1"/>
    <col min="66" max="66" width="8" bestFit="1" customWidth="1"/>
    <col min="67" max="68" width="3" customWidth="1"/>
    <col min="69" max="69" width="4.85546875" customWidth="1"/>
    <col min="70" max="70" width="3" customWidth="1"/>
    <col min="71" max="71" width="8.28515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30" customHeight="1" thickBot="1" x14ac:dyDescent="0.3">
      <c r="A2" s="6" t="s">
        <v>12</v>
      </c>
      <c r="B2" s="100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ht="19.149999999999999" customHeight="1" x14ac:dyDescent="0.25">
      <c r="A3" s="3" t="s">
        <v>326</v>
      </c>
      <c r="B3" s="4"/>
      <c r="C3" s="4"/>
      <c r="D3" s="4"/>
      <c r="E3" s="32"/>
      <c r="F3" s="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 t="shared" ref="U3:U11" si="0">SUM(P3:T3)</f>
        <v>0</v>
      </c>
      <c r="V3" s="8"/>
      <c r="W3" s="8"/>
      <c r="X3" s="8"/>
      <c r="Y3" s="8"/>
      <c r="Z3" s="1">
        <f t="shared" ref="Z3:Z11" si="1">SUM(U3:Y3)</f>
        <v>0</v>
      </c>
      <c r="AA3" s="8"/>
      <c r="AB3" s="8"/>
      <c r="AC3" s="8"/>
      <c r="AD3" s="8"/>
      <c r="AE3" s="1">
        <f t="shared" ref="AE3:AE11" si="2">SUM(Z3:AD3)</f>
        <v>0</v>
      </c>
      <c r="AF3" s="8"/>
      <c r="AG3" s="8"/>
      <c r="AH3" s="8"/>
      <c r="AI3" s="8"/>
      <c r="AJ3" s="1">
        <f t="shared" ref="AJ3:AJ11" si="3">SUM(AE3:AI3)</f>
        <v>0</v>
      </c>
      <c r="AK3" s="8"/>
      <c r="AL3" s="8"/>
      <c r="AM3" s="8"/>
      <c r="AN3" s="8"/>
      <c r="AO3" s="1">
        <f t="shared" ref="AO3:AO11" si="4">SUM(AJ3:AN3)</f>
        <v>0</v>
      </c>
      <c r="AP3" s="8"/>
      <c r="AQ3" s="8"/>
      <c r="AR3" s="8"/>
      <c r="AS3" s="8"/>
      <c r="AT3" s="1">
        <f t="shared" ref="AT3:AT11" si="5">SUM(AO3:AS3)</f>
        <v>0</v>
      </c>
      <c r="AU3" s="8"/>
      <c r="AV3" s="8"/>
      <c r="AW3" s="8"/>
      <c r="AX3" s="8"/>
      <c r="AY3" s="1">
        <f t="shared" ref="AY3:AY11" si="6">SUM(AT3:AX3)</f>
        <v>0</v>
      </c>
      <c r="AZ3" s="8"/>
      <c r="BA3" s="8"/>
      <c r="BB3" s="8"/>
      <c r="BC3" s="8"/>
      <c r="BD3" s="1">
        <f t="shared" ref="BD3:BD11" si="7">SUM(AY3:BC3)</f>
        <v>0</v>
      </c>
      <c r="BE3" s="8"/>
      <c r="BF3" s="8"/>
      <c r="BG3" s="8"/>
      <c r="BH3" s="8"/>
      <c r="BI3" s="1">
        <f t="shared" ref="BI3:BI11" si="8">SUM(BD3:BH3)</f>
        <v>0</v>
      </c>
      <c r="BJ3" s="8"/>
      <c r="BK3" s="8"/>
      <c r="BL3" s="8"/>
      <c r="BM3" s="8"/>
      <c r="BN3" s="1">
        <f t="shared" ref="BN3:BN11" si="9">SUM(BI3:BM3)</f>
        <v>0</v>
      </c>
      <c r="BO3" s="8"/>
      <c r="BP3" s="8"/>
      <c r="BQ3" s="8"/>
      <c r="BR3" s="8"/>
      <c r="BS3" s="1">
        <f t="shared" ref="BS3:BS11" si="10">SUM(BN3:BR3)</f>
        <v>0</v>
      </c>
    </row>
    <row r="4" spans="1:71" s="147" customFormat="1" ht="15.6" customHeight="1" x14ac:dyDescent="0.25">
      <c r="A4" s="191"/>
      <c r="B4" s="188" t="s">
        <v>327</v>
      </c>
      <c r="C4" s="189">
        <v>3</v>
      </c>
      <c r="D4" s="189">
        <v>2224</v>
      </c>
      <c r="E4" s="190">
        <v>55</v>
      </c>
      <c r="F4" s="141"/>
      <c r="G4" s="182">
        <f>$BS4/E4</f>
        <v>1.0909090909090908</v>
      </c>
      <c r="H4" s="177">
        <v>25</v>
      </c>
      <c r="I4" s="177">
        <f t="shared" ref="I4:I11" si="11">+H4+J4</f>
        <v>27</v>
      </c>
      <c r="J4" s="145">
        <v>2</v>
      </c>
      <c r="K4" s="183">
        <v>2025</v>
      </c>
      <c r="L4" s="183">
        <v>2025</v>
      </c>
      <c r="M4" s="146">
        <v>3</v>
      </c>
      <c r="N4" s="146">
        <v>30</v>
      </c>
      <c r="O4" s="146"/>
      <c r="P4" s="144">
        <f t="shared" ref="P4:P11" si="12">SUM(M4:O4)+H4</f>
        <v>58</v>
      </c>
      <c r="Q4" s="146"/>
      <c r="R4" s="146"/>
      <c r="S4" s="146"/>
      <c r="T4" s="146"/>
      <c r="U4" s="141">
        <f t="shared" si="0"/>
        <v>58</v>
      </c>
      <c r="V4" s="146">
        <v>1</v>
      </c>
      <c r="W4" s="146"/>
      <c r="X4" s="146"/>
      <c r="Y4" s="146"/>
      <c r="Z4" s="141">
        <f t="shared" si="1"/>
        <v>59</v>
      </c>
      <c r="AA4" s="146"/>
      <c r="AB4" s="146"/>
      <c r="AC4" s="146"/>
      <c r="AD4" s="146"/>
      <c r="AE4" s="141">
        <f t="shared" si="2"/>
        <v>59</v>
      </c>
      <c r="AF4" s="146">
        <v>1</v>
      </c>
      <c r="AG4" s="146"/>
      <c r="AH4" s="146"/>
      <c r="AI4" s="146"/>
      <c r="AJ4" s="141">
        <f t="shared" si="3"/>
        <v>60</v>
      </c>
      <c r="AK4" s="146"/>
      <c r="AL4" s="146"/>
      <c r="AM4" s="146"/>
      <c r="AN4" s="146"/>
      <c r="AO4" s="141">
        <f t="shared" si="4"/>
        <v>60</v>
      </c>
      <c r="AP4" s="146"/>
      <c r="AQ4" s="146"/>
      <c r="AR4" s="146"/>
      <c r="AS4" s="146"/>
      <c r="AT4" s="141">
        <f t="shared" si="5"/>
        <v>60</v>
      </c>
      <c r="AU4" s="146"/>
      <c r="AV4" s="146"/>
      <c r="AW4" s="146"/>
      <c r="AX4" s="146"/>
      <c r="AY4" s="141">
        <f t="shared" si="6"/>
        <v>60</v>
      </c>
      <c r="AZ4" s="146"/>
      <c r="BA4" s="146"/>
      <c r="BB4" s="146"/>
      <c r="BC4" s="146"/>
      <c r="BD4" s="141">
        <f t="shared" si="7"/>
        <v>60</v>
      </c>
      <c r="BE4" s="146"/>
      <c r="BF4" s="146"/>
      <c r="BG4" s="146"/>
      <c r="BH4" s="146"/>
      <c r="BI4" s="141">
        <f t="shared" si="8"/>
        <v>60</v>
      </c>
      <c r="BJ4" s="146"/>
      <c r="BK4" s="146"/>
      <c r="BL4" s="146"/>
      <c r="BM4" s="146"/>
      <c r="BN4" s="141">
        <f t="shared" si="9"/>
        <v>60</v>
      </c>
      <c r="BO4" s="146"/>
      <c r="BP4" s="146"/>
      <c r="BQ4" s="146"/>
      <c r="BR4" s="146"/>
      <c r="BS4" s="141">
        <f t="shared" si="10"/>
        <v>60</v>
      </c>
    </row>
    <row r="5" spans="1:71" s="86" customFormat="1" x14ac:dyDescent="0.25">
      <c r="A5" s="82"/>
      <c r="B5" s="119" t="s">
        <v>328</v>
      </c>
      <c r="C5" s="136">
        <v>4</v>
      </c>
      <c r="D5" s="136">
        <v>2329</v>
      </c>
      <c r="E5" s="137">
        <v>22</v>
      </c>
      <c r="F5" s="82"/>
      <c r="G5" s="89">
        <f t="shared" ref="G5:G11" si="13">$BS5/E5</f>
        <v>1</v>
      </c>
      <c r="H5" s="90">
        <v>14</v>
      </c>
      <c r="I5" s="90">
        <f t="shared" si="11"/>
        <v>14</v>
      </c>
      <c r="J5" s="91"/>
      <c r="K5" s="92">
        <v>2025</v>
      </c>
      <c r="L5" s="8">
        <v>2025</v>
      </c>
      <c r="M5" s="85"/>
      <c r="N5" s="85">
        <v>8</v>
      </c>
      <c r="O5" s="85"/>
      <c r="P5" s="84">
        <f t="shared" si="12"/>
        <v>22</v>
      </c>
      <c r="Q5" s="85"/>
      <c r="R5" s="85"/>
      <c r="S5" s="85"/>
      <c r="T5" s="85"/>
      <c r="U5" s="82">
        <f t="shared" si="0"/>
        <v>22</v>
      </c>
      <c r="V5" s="85"/>
      <c r="W5" s="85"/>
      <c r="X5" s="85"/>
      <c r="Y5" s="85"/>
      <c r="Z5" s="82">
        <f t="shared" si="1"/>
        <v>22</v>
      </c>
      <c r="AA5" s="85"/>
      <c r="AB5" s="85"/>
      <c r="AC5" s="85"/>
      <c r="AD5" s="85"/>
      <c r="AE5" s="82">
        <f t="shared" si="2"/>
        <v>22</v>
      </c>
      <c r="AF5" s="85"/>
      <c r="AG5" s="85"/>
      <c r="AH5" s="85"/>
      <c r="AI5" s="85"/>
      <c r="AJ5" s="82">
        <f t="shared" si="3"/>
        <v>22</v>
      </c>
      <c r="AK5" s="85"/>
      <c r="AL5" s="85"/>
      <c r="AM5" s="85"/>
      <c r="AN5" s="85"/>
      <c r="AO5" s="82">
        <f t="shared" si="4"/>
        <v>22</v>
      </c>
      <c r="AP5" s="85"/>
      <c r="AQ5" s="85"/>
      <c r="AR5" s="85"/>
      <c r="AS5" s="85"/>
      <c r="AT5" s="82">
        <f t="shared" si="5"/>
        <v>22</v>
      </c>
      <c r="AU5" s="85"/>
      <c r="AV5" s="85"/>
      <c r="AW5" s="85"/>
      <c r="AX5" s="85"/>
      <c r="AY5" s="82">
        <f t="shared" si="6"/>
        <v>22</v>
      </c>
      <c r="AZ5" s="85"/>
      <c r="BA5" s="85"/>
      <c r="BB5" s="85"/>
      <c r="BC5" s="85"/>
      <c r="BD5" s="82">
        <f t="shared" si="7"/>
        <v>22</v>
      </c>
      <c r="BE5" s="85"/>
      <c r="BF5" s="85"/>
      <c r="BG5" s="85"/>
      <c r="BH5" s="85"/>
      <c r="BI5" s="82">
        <f t="shared" si="8"/>
        <v>22</v>
      </c>
      <c r="BJ5" s="85"/>
      <c r="BK5" s="85"/>
      <c r="BL5" s="85"/>
      <c r="BM5" s="85"/>
      <c r="BN5" s="82">
        <f t="shared" si="9"/>
        <v>22</v>
      </c>
      <c r="BO5" s="85"/>
      <c r="BP5" s="85"/>
      <c r="BQ5" s="85"/>
      <c r="BR5" s="85"/>
      <c r="BS5" s="82">
        <f t="shared" si="10"/>
        <v>22</v>
      </c>
    </row>
    <row r="6" spans="1:71" s="86" customFormat="1" x14ac:dyDescent="0.25">
      <c r="A6" s="82"/>
      <c r="B6" s="119" t="s">
        <v>329</v>
      </c>
      <c r="C6" s="136">
        <v>5</v>
      </c>
      <c r="D6" s="136"/>
      <c r="E6" s="137">
        <v>20</v>
      </c>
      <c r="F6" s="82"/>
      <c r="G6" s="89">
        <f t="shared" si="13"/>
        <v>0.3</v>
      </c>
      <c r="H6" s="90">
        <v>4</v>
      </c>
      <c r="I6" s="90">
        <f t="shared" si="11"/>
        <v>5</v>
      </c>
      <c r="J6" s="91">
        <v>1</v>
      </c>
      <c r="K6" s="92"/>
      <c r="L6" s="8">
        <v>2025</v>
      </c>
      <c r="M6" s="85"/>
      <c r="N6" s="85"/>
      <c r="O6" s="85"/>
      <c r="P6" s="84">
        <f t="shared" si="12"/>
        <v>4</v>
      </c>
      <c r="Q6" s="85"/>
      <c r="R6" s="85"/>
      <c r="S6" s="85"/>
      <c r="T6" s="85"/>
      <c r="U6" s="82">
        <f t="shared" si="0"/>
        <v>4</v>
      </c>
      <c r="V6" s="85"/>
      <c r="W6" s="85"/>
      <c r="X6" s="85"/>
      <c r="Y6" s="85"/>
      <c r="Z6" s="82">
        <f t="shared" si="1"/>
        <v>4</v>
      </c>
      <c r="AA6" s="85"/>
      <c r="AB6" s="85"/>
      <c r="AC6" s="85"/>
      <c r="AD6" s="85"/>
      <c r="AE6" s="82">
        <f t="shared" si="2"/>
        <v>4</v>
      </c>
      <c r="AF6" s="85"/>
      <c r="AG6" s="85"/>
      <c r="AH6" s="85"/>
      <c r="AI6" s="85"/>
      <c r="AJ6" s="82">
        <f t="shared" si="3"/>
        <v>4</v>
      </c>
      <c r="AK6" s="85"/>
      <c r="AL6" s="85"/>
      <c r="AM6" s="85"/>
      <c r="AN6" s="85"/>
      <c r="AO6" s="82">
        <f t="shared" si="4"/>
        <v>4</v>
      </c>
      <c r="AP6" s="85"/>
      <c r="AQ6" s="85">
        <v>1</v>
      </c>
      <c r="AR6" s="85"/>
      <c r="AS6" s="85"/>
      <c r="AT6" s="82">
        <f t="shared" si="5"/>
        <v>5</v>
      </c>
      <c r="AU6" s="85">
        <v>1</v>
      </c>
      <c r="AV6" s="85"/>
      <c r="AW6" s="85"/>
      <c r="AX6" s="85"/>
      <c r="AY6" s="82">
        <f t="shared" si="6"/>
        <v>6</v>
      </c>
      <c r="AZ6" s="85"/>
      <c r="BA6" s="85"/>
      <c r="BB6" s="85"/>
      <c r="BC6" s="85"/>
      <c r="BD6" s="82">
        <f t="shared" si="7"/>
        <v>6</v>
      </c>
      <c r="BE6" s="85"/>
      <c r="BF6" s="85"/>
      <c r="BG6" s="85"/>
      <c r="BH6" s="85"/>
      <c r="BI6" s="82">
        <f t="shared" si="8"/>
        <v>6</v>
      </c>
      <c r="BJ6" s="85"/>
      <c r="BK6" s="85"/>
      <c r="BL6" s="85"/>
      <c r="BM6" s="85"/>
      <c r="BN6" s="82">
        <f t="shared" si="9"/>
        <v>6</v>
      </c>
      <c r="BO6" s="85"/>
      <c r="BP6" s="85"/>
      <c r="BQ6" s="85"/>
      <c r="BR6" s="85"/>
      <c r="BS6" s="82">
        <f t="shared" si="10"/>
        <v>6</v>
      </c>
    </row>
    <row r="7" spans="1:71" s="86" customFormat="1" x14ac:dyDescent="0.25">
      <c r="A7" s="82"/>
      <c r="B7" s="119" t="s">
        <v>330</v>
      </c>
      <c r="C7" s="136">
        <v>6</v>
      </c>
      <c r="D7" s="136">
        <v>7824</v>
      </c>
      <c r="E7" s="137">
        <v>29</v>
      </c>
      <c r="F7" s="82"/>
      <c r="G7" s="89">
        <f t="shared" si="13"/>
        <v>1.0689655172413792</v>
      </c>
      <c r="H7" s="90">
        <v>20</v>
      </c>
      <c r="I7" s="90">
        <f t="shared" si="11"/>
        <v>20</v>
      </c>
      <c r="J7" s="91"/>
      <c r="K7" s="92">
        <v>2025</v>
      </c>
      <c r="L7" s="8">
        <v>2025</v>
      </c>
      <c r="M7" s="85"/>
      <c r="N7" s="85">
        <v>8</v>
      </c>
      <c r="O7" s="85"/>
      <c r="P7" s="84">
        <f t="shared" si="12"/>
        <v>28</v>
      </c>
      <c r="Q7" s="85"/>
      <c r="R7" s="85"/>
      <c r="S7" s="85"/>
      <c r="T7" s="85"/>
      <c r="U7" s="82">
        <f>SUM(P7:T7)</f>
        <v>28</v>
      </c>
      <c r="V7" s="85"/>
      <c r="W7" s="85"/>
      <c r="X7" s="85"/>
      <c r="Y7" s="85"/>
      <c r="Z7" s="82">
        <f>SUM(U7:Y7)</f>
        <v>28</v>
      </c>
      <c r="AA7" s="85"/>
      <c r="AB7" s="85">
        <v>3</v>
      </c>
      <c r="AC7" s="85"/>
      <c r="AD7" s="85"/>
      <c r="AE7" s="82">
        <f>SUM(Z7:AD7)</f>
        <v>31</v>
      </c>
      <c r="AF7" s="85"/>
      <c r="AG7" s="85"/>
      <c r="AH7" s="85"/>
      <c r="AI7" s="85"/>
      <c r="AJ7" s="82">
        <f>SUM(AE7:AI7)</f>
        <v>31</v>
      </c>
      <c r="AK7" s="85"/>
      <c r="AL7" s="85"/>
      <c r="AM7" s="85"/>
      <c r="AN7" s="85"/>
      <c r="AO7" s="82">
        <f>SUM(AJ7:AN7)</f>
        <v>31</v>
      </c>
      <c r="AP7" s="85"/>
      <c r="AQ7" s="85"/>
      <c r="AR7" s="85"/>
      <c r="AS7" s="85"/>
      <c r="AT7" s="82">
        <f>SUM(AO7:AS7)</f>
        <v>31</v>
      </c>
      <c r="AU7" s="85"/>
      <c r="AV7" s="85"/>
      <c r="AW7" s="85"/>
      <c r="AX7" s="85"/>
      <c r="AY7" s="82">
        <f>SUM(AT7:AX7)</f>
        <v>31</v>
      </c>
      <c r="AZ7" s="85"/>
      <c r="BA7" s="85"/>
      <c r="BB7" s="85"/>
      <c r="BC7" s="85"/>
      <c r="BD7" s="82">
        <f>SUM(AY7:BC7)</f>
        <v>31</v>
      </c>
      <c r="BE7" s="85"/>
      <c r="BF7" s="85"/>
      <c r="BG7" s="85"/>
      <c r="BH7" s="85"/>
      <c r="BI7" s="82">
        <f>SUM(BD7:BH7)</f>
        <v>31</v>
      </c>
      <c r="BJ7" s="85"/>
      <c r="BK7" s="85"/>
      <c r="BL7" s="85"/>
      <c r="BM7" s="85"/>
      <c r="BN7" s="82">
        <f>SUM(BI7:BM7)</f>
        <v>31</v>
      </c>
      <c r="BO7" s="85"/>
      <c r="BP7" s="85"/>
      <c r="BQ7" s="85"/>
      <c r="BR7" s="85"/>
      <c r="BS7" s="82">
        <f t="shared" si="10"/>
        <v>31</v>
      </c>
    </row>
    <row r="8" spans="1:71" s="86" customFormat="1" x14ac:dyDescent="0.25">
      <c r="A8" s="82"/>
      <c r="B8" s="119" t="s">
        <v>331</v>
      </c>
      <c r="C8" s="136">
        <v>8</v>
      </c>
      <c r="D8" s="136"/>
      <c r="E8" s="137">
        <v>26</v>
      </c>
      <c r="F8" s="82"/>
      <c r="G8" s="89">
        <f t="shared" si="13"/>
        <v>0.84615384615384615</v>
      </c>
      <c r="H8" s="90">
        <v>12</v>
      </c>
      <c r="I8" s="90">
        <f t="shared" ref="I8" si="14">+H8+J8</f>
        <v>13</v>
      </c>
      <c r="J8" s="91">
        <v>1</v>
      </c>
      <c r="K8" s="92">
        <v>2025</v>
      </c>
      <c r="L8" s="8">
        <v>2025</v>
      </c>
      <c r="M8" s="85"/>
      <c r="N8" s="85"/>
      <c r="O8" s="85"/>
      <c r="P8" s="84">
        <f t="shared" ref="P8" si="15">SUM(M8:O8)+H8</f>
        <v>12</v>
      </c>
      <c r="Q8" s="85"/>
      <c r="R8" s="85"/>
      <c r="S8" s="85"/>
      <c r="T8" s="85"/>
      <c r="U8" s="82">
        <f>SUM(P8:T8)</f>
        <v>12</v>
      </c>
      <c r="V8" s="85"/>
      <c r="W8" s="85"/>
      <c r="X8" s="85"/>
      <c r="Y8" s="85"/>
      <c r="Z8" s="82">
        <f>SUM(U8:Y8)</f>
        <v>12</v>
      </c>
      <c r="AA8" s="85">
        <v>1</v>
      </c>
      <c r="AB8" s="85"/>
      <c r="AC8" s="85">
        <v>7</v>
      </c>
      <c r="AD8" s="85">
        <v>2</v>
      </c>
      <c r="AE8" s="82">
        <f>SUM(Z8:AD8)</f>
        <v>22</v>
      </c>
      <c r="AF8" s="85"/>
      <c r="AG8" s="85"/>
      <c r="AH8" s="85"/>
      <c r="AI8" s="85"/>
      <c r="AJ8" s="82">
        <f>SUM(AE8:AI8)</f>
        <v>22</v>
      </c>
      <c r="AK8" s="85"/>
      <c r="AL8" s="85"/>
      <c r="AM8" s="85"/>
      <c r="AN8" s="85"/>
      <c r="AO8" s="82">
        <f>SUM(AJ8:AN8)</f>
        <v>22</v>
      </c>
      <c r="AP8" s="85"/>
      <c r="AQ8" s="85"/>
      <c r="AR8" s="85"/>
      <c r="AS8" s="85"/>
      <c r="AT8" s="82">
        <f>SUM(AO8:AS8)</f>
        <v>22</v>
      </c>
      <c r="AU8" s="85"/>
      <c r="AV8" s="85"/>
      <c r="AW8" s="85"/>
      <c r="AX8" s="85"/>
      <c r="AY8" s="82">
        <f>SUM(AT8:AX8)</f>
        <v>22</v>
      </c>
      <c r="AZ8" s="85"/>
      <c r="BA8" s="85"/>
      <c r="BB8" s="85"/>
      <c r="BC8" s="85"/>
      <c r="BD8" s="82">
        <f>SUM(AY8:BC8)</f>
        <v>22</v>
      </c>
      <c r="BE8" s="85"/>
      <c r="BF8" s="85"/>
      <c r="BG8" s="85"/>
      <c r="BH8" s="85"/>
      <c r="BI8" s="82">
        <f>SUM(BD8:BH8)</f>
        <v>22</v>
      </c>
      <c r="BJ8" s="85"/>
      <c r="BK8" s="85"/>
      <c r="BL8" s="85"/>
      <c r="BM8" s="85"/>
      <c r="BN8" s="82">
        <f>SUM(BI8:BM8)</f>
        <v>22</v>
      </c>
      <c r="BO8" s="85"/>
      <c r="BP8" s="85"/>
      <c r="BQ8" s="85"/>
      <c r="BR8" s="85"/>
      <c r="BS8" s="82">
        <f t="shared" ref="BS8" si="16">SUM(BN8:BR8)</f>
        <v>22</v>
      </c>
    </row>
    <row r="9" spans="1:71" s="86" customFormat="1" x14ac:dyDescent="0.25">
      <c r="A9" s="82"/>
      <c r="B9" s="119" t="s">
        <v>332</v>
      </c>
      <c r="C9" s="136">
        <v>9</v>
      </c>
      <c r="D9" s="136">
        <v>239</v>
      </c>
      <c r="E9" s="137">
        <v>38</v>
      </c>
      <c r="F9" s="82"/>
      <c r="G9" s="89">
        <f t="shared" si="13"/>
        <v>1.1052631578947369</v>
      </c>
      <c r="H9" s="90">
        <v>29</v>
      </c>
      <c r="I9" s="90">
        <f t="shared" si="11"/>
        <v>33</v>
      </c>
      <c r="J9" s="91">
        <v>4</v>
      </c>
      <c r="K9" s="92">
        <v>2025</v>
      </c>
      <c r="L9" s="8">
        <v>2025</v>
      </c>
      <c r="M9" s="85"/>
      <c r="N9" s="85">
        <v>9</v>
      </c>
      <c r="O9" s="85"/>
      <c r="P9" s="84">
        <f t="shared" si="12"/>
        <v>38</v>
      </c>
      <c r="Q9" s="85"/>
      <c r="R9" s="85"/>
      <c r="S9" s="85"/>
      <c r="T9" s="85"/>
      <c r="U9" s="82">
        <f t="shared" si="0"/>
        <v>38</v>
      </c>
      <c r="V9" s="85">
        <v>2</v>
      </c>
      <c r="W9" s="85"/>
      <c r="X9" s="85"/>
      <c r="Y9" s="85"/>
      <c r="Z9" s="82">
        <f t="shared" si="1"/>
        <v>40</v>
      </c>
      <c r="AA9" s="85"/>
      <c r="AB9" s="85"/>
      <c r="AC9" s="85"/>
      <c r="AD9" s="85"/>
      <c r="AE9" s="82">
        <f t="shared" si="2"/>
        <v>40</v>
      </c>
      <c r="AF9" s="85">
        <v>2</v>
      </c>
      <c r="AG9" s="85"/>
      <c r="AH9" s="85"/>
      <c r="AI9" s="85"/>
      <c r="AJ9" s="82">
        <f t="shared" si="3"/>
        <v>42</v>
      </c>
      <c r="AK9" s="85"/>
      <c r="AL9" s="85"/>
      <c r="AM9" s="85"/>
      <c r="AN9" s="85"/>
      <c r="AO9" s="82">
        <f t="shared" si="4"/>
        <v>42</v>
      </c>
      <c r="AP9" s="85"/>
      <c r="AQ9" s="85"/>
      <c r="AR9" s="85"/>
      <c r="AS9" s="85"/>
      <c r="AT9" s="82">
        <f t="shared" si="5"/>
        <v>42</v>
      </c>
      <c r="AU9" s="85"/>
      <c r="AV9" s="85"/>
      <c r="AW9" s="85"/>
      <c r="AX9" s="85"/>
      <c r="AY9" s="82">
        <f t="shared" si="6"/>
        <v>42</v>
      </c>
      <c r="AZ9" s="85"/>
      <c r="BA9" s="85"/>
      <c r="BB9" s="85"/>
      <c r="BC9" s="85"/>
      <c r="BD9" s="82">
        <f t="shared" si="7"/>
        <v>42</v>
      </c>
      <c r="BE9" s="85"/>
      <c r="BF9" s="85"/>
      <c r="BG9" s="85"/>
      <c r="BH9" s="85"/>
      <c r="BI9" s="82">
        <f t="shared" si="8"/>
        <v>42</v>
      </c>
      <c r="BJ9" s="85"/>
      <c r="BK9" s="85"/>
      <c r="BL9" s="85"/>
      <c r="BM9" s="85"/>
      <c r="BN9" s="82">
        <f t="shared" si="9"/>
        <v>42</v>
      </c>
      <c r="BO9" s="85"/>
      <c r="BP9" s="85"/>
      <c r="BQ9" s="85"/>
      <c r="BR9" s="85"/>
      <c r="BS9" s="82">
        <f t="shared" si="10"/>
        <v>42</v>
      </c>
    </row>
    <row r="10" spans="1:71" s="86" customFormat="1" x14ac:dyDescent="0.25">
      <c r="A10" s="82"/>
      <c r="B10" s="119" t="s">
        <v>333</v>
      </c>
      <c r="C10" s="136">
        <v>11</v>
      </c>
      <c r="D10" s="136">
        <v>1263</v>
      </c>
      <c r="E10" s="137">
        <v>36</v>
      </c>
      <c r="F10" s="82"/>
      <c r="G10" s="89">
        <f t="shared" si="13"/>
        <v>0.69444444444444442</v>
      </c>
      <c r="H10" s="90">
        <v>19</v>
      </c>
      <c r="I10" s="90">
        <f t="shared" si="11"/>
        <v>20</v>
      </c>
      <c r="J10" s="91">
        <v>1</v>
      </c>
      <c r="K10" s="92">
        <v>2025</v>
      </c>
      <c r="L10" s="8">
        <v>2025</v>
      </c>
      <c r="M10" s="85">
        <v>1</v>
      </c>
      <c r="N10" s="85">
        <v>1</v>
      </c>
      <c r="O10" s="85"/>
      <c r="P10" s="84">
        <f t="shared" si="12"/>
        <v>21</v>
      </c>
      <c r="Q10" s="85"/>
      <c r="R10" s="85"/>
      <c r="S10" s="85"/>
      <c r="T10" s="85"/>
      <c r="U10" s="82">
        <f t="shared" si="0"/>
        <v>21</v>
      </c>
      <c r="V10" s="85"/>
      <c r="W10" s="85"/>
      <c r="X10" s="85"/>
      <c r="Y10" s="85"/>
      <c r="Z10" s="82">
        <f t="shared" si="1"/>
        <v>21</v>
      </c>
      <c r="AA10" s="85"/>
      <c r="AB10" s="85"/>
      <c r="AC10" s="85"/>
      <c r="AD10" s="85"/>
      <c r="AE10" s="82">
        <f t="shared" si="2"/>
        <v>21</v>
      </c>
      <c r="AF10" s="85">
        <v>1</v>
      </c>
      <c r="AG10" s="85"/>
      <c r="AH10" s="85">
        <v>3</v>
      </c>
      <c r="AI10" s="85"/>
      <c r="AJ10" s="82">
        <f t="shared" si="3"/>
        <v>25</v>
      </c>
      <c r="AK10" s="85"/>
      <c r="AL10" s="85"/>
      <c r="AM10" s="85"/>
      <c r="AN10" s="85"/>
      <c r="AO10" s="82">
        <f t="shared" si="4"/>
        <v>25</v>
      </c>
      <c r="AP10" s="85"/>
      <c r="AQ10" s="85"/>
      <c r="AR10" s="85"/>
      <c r="AS10" s="85"/>
      <c r="AT10" s="82">
        <f t="shared" si="5"/>
        <v>25</v>
      </c>
      <c r="AU10" s="85"/>
      <c r="AV10" s="85"/>
      <c r="AW10" s="85"/>
      <c r="AX10" s="85"/>
      <c r="AY10" s="82">
        <f t="shared" si="6"/>
        <v>25</v>
      </c>
      <c r="AZ10" s="85"/>
      <c r="BA10" s="85"/>
      <c r="BB10" s="85"/>
      <c r="BC10" s="85"/>
      <c r="BD10" s="82">
        <f t="shared" si="7"/>
        <v>25</v>
      </c>
      <c r="BE10" s="85"/>
      <c r="BF10" s="85"/>
      <c r="BG10" s="85"/>
      <c r="BH10" s="85"/>
      <c r="BI10" s="82">
        <f t="shared" si="8"/>
        <v>25</v>
      </c>
      <c r="BJ10" s="85"/>
      <c r="BK10" s="85"/>
      <c r="BL10" s="85"/>
      <c r="BM10" s="85"/>
      <c r="BN10" s="82">
        <f t="shared" si="9"/>
        <v>25</v>
      </c>
      <c r="BO10" s="85"/>
      <c r="BP10" s="85"/>
      <c r="BQ10" s="85"/>
      <c r="BR10" s="85"/>
      <c r="BS10" s="82">
        <f t="shared" si="10"/>
        <v>25</v>
      </c>
    </row>
    <row r="11" spans="1:71" s="86" customFormat="1" x14ac:dyDescent="0.25">
      <c r="A11" s="82"/>
      <c r="B11" s="119" t="s">
        <v>334</v>
      </c>
      <c r="C11" s="136">
        <v>18</v>
      </c>
      <c r="D11" s="136">
        <v>1585</v>
      </c>
      <c r="E11" s="137">
        <v>29</v>
      </c>
      <c r="F11" s="82"/>
      <c r="G11" s="89">
        <f t="shared" si="13"/>
        <v>1.0344827586206897</v>
      </c>
      <c r="H11" s="90">
        <v>12</v>
      </c>
      <c r="I11" s="90">
        <f t="shared" si="11"/>
        <v>12</v>
      </c>
      <c r="J11" s="91"/>
      <c r="K11" s="92">
        <v>2025</v>
      </c>
      <c r="L11" s="8">
        <v>2025</v>
      </c>
      <c r="M11" s="85"/>
      <c r="N11" s="85">
        <v>18</v>
      </c>
      <c r="O11" s="85"/>
      <c r="P11" s="84">
        <f t="shared" si="12"/>
        <v>30</v>
      </c>
      <c r="Q11" s="85"/>
      <c r="R11" s="85"/>
      <c r="S11" s="85"/>
      <c r="T11" s="85"/>
      <c r="U11" s="82">
        <f t="shared" si="0"/>
        <v>30</v>
      </c>
      <c r="V11" s="85"/>
      <c r="W11" s="85"/>
      <c r="X11" s="85"/>
      <c r="Y11" s="85"/>
      <c r="Z11" s="82">
        <f t="shared" si="1"/>
        <v>30</v>
      </c>
      <c r="AA11" s="85"/>
      <c r="AB11" s="85"/>
      <c r="AC11" s="85"/>
      <c r="AD11" s="85"/>
      <c r="AE11" s="82">
        <f t="shared" si="2"/>
        <v>30</v>
      </c>
      <c r="AF11" s="85"/>
      <c r="AG11" s="85"/>
      <c r="AH11" s="85"/>
      <c r="AI11" s="85"/>
      <c r="AJ11" s="82">
        <f t="shared" si="3"/>
        <v>30</v>
      </c>
      <c r="AK11" s="85"/>
      <c r="AL11" s="85"/>
      <c r="AM11" s="85"/>
      <c r="AN11" s="85"/>
      <c r="AO11" s="82">
        <f t="shared" si="4"/>
        <v>30</v>
      </c>
      <c r="AP11" s="85"/>
      <c r="AQ11" s="85"/>
      <c r="AR11" s="85"/>
      <c r="AS11" s="85"/>
      <c r="AT11" s="82">
        <f t="shared" si="5"/>
        <v>30</v>
      </c>
      <c r="AU11" s="85"/>
      <c r="AV11" s="85"/>
      <c r="AW11" s="85"/>
      <c r="AX11" s="85"/>
      <c r="AY11" s="82">
        <f t="shared" si="6"/>
        <v>30</v>
      </c>
      <c r="AZ11" s="85"/>
      <c r="BA11" s="85"/>
      <c r="BB11" s="85"/>
      <c r="BC11" s="85"/>
      <c r="BD11" s="82">
        <f t="shared" si="7"/>
        <v>30</v>
      </c>
      <c r="BE11" s="85"/>
      <c r="BF11" s="85"/>
      <c r="BG11" s="85"/>
      <c r="BH11" s="85"/>
      <c r="BI11" s="82">
        <f t="shared" si="8"/>
        <v>30</v>
      </c>
      <c r="BJ11" s="85"/>
      <c r="BK11" s="85"/>
      <c r="BL11" s="85"/>
      <c r="BM11" s="85"/>
      <c r="BN11" s="82">
        <f t="shared" si="9"/>
        <v>30</v>
      </c>
      <c r="BO11" s="85"/>
      <c r="BP11" s="85"/>
      <c r="BQ11" s="85"/>
      <c r="BR11" s="85"/>
      <c r="BS11" s="82">
        <f t="shared" si="10"/>
        <v>30</v>
      </c>
    </row>
    <row r="12" spans="1:71" s="86" customFormat="1" x14ac:dyDescent="0.25">
      <c r="A12" s="82"/>
      <c r="B12" s="82"/>
      <c r="C12" s="82"/>
      <c r="D12" s="82"/>
      <c r="E12" s="82"/>
      <c r="F12" s="82"/>
      <c r="G12" s="82"/>
      <c r="H12" s="84"/>
      <c r="I12" s="84"/>
      <c r="J12" s="84"/>
      <c r="K12" s="82"/>
      <c r="L12" s="82"/>
      <c r="M12" s="82">
        <f>SUM(M4:M11)</f>
        <v>4</v>
      </c>
      <c r="N12" s="82">
        <f>SUM(N4:N11)</f>
        <v>74</v>
      </c>
      <c r="O12" s="82">
        <f>SUM(O4:O11)</f>
        <v>0</v>
      </c>
      <c r="P12" s="84">
        <f t="shared" ref="P12:AU12" si="17">SUM(P3:P11)</f>
        <v>213</v>
      </c>
      <c r="Q12" s="84">
        <f t="shared" si="17"/>
        <v>0</v>
      </c>
      <c r="R12" s="84">
        <f t="shared" si="17"/>
        <v>0</v>
      </c>
      <c r="S12" s="84">
        <f t="shared" si="17"/>
        <v>0</v>
      </c>
      <c r="T12" s="84">
        <f t="shared" si="17"/>
        <v>0</v>
      </c>
      <c r="U12" s="84">
        <f t="shared" si="17"/>
        <v>213</v>
      </c>
      <c r="V12" s="84">
        <f t="shared" si="17"/>
        <v>3</v>
      </c>
      <c r="W12" s="84">
        <f t="shared" si="17"/>
        <v>0</v>
      </c>
      <c r="X12" s="84">
        <f t="shared" si="17"/>
        <v>0</v>
      </c>
      <c r="Y12" s="84">
        <f t="shared" si="17"/>
        <v>0</v>
      </c>
      <c r="Z12" s="84">
        <f t="shared" si="17"/>
        <v>216</v>
      </c>
      <c r="AA12" s="84">
        <f t="shared" si="17"/>
        <v>1</v>
      </c>
      <c r="AB12" s="84">
        <f t="shared" si="17"/>
        <v>3</v>
      </c>
      <c r="AC12" s="84">
        <f t="shared" si="17"/>
        <v>7</v>
      </c>
      <c r="AD12" s="84">
        <f t="shared" si="17"/>
        <v>2</v>
      </c>
      <c r="AE12" s="84">
        <f t="shared" si="17"/>
        <v>229</v>
      </c>
      <c r="AF12" s="84">
        <f t="shared" si="17"/>
        <v>4</v>
      </c>
      <c r="AG12" s="84">
        <f t="shared" si="17"/>
        <v>0</v>
      </c>
      <c r="AH12" s="84">
        <f t="shared" si="17"/>
        <v>3</v>
      </c>
      <c r="AI12" s="84">
        <f t="shared" si="17"/>
        <v>0</v>
      </c>
      <c r="AJ12" s="84">
        <f t="shared" si="17"/>
        <v>236</v>
      </c>
      <c r="AK12" s="84">
        <f t="shared" si="17"/>
        <v>0</v>
      </c>
      <c r="AL12" s="84">
        <f t="shared" si="17"/>
        <v>0</v>
      </c>
      <c r="AM12" s="84">
        <f t="shared" si="17"/>
        <v>0</v>
      </c>
      <c r="AN12" s="84">
        <f t="shared" si="17"/>
        <v>0</v>
      </c>
      <c r="AO12" s="84">
        <f t="shared" si="17"/>
        <v>236</v>
      </c>
      <c r="AP12" s="84">
        <f t="shared" si="17"/>
        <v>0</v>
      </c>
      <c r="AQ12" s="84">
        <f t="shared" si="17"/>
        <v>1</v>
      </c>
      <c r="AR12" s="84">
        <f t="shared" si="17"/>
        <v>0</v>
      </c>
      <c r="AS12" s="84">
        <f t="shared" si="17"/>
        <v>0</v>
      </c>
      <c r="AT12" s="84">
        <f t="shared" si="17"/>
        <v>237</v>
      </c>
      <c r="AU12" s="84">
        <f t="shared" si="17"/>
        <v>1</v>
      </c>
      <c r="AV12" s="84">
        <f t="shared" ref="AV12:BS12" si="18">SUM(AV3:AV11)</f>
        <v>0</v>
      </c>
      <c r="AW12" s="84">
        <f t="shared" si="18"/>
        <v>0</v>
      </c>
      <c r="AX12" s="84">
        <f t="shared" si="18"/>
        <v>0</v>
      </c>
      <c r="AY12" s="84">
        <f t="shared" si="18"/>
        <v>238</v>
      </c>
      <c r="AZ12" s="84">
        <f t="shared" si="18"/>
        <v>0</v>
      </c>
      <c r="BA12" s="84">
        <f t="shared" si="18"/>
        <v>0</v>
      </c>
      <c r="BB12" s="84">
        <f t="shared" si="18"/>
        <v>0</v>
      </c>
      <c r="BC12" s="84">
        <f t="shared" si="18"/>
        <v>0</v>
      </c>
      <c r="BD12" s="84">
        <f t="shared" si="18"/>
        <v>238</v>
      </c>
      <c r="BE12" s="84">
        <f t="shared" si="18"/>
        <v>0</v>
      </c>
      <c r="BF12" s="84">
        <f t="shared" si="18"/>
        <v>0</v>
      </c>
      <c r="BG12" s="84">
        <f t="shared" si="18"/>
        <v>0</v>
      </c>
      <c r="BH12" s="84">
        <f t="shared" si="18"/>
        <v>0</v>
      </c>
      <c r="BI12" s="84">
        <f t="shared" si="18"/>
        <v>238</v>
      </c>
      <c r="BJ12" s="84">
        <f t="shared" si="18"/>
        <v>0</v>
      </c>
      <c r="BK12" s="84">
        <f t="shared" si="18"/>
        <v>0</v>
      </c>
      <c r="BL12" s="84">
        <f t="shared" si="18"/>
        <v>0</v>
      </c>
      <c r="BM12" s="84">
        <f t="shared" si="18"/>
        <v>0</v>
      </c>
      <c r="BN12" s="84">
        <f t="shared" si="18"/>
        <v>238</v>
      </c>
      <c r="BO12" s="84">
        <f t="shared" si="18"/>
        <v>0</v>
      </c>
      <c r="BP12" s="84">
        <f t="shared" si="18"/>
        <v>0</v>
      </c>
      <c r="BQ12" s="84">
        <f t="shared" si="18"/>
        <v>0</v>
      </c>
      <c r="BR12" s="84">
        <f t="shared" si="18"/>
        <v>0</v>
      </c>
      <c r="BS12" s="84">
        <f t="shared" si="18"/>
        <v>238</v>
      </c>
    </row>
    <row r="13" spans="1:71" s="86" customFormat="1" x14ac:dyDescent="0.25">
      <c r="A13" s="82"/>
      <c r="B13" s="82" t="s">
        <v>31</v>
      </c>
      <c r="C13" s="82">
        <f>COUNT(C4:C11)</f>
        <v>8</v>
      </c>
      <c r="D13" s="82"/>
      <c r="E13" s="82">
        <f>SUM(E3:E11)</f>
        <v>255</v>
      </c>
      <c r="F13" s="82">
        <f>SUM(E3:E11)+1</f>
        <v>256</v>
      </c>
      <c r="G13" s="83">
        <f>$BS12/F13</f>
        <v>0.9296875</v>
      </c>
      <c r="H13" s="84">
        <f>SUM(H3:H11)</f>
        <v>135</v>
      </c>
      <c r="I13" s="84">
        <f>SUM(I3:I11)</f>
        <v>144</v>
      </c>
      <c r="J13" s="84">
        <f>SUM(J3:J11)</f>
        <v>9</v>
      </c>
      <c r="K13" s="82"/>
      <c r="L13" s="82"/>
      <c r="M13" s="82"/>
      <c r="N13" s="82"/>
      <c r="O13" s="82"/>
      <c r="P13" s="83">
        <f>P12/F13</f>
        <v>0.83203125</v>
      </c>
      <c r="Q13" s="82"/>
      <c r="R13" s="82">
        <f>M12+R12</f>
        <v>4</v>
      </c>
      <c r="S13" s="82">
        <f>N12+S12</f>
        <v>74</v>
      </c>
      <c r="T13" s="82">
        <f>O12+T12</f>
        <v>0</v>
      </c>
      <c r="U13" s="83">
        <f>U12/F13</f>
        <v>0.83203125</v>
      </c>
      <c r="V13" s="82"/>
      <c r="W13" s="82">
        <f>R13+W12</f>
        <v>4</v>
      </c>
      <c r="X13" s="82">
        <f>S13+X12</f>
        <v>74</v>
      </c>
      <c r="Y13" s="82">
        <f>T13+Y12</f>
        <v>0</v>
      </c>
      <c r="Z13" s="83">
        <f>Z12/F13</f>
        <v>0.84375</v>
      </c>
      <c r="AA13" s="82"/>
      <c r="AB13" s="82">
        <f>W13+AB12</f>
        <v>7</v>
      </c>
      <c r="AC13" s="82">
        <f>X13+AC12</f>
        <v>81</v>
      </c>
      <c r="AD13" s="82">
        <f>Y13+AD12</f>
        <v>2</v>
      </c>
      <c r="AE13" s="83">
        <f>AE12/F13</f>
        <v>0.89453125</v>
      </c>
      <c r="AF13" s="82"/>
      <c r="AG13" s="82">
        <f>AB13+AG12</f>
        <v>7</v>
      </c>
      <c r="AH13" s="82">
        <f>AC13+AH12</f>
        <v>84</v>
      </c>
      <c r="AI13" s="82">
        <f>AD13+AI12</f>
        <v>2</v>
      </c>
      <c r="AJ13" s="83">
        <f>AJ12/F13</f>
        <v>0.921875</v>
      </c>
      <c r="AK13" s="82"/>
      <c r="AL13" s="82">
        <f>AG13+AL12</f>
        <v>7</v>
      </c>
      <c r="AM13" s="82">
        <f>AH13+AM12</f>
        <v>84</v>
      </c>
      <c r="AN13" s="82">
        <f>AI13+AN12</f>
        <v>2</v>
      </c>
      <c r="AO13" s="83">
        <f>AO12/F13</f>
        <v>0.921875</v>
      </c>
      <c r="AP13" s="82"/>
      <c r="AQ13" s="82">
        <f>AL13+AQ12</f>
        <v>8</v>
      </c>
      <c r="AR13" s="82">
        <f>AM13+AR12</f>
        <v>84</v>
      </c>
      <c r="AS13" s="82">
        <f>AN13+AS12</f>
        <v>2</v>
      </c>
      <c r="AT13" s="83">
        <f>AT12/F13</f>
        <v>0.92578125</v>
      </c>
      <c r="AU13" s="82"/>
      <c r="AV13" s="82">
        <f>AQ13+AV12</f>
        <v>8</v>
      </c>
      <c r="AW13" s="82">
        <f>AR13+AW12</f>
        <v>84</v>
      </c>
      <c r="AX13" s="82">
        <f>AS13+AX12</f>
        <v>2</v>
      </c>
      <c r="AY13" s="83">
        <f>AY12/F13</f>
        <v>0.9296875</v>
      </c>
      <c r="AZ13" s="82"/>
      <c r="BA13" s="82">
        <f>AV13+BA12</f>
        <v>8</v>
      </c>
      <c r="BB13" s="82">
        <f>AW13+BB12</f>
        <v>84</v>
      </c>
      <c r="BC13" s="82">
        <f>AX13+BC12</f>
        <v>2</v>
      </c>
      <c r="BD13" s="83">
        <f>BD12/F13</f>
        <v>0.9296875</v>
      </c>
      <c r="BE13" s="82"/>
      <c r="BF13" s="82">
        <f>BA13+BF12</f>
        <v>8</v>
      </c>
      <c r="BG13" s="82">
        <f>BB13+BG12</f>
        <v>84</v>
      </c>
      <c r="BH13" s="82">
        <f>BC13+BH12</f>
        <v>2</v>
      </c>
      <c r="BI13" s="83">
        <f>BI12/F13</f>
        <v>0.9296875</v>
      </c>
      <c r="BJ13" s="82"/>
      <c r="BK13" s="82">
        <f>BF13+BK12</f>
        <v>8</v>
      </c>
      <c r="BL13" s="82">
        <f>BG13+BL12</f>
        <v>84</v>
      </c>
      <c r="BM13" s="82">
        <f>BH13+BM12</f>
        <v>2</v>
      </c>
      <c r="BN13" s="83">
        <f>BN12/F13</f>
        <v>0.9296875</v>
      </c>
      <c r="BO13" s="82"/>
      <c r="BP13" s="82">
        <f>BK13+BP12</f>
        <v>8</v>
      </c>
      <c r="BQ13" s="82">
        <f>BL13+BQ12</f>
        <v>84</v>
      </c>
      <c r="BR13" s="82">
        <f>BM13+BR12</f>
        <v>2</v>
      </c>
      <c r="BS13" s="83">
        <f>BS12/F13</f>
        <v>0.9296875</v>
      </c>
    </row>
    <row r="15" spans="1:71" x14ac:dyDescent="0.25">
      <c r="A15" s="19" t="s">
        <v>335</v>
      </c>
      <c r="B15" s="26"/>
      <c r="C15" s="27"/>
      <c r="D15" s="27"/>
      <c r="E15" s="28"/>
      <c r="F15" s="1"/>
      <c r="G15" s="2"/>
      <c r="H15" s="66"/>
      <c r="I15" s="66"/>
      <c r="J15" s="76"/>
      <c r="K15" s="1"/>
      <c r="L15" s="1"/>
      <c r="M15" s="9"/>
      <c r="N15" s="9"/>
      <c r="O15" s="9"/>
      <c r="P15" s="1"/>
      <c r="Q15" s="26"/>
      <c r="R15" s="9"/>
      <c r="S15" s="9"/>
      <c r="T15" s="9"/>
      <c r="U15" s="1"/>
      <c r="V15" s="9"/>
      <c r="W15" s="9"/>
      <c r="X15" s="9"/>
      <c r="Y15" s="9"/>
      <c r="Z15" s="1"/>
      <c r="AA15" s="9"/>
      <c r="AB15" s="9"/>
      <c r="AC15" s="9"/>
      <c r="AD15" s="9"/>
      <c r="AE15" s="1"/>
      <c r="AF15" s="9"/>
      <c r="AG15" s="9"/>
      <c r="AH15" s="9"/>
      <c r="AI15" s="9"/>
      <c r="AJ15" s="1"/>
      <c r="AK15" s="9"/>
      <c r="AL15" s="9"/>
      <c r="AM15" s="9"/>
      <c r="AN15" s="9"/>
      <c r="AO15" s="1"/>
      <c r="AP15" s="9"/>
      <c r="AQ15" s="9"/>
      <c r="AR15" s="9"/>
      <c r="AS15" s="9"/>
      <c r="AT15" s="1"/>
      <c r="AU15" s="9"/>
      <c r="AV15" s="9"/>
      <c r="AW15" s="9"/>
      <c r="AX15" s="9"/>
      <c r="AY15" s="1"/>
      <c r="AZ15" s="9"/>
      <c r="BA15" s="9"/>
      <c r="BB15" s="9"/>
      <c r="BC15" s="9"/>
      <c r="BD15" s="1"/>
      <c r="BE15" s="9"/>
      <c r="BF15" s="9"/>
      <c r="BG15" s="9"/>
      <c r="BH15" s="9"/>
      <c r="BI15" s="1"/>
      <c r="BJ15" s="9"/>
      <c r="BK15" s="9"/>
      <c r="BL15" s="9"/>
      <c r="BM15" s="9"/>
      <c r="BN15" s="1"/>
      <c r="BO15" s="9"/>
      <c r="BP15" s="9"/>
      <c r="BQ15" s="9"/>
      <c r="BR15" s="9"/>
      <c r="BS15" s="1"/>
    </row>
    <row r="16" spans="1:71" x14ac:dyDescent="0.25">
      <c r="A16" s="1"/>
      <c r="B16" s="105" t="s">
        <v>336</v>
      </c>
      <c r="C16" s="106">
        <v>6</v>
      </c>
      <c r="D16" s="106">
        <v>1064</v>
      </c>
      <c r="E16" s="107">
        <v>42</v>
      </c>
      <c r="F16" s="1">
        <f>IF(B16="MAL",E16,IF(E16&gt;=11,E16+variables!$B$1,11))</f>
        <v>43</v>
      </c>
      <c r="G16" s="2">
        <f>$BS16/F16</f>
        <v>0.48837209302325579</v>
      </c>
      <c r="H16" s="66">
        <v>21</v>
      </c>
      <c r="I16" s="66">
        <f>+H16+J16</f>
        <v>21</v>
      </c>
      <c r="J16" s="76"/>
      <c r="K16" s="9">
        <v>2023</v>
      </c>
      <c r="L16" s="53">
        <v>2024</v>
      </c>
      <c r="M16" s="9"/>
      <c r="N16" s="9"/>
      <c r="O16" s="9"/>
      <c r="P16" s="66">
        <f>SUM(M16:O16)+H16</f>
        <v>21</v>
      </c>
      <c r="Q16" s="30"/>
      <c r="R16" s="9"/>
      <c r="S16" s="9"/>
      <c r="T16" s="9"/>
      <c r="U16" s="1">
        <f>SUM(P16:T16)</f>
        <v>21</v>
      </c>
      <c r="V16" s="9"/>
      <c r="W16" s="9"/>
      <c r="X16" s="9"/>
      <c r="Y16" s="9"/>
      <c r="Z16" s="1">
        <f>SUM(U16:Y16)</f>
        <v>21</v>
      </c>
      <c r="AA16" s="9"/>
      <c r="AB16" s="9"/>
      <c r="AC16" s="9"/>
      <c r="AD16" s="9"/>
      <c r="AE16" s="1">
        <f>SUM(Z16:AD16)</f>
        <v>21</v>
      </c>
      <c r="AF16" s="9"/>
      <c r="AG16" s="9"/>
      <c r="AH16" s="9"/>
      <c r="AI16" s="9"/>
      <c r="AJ16" s="1">
        <f>SUM(AE16:AI16)</f>
        <v>21</v>
      </c>
      <c r="AK16" s="9"/>
      <c r="AL16" s="9"/>
      <c r="AM16" s="9"/>
      <c r="AN16" s="9"/>
      <c r="AO16" s="1">
        <f>SUM(AJ16:AN16)</f>
        <v>21</v>
      </c>
      <c r="AP16" s="9"/>
      <c r="AQ16" s="9"/>
      <c r="AR16" s="9"/>
      <c r="AS16" s="9"/>
      <c r="AT16" s="1">
        <f>SUM(AO16:AS16)</f>
        <v>21</v>
      </c>
      <c r="AU16" s="9"/>
      <c r="AV16" s="9"/>
      <c r="AW16" s="9"/>
      <c r="AX16" s="9"/>
      <c r="AY16" s="1">
        <f>SUM(AT16:AX16)</f>
        <v>21</v>
      </c>
      <c r="AZ16" s="9"/>
      <c r="BA16" s="9"/>
      <c r="BB16" s="9"/>
      <c r="BC16" s="9"/>
      <c r="BD16" s="1">
        <f>SUM(AY16:BC16)</f>
        <v>21</v>
      </c>
      <c r="BE16" s="9"/>
      <c r="BF16" s="9"/>
      <c r="BG16" s="9"/>
      <c r="BH16" s="9"/>
      <c r="BI16" s="1">
        <f>SUM(BD16:BH16)</f>
        <v>21</v>
      </c>
      <c r="BJ16" s="9"/>
      <c r="BK16" s="9"/>
      <c r="BL16" s="9"/>
      <c r="BM16" s="9"/>
      <c r="BN16" s="1">
        <f>SUM(BI16:BM16)</f>
        <v>21</v>
      </c>
      <c r="BO16" s="9"/>
      <c r="BP16" s="9"/>
      <c r="BQ16" s="9"/>
      <c r="BR16" s="9"/>
      <c r="BS16" s="1">
        <f>SUM(BN16:BR16)</f>
        <v>21</v>
      </c>
    </row>
    <row r="17" spans="1:71" x14ac:dyDescent="0.25">
      <c r="A17" s="1"/>
      <c r="B17" s="1"/>
      <c r="C17" s="1"/>
      <c r="D17" s="1"/>
      <c r="E17" s="1"/>
      <c r="F17" s="1"/>
      <c r="G17" s="1"/>
      <c r="H17" s="66"/>
      <c r="I17" s="66"/>
      <c r="J17" s="66"/>
      <c r="K17" s="1"/>
      <c r="L17" s="1"/>
      <c r="M17" s="1">
        <f t="shared" ref="M17:AR17" si="19">SUM(M16:M16)</f>
        <v>0</v>
      </c>
      <c r="N17" s="1">
        <f t="shared" si="19"/>
        <v>0</v>
      </c>
      <c r="O17" s="1">
        <f t="shared" si="19"/>
        <v>0</v>
      </c>
      <c r="P17" s="1">
        <f t="shared" si="19"/>
        <v>21</v>
      </c>
      <c r="Q17" s="1">
        <f t="shared" si="19"/>
        <v>0</v>
      </c>
      <c r="R17" s="1">
        <f t="shared" si="19"/>
        <v>0</v>
      </c>
      <c r="S17" s="1">
        <f t="shared" si="19"/>
        <v>0</v>
      </c>
      <c r="T17" s="1">
        <f t="shared" si="19"/>
        <v>0</v>
      </c>
      <c r="U17" s="1">
        <f t="shared" si="19"/>
        <v>21</v>
      </c>
      <c r="V17" s="1">
        <f t="shared" si="19"/>
        <v>0</v>
      </c>
      <c r="W17" s="1">
        <f t="shared" si="19"/>
        <v>0</v>
      </c>
      <c r="X17" s="1">
        <f t="shared" si="19"/>
        <v>0</v>
      </c>
      <c r="Y17" s="1">
        <f t="shared" si="19"/>
        <v>0</v>
      </c>
      <c r="Z17" s="1">
        <f t="shared" si="19"/>
        <v>21</v>
      </c>
      <c r="AA17" s="1">
        <f t="shared" si="19"/>
        <v>0</v>
      </c>
      <c r="AB17" s="1">
        <f t="shared" si="19"/>
        <v>0</v>
      </c>
      <c r="AC17" s="1">
        <f t="shared" si="19"/>
        <v>0</v>
      </c>
      <c r="AD17" s="1">
        <f t="shared" si="19"/>
        <v>0</v>
      </c>
      <c r="AE17" s="1">
        <f t="shared" si="19"/>
        <v>21</v>
      </c>
      <c r="AF17" s="1">
        <f t="shared" si="19"/>
        <v>0</v>
      </c>
      <c r="AG17" s="1">
        <f t="shared" si="19"/>
        <v>0</v>
      </c>
      <c r="AH17" s="1">
        <f t="shared" si="19"/>
        <v>0</v>
      </c>
      <c r="AI17" s="1">
        <f t="shared" si="19"/>
        <v>0</v>
      </c>
      <c r="AJ17" s="1">
        <f t="shared" si="19"/>
        <v>21</v>
      </c>
      <c r="AK17" s="1">
        <f t="shared" si="19"/>
        <v>0</v>
      </c>
      <c r="AL17" s="1">
        <f t="shared" si="19"/>
        <v>0</v>
      </c>
      <c r="AM17" s="1">
        <f t="shared" si="19"/>
        <v>0</v>
      </c>
      <c r="AN17" s="1">
        <f t="shared" si="19"/>
        <v>0</v>
      </c>
      <c r="AO17" s="1">
        <f t="shared" si="19"/>
        <v>21</v>
      </c>
      <c r="AP17" s="1">
        <f t="shared" si="19"/>
        <v>0</v>
      </c>
      <c r="AQ17" s="1">
        <f t="shared" si="19"/>
        <v>0</v>
      </c>
      <c r="AR17" s="1">
        <f t="shared" si="19"/>
        <v>0</v>
      </c>
      <c r="AS17" s="1">
        <f t="shared" ref="AS17:BN17" si="20">SUM(AS16:AS16)</f>
        <v>0</v>
      </c>
      <c r="AT17" s="1">
        <f t="shared" si="20"/>
        <v>21</v>
      </c>
      <c r="AU17" s="1">
        <f t="shared" si="20"/>
        <v>0</v>
      </c>
      <c r="AV17" s="1">
        <f t="shared" si="20"/>
        <v>0</v>
      </c>
      <c r="AW17" s="1">
        <f t="shared" si="20"/>
        <v>0</v>
      </c>
      <c r="AX17" s="1">
        <f t="shared" si="20"/>
        <v>0</v>
      </c>
      <c r="AY17" s="1">
        <f t="shared" si="20"/>
        <v>21</v>
      </c>
      <c r="AZ17" s="1">
        <f t="shared" si="20"/>
        <v>0</v>
      </c>
      <c r="BA17" s="1">
        <f t="shared" si="20"/>
        <v>0</v>
      </c>
      <c r="BB17" s="1">
        <f t="shared" si="20"/>
        <v>0</v>
      </c>
      <c r="BC17" s="1">
        <f t="shared" si="20"/>
        <v>0</v>
      </c>
      <c r="BD17" s="1">
        <f t="shared" si="20"/>
        <v>21</v>
      </c>
      <c r="BE17" s="1">
        <f t="shared" si="20"/>
        <v>0</v>
      </c>
      <c r="BF17" s="1">
        <f t="shared" si="20"/>
        <v>0</v>
      </c>
      <c r="BG17" s="1">
        <f t="shared" si="20"/>
        <v>0</v>
      </c>
      <c r="BH17" s="1">
        <f t="shared" si="20"/>
        <v>0</v>
      </c>
      <c r="BI17" s="1">
        <f t="shared" si="20"/>
        <v>21</v>
      </c>
      <c r="BJ17" s="1">
        <f t="shared" si="20"/>
        <v>0</v>
      </c>
      <c r="BK17" s="1">
        <f t="shared" si="20"/>
        <v>0</v>
      </c>
      <c r="BL17" s="1">
        <f t="shared" si="20"/>
        <v>0</v>
      </c>
      <c r="BM17" s="1">
        <f t="shared" si="20"/>
        <v>0</v>
      </c>
      <c r="BN17" s="1">
        <f t="shared" si="20"/>
        <v>21</v>
      </c>
      <c r="BO17" s="1">
        <f>SUM(BO16:BO16)</f>
        <v>0</v>
      </c>
      <c r="BP17" s="1">
        <f>SUM(BP16:BP16)</f>
        <v>0</v>
      </c>
      <c r="BQ17" s="1">
        <f>SUM(BQ16:BQ16)</f>
        <v>0</v>
      </c>
      <c r="BR17" s="1">
        <f>SUM(BR16:BR16)</f>
        <v>0</v>
      </c>
      <c r="BS17" s="1">
        <f>SUM(BS16:BS16)</f>
        <v>21</v>
      </c>
    </row>
    <row r="18" spans="1:71" x14ac:dyDescent="0.25">
      <c r="A18" s="1"/>
      <c r="B18" s="1" t="s">
        <v>31</v>
      </c>
      <c r="C18" s="1">
        <f>COUNT(C16:C16)</f>
        <v>1</v>
      </c>
      <c r="D18" s="1"/>
      <c r="E18" s="1">
        <f>SUM(E16:E16)</f>
        <v>42</v>
      </c>
      <c r="F18" s="1">
        <f>SUM(F16:F16)</f>
        <v>43</v>
      </c>
      <c r="G18" s="2">
        <f>$BS17/F18</f>
        <v>0.48837209302325579</v>
      </c>
      <c r="H18" s="66">
        <f>SUM(H16:H16)</f>
        <v>21</v>
      </c>
      <c r="I18" s="66">
        <f>SUM(I16:I16)</f>
        <v>21</v>
      </c>
      <c r="J18" s="66">
        <f>SUM(J16:J16)</f>
        <v>0</v>
      </c>
      <c r="K18" s="1"/>
      <c r="L18" s="1"/>
      <c r="M18" s="1"/>
      <c r="N18" s="1"/>
      <c r="O18" s="1"/>
      <c r="P18" s="2">
        <f>P17/F18</f>
        <v>0.48837209302325579</v>
      </c>
      <c r="Q18" s="1"/>
      <c r="R18" s="1">
        <f>M17+R17</f>
        <v>0</v>
      </c>
      <c r="S18" s="1">
        <f>N17+S17</f>
        <v>0</v>
      </c>
      <c r="T18" s="1">
        <f>O17+T17</f>
        <v>0</v>
      </c>
      <c r="U18" s="2">
        <f>U17/F18</f>
        <v>0.48837209302325579</v>
      </c>
      <c r="V18" s="1"/>
      <c r="W18" s="1">
        <f>R18+W17</f>
        <v>0</v>
      </c>
      <c r="X18" s="1">
        <f>S18+X17</f>
        <v>0</v>
      </c>
      <c r="Y18" s="1">
        <f>T18+Y17</f>
        <v>0</v>
      </c>
      <c r="Z18" s="2">
        <f>Z17/F18</f>
        <v>0.48837209302325579</v>
      </c>
      <c r="AA18" s="1"/>
      <c r="AB18" s="1">
        <f>W18+AB17</f>
        <v>0</v>
      </c>
      <c r="AC18" s="1">
        <f>X18+AC17</f>
        <v>0</v>
      </c>
      <c r="AD18" s="1">
        <f>Y18+AD17</f>
        <v>0</v>
      </c>
      <c r="AE18" s="2">
        <f>AE17/F18</f>
        <v>0.48837209302325579</v>
      </c>
      <c r="AF18" s="1"/>
      <c r="AG18" s="1">
        <f>AB18+AG17</f>
        <v>0</v>
      </c>
      <c r="AH18" s="1">
        <f>AC18+AH17</f>
        <v>0</v>
      </c>
      <c r="AI18" s="1">
        <f>AD18+AI17</f>
        <v>0</v>
      </c>
      <c r="AJ18" s="2">
        <f>AJ17/F18</f>
        <v>0.48837209302325579</v>
      </c>
      <c r="AK18" s="1"/>
      <c r="AL18" s="1">
        <f>AG18+AL17</f>
        <v>0</v>
      </c>
      <c r="AM18" s="1">
        <f>AH18+AM17</f>
        <v>0</v>
      </c>
      <c r="AN18" s="1">
        <f>AI18+AN17</f>
        <v>0</v>
      </c>
      <c r="AO18" s="2">
        <f>AO17/F18</f>
        <v>0.48837209302325579</v>
      </c>
      <c r="AP18" s="1"/>
      <c r="AQ18" s="1">
        <f>AL18+AQ17</f>
        <v>0</v>
      </c>
      <c r="AR18" s="1">
        <f>AM18+AR17</f>
        <v>0</v>
      </c>
      <c r="AS18" s="1">
        <f>AN18+AS17</f>
        <v>0</v>
      </c>
      <c r="AT18" s="2">
        <f>AT17/F18</f>
        <v>0.48837209302325579</v>
      </c>
      <c r="AU18" s="1"/>
      <c r="AV18" s="1">
        <f>AQ18+AV17</f>
        <v>0</v>
      </c>
      <c r="AW18" s="1">
        <f>AR18+AW17</f>
        <v>0</v>
      </c>
      <c r="AX18" s="1">
        <f>AS18+AX17</f>
        <v>0</v>
      </c>
      <c r="AY18" s="2">
        <f>AY17/F18</f>
        <v>0.48837209302325579</v>
      </c>
      <c r="AZ18" s="1"/>
      <c r="BA18" s="1">
        <f>AV18+BA17</f>
        <v>0</v>
      </c>
      <c r="BB18" s="1">
        <f>AW18+BB17</f>
        <v>0</v>
      </c>
      <c r="BC18" s="1">
        <f>AX18+BC17</f>
        <v>0</v>
      </c>
      <c r="BD18" s="2">
        <f>BD17/F18</f>
        <v>0.48837209302325579</v>
      </c>
      <c r="BE18" s="1"/>
      <c r="BF18" s="1">
        <f>BA18+BF17</f>
        <v>0</v>
      </c>
      <c r="BG18" s="1">
        <f>BB18+BG17</f>
        <v>0</v>
      </c>
      <c r="BH18" s="1">
        <f>BC18+BH17</f>
        <v>0</v>
      </c>
      <c r="BI18" s="2">
        <f>BI17/F18</f>
        <v>0.48837209302325579</v>
      </c>
      <c r="BJ18" s="1"/>
      <c r="BK18" s="1">
        <f>BF18+BK17</f>
        <v>0</v>
      </c>
      <c r="BL18" s="1">
        <f>BG18+BL17</f>
        <v>0</v>
      </c>
      <c r="BM18" s="1">
        <f>BH18+BM17</f>
        <v>0</v>
      </c>
      <c r="BN18" s="2">
        <f>BN17/F18</f>
        <v>0.48837209302325579</v>
      </c>
      <c r="BO18" s="1"/>
      <c r="BP18" s="1">
        <f>BK18+BP17</f>
        <v>0</v>
      </c>
      <c r="BQ18" s="1">
        <f>BL18+BQ17</f>
        <v>0</v>
      </c>
      <c r="BR18" s="1">
        <f>BM18+BR17</f>
        <v>0</v>
      </c>
      <c r="BS18" s="2">
        <f>BS17/F18</f>
        <v>0.48837209302325579</v>
      </c>
    </row>
    <row r="20" spans="1:71" x14ac:dyDescent="0.25">
      <c r="A20" s="19" t="s">
        <v>337</v>
      </c>
      <c r="B20" s="1"/>
      <c r="C20" s="1"/>
      <c r="D20" s="1"/>
      <c r="E20" s="28"/>
      <c r="F20" s="1"/>
      <c r="G20" s="2"/>
      <c r="H20" s="66"/>
      <c r="I20" s="66"/>
      <c r="J20" s="76"/>
      <c r="K20" s="9">
        <v>2025</v>
      </c>
      <c r="L20" s="9">
        <v>2025</v>
      </c>
      <c r="M20" s="9"/>
      <c r="N20" s="9"/>
      <c r="O20" s="9"/>
      <c r="P20" s="66">
        <f>+H20</f>
        <v>0</v>
      </c>
      <c r="Q20" s="9"/>
      <c r="R20" s="9"/>
      <c r="S20" s="9"/>
      <c r="T20" s="9"/>
      <c r="U20" s="1">
        <f t="shared" ref="U20:U27" si="21">SUM(P20:T20)</f>
        <v>0</v>
      </c>
      <c r="V20" s="9"/>
      <c r="W20" s="9"/>
      <c r="X20" s="9"/>
      <c r="Y20" s="9"/>
      <c r="Z20" s="1">
        <f t="shared" ref="Z20:Z27" si="22">SUM(U20:Y20)</f>
        <v>0</v>
      </c>
      <c r="AA20" s="9"/>
      <c r="AB20" s="9"/>
      <c r="AC20" s="9"/>
      <c r="AD20" s="9"/>
      <c r="AE20" s="1">
        <f t="shared" ref="AE20:AE27" si="23">SUM(Z20:AD20)</f>
        <v>0</v>
      </c>
      <c r="AF20" s="9"/>
      <c r="AG20" s="9"/>
      <c r="AH20" s="9"/>
      <c r="AI20" s="9"/>
      <c r="AJ20" s="1">
        <f t="shared" ref="AJ20:AJ27" si="24">SUM(AE20:AI20)</f>
        <v>0</v>
      </c>
      <c r="AK20" s="9"/>
      <c r="AL20" s="9"/>
      <c r="AM20" s="9"/>
      <c r="AN20" s="9"/>
      <c r="AO20" s="1">
        <f t="shared" ref="AO20:AO27" si="25">SUM(AJ20:AN20)</f>
        <v>0</v>
      </c>
      <c r="AP20" s="9"/>
      <c r="AQ20" s="9"/>
      <c r="AR20" s="9"/>
      <c r="AS20" s="9"/>
      <c r="AT20" s="1">
        <f t="shared" ref="AT20:AT27" si="26">SUM(AO20:AS20)</f>
        <v>0</v>
      </c>
      <c r="AU20" s="9"/>
      <c r="AV20" s="9"/>
      <c r="AW20" s="9"/>
      <c r="AX20" s="9"/>
      <c r="AY20" s="1">
        <f t="shared" ref="AY20:AY27" si="27">SUM(AT20:AX20)</f>
        <v>0</v>
      </c>
      <c r="AZ20" s="9"/>
      <c r="BA20" s="9"/>
      <c r="BB20" s="9"/>
      <c r="BC20" s="9"/>
      <c r="BD20" s="1">
        <f t="shared" ref="BD20:BD27" si="28">SUM(AY20:BC20)</f>
        <v>0</v>
      </c>
      <c r="BE20" s="9"/>
      <c r="BF20" s="9"/>
      <c r="BG20" s="9"/>
      <c r="BH20" s="9"/>
      <c r="BI20" s="1">
        <f t="shared" ref="BI20:BI27" si="29">SUM(BD20:BH20)</f>
        <v>0</v>
      </c>
      <c r="BJ20" s="9"/>
      <c r="BK20" s="9"/>
      <c r="BL20" s="9"/>
      <c r="BM20" s="9"/>
      <c r="BN20" s="1">
        <f t="shared" ref="BN20:BN27" si="30">SUM(BI20:BM20)</f>
        <v>0</v>
      </c>
      <c r="BO20" s="9"/>
      <c r="BP20" s="9"/>
      <c r="BQ20" s="9"/>
      <c r="BR20" s="9"/>
      <c r="BS20" s="1">
        <f t="shared" ref="BS20:BS27" si="31">SUM(BN20:BR20)</f>
        <v>0</v>
      </c>
    </row>
    <row r="21" spans="1:71" s="86" customFormat="1" x14ac:dyDescent="0.25">
      <c r="A21" s="82"/>
      <c r="B21" s="134" t="s">
        <v>338</v>
      </c>
      <c r="C21" s="136">
        <v>6</v>
      </c>
      <c r="D21" s="136">
        <v>1865</v>
      </c>
      <c r="E21" s="136">
        <v>30</v>
      </c>
      <c r="F21" s="82"/>
      <c r="G21" s="83">
        <f>$BS21/E21</f>
        <v>0.7</v>
      </c>
      <c r="H21" s="84">
        <v>16</v>
      </c>
      <c r="I21" s="84">
        <f t="shared" ref="I21:I27" si="32">+H21+J21</f>
        <v>21</v>
      </c>
      <c r="J21" s="91">
        <v>5</v>
      </c>
      <c r="K21" s="85">
        <v>2025</v>
      </c>
      <c r="L21" s="9">
        <v>2025</v>
      </c>
      <c r="M21" s="85"/>
      <c r="N21" s="85"/>
      <c r="O21" s="85"/>
      <c r="P21" s="84">
        <f t="shared" ref="P21:P27" si="33">SUM(M21:O21)+H21</f>
        <v>16</v>
      </c>
      <c r="Q21" s="85"/>
      <c r="R21" s="85"/>
      <c r="S21" s="85"/>
      <c r="T21" s="85"/>
      <c r="U21" s="82">
        <f t="shared" si="21"/>
        <v>16</v>
      </c>
      <c r="V21" s="85"/>
      <c r="W21" s="85"/>
      <c r="X21" s="85"/>
      <c r="Y21" s="85"/>
      <c r="Z21" s="82">
        <f t="shared" si="22"/>
        <v>16</v>
      </c>
      <c r="AA21" s="85">
        <v>1</v>
      </c>
      <c r="AB21" s="85"/>
      <c r="AC21" s="85"/>
      <c r="AD21" s="85"/>
      <c r="AE21" s="82">
        <f t="shared" si="23"/>
        <v>17</v>
      </c>
      <c r="AF21" s="85"/>
      <c r="AG21" s="85"/>
      <c r="AH21" s="85"/>
      <c r="AI21" s="85"/>
      <c r="AJ21" s="82">
        <f t="shared" si="24"/>
        <v>17</v>
      </c>
      <c r="AK21" s="85"/>
      <c r="AL21" s="85"/>
      <c r="AM21" s="85"/>
      <c r="AN21" s="85"/>
      <c r="AO21" s="82">
        <f t="shared" si="25"/>
        <v>17</v>
      </c>
      <c r="AP21" s="85">
        <v>4</v>
      </c>
      <c r="AQ21" s="85"/>
      <c r="AR21" s="85"/>
      <c r="AS21" s="85"/>
      <c r="AT21" s="82">
        <f t="shared" si="26"/>
        <v>21</v>
      </c>
      <c r="AU21" s="85"/>
      <c r="AV21" s="85"/>
      <c r="AW21" s="85"/>
      <c r="AX21" s="85"/>
      <c r="AY21" s="82">
        <f t="shared" si="27"/>
        <v>21</v>
      </c>
      <c r="AZ21" s="85"/>
      <c r="BA21" s="85"/>
      <c r="BB21" s="85"/>
      <c r="BC21" s="85"/>
      <c r="BD21" s="82">
        <f t="shared" si="28"/>
        <v>21</v>
      </c>
      <c r="BE21" s="85"/>
      <c r="BF21" s="85"/>
      <c r="BG21" s="85"/>
      <c r="BH21" s="85"/>
      <c r="BI21" s="82">
        <f t="shared" si="29"/>
        <v>21</v>
      </c>
      <c r="BJ21" s="85"/>
      <c r="BK21" s="85"/>
      <c r="BL21" s="85"/>
      <c r="BM21" s="85"/>
      <c r="BN21" s="82">
        <f t="shared" si="30"/>
        <v>21</v>
      </c>
      <c r="BO21" s="85"/>
      <c r="BP21" s="85"/>
      <c r="BQ21" s="85"/>
      <c r="BR21" s="85"/>
      <c r="BS21" s="82">
        <f t="shared" si="31"/>
        <v>21</v>
      </c>
    </row>
    <row r="22" spans="1:71" s="86" customFormat="1" x14ac:dyDescent="0.25">
      <c r="A22" s="82"/>
      <c r="B22" s="134" t="s">
        <v>339</v>
      </c>
      <c r="C22" s="136">
        <v>9</v>
      </c>
      <c r="D22" s="136">
        <v>1621</v>
      </c>
      <c r="E22" s="136">
        <v>35</v>
      </c>
      <c r="F22" s="82"/>
      <c r="G22" s="83">
        <f t="shared" ref="G22:G27" si="34">$BS22/E22</f>
        <v>0.97142857142857142</v>
      </c>
      <c r="H22" s="84">
        <v>18</v>
      </c>
      <c r="I22" s="84">
        <f t="shared" si="32"/>
        <v>19</v>
      </c>
      <c r="J22" s="91">
        <v>1</v>
      </c>
      <c r="K22" s="85">
        <v>2025</v>
      </c>
      <c r="L22" s="9">
        <v>2025</v>
      </c>
      <c r="M22" s="85"/>
      <c r="N22" s="85"/>
      <c r="O22" s="85"/>
      <c r="P22" s="84">
        <f t="shared" si="33"/>
        <v>18</v>
      </c>
      <c r="Q22" s="85"/>
      <c r="R22" s="85"/>
      <c r="S22" s="85"/>
      <c r="T22" s="85"/>
      <c r="U22" s="82">
        <f t="shared" si="21"/>
        <v>18</v>
      </c>
      <c r="V22" s="85"/>
      <c r="W22" s="85"/>
      <c r="X22" s="85"/>
      <c r="Y22" s="85"/>
      <c r="Z22" s="82">
        <f t="shared" si="22"/>
        <v>18</v>
      </c>
      <c r="AA22" s="85"/>
      <c r="AB22" s="85"/>
      <c r="AC22" s="85"/>
      <c r="AD22" s="85"/>
      <c r="AE22" s="82">
        <f t="shared" si="23"/>
        <v>18</v>
      </c>
      <c r="AF22" s="85">
        <v>1</v>
      </c>
      <c r="AG22" s="85"/>
      <c r="AH22" s="85">
        <v>15</v>
      </c>
      <c r="AI22" s="85"/>
      <c r="AJ22" s="82">
        <f t="shared" si="24"/>
        <v>34</v>
      </c>
      <c r="AK22" s="85"/>
      <c r="AL22" s="85"/>
      <c r="AM22" s="85"/>
      <c r="AN22" s="85"/>
      <c r="AO22" s="82">
        <f t="shared" si="25"/>
        <v>34</v>
      </c>
      <c r="AP22" s="85"/>
      <c r="AQ22" s="85"/>
      <c r="AR22" s="85"/>
      <c r="AS22" s="85"/>
      <c r="AT22" s="82">
        <f t="shared" si="26"/>
        <v>34</v>
      </c>
      <c r="AU22" s="85"/>
      <c r="AV22" s="85"/>
      <c r="AW22" s="85"/>
      <c r="AX22" s="85"/>
      <c r="AY22" s="82">
        <f t="shared" si="27"/>
        <v>34</v>
      </c>
      <c r="AZ22" s="85"/>
      <c r="BA22" s="85"/>
      <c r="BB22" s="85"/>
      <c r="BC22" s="85"/>
      <c r="BD22" s="82">
        <f t="shared" si="28"/>
        <v>34</v>
      </c>
      <c r="BE22" s="85"/>
      <c r="BF22" s="85"/>
      <c r="BG22" s="85"/>
      <c r="BH22" s="85"/>
      <c r="BI22" s="82">
        <f t="shared" si="29"/>
        <v>34</v>
      </c>
      <c r="BJ22" s="85"/>
      <c r="BK22" s="85"/>
      <c r="BL22" s="85"/>
      <c r="BM22" s="85"/>
      <c r="BN22" s="82">
        <f t="shared" si="30"/>
        <v>34</v>
      </c>
      <c r="BO22" s="85"/>
      <c r="BP22" s="85"/>
      <c r="BQ22" s="85"/>
      <c r="BR22" s="85"/>
      <c r="BS22" s="82">
        <f t="shared" si="31"/>
        <v>34</v>
      </c>
    </row>
    <row r="23" spans="1:71" s="86" customFormat="1" x14ac:dyDescent="0.25">
      <c r="A23" s="82"/>
      <c r="B23" s="134" t="s">
        <v>340</v>
      </c>
      <c r="C23" s="136">
        <v>14</v>
      </c>
      <c r="D23" s="136">
        <v>2312</v>
      </c>
      <c r="E23" s="136">
        <v>20</v>
      </c>
      <c r="F23" s="82"/>
      <c r="G23" s="83">
        <f t="shared" si="34"/>
        <v>0.9</v>
      </c>
      <c r="H23" s="84">
        <v>17</v>
      </c>
      <c r="I23" s="84">
        <f t="shared" si="32"/>
        <v>18</v>
      </c>
      <c r="J23" s="91">
        <v>1</v>
      </c>
      <c r="K23" s="85">
        <v>2025</v>
      </c>
      <c r="L23" s="9">
        <v>2025</v>
      </c>
      <c r="M23" s="85"/>
      <c r="N23" s="85"/>
      <c r="O23" s="85"/>
      <c r="P23" s="84">
        <f t="shared" si="33"/>
        <v>17</v>
      </c>
      <c r="Q23" s="85"/>
      <c r="R23" s="85"/>
      <c r="S23" s="85"/>
      <c r="T23" s="85"/>
      <c r="U23" s="82">
        <f t="shared" si="21"/>
        <v>17</v>
      </c>
      <c r="V23" s="85"/>
      <c r="W23" s="85"/>
      <c r="X23" s="85"/>
      <c r="Y23" s="85"/>
      <c r="Z23" s="82">
        <f t="shared" si="22"/>
        <v>17</v>
      </c>
      <c r="AA23" s="85"/>
      <c r="AB23" s="85"/>
      <c r="AC23" s="85"/>
      <c r="AD23" s="85"/>
      <c r="AE23" s="82">
        <f t="shared" si="23"/>
        <v>17</v>
      </c>
      <c r="AF23" s="85">
        <v>1</v>
      </c>
      <c r="AG23" s="85"/>
      <c r="AH23" s="85"/>
      <c r="AI23" s="85"/>
      <c r="AJ23" s="82">
        <f t="shared" si="24"/>
        <v>18</v>
      </c>
      <c r="AK23" s="85"/>
      <c r="AL23" s="85"/>
      <c r="AM23" s="85"/>
      <c r="AN23" s="85"/>
      <c r="AO23" s="82">
        <f t="shared" si="25"/>
        <v>18</v>
      </c>
      <c r="AP23" s="85"/>
      <c r="AQ23" s="85"/>
      <c r="AR23" s="85"/>
      <c r="AS23" s="85"/>
      <c r="AT23" s="82">
        <f t="shared" si="26"/>
        <v>18</v>
      </c>
      <c r="AU23" s="85"/>
      <c r="AV23" s="85"/>
      <c r="AW23" s="85"/>
      <c r="AX23" s="85"/>
      <c r="AY23" s="82">
        <f t="shared" si="27"/>
        <v>18</v>
      </c>
      <c r="AZ23" s="85"/>
      <c r="BA23" s="85"/>
      <c r="BB23" s="85"/>
      <c r="BC23" s="85"/>
      <c r="BD23" s="82">
        <f t="shared" si="28"/>
        <v>18</v>
      </c>
      <c r="BE23" s="85"/>
      <c r="BF23" s="85"/>
      <c r="BG23" s="85"/>
      <c r="BH23" s="85"/>
      <c r="BI23" s="82">
        <f t="shared" si="29"/>
        <v>18</v>
      </c>
      <c r="BJ23" s="85"/>
      <c r="BK23" s="85"/>
      <c r="BL23" s="85"/>
      <c r="BM23" s="85"/>
      <c r="BN23" s="82">
        <f t="shared" si="30"/>
        <v>18</v>
      </c>
      <c r="BO23" s="85"/>
      <c r="BP23" s="85"/>
      <c r="BQ23" s="85"/>
      <c r="BR23" s="85"/>
      <c r="BS23" s="82">
        <f t="shared" si="31"/>
        <v>18</v>
      </c>
    </row>
    <row r="24" spans="1:71" s="86" customFormat="1" x14ac:dyDescent="0.25">
      <c r="A24" s="82"/>
      <c r="B24" s="134" t="s">
        <v>341</v>
      </c>
      <c r="C24" s="136">
        <v>21</v>
      </c>
      <c r="D24" s="136">
        <v>2112</v>
      </c>
      <c r="E24" s="136">
        <v>26</v>
      </c>
      <c r="F24" s="82"/>
      <c r="G24" s="83">
        <f t="shared" si="34"/>
        <v>0.38461538461538464</v>
      </c>
      <c r="H24" s="84">
        <v>9</v>
      </c>
      <c r="I24" s="84">
        <f t="shared" si="32"/>
        <v>10</v>
      </c>
      <c r="J24" s="91">
        <v>1</v>
      </c>
      <c r="K24" s="85">
        <v>2025</v>
      </c>
      <c r="L24" s="9">
        <v>2025</v>
      </c>
      <c r="M24" s="85"/>
      <c r="N24" s="85"/>
      <c r="O24" s="85"/>
      <c r="P24" s="84">
        <f t="shared" si="33"/>
        <v>9</v>
      </c>
      <c r="Q24" s="85">
        <v>1</v>
      </c>
      <c r="R24" s="85"/>
      <c r="S24" s="85"/>
      <c r="T24" s="85"/>
      <c r="U24" s="82">
        <f t="shared" si="21"/>
        <v>10</v>
      </c>
      <c r="V24" s="85"/>
      <c r="W24" s="85"/>
      <c r="X24" s="85"/>
      <c r="Y24" s="85"/>
      <c r="Z24" s="82">
        <f t="shared" si="22"/>
        <v>10</v>
      </c>
      <c r="AA24" s="85"/>
      <c r="AB24" s="85"/>
      <c r="AC24" s="85"/>
      <c r="AD24" s="85"/>
      <c r="AE24" s="82">
        <f t="shared" si="23"/>
        <v>10</v>
      </c>
      <c r="AF24" s="85"/>
      <c r="AG24" s="85"/>
      <c r="AH24" s="85"/>
      <c r="AI24" s="85"/>
      <c r="AJ24" s="82">
        <f t="shared" si="24"/>
        <v>10</v>
      </c>
      <c r="AK24" s="85"/>
      <c r="AL24" s="85"/>
      <c r="AM24" s="85"/>
      <c r="AN24" s="85"/>
      <c r="AO24" s="82">
        <f t="shared" si="25"/>
        <v>10</v>
      </c>
      <c r="AP24" s="85"/>
      <c r="AQ24" s="85"/>
      <c r="AR24" s="85"/>
      <c r="AS24" s="85"/>
      <c r="AT24" s="82">
        <f t="shared" si="26"/>
        <v>10</v>
      </c>
      <c r="AU24" s="85"/>
      <c r="AV24" s="85"/>
      <c r="AW24" s="85"/>
      <c r="AX24" s="85"/>
      <c r="AY24" s="82">
        <f t="shared" si="27"/>
        <v>10</v>
      </c>
      <c r="AZ24" s="85"/>
      <c r="BA24" s="85"/>
      <c r="BB24" s="85"/>
      <c r="BC24" s="85"/>
      <c r="BD24" s="82">
        <f t="shared" si="28"/>
        <v>10</v>
      </c>
      <c r="BE24" s="85"/>
      <c r="BF24" s="85"/>
      <c r="BG24" s="85"/>
      <c r="BH24" s="85"/>
      <c r="BI24" s="82">
        <f t="shared" si="29"/>
        <v>10</v>
      </c>
      <c r="BJ24" s="85"/>
      <c r="BK24" s="85"/>
      <c r="BL24" s="85"/>
      <c r="BM24" s="85"/>
      <c r="BN24" s="82">
        <f t="shared" si="30"/>
        <v>10</v>
      </c>
      <c r="BO24" s="85"/>
      <c r="BP24" s="85"/>
      <c r="BQ24" s="85"/>
      <c r="BR24" s="85"/>
      <c r="BS24" s="82">
        <f t="shared" si="31"/>
        <v>10</v>
      </c>
    </row>
    <row r="25" spans="1:71" s="86" customFormat="1" x14ac:dyDescent="0.25">
      <c r="A25" s="82"/>
      <c r="B25" s="134" t="s">
        <v>342</v>
      </c>
      <c r="C25" s="136">
        <v>23</v>
      </c>
      <c r="D25" s="136">
        <v>2037</v>
      </c>
      <c r="E25" s="136">
        <v>51</v>
      </c>
      <c r="F25" s="82"/>
      <c r="G25" s="83">
        <f t="shared" si="34"/>
        <v>1.0980392156862746</v>
      </c>
      <c r="H25" s="84">
        <v>21</v>
      </c>
      <c r="I25" s="84">
        <f t="shared" si="32"/>
        <v>23</v>
      </c>
      <c r="J25" s="91">
        <v>2</v>
      </c>
      <c r="K25" s="85">
        <v>2025</v>
      </c>
      <c r="L25" s="9">
        <v>2025</v>
      </c>
      <c r="M25" s="85">
        <v>1</v>
      </c>
      <c r="N25" s="85">
        <v>28</v>
      </c>
      <c r="O25" s="85">
        <v>1</v>
      </c>
      <c r="P25" s="84">
        <f t="shared" si="33"/>
        <v>51</v>
      </c>
      <c r="Q25" s="85"/>
      <c r="R25" s="85"/>
      <c r="S25" s="85"/>
      <c r="T25" s="85"/>
      <c r="U25" s="82">
        <f t="shared" si="21"/>
        <v>51</v>
      </c>
      <c r="V25" s="85"/>
      <c r="W25" s="85"/>
      <c r="X25" s="85"/>
      <c r="Y25" s="85"/>
      <c r="Z25" s="82">
        <f t="shared" si="22"/>
        <v>51</v>
      </c>
      <c r="AA25" s="85"/>
      <c r="AB25" s="85"/>
      <c r="AC25" s="85"/>
      <c r="AD25" s="85"/>
      <c r="AE25" s="82">
        <f t="shared" si="23"/>
        <v>51</v>
      </c>
      <c r="AF25" s="85"/>
      <c r="AG25" s="85">
        <v>2</v>
      </c>
      <c r="AH25" s="85">
        <v>1</v>
      </c>
      <c r="AI25" s="85"/>
      <c r="AJ25" s="82">
        <f t="shared" si="24"/>
        <v>54</v>
      </c>
      <c r="AK25" s="85">
        <v>1</v>
      </c>
      <c r="AL25" s="85"/>
      <c r="AM25" s="85"/>
      <c r="AN25" s="85"/>
      <c r="AO25" s="82">
        <f t="shared" si="25"/>
        <v>55</v>
      </c>
      <c r="AP25" s="85">
        <v>1</v>
      </c>
      <c r="AQ25" s="85"/>
      <c r="AR25" s="85"/>
      <c r="AS25" s="85"/>
      <c r="AT25" s="82">
        <f t="shared" si="26"/>
        <v>56</v>
      </c>
      <c r="AU25" s="85"/>
      <c r="AV25" s="85"/>
      <c r="AW25" s="85"/>
      <c r="AX25" s="85"/>
      <c r="AY25" s="82">
        <f t="shared" si="27"/>
        <v>56</v>
      </c>
      <c r="AZ25" s="85"/>
      <c r="BA25" s="85"/>
      <c r="BB25" s="85"/>
      <c r="BC25" s="85"/>
      <c r="BD25" s="82">
        <f t="shared" si="28"/>
        <v>56</v>
      </c>
      <c r="BE25" s="85"/>
      <c r="BF25" s="85"/>
      <c r="BG25" s="85"/>
      <c r="BH25" s="85"/>
      <c r="BI25" s="82">
        <f t="shared" si="29"/>
        <v>56</v>
      </c>
      <c r="BJ25" s="85"/>
      <c r="BK25" s="85"/>
      <c r="BL25" s="85"/>
      <c r="BM25" s="85"/>
      <c r="BN25" s="82">
        <f t="shared" si="30"/>
        <v>56</v>
      </c>
      <c r="BO25" s="85"/>
      <c r="BP25" s="85"/>
      <c r="BQ25" s="85"/>
      <c r="BR25" s="85"/>
      <c r="BS25" s="82">
        <f t="shared" si="31"/>
        <v>56</v>
      </c>
    </row>
    <row r="26" spans="1:71" s="86" customFormat="1" x14ac:dyDescent="0.25">
      <c r="A26" s="82"/>
      <c r="B26" s="119" t="s">
        <v>343</v>
      </c>
      <c r="C26" s="136">
        <v>38</v>
      </c>
      <c r="D26" s="136">
        <v>1464</v>
      </c>
      <c r="E26" s="136">
        <v>19</v>
      </c>
      <c r="F26" s="82"/>
      <c r="G26" s="83">
        <f t="shared" si="34"/>
        <v>0.15789473684210525</v>
      </c>
      <c r="H26" s="84">
        <v>2</v>
      </c>
      <c r="I26" s="84">
        <f t="shared" si="32"/>
        <v>2</v>
      </c>
      <c r="J26" s="91"/>
      <c r="K26" s="85">
        <v>2025</v>
      </c>
      <c r="L26" s="9">
        <v>2025</v>
      </c>
      <c r="M26" s="85">
        <v>1</v>
      </c>
      <c r="N26" s="85"/>
      <c r="O26" s="85"/>
      <c r="P26" s="84">
        <f t="shared" si="33"/>
        <v>3</v>
      </c>
      <c r="Q26" s="85"/>
      <c r="R26" s="85"/>
      <c r="S26" s="85"/>
      <c r="T26" s="85"/>
      <c r="U26" s="82">
        <f t="shared" si="21"/>
        <v>3</v>
      </c>
      <c r="V26" s="85"/>
      <c r="W26" s="85"/>
      <c r="X26" s="85"/>
      <c r="Y26" s="85"/>
      <c r="Z26" s="82">
        <f t="shared" si="22"/>
        <v>3</v>
      </c>
      <c r="AA26" s="85"/>
      <c r="AB26" s="85"/>
      <c r="AC26" s="85"/>
      <c r="AD26" s="85"/>
      <c r="AE26" s="82">
        <f t="shared" si="23"/>
        <v>3</v>
      </c>
      <c r="AF26" s="85"/>
      <c r="AG26" s="85"/>
      <c r="AH26" s="85"/>
      <c r="AI26" s="85"/>
      <c r="AJ26" s="82">
        <f t="shared" si="24"/>
        <v>3</v>
      </c>
      <c r="AK26" s="85"/>
      <c r="AL26" s="85"/>
      <c r="AM26" s="85"/>
      <c r="AN26" s="85"/>
      <c r="AO26" s="82">
        <f t="shared" si="25"/>
        <v>3</v>
      </c>
      <c r="AP26" s="85"/>
      <c r="AQ26" s="85"/>
      <c r="AR26" s="85"/>
      <c r="AS26" s="85"/>
      <c r="AT26" s="82">
        <f t="shared" si="26"/>
        <v>3</v>
      </c>
      <c r="AU26" s="85"/>
      <c r="AV26" s="85"/>
      <c r="AW26" s="85"/>
      <c r="AX26" s="85"/>
      <c r="AY26" s="82">
        <f t="shared" si="27"/>
        <v>3</v>
      </c>
      <c r="AZ26" s="85"/>
      <c r="BA26" s="85"/>
      <c r="BB26" s="85"/>
      <c r="BC26" s="85"/>
      <c r="BD26" s="82">
        <f t="shared" si="28"/>
        <v>3</v>
      </c>
      <c r="BE26" s="85"/>
      <c r="BF26" s="85"/>
      <c r="BG26" s="85"/>
      <c r="BH26" s="85"/>
      <c r="BI26" s="82">
        <f t="shared" si="29"/>
        <v>3</v>
      </c>
      <c r="BJ26" s="85"/>
      <c r="BK26" s="85"/>
      <c r="BL26" s="85"/>
      <c r="BM26" s="85"/>
      <c r="BN26" s="82">
        <f t="shared" si="30"/>
        <v>3</v>
      </c>
      <c r="BO26" s="85"/>
      <c r="BP26" s="85"/>
      <c r="BQ26" s="85"/>
      <c r="BR26" s="85"/>
      <c r="BS26" s="82">
        <f t="shared" si="31"/>
        <v>3</v>
      </c>
    </row>
    <row r="27" spans="1:71" s="86" customFormat="1" x14ac:dyDescent="0.25">
      <c r="A27" s="82"/>
      <c r="B27" s="134" t="s">
        <v>344</v>
      </c>
      <c r="C27" s="136">
        <v>41</v>
      </c>
      <c r="D27" s="136">
        <v>7591</v>
      </c>
      <c r="E27" s="136">
        <v>69</v>
      </c>
      <c r="F27" s="82"/>
      <c r="G27" s="83">
        <f t="shared" si="34"/>
        <v>0.37681159420289856</v>
      </c>
      <c r="H27" s="84">
        <v>26</v>
      </c>
      <c r="I27" s="84">
        <f t="shared" si="32"/>
        <v>26</v>
      </c>
      <c r="J27" s="91"/>
      <c r="K27" s="85">
        <v>2025</v>
      </c>
      <c r="L27" s="9">
        <v>2025</v>
      </c>
      <c r="M27" s="85"/>
      <c r="N27" s="85"/>
      <c r="O27" s="85"/>
      <c r="P27" s="84">
        <f t="shared" si="33"/>
        <v>26</v>
      </c>
      <c r="Q27" s="85"/>
      <c r="R27" s="85"/>
      <c r="S27" s="85"/>
      <c r="T27" s="85"/>
      <c r="U27" s="82">
        <f t="shared" si="21"/>
        <v>26</v>
      </c>
      <c r="V27" s="85"/>
      <c r="W27" s="85"/>
      <c r="X27" s="85"/>
      <c r="Y27" s="85"/>
      <c r="Z27" s="82">
        <f t="shared" si="22"/>
        <v>26</v>
      </c>
      <c r="AA27" s="85"/>
      <c r="AB27" s="85"/>
      <c r="AC27" s="85"/>
      <c r="AD27" s="85"/>
      <c r="AE27" s="82">
        <f t="shared" si="23"/>
        <v>26</v>
      </c>
      <c r="AF27" s="85"/>
      <c r="AG27" s="85"/>
      <c r="AH27" s="85"/>
      <c r="AI27" s="85"/>
      <c r="AJ27" s="82">
        <f t="shared" si="24"/>
        <v>26</v>
      </c>
      <c r="AK27" s="85"/>
      <c r="AL27" s="85"/>
      <c r="AM27" s="85"/>
      <c r="AN27" s="85"/>
      <c r="AO27" s="82">
        <f t="shared" si="25"/>
        <v>26</v>
      </c>
      <c r="AP27" s="85"/>
      <c r="AQ27" s="85"/>
      <c r="AR27" s="85"/>
      <c r="AS27" s="85"/>
      <c r="AT27" s="82">
        <f t="shared" si="26"/>
        <v>26</v>
      </c>
      <c r="AU27" s="85"/>
      <c r="AV27" s="85"/>
      <c r="AW27" s="85"/>
      <c r="AX27" s="85"/>
      <c r="AY27" s="82">
        <f t="shared" si="27"/>
        <v>26</v>
      </c>
      <c r="AZ27" s="85"/>
      <c r="BA27" s="85"/>
      <c r="BB27" s="85"/>
      <c r="BC27" s="85"/>
      <c r="BD27" s="82">
        <f t="shared" si="28"/>
        <v>26</v>
      </c>
      <c r="BE27" s="85"/>
      <c r="BF27" s="85"/>
      <c r="BG27" s="85"/>
      <c r="BH27" s="85"/>
      <c r="BI27" s="82">
        <f t="shared" si="29"/>
        <v>26</v>
      </c>
      <c r="BJ27" s="85"/>
      <c r="BK27" s="85"/>
      <c r="BL27" s="85"/>
      <c r="BM27" s="85"/>
      <c r="BN27" s="82">
        <f t="shared" si="30"/>
        <v>26</v>
      </c>
      <c r="BO27" s="85"/>
      <c r="BP27" s="85"/>
      <c r="BQ27" s="85"/>
      <c r="BR27" s="85"/>
      <c r="BS27" s="82">
        <f t="shared" si="31"/>
        <v>26</v>
      </c>
    </row>
    <row r="28" spans="1:71" s="86" customFormat="1" x14ac:dyDescent="0.25">
      <c r="A28" s="82"/>
      <c r="B28" s="82"/>
      <c r="C28" s="136"/>
      <c r="D28" s="136"/>
      <c r="E28" s="136"/>
      <c r="F28" s="82"/>
      <c r="G28" s="83"/>
      <c r="H28" s="84"/>
      <c r="I28" s="84"/>
      <c r="J28" s="91"/>
      <c r="K28" s="82"/>
      <c r="L28" s="85"/>
      <c r="M28" s="85"/>
      <c r="N28" s="85"/>
      <c r="O28" s="85"/>
      <c r="P28" s="82"/>
      <c r="Q28" s="85"/>
      <c r="R28" s="85"/>
      <c r="S28" s="85"/>
      <c r="T28" s="85"/>
      <c r="U28" s="82"/>
      <c r="V28" s="85"/>
      <c r="W28" s="85"/>
      <c r="X28" s="85"/>
      <c r="Y28" s="85"/>
      <c r="Z28" s="82"/>
      <c r="AA28" s="85"/>
      <c r="AB28" s="85"/>
      <c r="AC28" s="85"/>
      <c r="AD28" s="85"/>
      <c r="AE28" s="82"/>
      <c r="AF28" s="85"/>
      <c r="AG28" s="85"/>
      <c r="AH28" s="85"/>
      <c r="AI28" s="85"/>
      <c r="AJ28" s="82"/>
      <c r="AK28" s="85"/>
      <c r="AL28" s="85"/>
      <c r="AM28" s="85"/>
      <c r="AN28" s="85"/>
      <c r="AO28" s="82"/>
      <c r="AP28" s="85"/>
      <c r="AQ28" s="85"/>
      <c r="AR28" s="85"/>
      <c r="AS28" s="85"/>
      <c r="AT28" s="82"/>
      <c r="AU28" s="85"/>
      <c r="AV28" s="85"/>
      <c r="AW28" s="85"/>
      <c r="AX28" s="85"/>
      <c r="AY28" s="82"/>
      <c r="AZ28" s="85"/>
      <c r="BA28" s="85"/>
      <c r="BB28" s="85"/>
      <c r="BC28" s="85"/>
      <c r="BD28" s="82"/>
      <c r="BE28" s="85"/>
      <c r="BF28" s="85"/>
      <c r="BG28" s="85"/>
      <c r="BH28" s="85"/>
      <c r="BI28" s="82"/>
      <c r="BJ28" s="85"/>
      <c r="BK28" s="85"/>
      <c r="BL28" s="85"/>
      <c r="BM28" s="85"/>
      <c r="BN28" s="82"/>
      <c r="BO28" s="85"/>
      <c r="BP28" s="85"/>
      <c r="BQ28" s="85"/>
      <c r="BR28" s="85"/>
      <c r="BS28" s="82"/>
    </row>
    <row r="29" spans="1:71" s="86" customFormat="1" x14ac:dyDescent="0.25">
      <c r="A29" s="82"/>
      <c r="C29" s="82"/>
      <c r="D29" s="82"/>
      <c r="E29" s="82"/>
      <c r="F29" s="82"/>
      <c r="G29" s="82"/>
      <c r="H29" s="84"/>
      <c r="I29" s="84"/>
      <c r="J29" s="84"/>
      <c r="L29" s="82"/>
      <c r="M29" s="82">
        <f>SUM(M21:M27)</f>
        <v>2</v>
      </c>
      <c r="N29" s="82">
        <f>SUM(N21:N27)</f>
        <v>28</v>
      </c>
      <c r="O29" s="82">
        <f>SUM(O21:O27)</f>
        <v>1</v>
      </c>
      <c r="P29" s="84">
        <f t="shared" ref="P29:AU29" si="35">SUM(P20:P27)</f>
        <v>140</v>
      </c>
      <c r="Q29" s="84">
        <f t="shared" si="35"/>
        <v>1</v>
      </c>
      <c r="R29" s="84">
        <f t="shared" si="35"/>
        <v>0</v>
      </c>
      <c r="S29" s="84">
        <f t="shared" si="35"/>
        <v>0</v>
      </c>
      <c r="T29" s="84">
        <f t="shared" si="35"/>
        <v>0</v>
      </c>
      <c r="U29" s="84">
        <f t="shared" si="35"/>
        <v>141</v>
      </c>
      <c r="V29" s="84">
        <f t="shared" si="35"/>
        <v>0</v>
      </c>
      <c r="W29" s="84">
        <f t="shared" si="35"/>
        <v>0</v>
      </c>
      <c r="X29" s="84">
        <f t="shared" si="35"/>
        <v>0</v>
      </c>
      <c r="Y29" s="84">
        <f t="shared" si="35"/>
        <v>0</v>
      </c>
      <c r="Z29" s="84">
        <f t="shared" si="35"/>
        <v>141</v>
      </c>
      <c r="AA29" s="84">
        <f t="shared" si="35"/>
        <v>1</v>
      </c>
      <c r="AB29" s="84">
        <f t="shared" si="35"/>
        <v>0</v>
      </c>
      <c r="AC29" s="84">
        <f t="shared" si="35"/>
        <v>0</v>
      </c>
      <c r="AD29" s="84">
        <f t="shared" si="35"/>
        <v>0</v>
      </c>
      <c r="AE29" s="84">
        <f t="shared" si="35"/>
        <v>142</v>
      </c>
      <c r="AF29" s="84">
        <f t="shared" si="35"/>
        <v>2</v>
      </c>
      <c r="AG29" s="84">
        <f t="shared" si="35"/>
        <v>2</v>
      </c>
      <c r="AH29" s="84">
        <f t="shared" si="35"/>
        <v>16</v>
      </c>
      <c r="AI29" s="84">
        <f t="shared" si="35"/>
        <v>0</v>
      </c>
      <c r="AJ29" s="84">
        <f t="shared" si="35"/>
        <v>162</v>
      </c>
      <c r="AK29" s="84">
        <f t="shared" si="35"/>
        <v>1</v>
      </c>
      <c r="AL29" s="84">
        <f t="shared" si="35"/>
        <v>0</v>
      </c>
      <c r="AM29" s="84">
        <f t="shared" si="35"/>
        <v>0</v>
      </c>
      <c r="AN29" s="84">
        <f t="shared" si="35"/>
        <v>0</v>
      </c>
      <c r="AO29" s="84">
        <f t="shared" si="35"/>
        <v>163</v>
      </c>
      <c r="AP29" s="84">
        <f t="shared" si="35"/>
        <v>5</v>
      </c>
      <c r="AQ29" s="84">
        <f t="shared" si="35"/>
        <v>0</v>
      </c>
      <c r="AR29" s="84">
        <f t="shared" si="35"/>
        <v>0</v>
      </c>
      <c r="AS29" s="84">
        <f t="shared" si="35"/>
        <v>0</v>
      </c>
      <c r="AT29" s="84">
        <f t="shared" si="35"/>
        <v>168</v>
      </c>
      <c r="AU29" s="84">
        <f t="shared" si="35"/>
        <v>0</v>
      </c>
      <c r="AV29" s="84">
        <f t="shared" ref="AV29:BS29" si="36">SUM(AV20:AV27)</f>
        <v>0</v>
      </c>
      <c r="AW29" s="84">
        <f t="shared" si="36"/>
        <v>0</v>
      </c>
      <c r="AX29" s="84">
        <f t="shared" si="36"/>
        <v>0</v>
      </c>
      <c r="AY29" s="84">
        <f t="shared" si="36"/>
        <v>168</v>
      </c>
      <c r="AZ29" s="84">
        <f t="shared" si="36"/>
        <v>0</v>
      </c>
      <c r="BA29" s="84">
        <f t="shared" si="36"/>
        <v>0</v>
      </c>
      <c r="BB29" s="84">
        <f t="shared" si="36"/>
        <v>0</v>
      </c>
      <c r="BC29" s="84">
        <f t="shared" si="36"/>
        <v>0</v>
      </c>
      <c r="BD29" s="84">
        <f t="shared" si="36"/>
        <v>168</v>
      </c>
      <c r="BE29" s="84">
        <f t="shared" si="36"/>
        <v>0</v>
      </c>
      <c r="BF29" s="84">
        <f t="shared" si="36"/>
        <v>0</v>
      </c>
      <c r="BG29" s="84">
        <f t="shared" si="36"/>
        <v>0</v>
      </c>
      <c r="BH29" s="84">
        <f t="shared" si="36"/>
        <v>0</v>
      </c>
      <c r="BI29" s="84">
        <f t="shared" si="36"/>
        <v>168</v>
      </c>
      <c r="BJ29" s="84">
        <f t="shared" si="36"/>
        <v>0</v>
      </c>
      <c r="BK29" s="84">
        <f t="shared" si="36"/>
        <v>0</v>
      </c>
      <c r="BL29" s="84">
        <f t="shared" si="36"/>
        <v>0</v>
      </c>
      <c r="BM29" s="84">
        <f t="shared" si="36"/>
        <v>0</v>
      </c>
      <c r="BN29" s="84">
        <f t="shared" si="36"/>
        <v>168</v>
      </c>
      <c r="BO29" s="84">
        <f t="shared" si="36"/>
        <v>0</v>
      </c>
      <c r="BP29" s="84">
        <f t="shared" si="36"/>
        <v>0</v>
      </c>
      <c r="BQ29" s="84">
        <f t="shared" si="36"/>
        <v>0</v>
      </c>
      <c r="BR29" s="84">
        <f t="shared" si="36"/>
        <v>0</v>
      </c>
      <c r="BS29" s="84">
        <f t="shared" si="36"/>
        <v>168</v>
      </c>
    </row>
    <row r="30" spans="1:71" s="86" customFormat="1" x14ac:dyDescent="0.25">
      <c r="A30" s="82"/>
      <c r="B30" s="82" t="s">
        <v>31</v>
      </c>
      <c r="C30" s="82">
        <f>COUNT(C21:C27)</f>
        <v>7</v>
      </c>
      <c r="D30" s="82"/>
      <c r="E30" s="82">
        <f>SUM(E20:E27)</f>
        <v>250</v>
      </c>
      <c r="F30" s="82">
        <f>SUM(E20:E27)+1</f>
        <v>251</v>
      </c>
      <c r="G30" s="83">
        <f>$BS29/F30</f>
        <v>0.66932270916334657</v>
      </c>
      <c r="H30" s="84">
        <f>SUM(H20:H27)</f>
        <v>109</v>
      </c>
      <c r="I30" s="84">
        <f>SUM(I20:I27)</f>
        <v>119</v>
      </c>
      <c r="J30" s="84">
        <f>SUM(J20:J27)</f>
        <v>10</v>
      </c>
      <c r="K30" s="82"/>
      <c r="L30" s="82"/>
      <c r="M30" s="82">
        <f>M29</f>
        <v>2</v>
      </c>
      <c r="N30" s="82">
        <f t="shared" ref="N30:O30" si="37">N29</f>
        <v>28</v>
      </c>
      <c r="O30" s="82">
        <f t="shared" si="37"/>
        <v>1</v>
      </c>
      <c r="P30" s="83">
        <f>P29/F30</f>
        <v>0.55776892430278879</v>
      </c>
      <c r="Q30" s="84">
        <f>Q29</f>
        <v>1</v>
      </c>
      <c r="R30" s="82">
        <f>M29+R29</f>
        <v>2</v>
      </c>
      <c r="S30" s="82">
        <f>N29+S29</f>
        <v>28</v>
      </c>
      <c r="T30" s="82">
        <f>O29+T29</f>
        <v>1</v>
      </c>
      <c r="U30" s="83">
        <f>U29/F30</f>
        <v>0.56175298804780871</v>
      </c>
      <c r="V30" s="84">
        <f>V29</f>
        <v>0</v>
      </c>
      <c r="W30" s="82">
        <f>R30+W29</f>
        <v>2</v>
      </c>
      <c r="X30" s="82">
        <f>S30+X29</f>
        <v>28</v>
      </c>
      <c r="Y30" s="82">
        <f>T30+Y29</f>
        <v>1</v>
      </c>
      <c r="Z30" s="83">
        <f>Z29/F30</f>
        <v>0.56175298804780871</v>
      </c>
      <c r="AA30" s="84">
        <f>AA29</f>
        <v>1</v>
      </c>
      <c r="AB30" s="82">
        <f>W30+AB29</f>
        <v>2</v>
      </c>
      <c r="AC30" s="82">
        <f>X30+AC29</f>
        <v>28</v>
      </c>
      <c r="AD30" s="82">
        <f>Y30+AD29</f>
        <v>1</v>
      </c>
      <c r="AE30" s="83">
        <f>AE29/F30</f>
        <v>0.56573705179282874</v>
      </c>
      <c r="AF30" s="82"/>
      <c r="AG30" s="82">
        <f>AB30+AG29</f>
        <v>4</v>
      </c>
      <c r="AH30" s="82">
        <f>AC30+AH29</f>
        <v>44</v>
      </c>
      <c r="AI30" s="82">
        <f>AD30+AI29</f>
        <v>1</v>
      </c>
      <c r="AJ30" s="83">
        <f>AJ29/F30</f>
        <v>0.64541832669322707</v>
      </c>
      <c r="AK30" s="82"/>
      <c r="AL30" s="82">
        <f>AG30+AL29</f>
        <v>4</v>
      </c>
      <c r="AM30" s="82">
        <f>AH30+AM29</f>
        <v>44</v>
      </c>
      <c r="AN30" s="82">
        <f>AI30+AN29</f>
        <v>1</v>
      </c>
      <c r="AO30" s="83">
        <f>AO29/F30</f>
        <v>0.64940239043824699</v>
      </c>
      <c r="AP30" s="82"/>
      <c r="AQ30" s="82">
        <f>AL30+AQ29</f>
        <v>4</v>
      </c>
      <c r="AR30" s="82">
        <f>AM30+AR29</f>
        <v>44</v>
      </c>
      <c r="AS30" s="82">
        <f>AN30+AS29</f>
        <v>1</v>
      </c>
      <c r="AT30" s="83">
        <f>AT29/F30</f>
        <v>0.66932270916334657</v>
      </c>
      <c r="AU30" s="82"/>
      <c r="AV30" s="82">
        <f>AQ30+AV29</f>
        <v>4</v>
      </c>
      <c r="AW30" s="82">
        <f>AR30+AW29</f>
        <v>44</v>
      </c>
      <c r="AX30" s="82">
        <f>AS30+AX29</f>
        <v>1</v>
      </c>
      <c r="AY30" s="83">
        <f>AY29/F30</f>
        <v>0.66932270916334657</v>
      </c>
      <c r="AZ30" s="82"/>
      <c r="BA30" s="82">
        <f>AV30+BA29</f>
        <v>4</v>
      </c>
      <c r="BB30" s="82">
        <f>AW30+BB29</f>
        <v>44</v>
      </c>
      <c r="BC30" s="82">
        <f>AX30+BC29</f>
        <v>1</v>
      </c>
      <c r="BD30" s="83">
        <f>BD29/F30</f>
        <v>0.66932270916334657</v>
      </c>
      <c r="BE30" s="82"/>
      <c r="BF30" s="82">
        <f>BA30+BF29</f>
        <v>4</v>
      </c>
      <c r="BG30" s="82">
        <f>BB30+BG29</f>
        <v>44</v>
      </c>
      <c r="BH30" s="82">
        <f>BC30+BH29</f>
        <v>1</v>
      </c>
      <c r="BI30" s="83">
        <f>BI29/F30</f>
        <v>0.66932270916334657</v>
      </c>
      <c r="BJ30" s="82"/>
      <c r="BK30" s="82">
        <f>BF30+BK29</f>
        <v>4</v>
      </c>
      <c r="BL30" s="82">
        <f>BG30+BL29</f>
        <v>44</v>
      </c>
      <c r="BM30" s="82">
        <f>BH30+BM29</f>
        <v>1</v>
      </c>
      <c r="BN30" s="83">
        <f>BN29/F30</f>
        <v>0.66932270916334657</v>
      </c>
      <c r="BO30" s="82"/>
      <c r="BP30" s="82">
        <f>BK30+BP29</f>
        <v>4</v>
      </c>
      <c r="BQ30" s="82">
        <f>BL30+BQ29</f>
        <v>44</v>
      </c>
      <c r="BR30" s="82">
        <f>BM30+BR29</f>
        <v>1</v>
      </c>
      <c r="BS30" s="83">
        <f>BS29/F30</f>
        <v>0.66932270916334657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66"/>
  <sheetViews>
    <sheetView zoomScale="150" zoomScaleNormal="150" workbookViewId="0">
      <pane ySplit="5" topLeftCell="A6" activePane="bottomLeft" state="frozen"/>
      <selection pane="bottomLeft" activeCell="A47" sqref="A47:XFD47"/>
    </sheetView>
  </sheetViews>
  <sheetFormatPr defaultColWidth="8.85546875" defaultRowHeight="15" x14ac:dyDescent="0.25"/>
  <cols>
    <col min="1" max="1" width="9.7109375" customWidth="1"/>
    <col min="2" max="2" width="18.28515625" customWidth="1"/>
    <col min="3" max="3" width="8.42578125" bestFit="1" customWidth="1"/>
    <col min="4" max="4" width="9.7109375" customWidth="1"/>
    <col min="5" max="5" width="8.7109375" customWidth="1"/>
    <col min="6" max="6" width="10.85546875" customWidth="1"/>
    <col min="7" max="11" width="9.7109375" customWidth="1"/>
    <col min="12" max="12" width="9.42578125" style="62" bestFit="1" customWidth="1"/>
  </cols>
  <sheetData>
    <row r="1" spans="1:12" x14ac:dyDescent="0.25">
      <c r="A1" s="226" t="s">
        <v>345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</row>
    <row r="2" spans="1:12" x14ac:dyDescent="0.25">
      <c r="A2" s="37"/>
      <c r="B2" s="36"/>
      <c r="C2" s="36"/>
      <c r="D2" s="36"/>
      <c r="E2" s="36"/>
      <c r="F2" s="63">
        <f ca="1">TODAY()</f>
        <v>45711</v>
      </c>
      <c r="G2" s="36"/>
      <c r="H2" s="36"/>
      <c r="I2" s="36"/>
      <c r="J2" s="36"/>
      <c r="K2" s="36"/>
      <c r="L2" s="54"/>
    </row>
    <row r="3" spans="1:12" x14ac:dyDescent="0.25">
      <c r="A3" s="229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1"/>
    </row>
    <row r="4" spans="1:12" x14ac:dyDescent="0.25">
      <c r="A4" s="18"/>
      <c r="L4" s="54"/>
    </row>
    <row r="5" spans="1:12" ht="15.75" thickBot="1" x14ac:dyDescent="0.3">
      <c r="A5" s="39" t="s">
        <v>346</v>
      </c>
      <c r="B5" s="40" t="s">
        <v>347</v>
      </c>
      <c r="C5" s="40" t="s">
        <v>348</v>
      </c>
      <c r="D5" s="40" t="s">
        <v>349</v>
      </c>
      <c r="E5" s="40" t="s">
        <v>350</v>
      </c>
      <c r="F5" s="40" t="s">
        <v>351</v>
      </c>
      <c r="G5" s="40" t="s">
        <v>352</v>
      </c>
      <c r="H5" s="40" t="s">
        <v>353</v>
      </c>
      <c r="I5" s="40" t="s">
        <v>17</v>
      </c>
      <c r="J5" s="40" t="s">
        <v>354</v>
      </c>
      <c r="K5" s="40" t="s">
        <v>355</v>
      </c>
      <c r="L5" s="55" t="s">
        <v>356</v>
      </c>
    </row>
    <row r="6" spans="1:12" ht="15.75" thickTop="1" x14ac:dyDescent="0.25">
      <c r="A6" s="21">
        <f>A!C27</f>
        <v>8</v>
      </c>
      <c r="B6" s="1" t="str">
        <f>A!A17</f>
        <v>ARIZONA</v>
      </c>
      <c r="C6" s="2">
        <f>A!G27</f>
        <v>0.81155015197568392</v>
      </c>
      <c r="D6" s="1">
        <f>A!BP27</f>
        <v>9</v>
      </c>
      <c r="E6" s="1">
        <f>A!BQ27</f>
        <v>1</v>
      </c>
      <c r="F6" s="1">
        <f>A!BR27</f>
        <v>0</v>
      </c>
      <c r="G6" s="66">
        <f>A!I27</f>
        <v>257</v>
      </c>
      <c r="H6" s="1">
        <f t="shared" ref="H6:H13" si="0">SUM(D6:G6)</f>
        <v>267</v>
      </c>
      <c r="I6" s="1">
        <f>A!F27</f>
        <v>329</v>
      </c>
      <c r="J6" s="1">
        <f>A!J27</f>
        <v>4</v>
      </c>
      <c r="K6" s="1">
        <f>D6+F6</f>
        <v>9</v>
      </c>
      <c r="L6" s="56"/>
    </row>
    <row r="7" spans="1:12" x14ac:dyDescent="0.25">
      <c r="A7" s="21">
        <f>A!C36</f>
        <v>5</v>
      </c>
      <c r="B7" s="1" t="str">
        <f>A!A29</f>
        <v>ARKANSAS</v>
      </c>
      <c r="C7" s="2">
        <f>A!G36</f>
        <v>1.1079136690647482</v>
      </c>
      <c r="D7" s="1">
        <f>A!BP36</f>
        <v>10</v>
      </c>
      <c r="E7" s="1">
        <f>A!BQ36</f>
        <v>94</v>
      </c>
      <c r="F7" s="1">
        <f>A!BR36</f>
        <v>0</v>
      </c>
      <c r="G7" s="66">
        <f>A!I36</f>
        <v>50</v>
      </c>
      <c r="H7" s="1">
        <f t="shared" si="0"/>
        <v>154</v>
      </c>
      <c r="I7" s="1">
        <f>A!F36</f>
        <v>139</v>
      </c>
      <c r="J7" s="1">
        <f>A!J36</f>
        <v>1</v>
      </c>
      <c r="K7" s="1">
        <f>D7+F7</f>
        <v>10</v>
      </c>
      <c r="L7" s="56"/>
    </row>
    <row r="8" spans="1:12" x14ac:dyDescent="0.25">
      <c r="A8" s="21">
        <f>'C'!C16</f>
        <v>11</v>
      </c>
      <c r="B8" s="1" t="str">
        <f>'C'!A3</f>
        <v>CALIFORNIA</v>
      </c>
      <c r="C8" s="2">
        <f>'C'!G16</f>
        <v>0.9814385150812065</v>
      </c>
      <c r="D8" s="1">
        <f>'C'!BP16</f>
        <v>13</v>
      </c>
      <c r="E8" s="1">
        <f>'C'!BQ16</f>
        <v>140</v>
      </c>
      <c r="F8" s="1">
        <f>'C'!BR16</f>
        <v>1</v>
      </c>
      <c r="G8" s="66">
        <f>'C'!I16</f>
        <v>269</v>
      </c>
      <c r="H8" s="1">
        <f t="shared" si="0"/>
        <v>423</v>
      </c>
      <c r="I8" s="1">
        <f>'C'!F16</f>
        <v>431</v>
      </c>
      <c r="J8" s="1">
        <f>'C'!J16</f>
        <v>7</v>
      </c>
      <c r="K8" s="1">
        <f>F8+D8</f>
        <v>14</v>
      </c>
      <c r="L8" s="56"/>
    </row>
    <row r="9" spans="1:12" x14ac:dyDescent="0.25">
      <c r="A9" s="21">
        <f>'C'!C25</f>
        <v>5</v>
      </c>
      <c r="B9" s="1" t="str">
        <f>'C'!A18</f>
        <v>COLORADO</v>
      </c>
      <c r="C9" s="2">
        <f>'C'!G25</f>
        <v>0.51327433628318586</v>
      </c>
      <c r="D9" s="1">
        <f>'C'!BP25</f>
        <v>0</v>
      </c>
      <c r="E9" s="1">
        <f>'C'!BQ25</f>
        <v>0</v>
      </c>
      <c r="F9" s="1">
        <f>'C'!BR25</f>
        <v>0</v>
      </c>
      <c r="G9" s="66">
        <f>'C'!I25</f>
        <v>58</v>
      </c>
      <c r="H9" s="1">
        <f t="shared" si="0"/>
        <v>58</v>
      </c>
      <c r="I9" s="1">
        <f>'C'!F25</f>
        <v>113</v>
      </c>
      <c r="J9" s="1">
        <f>'C'!J25</f>
        <v>0</v>
      </c>
      <c r="K9" s="1">
        <f>D9+F9</f>
        <v>0</v>
      </c>
      <c r="L9" s="57"/>
    </row>
    <row r="10" spans="1:12" x14ac:dyDescent="0.25">
      <c r="A10" s="21">
        <f>D!C8</f>
        <v>3</v>
      </c>
      <c r="B10" s="1" t="str">
        <f>D!A3</f>
        <v>DELAWARE</v>
      </c>
      <c r="C10" s="2">
        <f>D!G8</f>
        <v>0.79347826086956519</v>
      </c>
      <c r="D10" s="1">
        <f>D!BP8</f>
        <v>0</v>
      </c>
      <c r="E10" s="1">
        <f>D!BQ8</f>
        <v>2</v>
      </c>
      <c r="F10" s="1">
        <f>D!BR8</f>
        <v>0</v>
      </c>
      <c r="G10" s="66">
        <f>D!I8</f>
        <v>71</v>
      </c>
      <c r="H10" s="1">
        <f t="shared" si="0"/>
        <v>73</v>
      </c>
      <c r="I10" s="1">
        <f>D!F8</f>
        <v>92</v>
      </c>
      <c r="J10" s="1">
        <f>D!J8</f>
        <v>2</v>
      </c>
      <c r="K10" s="1">
        <f>D10+F10</f>
        <v>0</v>
      </c>
      <c r="L10" s="56"/>
    </row>
    <row r="11" spans="1:12" x14ac:dyDescent="0.25">
      <c r="A11" s="49">
        <f>F!C22</f>
        <v>17</v>
      </c>
      <c r="B11" s="50" t="str">
        <f>F!A3</f>
        <v>FLORIDA</v>
      </c>
      <c r="C11" s="81">
        <f>F!G22</f>
        <v>0.91891891891891897</v>
      </c>
      <c r="D11" s="51">
        <f>F!BP22</f>
        <v>21</v>
      </c>
      <c r="E11" s="51">
        <f>F!BQ22</f>
        <v>150</v>
      </c>
      <c r="F11" s="51">
        <f>F!BR22</f>
        <v>0</v>
      </c>
      <c r="G11" s="79">
        <f>F!I22</f>
        <v>237</v>
      </c>
      <c r="H11" s="51">
        <f t="shared" si="0"/>
        <v>408</v>
      </c>
      <c r="I11" s="51">
        <f>F!F22</f>
        <v>444</v>
      </c>
      <c r="J11" s="51">
        <f>F!J22</f>
        <v>11</v>
      </c>
      <c r="K11" s="51">
        <f>D11+F11</f>
        <v>21</v>
      </c>
      <c r="L11" s="58"/>
    </row>
    <row r="12" spans="1:12" x14ac:dyDescent="0.25">
      <c r="A12" s="21">
        <f>I!C11</f>
        <v>6</v>
      </c>
      <c r="B12" s="1" t="str">
        <f>I!A3</f>
        <v>ILLINOIS</v>
      </c>
      <c r="C12" s="2">
        <f>I!G11</f>
        <v>0.84276729559748431</v>
      </c>
      <c r="D12" s="1">
        <f>I!BK11</f>
        <v>4</v>
      </c>
      <c r="E12" s="1">
        <f>I!BQ11</f>
        <v>38</v>
      </c>
      <c r="F12" s="1">
        <f>I!BR11</f>
        <v>1</v>
      </c>
      <c r="G12" s="66">
        <f>I!I11</f>
        <v>91</v>
      </c>
      <c r="H12" s="1">
        <f t="shared" si="0"/>
        <v>134</v>
      </c>
      <c r="I12" s="1">
        <f>I!F11</f>
        <v>159</v>
      </c>
      <c r="J12" s="1">
        <f>I!J11</f>
        <v>0</v>
      </c>
      <c r="K12" s="1">
        <f>D12+F12</f>
        <v>5</v>
      </c>
      <c r="L12" s="57"/>
    </row>
    <row r="13" spans="1:12" x14ac:dyDescent="0.25">
      <c r="A13" s="21">
        <v>3</v>
      </c>
      <c r="B13" s="1" t="s">
        <v>114</v>
      </c>
      <c r="C13" s="2">
        <f>I!G22</f>
        <v>0.63736263736263732</v>
      </c>
      <c r="D13" s="1">
        <f>I!BP22</f>
        <v>3</v>
      </c>
      <c r="E13" s="1">
        <f>I!BQ22</f>
        <v>4</v>
      </c>
      <c r="F13" s="1">
        <f>I!BR22</f>
        <v>0</v>
      </c>
      <c r="G13" s="66">
        <f>I!I22</f>
        <v>51</v>
      </c>
      <c r="H13" s="1">
        <f t="shared" si="0"/>
        <v>58</v>
      </c>
      <c r="I13" s="1">
        <f>I!F22</f>
        <v>91</v>
      </c>
      <c r="J13" s="66">
        <f>I!J22</f>
        <v>5</v>
      </c>
      <c r="K13" s="1">
        <f>D13+F13</f>
        <v>3</v>
      </c>
      <c r="L13" s="57"/>
    </row>
    <row r="14" spans="1:12" x14ac:dyDescent="0.25">
      <c r="A14" s="21">
        <f>K!C10</f>
        <v>5</v>
      </c>
      <c r="B14" s="1" t="str">
        <f>K!A3</f>
        <v>KANSAS</v>
      </c>
      <c r="C14" s="2">
        <f>K!G10</f>
        <v>0.74853801169590639</v>
      </c>
      <c r="D14" s="1">
        <f>K!BP10</f>
        <v>3</v>
      </c>
      <c r="E14" s="1">
        <f>K!BQ10</f>
        <v>85</v>
      </c>
      <c r="F14" s="1">
        <f>K!BR10</f>
        <v>0</v>
      </c>
      <c r="G14" s="66">
        <f>K!I10</f>
        <v>41</v>
      </c>
      <c r="H14" s="1">
        <f t="shared" ref="H14:H39" si="1">SUM(D14:G14)</f>
        <v>129</v>
      </c>
      <c r="I14" s="1">
        <f>K!F10</f>
        <v>171</v>
      </c>
      <c r="J14" s="1">
        <f>K!J10</f>
        <v>6</v>
      </c>
      <c r="K14" s="1">
        <f t="shared" ref="K14:K39" si="2">D14+F14</f>
        <v>3</v>
      </c>
      <c r="L14" s="56"/>
    </row>
    <row r="15" spans="1:12" x14ac:dyDescent="0.25">
      <c r="A15" s="21">
        <f>K!C18</f>
        <v>4</v>
      </c>
      <c r="B15" s="1" t="str">
        <f>K!A12</f>
        <v>KENTUCKY</v>
      </c>
      <c r="C15" s="2">
        <f>K!G18</f>
        <v>0.995</v>
      </c>
      <c r="D15" s="1">
        <f>K!BP18</f>
        <v>13</v>
      </c>
      <c r="E15" s="1">
        <f>K!BQ18</f>
        <v>57</v>
      </c>
      <c r="F15" s="1">
        <f>K!BR18</f>
        <v>0</v>
      </c>
      <c r="G15" s="66">
        <f>K!I18</f>
        <v>131</v>
      </c>
      <c r="H15" s="1">
        <f>SUM(D15:G15)</f>
        <v>201</v>
      </c>
      <c r="I15" s="1">
        <f>K!F18</f>
        <v>200</v>
      </c>
      <c r="J15" s="1">
        <f>K!J18</f>
        <v>2</v>
      </c>
      <c r="K15" s="1">
        <f>D15+F15</f>
        <v>13</v>
      </c>
      <c r="L15" s="57"/>
    </row>
    <row r="16" spans="1:12" x14ac:dyDescent="0.25">
      <c r="A16" s="21">
        <f>L!C8</f>
        <v>3</v>
      </c>
      <c r="B16" s="1" t="str">
        <f>L!A3</f>
        <v>LOUISIANA</v>
      </c>
      <c r="C16" s="2">
        <f>L!G8</f>
        <v>0.6330275229357798</v>
      </c>
      <c r="D16" s="1">
        <f>L!BP8</f>
        <v>0</v>
      </c>
      <c r="E16" s="1">
        <f>L!BQ8</f>
        <v>41</v>
      </c>
      <c r="F16" s="1">
        <f>L!BR8</f>
        <v>0</v>
      </c>
      <c r="G16" s="66">
        <f>L!I8</f>
        <v>28</v>
      </c>
      <c r="H16" s="1">
        <f t="shared" si="1"/>
        <v>69</v>
      </c>
      <c r="I16" s="1">
        <f>L!F8</f>
        <v>109</v>
      </c>
      <c r="J16" s="1">
        <f>L!J8</f>
        <v>0</v>
      </c>
      <c r="K16" s="1">
        <f t="shared" si="2"/>
        <v>0</v>
      </c>
      <c r="L16" s="56"/>
    </row>
    <row r="17" spans="1:12" x14ac:dyDescent="0.25">
      <c r="A17" s="21">
        <f>M!C13</f>
        <v>8</v>
      </c>
      <c r="B17" s="1" t="str">
        <f>M!A3</f>
        <v>MARYLAND</v>
      </c>
      <c r="C17" s="2">
        <f>M!G13</f>
        <v>1.024561403508772</v>
      </c>
      <c r="D17" s="1">
        <f>M!BP13</f>
        <v>6</v>
      </c>
      <c r="E17" s="1">
        <f>M!BQ13</f>
        <v>112</v>
      </c>
      <c r="F17" s="1">
        <f>M!BR13</f>
        <v>1</v>
      </c>
      <c r="G17" s="66">
        <f>M!I13</f>
        <v>170</v>
      </c>
      <c r="H17" s="1">
        <f t="shared" ref="H17:H22" si="3">SUM(D17:G17)</f>
        <v>289</v>
      </c>
      <c r="I17" s="1">
        <f>M!F13</f>
        <v>285</v>
      </c>
      <c r="J17" s="1">
        <f>M!J13</f>
        <v>3</v>
      </c>
      <c r="K17" s="1">
        <f t="shared" ref="K17:K22" si="4">D17+F17</f>
        <v>7</v>
      </c>
      <c r="L17" s="57"/>
    </row>
    <row r="18" spans="1:12" x14ac:dyDescent="0.25">
      <c r="A18" s="21">
        <f>M!C31</f>
        <v>9</v>
      </c>
      <c r="B18" s="50" t="str">
        <f>M!A20</f>
        <v>MICHIGAN</v>
      </c>
      <c r="C18" s="2">
        <f>M!G31</f>
        <v>0.51372549019607838</v>
      </c>
      <c r="D18" s="1">
        <f>M!BP31</f>
        <v>6</v>
      </c>
      <c r="E18" s="1">
        <f>M!BQ31</f>
        <v>21</v>
      </c>
      <c r="F18" s="1">
        <f>M!BR31</f>
        <v>0</v>
      </c>
      <c r="G18" s="66">
        <f>M!I31</f>
        <v>104</v>
      </c>
      <c r="H18" s="1">
        <f t="shared" si="3"/>
        <v>131</v>
      </c>
      <c r="I18" s="1">
        <f>M!F31</f>
        <v>255</v>
      </c>
      <c r="J18" s="1">
        <f>M!J31</f>
        <v>3</v>
      </c>
      <c r="K18" s="1">
        <f t="shared" si="4"/>
        <v>6</v>
      </c>
      <c r="L18" s="56"/>
    </row>
    <row r="19" spans="1:12" x14ac:dyDescent="0.25">
      <c r="A19" s="21">
        <f>M!C47</f>
        <v>12</v>
      </c>
      <c r="B19" s="1" t="str">
        <f>M!A33</f>
        <v>MINNESOTA</v>
      </c>
      <c r="C19" s="2">
        <f>M!G47</f>
        <v>1.0061538461538462</v>
      </c>
      <c r="D19" s="1">
        <f>M!BP47</f>
        <v>3</v>
      </c>
      <c r="E19" s="1">
        <f>M!BQ47</f>
        <v>142</v>
      </c>
      <c r="F19" s="1">
        <f>M!BR47</f>
        <v>0</v>
      </c>
      <c r="G19" s="66">
        <f>M!I47</f>
        <v>182</v>
      </c>
      <c r="H19" s="1">
        <f t="shared" si="3"/>
        <v>327</v>
      </c>
      <c r="I19" s="1">
        <f>M!F47</f>
        <v>325</v>
      </c>
      <c r="J19" s="1">
        <f>M!J47</f>
        <v>12</v>
      </c>
      <c r="K19" s="1">
        <f t="shared" si="4"/>
        <v>3</v>
      </c>
      <c r="L19" s="56"/>
    </row>
    <row r="20" spans="1:12" x14ac:dyDescent="0.25">
      <c r="A20" s="21">
        <f>M!C57</f>
        <v>6</v>
      </c>
      <c r="B20" s="1" t="str">
        <f>M!A49</f>
        <v>MISSISSIPPI</v>
      </c>
      <c r="C20" s="2">
        <f>M!G57</f>
        <v>0.92727272727272725</v>
      </c>
      <c r="D20" s="1">
        <f>M!BP57</f>
        <v>0</v>
      </c>
      <c r="E20" s="1">
        <f>M!BQ57</f>
        <v>32</v>
      </c>
      <c r="F20" s="1">
        <f>M!BR57</f>
        <v>2</v>
      </c>
      <c r="G20" s="66">
        <f>M!I57</f>
        <v>113</v>
      </c>
      <c r="H20" s="1">
        <f t="shared" si="3"/>
        <v>147</v>
      </c>
      <c r="I20" s="1">
        <f>M!F57</f>
        <v>165</v>
      </c>
      <c r="J20" s="1">
        <f>M!J57</f>
        <v>1</v>
      </c>
      <c r="K20" s="1">
        <f t="shared" si="4"/>
        <v>2</v>
      </c>
      <c r="L20" s="56"/>
    </row>
    <row r="21" spans="1:12" x14ac:dyDescent="0.25">
      <c r="A21" s="21">
        <f>M!C69</f>
        <v>8</v>
      </c>
      <c r="B21" s="1" t="str">
        <f>M!A59</f>
        <v>MISSOURI</v>
      </c>
      <c r="C21" s="2">
        <f>M!G69</f>
        <v>0.80918727915194344</v>
      </c>
      <c r="D21" s="1">
        <f>M!BP69</f>
        <v>10</v>
      </c>
      <c r="E21" s="1">
        <f>M!BQ69</f>
        <v>55</v>
      </c>
      <c r="F21" s="1">
        <f>M!BR69</f>
        <v>0</v>
      </c>
      <c r="G21" s="66">
        <f>M!I69</f>
        <v>166</v>
      </c>
      <c r="H21" s="1">
        <f t="shared" si="3"/>
        <v>231</v>
      </c>
      <c r="I21" s="1">
        <f>M!F69</f>
        <v>283</v>
      </c>
      <c r="J21" s="1">
        <f>M!J69</f>
        <v>9</v>
      </c>
      <c r="K21" s="1">
        <f t="shared" si="4"/>
        <v>10</v>
      </c>
      <c r="L21" s="56"/>
    </row>
    <row r="22" spans="1:12" x14ac:dyDescent="0.25">
      <c r="A22" s="21">
        <f>N!C8</f>
        <v>3</v>
      </c>
      <c r="B22" s="1" t="str">
        <f>N!A3</f>
        <v>NEBRASKA</v>
      </c>
      <c r="C22" s="2">
        <f>N!G8</f>
        <v>0.79591836734693877</v>
      </c>
      <c r="D22" s="1">
        <f>N!BP8</f>
        <v>0</v>
      </c>
      <c r="E22" s="1">
        <f>N!BQ8</f>
        <v>4</v>
      </c>
      <c r="F22" s="1">
        <f>N!BR8</f>
        <v>0</v>
      </c>
      <c r="G22" s="66">
        <f>N!I8</f>
        <v>74</v>
      </c>
      <c r="H22" s="1">
        <f t="shared" si="3"/>
        <v>78</v>
      </c>
      <c r="I22" s="1">
        <f>N!F8</f>
        <v>98</v>
      </c>
      <c r="J22" s="1">
        <f>N!J8</f>
        <v>4</v>
      </c>
      <c r="K22" s="1">
        <f t="shared" si="4"/>
        <v>0</v>
      </c>
      <c r="L22" s="57"/>
    </row>
    <row r="23" spans="1:12" x14ac:dyDescent="0.25">
      <c r="A23" s="21">
        <f>N!C30</f>
        <v>4</v>
      </c>
      <c r="B23" s="1" t="str">
        <f>N!A24</f>
        <v>NEW JERSEY</v>
      </c>
      <c r="C23" s="2">
        <f>N!G30</f>
        <v>0.88775510204081631</v>
      </c>
      <c r="D23" s="1">
        <f>N!BP30</f>
        <v>17</v>
      </c>
      <c r="E23" s="1">
        <f>N!BQ30</f>
        <v>30</v>
      </c>
      <c r="F23" s="1">
        <f>N!BR30</f>
        <v>0</v>
      </c>
      <c r="G23" s="66">
        <f>N!I30</f>
        <v>40</v>
      </c>
      <c r="H23" s="1">
        <f t="shared" si="1"/>
        <v>87</v>
      </c>
      <c r="I23" s="1">
        <f>N!F30</f>
        <v>98</v>
      </c>
      <c r="J23" s="1">
        <f>N!J30</f>
        <v>0</v>
      </c>
      <c r="K23" s="1">
        <f t="shared" si="2"/>
        <v>17</v>
      </c>
      <c r="L23" s="56"/>
    </row>
    <row r="24" spans="1:12" x14ac:dyDescent="0.25">
      <c r="A24" s="21">
        <f>N!C38</f>
        <v>4</v>
      </c>
      <c r="B24" s="1" t="str">
        <f>N!A32</f>
        <v>NEW MEXICO</v>
      </c>
      <c r="C24" s="2">
        <f>N!G38</f>
        <v>0.74</v>
      </c>
      <c r="D24" s="1">
        <f>N!BP38</f>
        <v>0</v>
      </c>
      <c r="E24" s="1">
        <f>N!BQ38</f>
        <v>16</v>
      </c>
      <c r="F24" s="1">
        <f>N!BR38</f>
        <v>0</v>
      </c>
      <c r="G24" s="66">
        <f>N!I38</f>
        <v>58</v>
      </c>
      <c r="H24" s="1">
        <f>SUM(D24:G24)</f>
        <v>74</v>
      </c>
      <c r="I24" s="1">
        <f>N!F38</f>
        <v>100</v>
      </c>
      <c r="J24" s="1">
        <f>N!J38</f>
        <v>4</v>
      </c>
      <c r="K24" s="1">
        <f>D24+F24</f>
        <v>0</v>
      </c>
      <c r="L24" s="57"/>
    </row>
    <row r="25" spans="1:12" x14ac:dyDescent="0.25">
      <c r="A25" s="21">
        <f>N!C49</f>
        <v>7</v>
      </c>
      <c r="B25" s="1" t="str">
        <f>N!A40</f>
        <v>NEW YORK</v>
      </c>
      <c r="C25" s="2">
        <f>N!G49</f>
        <v>0.94444444444444442</v>
      </c>
      <c r="D25" s="1">
        <f>N!BP49</f>
        <v>7</v>
      </c>
      <c r="E25" s="1">
        <f>N!BQ49</f>
        <v>92</v>
      </c>
      <c r="F25" s="1">
        <f>N!BR49</f>
        <v>0</v>
      </c>
      <c r="G25" s="66">
        <f>N!I49</f>
        <v>71</v>
      </c>
      <c r="H25" s="1">
        <f t="shared" si="1"/>
        <v>170</v>
      </c>
      <c r="I25" s="1">
        <f>N!F49</f>
        <v>180</v>
      </c>
      <c r="J25" s="1">
        <f>N!J49</f>
        <v>4</v>
      </c>
      <c r="K25" s="1">
        <f t="shared" si="2"/>
        <v>7</v>
      </c>
      <c r="L25" s="57"/>
    </row>
    <row r="26" spans="1:12" x14ac:dyDescent="0.25">
      <c r="A26" s="21">
        <f>N!C64</f>
        <v>10</v>
      </c>
      <c r="B26" s="1" t="str">
        <f>N!A51</f>
        <v>NORTH CAROLINA</v>
      </c>
      <c r="C26" s="2">
        <f>N!G64</f>
        <v>0.88782051282051277</v>
      </c>
      <c r="D26" s="1">
        <f>N!BP64</f>
        <v>11</v>
      </c>
      <c r="E26" s="1">
        <f>N!BQ64</f>
        <v>76</v>
      </c>
      <c r="F26" s="1">
        <f>N!BR64</f>
        <v>1</v>
      </c>
      <c r="G26" s="66">
        <f>N!I64</f>
        <v>176</v>
      </c>
      <c r="H26" s="1">
        <f t="shared" ref="H26:H33" si="5">SUM(D26:G26)</f>
        <v>264</v>
      </c>
      <c r="I26" s="1">
        <f>N!F64</f>
        <v>312</v>
      </c>
      <c r="J26" s="1">
        <f>N!J64</f>
        <v>10</v>
      </c>
      <c r="K26" s="1">
        <f>D26+F26</f>
        <v>12</v>
      </c>
      <c r="L26" s="57"/>
    </row>
    <row r="27" spans="1:12" x14ac:dyDescent="0.25">
      <c r="A27" s="21">
        <f>N!C74</f>
        <v>6</v>
      </c>
      <c r="B27" s="1" t="str">
        <f>N!A66</f>
        <v>NORTH DAKOTA</v>
      </c>
      <c r="C27" s="2">
        <f>N!G74</f>
        <v>0.86046511627906974</v>
      </c>
      <c r="D27" s="1">
        <f>N!BP74</f>
        <v>1</v>
      </c>
      <c r="E27" s="1">
        <f>N!BQ74</f>
        <v>73</v>
      </c>
      <c r="F27" s="1">
        <f>N!BR74</f>
        <v>0</v>
      </c>
      <c r="G27" s="66">
        <f>N!I74</f>
        <v>75</v>
      </c>
      <c r="H27" s="1">
        <f t="shared" si="5"/>
        <v>149</v>
      </c>
      <c r="I27" s="1">
        <f>N!F74</f>
        <v>172</v>
      </c>
      <c r="J27" s="1">
        <f>N!J74</f>
        <v>3</v>
      </c>
      <c r="K27" s="1">
        <f>D27+F27</f>
        <v>1</v>
      </c>
      <c r="L27" s="56"/>
    </row>
    <row r="28" spans="1:12" x14ac:dyDescent="0.25">
      <c r="A28" s="21">
        <f>O!C16</f>
        <v>11</v>
      </c>
      <c r="B28" s="1" t="str">
        <f>O!A3</f>
        <v>OHIO</v>
      </c>
      <c r="C28" s="2">
        <f>O!G16</f>
        <v>0.90062111801242239</v>
      </c>
      <c r="D28" s="1">
        <f>O!BP16</f>
        <v>5</v>
      </c>
      <c r="E28" s="1">
        <f>O!BQ16</f>
        <v>41</v>
      </c>
      <c r="F28" s="1">
        <f>O!BR16</f>
        <v>0</v>
      </c>
      <c r="G28" s="66">
        <f>O!I16</f>
        <v>244</v>
      </c>
      <c r="H28" s="1">
        <f t="shared" si="5"/>
        <v>290</v>
      </c>
      <c r="I28" s="1">
        <f>O!F16</f>
        <v>322</v>
      </c>
      <c r="J28" s="1">
        <f>O!J16</f>
        <v>3</v>
      </c>
      <c r="K28" s="1">
        <f>D28+F28</f>
        <v>5</v>
      </c>
      <c r="L28" s="57"/>
    </row>
    <row r="29" spans="1:12" x14ac:dyDescent="0.25">
      <c r="A29" s="21">
        <f>O!C27</f>
        <v>7</v>
      </c>
      <c r="B29" s="1" t="str">
        <f>O!A18</f>
        <v>OKLAHOMA</v>
      </c>
      <c r="C29" s="2">
        <f>O!G27</f>
        <v>0.38918918918918921</v>
      </c>
      <c r="D29" s="1">
        <f>O!BP27</f>
        <v>1</v>
      </c>
      <c r="E29" s="1">
        <f>O!BQ27</f>
        <v>5</v>
      </c>
      <c r="F29" s="1">
        <f>O!BR27</f>
        <v>0</v>
      </c>
      <c r="G29" s="66">
        <f>O!I27</f>
        <v>66</v>
      </c>
      <c r="H29" s="1">
        <f t="shared" si="5"/>
        <v>72</v>
      </c>
      <c r="I29" s="1">
        <f>O!F27</f>
        <v>185</v>
      </c>
      <c r="J29" s="1">
        <f>O!J27</f>
        <v>1</v>
      </c>
      <c r="K29" s="1">
        <f>D29+F29</f>
        <v>1</v>
      </c>
      <c r="L29" s="57"/>
    </row>
    <row r="30" spans="1:12" x14ac:dyDescent="0.25">
      <c r="A30" s="21">
        <f>O!C38</f>
        <v>6</v>
      </c>
      <c r="B30" s="1" t="str">
        <f>O!A29</f>
        <v>OREGON</v>
      </c>
      <c r="C30" s="2">
        <f>O!G38</f>
        <v>0.96124031007751942</v>
      </c>
      <c r="D30" s="1">
        <f>O!BP38</f>
        <v>5</v>
      </c>
      <c r="E30" s="1">
        <f>O!BQ38</f>
        <v>46</v>
      </c>
      <c r="F30" s="1">
        <f>O!BR38</f>
        <v>1</v>
      </c>
      <c r="G30" s="66">
        <f>O!I38</f>
        <v>72</v>
      </c>
      <c r="H30" s="1">
        <f t="shared" si="5"/>
        <v>124</v>
      </c>
      <c r="I30" s="1">
        <f>O!F38</f>
        <v>129</v>
      </c>
      <c r="J30" s="1">
        <f>O!J38</f>
        <v>4</v>
      </c>
      <c r="K30" s="1">
        <f>D30+F30</f>
        <v>6</v>
      </c>
      <c r="L30" s="57"/>
    </row>
    <row r="31" spans="1:12" x14ac:dyDescent="0.25">
      <c r="A31" s="21">
        <f>P!C13</f>
        <v>8</v>
      </c>
      <c r="B31" s="1" t="str">
        <f>P!A3</f>
        <v>PACIFIC AREAS</v>
      </c>
      <c r="C31" s="2">
        <f>P!G13</f>
        <v>0.97862232779097391</v>
      </c>
      <c r="D31" s="1">
        <f>P!BP13</f>
        <v>10</v>
      </c>
      <c r="E31" s="1">
        <f>P!BQ13</f>
        <v>18</v>
      </c>
      <c r="F31" s="1">
        <f>P!BR13</f>
        <v>0</v>
      </c>
      <c r="G31" s="66">
        <f>P!I13</f>
        <v>386</v>
      </c>
      <c r="H31" s="1">
        <f t="shared" si="5"/>
        <v>414</v>
      </c>
      <c r="I31" s="1">
        <f>P!F13</f>
        <v>421</v>
      </c>
      <c r="J31" s="1">
        <f>P!J13</f>
        <v>12</v>
      </c>
      <c r="K31" s="1">
        <f t="shared" ref="K31" si="6">D31+F31</f>
        <v>10</v>
      </c>
      <c r="L31" s="57"/>
    </row>
    <row r="32" spans="1:12" x14ac:dyDescent="0.25">
      <c r="A32" s="21">
        <f>P!C29</f>
        <v>11</v>
      </c>
      <c r="B32" s="1" t="str">
        <f>P!A15</f>
        <v>PENNSYLVANIA</v>
      </c>
      <c r="C32" s="2">
        <f>P!G29</f>
        <v>0.835509138381201</v>
      </c>
      <c r="D32" s="1">
        <f>P!BP29</f>
        <v>7</v>
      </c>
      <c r="E32" s="1">
        <f>P!BQ29</f>
        <v>97</v>
      </c>
      <c r="F32" s="1">
        <f>P!BR29</f>
        <v>7</v>
      </c>
      <c r="G32" s="1">
        <f>P!I29</f>
        <v>209</v>
      </c>
      <c r="H32" s="1">
        <f t="shared" si="5"/>
        <v>320</v>
      </c>
      <c r="I32" s="1">
        <f>P!F29</f>
        <v>383</v>
      </c>
      <c r="J32" s="1">
        <f>P!J29</f>
        <v>5</v>
      </c>
      <c r="K32" s="1">
        <f>D32+F32</f>
        <v>14</v>
      </c>
      <c r="L32" s="57"/>
    </row>
    <row r="33" spans="1:12" x14ac:dyDescent="0.25">
      <c r="A33" s="21">
        <f>S!C11</f>
        <v>6</v>
      </c>
      <c r="B33" s="1" t="str">
        <f>S!A3</f>
        <v>SOUTH CAROLINA</v>
      </c>
      <c r="C33" s="2">
        <f>S!G11</f>
        <v>0.755868544600939</v>
      </c>
      <c r="D33" s="1">
        <f>S!BP11</f>
        <v>2</v>
      </c>
      <c r="E33" s="1">
        <f>S!BQ11</f>
        <v>48</v>
      </c>
      <c r="F33" s="1">
        <f>S!BR11</f>
        <v>0</v>
      </c>
      <c r="G33" s="66">
        <f>S!I11</f>
        <v>124</v>
      </c>
      <c r="H33" s="1">
        <f t="shared" si="5"/>
        <v>174</v>
      </c>
      <c r="I33" s="1">
        <f>S!F11</f>
        <v>213</v>
      </c>
      <c r="J33" s="1">
        <f>S!J11</f>
        <v>2</v>
      </c>
      <c r="K33" s="1">
        <f>D33+F33</f>
        <v>2</v>
      </c>
      <c r="L33" s="57"/>
    </row>
    <row r="34" spans="1:12" x14ac:dyDescent="0.25">
      <c r="A34" s="21">
        <f>S!C18</f>
        <v>3</v>
      </c>
      <c r="B34" s="1" t="str">
        <f>S!A13</f>
        <v>SOUTH DAKOTA</v>
      </c>
      <c r="C34" s="2">
        <f>S!G18</f>
        <v>0.41</v>
      </c>
      <c r="D34" s="1">
        <f>S!BP18</f>
        <v>0</v>
      </c>
      <c r="E34" s="1">
        <f>S!BQ18</f>
        <v>2</v>
      </c>
      <c r="F34" s="1">
        <f>S!BR18</f>
        <v>0</v>
      </c>
      <c r="G34" s="66">
        <f>S!I18</f>
        <v>39</v>
      </c>
      <c r="H34" s="1">
        <f t="shared" si="1"/>
        <v>41</v>
      </c>
      <c r="I34" s="1">
        <f>S!F18</f>
        <v>100</v>
      </c>
      <c r="J34" s="1">
        <f>S!J18</f>
        <v>0</v>
      </c>
      <c r="K34" s="1">
        <f t="shared" si="2"/>
        <v>0</v>
      </c>
      <c r="L34" s="57"/>
    </row>
    <row r="35" spans="1:12" x14ac:dyDescent="0.25">
      <c r="A35" s="21">
        <f>T!C8</f>
        <v>3</v>
      </c>
      <c r="B35" s="1" t="str">
        <f>T!A3</f>
        <v>TENNESSEE</v>
      </c>
      <c r="C35" s="2">
        <f>T!G8</f>
        <v>0.76106194690265483</v>
      </c>
      <c r="D35" s="1">
        <f>T!BP8</f>
        <v>5</v>
      </c>
      <c r="E35" s="1">
        <f>T!BQ8</f>
        <v>0</v>
      </c>
      <c r="F35" s="1">
        <f>T!BR8</f>
        <v>20</v>
      </c>
      <c r="G35" s="66">
        <f>T!I8</f>
        <v>61</v>
      </c>
      <c r="H35" s="1">
        <f>SUM(D35:G35)</f>
        <v>86</v>
      </c>
      <c r="I35" s="1">
        <f>T!F8</f>
        <v>113</v>
      </c>
      <c r="J35" s="1">
        <f>T!J8</f>
        <v>1</v>
      </c>
      <c r="K35" s="1">
        <f>D35+F35</f>
        <v>25</v>
      </c>
      <c r="L35" s="57"/>
    </row>
    <row r="36" spans="1:12" x14ac:dyDescent="0.25">
      <c r="A36" s="21">
        <f>T!C25</f>
        <v>13</v>
      </c>
      <c r="B36" s="1" t="str">
        <f>T!A10</f>
        <v>TEXAS</v>
      </c>
      <c r="C36" s="2">
        <f>T!G25</f>
        <v>0.875</v>
      </c>
      <c r="D36" s="1">
        <f>T!BP25</f>
        <v>51</v>
      </c>
      <c r="E36" s="1">
        <f>T!BQ25</f>
        <v>94</v>
      </c>
      <c r="F36" s="1">
        <f>T!BR25</f>
        <v>13</v>
      </c>
      <c r="G36" s="66">
        <f>T!I25</f>
        <v>191</v>
      </c>
      <c r="H36" s="1">
        <f>SUM(D36:G36)</f>
        <v>349</v>
      </c>
      <c r="I36" s="1">
        <f>T!F25</f>
        <v>400</v>
      </c>
      <c r="J36" s="1">
        <f>T!J25</f>
        <v>11</v>
      </c>
      <c r="K36" s="1">
        <f>D36+F36</f>
        <v>64</v>
      </c>
      <c r="L36" s="57"/>
    </row>
    <row r="37" spans="1:12" x14ac:dyDescent="0.25">
      <c r="A37" s="21">
        <f>V!C15</f>
        <v>10</v>
      </c>
      <c r="B37" s="1" t="str">
        <f>V!A3</f>
        <v>VIRGINIA</v>
      </c>
      <c r="C37" s="2">
        <f>V!G15</f>
        <v>0.85875706214689262</v>
      </c>
      <c r="D37" s="1">
        <f>V!BP15</f>
        <v>24</v>
      </c>
      <c r="E37" s="1">
        <f>V!BQ15</f>
        <v>48</v>
      </c>
      <c r="F37" s="1">
        <f>V!BR15</f>
        <v>0</v>
      </c>
      <c r="G37" s="66">
        <f>V!I15</f>
        <v>232</v>
      </c>
      <c r="H37" s="1">
        <f>SUM(D37:G37)</f>
        <v>304</v>
      </c>
      <c r="I37" s="1">
        <f>V!F15</f>
        <v>354</v>
      </c>
      <c r="J37" s="1">
        <f>V!J15</f>
        <v>13</v>
      </c>
      <c r="K37" s="1">
        <f>D37+F37</f>
        <v>24</v>
      </c>
      <c r="L37" s="57"/>
    </row>
    <row r="38" spans="1:12" x14ac:dyDescent="0.25">
      <c r="A38" s="21">
        <f>W!C13</f>
        <v>8</v>
      </c>
      <c r="B38" s="1" t="str">
        <f>W!A3</f>
        <v>WASHINGTON</v>
      </c>
      <c r="C38" s="2">
        <f>W!G13</f>
        <v>0.9296875</v>
      </c>
      <c r="D38" s="1">
        <f>W!BP13</f>
        <v>8</v>
      </c>
      <c r="E38" s="1">
        <f>W!BQ13</f>
        <v>84</v>
      </c>
      <c r="F38" s="1">
        <f>W!BR13</f>
        <v>2</v>
      </c>
      <c r="G38" s="66">
        <f>W!I13</f>
        <v>144</v>
      </c>
      <c r="H38" s="1">
        <f>SUM(D38:G38)</f>
        <v>238</v>
      </c>
      <c r="I38" s="1">
        <f>W!F13</f>
        <v>256</v>
      </c>
      <c r="J38" s="1">
        <f>W!J13</f>
        <v>9</v>
      </c>
      <c r="K38" s="1">
        <f>D38+F38</f>
        <v>10</v>
      </c>
      <c r="L38" s="57"/>
    </row>
    <row r="39" spans="1:12" x14ac:dyDescent="0.25">
      <c r="A39" s="21">
        <f>W!C30</f>
        <v>7</v>
      </c>
      <c r="B39" s="1" t="str">
        <f>W!A20</f>
        <v>WISCONSIN</v>
      </c>
      <c r="C39" s="2">
        <f>W!G30</f>
        <v>0.66932270916334657</v>
      </c>
      <c r="D39" s="1">
        <f>W!BP30</f>
        <v>4</v>
      </c>
      <c r="E39" s="1">
        <f>W!BQ30</f>
        <v>44</v>
      </c>
      <c r="F39" s="1">
        <f>W!BR30</f>
        <v>1</v>
      </c>
      <c r="G39" s="66">
        <f>W!I30</f>
        <v>119</v>
      </c>
      <c r="H39" s="1">
        <f t="shared" si="1"/>
        <v>168</v>
      </c>
      <c r="I39" s="1">
        <f>W!F30</f>
        <v>251</v>
      </c>
      <c r="J39" s="1">
        <f>W!J30</f>
        <v>10</v>
      </c>
      <c r="K39" s="1">
        <f t="shared" si="2"/>
        <v>5</v>
      </c>
      <c r="L39" s="57"/>
    </row>
    <row r="40" spans="1:12" x14ac:dyDescent="0.25">
      <c r="A40" s="232" t="s">
        <v>357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4"/>
    </row>
    <row r="41" spans="1:12" x14ac:dyDescent="0.25">
      <c r="A41" s="153">
        <v>11</v>
      </c>
      <c r="B41" s="154" t="s">
        <v>358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2"/>
    </row>
    <row r="42" spans="1:12" x14ac:dyDescent="0.25">
      <c r="A42" s="21">
        <v>1</v>
      </c>
      <c r="B42" s="1" t="s">
        <v>359</v>
      </c>
      <c r="C42" s="2">
        <f>+A!G5</f>
        <v>0.22222222222222221</v>
      </c>
      <c r="D42" s="1">
        <f>+A!BP5</f>
        <v>0</v>
      </c>
      <c r="E42" s="1">
        <f>+A!BQ5</f>
        <v>0</v>
      </c>
      <c r="F42" s="1">
        <f>+A!BR5</f>
        <v>0</v>
      </c>
      <c r="G42" s="66">
        <f>+A!I5</f>
        <v>4</v>
      </c>
      <c r="H42" s="1">
        <f>SUM(D42:G42)</f>
        <v>4</v>
      </c>
      <c r="I42" s="1">
        <f>+A!F5</f>
        <v>18</v>
      </c>
      <c r="J42" s="1">
        <f>+A!J3</f>
        <v>1</v>
      </c>
      <c r="K42" s="1">
        <f>D42+F42</f>
        <v>0</v>
      </c>
      <c r="L42" s="57"/>
    </row>
    <row r="43" spans="1:12" x14ac:dyDescent="0.25">
      <c r="A43" s="21">
        <v>1</v>
      </c>
      <c r="B43" s="1" t="s">
        <v>360</v>
      </c>
      <c r="C43" s="2">
        <f>+A!G10</f>
        <v>0.8</v>
      </c>
      <c r="D43" s="1">
        <f>+A!BP10</f>
        <v>0</v>
      </c>
      <c r="E43" s="1">
        <f>+A!BQ10</f>
        <v>0</v>
      </c>
      <c r="F43" s="1">
        <f>+A!BR10</f>
        <v>0</v>
      </c>
      <c r="G43" s="66">
        <f>+A!I8</f>
        <v>16</v>
      </c>
      <c r="H43" s="1">
        <f t="shared" ref="H43:H57" si="7">SUM(D43:G43)</f>
        <v>16</v>
      </c>
      <c r="I43" s="1">
        <f>+A!F10</f>
        <v>20</v>
      </c>
      <c r="J43" s="1">
        <f>+A!J10</f>
        <v>0</v>
      </c>
      <c r="K43" s="1">
        <f t="shared" ref="K43:K57" si="8">D43+F43</f>
        <v>0</v>
      </c>
      <c r="L43" s="57"/>
    </row>
    <row r="44" spans="1:12" s="86" customFormat="1" x14ac:dyDescent="0.25">
      <c r="A44" s="21">
        <v>1</v>
      </c>
      <c r="B44" s="1" t="str">
        <f>CONCATENATE(A!A12," ",A!C13)</f>
        <v>ALASKA 2</v>
      </c>
      <c r="C44" s="2">
        <f>A!G13</f>
        <v>1.0204081632653061</v>
      </c>
      <c r="D44" s="1">
        <f>A!BP15</f>
        <v>3</v>
      </c>
      <c r="E44" s="1">
        <f>A!BQ15</f>
        <v>32</v>
      </c>
      <c r="F44" s="1">
        <f>A!BR15</f>
        <v>0</v>
      </c>
      <c r="G44" s="66">
        <f>A!I13</f>
        <v>15</v>
      </c>
      <c r="H44" s="1">
        <f t="shared" ref="H44:H51" si="9">SUM(D44:G44)</f>
        <v>50</v>
      </c>
      <c r="I44" s="1">
        <f>A!F15</f>
        <v>49</v>
      </c>
      <c r="J44" s="1">
        <f>A!J15</f>
        <v>0</v>
      </c>
      <c r="K44" s="1">
        <f t="shared" ref="K44:K51" si="10">D44+F44</f>
        <v>3</v>
      </c>
      <c r="L44" s="57"/>
    </row>
    <row r="45" spans="1:12" x14ac:dyDescent="0.25">
      <c r="A45" s="113">
        <v>1</v>
      </c>
      <c r="B45" s="82" t="s">
        <v>361</v>
      </c>
      <c r="C45" s="83">
        <f>E!G4</f>
        <v>0.89772727272727271</v>
      </c>
      <c r="D45" s="82">
        <f>E!BP6</f>
        <v>3</v>
      </c>
      <c r="E45" s="82">
        <f>E!BQ6</f>
        <v>3</v>
      </c>
      <c r="F45" s="82">
        <f>E!BR6</f>
        <v>0</v>
      </c>
      <c r="G45" s="84">
        <f>E!I4</f>
        <v>79</v>
      </c>
      <c r="H45" s="82">
        <f t="shared" si="9"/>
        <v>85</v>
      </c>
      <c r="I45" s="82">
        <f>E!F4</f>
        <v>88</v>
      </c>
      <c r="J45" s="84">
        <f>E!J4</f>
        <v>7</v>
      </c>
      <c r="K45" s="82">
        <f t="shared" si="10"/>
        <v>3</v>
      </c>
      <c r="L45" s="114"/>
    </row>
    <row r="46" spans="1:12" x14ac:dyDescent="0.25">
      <c r="A46" s="218">
        <v>1</v>
      </c>
      <c r="B46" s="158" t="s">
        <v>362</v>
      </c>
      <c r="C46" s="219">
        <f>G!G4</f>
        <v>1.1000000000000001</v>
      </c>
      <c r="D46" s="158">
        <f>G!BP6</f>
        <v>5</v>
      </c>
      <c r="E46" s="158">
        <f>G!BQ6</f>
        <v>10</v>
      </c>
      <c r="F46" s="158">
        <f>G!BR6</f>
        <v>0</v>
      </c>
      <c r="G46" s="165">
        <f>+G!I4</f>
        <v>19</v>
      </c>
      <c r="H46" s="158">
        <f t="shared" si="9"/>
        <v>34</v>
      </c>
      <c r="I46" s="158">
        <f>G!F6</f>
        <v>30</v>
      </c>
      <c r="J46" s="165">
        <f>G!J4</f>
        <v>1</v>
      </c>
      <c r="K46" s="158">
        <f t="shared" si="10"/>
        <v>5</v>
      </c>
      <c r="L46" s="220"/>
    </row>
    <row r="47" spans="1:12" s="213" customFormat="1" x14ac:dyDescent="0.25">
      <c r="A47" s="213">
        <v>1</v>
      </c>
      <c r="B47" s="213" t="s">
        <v>363</v>
      </c>
      <c r="C47" s="214">
        <f>G!G8</f>
        <v>1.4666666666666666</v>
      </c>
      <c r="D47" s="213">
        <f>G!BP10</f>
        <v>4</v>
      </c>
      <c r="E47" s="213">
        <f>G!BQ10</f>
        <v>6</v>
      </c>
      <c r="F47" s="213">
        <f>G!BR10</f>
        <v>0</v>
      </c>
      <c r="G47" s="215">
        <f>G!I8</f>
        <v>12</v>
      </c>
      <c r="H47" s="216">
        <f t="shared" si="9"/>
        <v>22</v>
      </c>
      <c r="I47" s="213">
        <f>G!F8</f>
        <v>15</v>
      </c>
      <c r="J47" s="215">
        <f>G!J8</f>
        <v>4</v>
      </c>
      <c r="K47" s="216">
        <f t="shared" si="10"/>
        <v>4</v>
      </c>
      <c r="L47" s="217"/>
    </row>
    <row r="48" spans="1:12" x14ac:dyDescent="0.25">
      <c r="A48" s="221">
        <v>1</v>
      </c>
      <c r="B48" s="116" t="s">
        <v>364</v>
      </c>
      <c r="C48" s="89">
        <f>G!G12</f>
        <v>0.60606060606060608</v>
      </c>
      <c r="D48" s="116">
        <f>G!BP14</f>
        <v>0</v>
      </c>
      <c r="E48" s="116">
        <f>G!BQ14</f>
        <v>0</v>
      </c>
      <c r="F48" s="116">
        <f>G!BR14</f>
        <v>0</v>
      </c>
      <c r="G48" s="90">
        <f>G!I12</f>
        <v>20</v>
      </c>
      <c r="H48" s="116">
        <f t="shared" si="9"/>
        <v>20</v>
      </c>
      <c r="I48" s="116">
        <f>G!F12</f>
        <v>33</v>
      </c>
      <c r="J48" s="90">
        <f>G!J12</f>
        <v>0</v>
      </c>
      <c r="K48" s="116">
        <f t="shared" si="10"/>
        <v>0</v>
      </c>
      <c r="L48" s="222"/>
    </row>
    <row r="49" spans="1:12" x14ac:dyDescent="0.25">
      <c r="A49" s="113">
        <v>1</v>
      </c>
      <c r="B49" s="82" t="s">
        <v>365</v>
      </c>
      <c r="C49" s="83">
        <f>G!G16</f>
        <v>1.2444444444444445</v>
      </c>
      <c r="D49" s="82">
        <f>G!BP18</f>
        <v>5</v>
      </c>
      <c r="E49" s="82">
        <f>G!BQ18</f>
        <v>13</v>
      </c>
      <c r="F49" s="82">
        <f>G!BR18</f>
        <v>0</v>
      </c>
      <c r="G49" s="84">
        <f>G!I16</f>
        <v>33</v>
      </c>
      <c r="H49" s="82">
        <f>SUM(D49:G49)</f>
        <v>51</v>
      </c>
      <c r="I49" s="82">
        <f>G!F16</f>
        <v>45</v>
      </c>
      <c r="J49" s="84">
        <f>G!J16</f>
        <v>4</v>
      </c>
      <c r="K49" s="82">
        <f t="shared" si="10"/>
        <v>5</v>
      </c>
      <c r="L49" s="114"/>
    </row>
    <row r="50" spans="1:12" x14ac:dyDescent="0.25">
      <c r="A50" s="21">
        <v>1</v>
      </c>
      <c r="B50" s="1" t="str">
        <f>CONCATENATE(H!A3," ",H!C4)</f>
        <v>HAWAII 1</v>
      </c>
      <c r="C50" s="2">
        <f>H!G6</f>
        <v>0.81818181818181823</v>
      </c>
      <c r="D50" s="1">
        <f>H!BP6</f>
        <v>0</v>
      </c>
      <c r="E50" s="1">
        <f>H!BQ6</f>
        <v>0</v>
      </c>
      <c r="F50" s="1">
        <f>H!BR6</f>
        <v>0</v>
      </c>
      <c r="G50" s="66">
        <f>H!I4</f>
        <v>9</v>
      </c>
      <c r="H50" s="1">
        <f t="shared" si="9"/>
        <v>9</v>
      </c>
      <c r="I50" s="1">
        <f>H!F6</f>
        <v>11</v>
      </c>
      <c r="J50" s="1">
        <f>H!J6</f>
        <v>0</v>
      </c>
      <c r="K50" s="1">
        <f t="shared" si="10"/>
        <v>0</v>
      </c>
      <c r="L50" s="57"/>
    </row>
    <row r="51" spans="1:12" s="86" customFormat="1" x14ac:dyDescent="0.25">
      <c r="A51" s="21">
        <v>1</v>
      </c>
      <c r="B51" s="1" t="s">
        <v>366</v>
      </c>
      <c r="C51" s="2">
        <f>I!G13</f>
        <v>0.5</v>
      </c>
      <c r="D51" s="1">
        <f>I!BP15</f>
        <v>0</v>
      </c>
      <c r="E51" s="1">
        <f>I!BQ15</f>
        <v>4</v>
      </c>
      <c r="F51" s="1">
        <f>I!BR13</f>
        <v>0</v>
      </c>
      <c r="G51" s="66">
        <f>I!I13</f>
        <v>18</v>
      </c>
      <c r="H51" s="1">
        <f t="shared" si="9"/>
        <v>22</v>
      </c>
      <c r="I51" s="1">
        <f>I!F13</f>
        <v>44</v>
      </c>
      <c r="J51" s="66">
        <f>I!J13</f>
        <v>1</v>
      </c>
      <c r="K51" s="1">
        <f t="shared" si="10"/>
        <v>0</v>
      </c>
      <c r="L51" s="57"/>
    </row>
    <row r="52" spans="1:12" x14ac:dyDescent="0.25">
      <c r="A52" s="21">
        <v>1</v>
      </c>
      <c r="B52" s="1" t="s">
        <v>367</v>
      </c>
      <c r="C52" s="2">
        <f>M!G18</f>
        <v>0.97674418604651159</v>
      </c>
      <c r="D52" s="1">
        <f>M!BP18</f>
        <v>0</v>
      </c>
      <c r="E52" s="1">
        <f>M!BQ18</f>
        <v>32</v>
      </c>
      <c r="F52" s="1">
        <f>M!BR18</f>
        <v>0</v>
      </c>
      <c r="G52" s="66">
        <f>M!I16</f>
        <v>10</v>
      </c>
      <c r="H52" s="1">
        <f t="shared" si="7"/>
        <v>42</v>
      </c>
      <c r="I52" s="1">
        <f>M!F18</f>
        <v>43</v>
      </c>
      <c r="J52" s="1">
        <f>M!J18</f>
        <v>0</v>
      </c>
      <c r="K52" s="1">
        <f t="shared" si="8"/>
        <v>0</v>
      </c>
      <c r="L52" s="56"/>
    </row>
    <row r="53" spans="1:12" x14ac:dyDescent="0.25">
      <c r="A53" s="21">
        <v>1</v>
      </c>
      <c r="B53" s="1" t="s">
        <v>368</v>
      </c>
      <c r="C53" s="2">
        <f>M!G72</f>
        <v>0.98360655737704916</v>
      </c>
      <c r="D53" s="1">
        <f>M!BP72</f>
        <v>0</v>
      </c>
      <c r="E53" s="1">
        <f>M!BQ72</f>
        <v>0</v>
      </c>
      <c r="F53" s="1">
        <f>M!BR72</f>
        <v>0</v>
      </c>
      <c r="G53" s="66">
        <f>M!I72</f>
        <v>57</v>
      </c>
      <c r="H53" s="1">
        <f>SUM(D53:G53)</f>
        <v>57</v>
      </c>
      <c r="I53" s="1">
        <f>M!F72</f>
        <v>61</v>
      </c>
      <c r="J53" s="66">
        <f>M!J72</f>
        <v>0</v>
      </c>
      <c r="K53" s="1">
        <f>D53+F53</f>
        <v>0</v>
      </c>
      <c r="L53" s="56"/>
    </row>
    <row r="54" spans="1:12" s="86" customFormat="1" x14ac:dyDescent="0.25">
      <c r="A54" s="21">
        <v>1</v>
      </c>
      <c r="B54" s="1" t="s">
        <v>369</v>
      </c>
      <c r="C54" s="2">
        <f>N!G16</f>
        <v>0.5625</v>
      </c>
      <c r="D54" s="1">
        <f>N!BP18</f>
        <v>0</v>
      </c>
      <c r="E54" s="1">
        <f>N!BQ18</f>
        <v>8</v>
      </c>
      <c r="F54" s="1">
        <f>N!BR18</f>
        <v>1</v>
      </c>
      <c r="G54" s="66">
        <f>N!I16</f>
        <v>18</v>
      </c>
      <c r="H54" s="1">
        <f t="shared" si="7"/>
        <v>27</v>
      </c>
      <c r="I54" s="1">
        <f>N!F16</f>
        <v>48</v>
      </c>
      <c r="J54" s="66">
        <f>N!J16</f>
        <v>0</v>
      </c>
      <c r="K54" s="1">
        <f t="shared" si="8"/>
        <v>1</v>
      </c>
      <c r="L54" s="56"/>
    </row>
    <row r="55" spans="1:12" x14ac:dyDescent="0.25">
      <c r="A55" s="21">
        <v>1</v>
      </c>
      <c r="B55" s="1" t="s">
        <v>370</v>
      </c>
      <c r="C55" s="2">
        <f>N!G20</f>
        <v>0.87234042553191493</v>
      </c>
      <c r="D55" s="1">
        <f>N!BP22</f>
        <v>0</v>
      </c>
      <c r="E55" s="1">
        <f>N!BQ22</f>
        <v>4</v>
      </c>
      <c r="F55" s="1">
        <f>N!BR22</f>
        <v>0</v>
      </c>
      <c r="G55" s="66">
        <f>N!I22</f>
        <v>37</v>
      </c>
      <c r="H55" s="1">
        <f>SUM(D55:G55)</f>
        <v>41</v>
      </c>
      <c r="I55" s="1">
        <f>N!F22</f>
        <v>47</v>
      </c>
      <c r="J55" s="66">
        <f>N!J20</f>
        <v>0</v>
      </c>
      <c r="K55" s="1">
        <f>D55+F55</f>
        <v>0</v>
      </c>
      <c r="L55" s="56"/>
    </row>
    <row r="56" spans="1:12" x14ac:dyDescent="0.25">
      <c r="A56" s="21">
        <v>1</v>
      </c>
      <c r="B56" s="11" t="s">
        <v>371</v>
      </c>
      <c r="C56" s="2">
        <f>N!G11</f>
        <v>0.92</v>
      </c>
      <c r="D56" s="1">
        <f>N!BP13</f>
        <v>0</v>
      </c>
      <c r="E56" s="1">
        <f>N!BQ13</f>
        <v>1</v>
      </c>
      <c r="F56" s="1">
        <f>N!BR13</f>
        <v>0</v>
      </c>
      <c r="G56" s="66">
        <f>N!I11</f>
        <v>45</v>
      </c>
      <c r="H56" s="1">
        <f>SUM(D56:G56)</f>
        <v>46</v>
      </c>
      <c r="I56" s="1">
        <f>N!F11</f>
        <v>50</v>
      </c>
      <c r="J56" s="66">
        <f>N!J11</f>
        <v>0</v>
      </c>
      <c r="K56" s="1">
        <f>D56+F56</f>
        <v>0</v>
      </c>
      <c r="L56" s="56"/>
    </row>
    <row r="57" spans="1:12" x14ac:dyDescent="0.25">
      <c r="A57" s="21">
        <v>1</v>
      </c>
      <c r="B57" s="1" t="s">
        <v>372</v>
      </c>
      <c r="C57" s="2">
        <f>+W!G18</f>
        <v>0.48837209302325579</v>
      </c>
      <c r="D57" s="1">
        <f>+W!BP18</f>
        <v>0</v>
      </c>
      <c r="E57" s="1">
        <f>W!BQ18</f>
        <v>0</v>
      </c>
      <c r="F57" s="1">
        <f>W!BR18</f>
        <v>0</v>
      </c>
      <c r="G57" s="66">
        <f>W!I18</f>
        <v>21</v>
      </c>
      <c r="H57" s="1">
        <f t="shared" si="7"/>
        <v>21</v>
      </c>
      <c r="I57" s="1">
        <f>W!F18</f>
        <v>43</v>
      </c>
      <c r="J57" s="66">
        <f>W!J18</f>
        <v>0</v>
      </c>
      <c r="K57" s="1">
        <f t="shared" si="8"/>
        <v>0</v>
      </c>
      <c r="L57" s="57"/>
    </row>
    <row r="58" spans="1:12" x14ac:dyDescent="0.25">
      <c r="A58" s="18"/>
      <c r="C58" s="35"/>
      <c r="L58" s="59"/>
    </row>
    <row r="59" spans="1:12" x14ac:dyDescent="0.25">
      <c r="A59" s="21"/>
      <c r="B59" s="1" t="s">
        <v>373</v>
      </c>
      <c r="C59" s="2">
        <f>H59/I59</f>
        <v>1.0006397952655151</v>
      </c>
      <c r="D59" s="9"/>
      <c r="E59" s="9">
        <v>1</v>
      </c>
      <c r="F59" s="9"/>
      <c r="G59" s="1">
        <v>1563</v>
      </c>
      <c r="H59" s="1">
        <f t="shared" ref="H59" si="11">SUM(D59:G59)</f>
        <v>1564</v>
      </c>
      <c r="I59" s="1">
        <v>1563</v>
      </c>
      <c r="J59" s="9"/>
      <c r="K59" s="1">
        <f>D59+F59</f>
        <v>0</v>
      </c>
      <c r="L59" s="57"/>
    </row>
    <row r="60" spans="1:12" x14ac:dyDescent="0.25">
      <c r="A60" s="18"/>
      <c r="C60" s="35"/>
      <c r="D60" s="29"/>
      <c r="E60" s="29"/>
      <c r="F60" s="29"/>
      <c r="J60" s="29"/>
      <c r="L60" s="59"/>
    </row>
    <row r="61" spans="1:12" x14ac:dyDescent="0.25">
      <c r="A61" s="21">
        <f>SUM(A2:A60)</f>
        <v>267</v>
      </c>
      <c r="B61" s="1" t="s">
        <v>374</v>
      </c>
      <c r="C61" s="2">
        <f>H61/I61</f>
        <v>0.87113089217074646</v>
      </c>
      <c r="D61" s="1">
        <f>SUM(D6:D60)</f>
        <v>279</v>
      </c>
      <c r="E61" s="1">
        <f>SUM(E6:E60)</f>
        <v>1906</v>
      </c>
      <c r="F61" s="1">
        <f>SUM(F6:F60)</f>
        <v>51</v>
      </c>
      <c r="G61" s="1">
        <f t="shared" ref="G61:K61" si="12">SUM(G6:G60)</f>
        <v>6376</v>
      </c>
      <c r="H61" s="1">
        <f t="shared" si="12"/>
        <v>8612</v>
      </c>
      <c r="I61" s="1">
        <f t="shared" si="12"/>
        <v>9886</v>
      </c>
      <c r="J61" s="1">
        <f t="shared" si="12"/>
        <v>180</v>
      </c>
      <c r="K61" s="1">
        <f t="shared" si="12"/>
        <v>330</v>
      </c>
      <c r="L61" s="60"/>
    </row>
    <row r="62" spans="1:12" ht="15.75" thickBot="1" x14ac:dyDescent="0.3">
      <c r="A62" s="38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61"/>
    </row>
    <row r="64" spans="1:12" x14ac:dyDescent="0.25">
      <c r="B64" s="36" t="s">
        <v>375</v>
      </c>
      <c r="C64" t="s">
        <v>376</v>
      </c>
    </row>
    <row r="65" spans="2:3" x14ac:dyDescent="0.25">
      <c r="B65" s="36" t="s">
        <v>377</v>
      </c>
      <c r="C65" t="s">
        <v>378</v>
      </c>
    </row>
    <row r="66" spans="2:3" x14ac:dyDescent="0.25">
      <c r="B66" s="36" t="s">
        <v>379</v>
      </c>
      <c r="C66" t="s">
        <v>380</v>
      </c>
    </row>
  </sheetData>
  <sortState xmlns:xlrd2="http://schemas.microsoft.com/office/spreadsheetml/2017/richdata2" ref="A14:L39">
    <sortCondition ref="C14:C39"/>
  </sortState>
  <mergeCells count="3">
    <mergeCell ref="A1:L1"/>
    <mergeCell ref="A3:L3"/>
    <mergeCell ref="A40:L40"/>
  </mergeCells>
  <phoneticPr fontId="8" type="noConversion"/>
  <printOptions horizontalCentered="1" verticalCentered="1"/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27"/>
  <sheetViews>
    <sheetView zoomScale="150" workbookViewId="0">
      <pane xSplit="12" ySplit="2" topLeftCell="AD3" activePane="bottomRight" state="frozen"/>
      <selection pane="topRight" activeCell="A19" sqref="A19:XFD48"/>
      <selection pane="bottomLeft" activeCell="A19" sqref="A19:XFD48"/>
      <selection pane="bottomRight" activeCell="B7" sqref="B7"/>
    </sheetView>
  </sheetViews>
  <sheetFormatPr defaultColWidth="8.85546875" defaultRowHeight="15" x14ac:dyDescent="0.25"/>
  <cols>
    <col min="1" max="1" width="13.85546875" bestFit="1" customWidth="1"/>
    <col min="2" max="2" width="17.28515625" customWidth="1"/>
    <col min="3" max="3" width="4.42578125" customWidth="1"/>
    <col min="4" max="4" width="8.7109375" hidden="1" customWidth="1"/>
    <col min="5" max="5" width="5.42578125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4" width="3" customWidth="1"/>
    <col min="15" max="15" width="2.85546875" customWidth="1"/>
    <col min="16" max="16" width="7.140625" customWidth="1"/>
    <col min="17" max="17" width="3.85546875" customWidth="1"/>
    <col min="18" max="20" width="3" customWidth="1"/>
    <col min="21" max="21" width="7.28515625" customWidth="1"/>
    <col min="22" max="23" width="3" customWidth="1"/>
    <col min="24" max="24" width="3.85546875" customWidth="1"/>
    <col min="25" max="25" width="3" customWidth="1"/>
    <col min="26" max="26" width="7" customWidth="1"/>
    <col min="27" max="28" width="3" customWidth="1"/>
    <col min="29" max="29" width="2.85546875" customWidth="1"/>
    <col min="30" max="30" width="3" customWidth="1"/>
    <col min="31" max="31" width="7.140625" customWidth="1"/>
    <col min="32" max="32" width="2.85546875" customWidth="1"/>
    <col min="33" max="33" width="3" customWidth="1"/>
    <col min="34" max="34" width="3.85546875" customWidth="1"/>
    <col min="35" max="35" width="3" customWidth="1"/>
    <col min="36" max="36" width="7.140625" customWidth="1"/>
    <col min="37" max="37" width="2.85546875" customWidth="1"/>
    <col min="38" max="38" width="3" customWidth="1"/>
    <col min="39" max="39" width="3.85546875" customWidth="1"/>
    <col min="40" max="40" width="2.85546875" customWidth="1"/>
    <col min="41" max="41" width="8" customWidth="1"/>
    <col min="42" max="43" width="3" customWidth="1"/>
    <col min="44" max="44" width="3.85546875" customWidth="1"/>
    <col min="45" max="45" width="3" customWidth="1"/>
    <col min="46" max="46" width="8" customWidth="1"/>
    <col min="47" max="48" width="3" customWidth="1"/>
    <col min="49" max="49" width="3.85546875" customWidth="1"/>
    <col min="50" max="50" width="3" customWidth="1"/>
    <col min="51" max="51" width="8" customWidth="1"/>
    <col min="52" max="53" width="3" customWidth="1"/>
    <col min="54" max="54" width="3.85546875" customWidth="1"/>
    <col min="55" max="55" width="3" customWidth="1"/>
    <col min="56" max="56" width="8" bestFit="1" customWidth="1"/>
    <col min="57" max="58" width="3" customWidth="1"/>
    <col min="59" max="59" width="3.85546875" customWidth="1"/>
    <col min="60" max="60" width="3" customWidth="1"/>
    <col min="61" max="61" width="8.140625" customWidth="1"/>
    <col min="62" max="63" width="3" customWidth="1"/>
    <col min="64" max="64" width="3.85546875" customWidth="1"/>
    <col min="65" max="65" width="3" customWidth="1"/>
    <col min="66" max="66" width="9.85546875" customWidth="1"/>
    <col min="67" max="68" width="3" customWidth="1"/>
    <col min="69" max="69" width="3.85546875" customWidth="1"/>
    <col min="70" max="70" width="3" customWidth="1"/>
    <col min="71" max="71" width="10.57031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52</v>
      </c>
      <c r="B3" s="4"/>
      <c r="C3" s="4"/>
      <c r="D3" s="4"/>
      <c r="E3" s="4"/>
      <c r="F3" s="4"/>
      <c r="G3" s="5"/>
      <c r="H3" s="71"/>
      <c r="I3" s="71">
        <f>+H3+J3</f>
        <v>0</v>
      </c>
      <c r="J3" s="75"/>
      <c r="K3" s="8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 t="shared" ref="U3:U14" si="0">SUM(P3:T3)</f>
        <v>0</v>
      </c>
      <c r="V3" s="8"/>
      <c r="W3" s="8"/>
      <c r="X3" s="8"/>
      <c r="Y3" s="8"/>
      <c r="Z3" s="1">
        <f t="shared" ref="Z3:Z14" si="1">SUM(U3:Y3)</f>
        <v>0</v>
      </c>
      <c r="AA3" s="8"/>
      <c r="AB3" s="8"/>
      <c r="AC3" s="8"/>
      <c r="AD3" s="8"/>
      <c r="AE3" s="1">
        <f t="shared" ref="AE3:AE14" si="2">SUM(Z3:AD3)</f>
        <v>0</v>
      </c>
      <c r="AF3" s="8"/>
      <c r="AG3" s="8"/>
      <c r="AH3" s="8"/>
      <c r="AI3" s="8"/>
      <c r="AJ3" s="1">
        <f t="shared" ref="AJ3:AJ14" si="3">SUM(AE3:AI3)</f>
        <v>0</v>
      </c>
      <c r="AK3" s="8"/>
      <c r="AL3" s="8"/>
      <c r="AM3" s="8"/>
      <c r="AN3" s="8"/>
      <c r="AO3" s="1">
        <f t="shared" ref="AO3:AO14" si="4">SUM(AJ3:AN3)</f>
        <v>0</v>
      </c>
      <c r="AP3" s="8"/>
      <c r="AQ3" s="8"/>
      <c r="AR3" s="8"/>
      <c r="AS3" s="8"/>
      <c r="AT3" s="1">
        <f t="shared" ref="AT3:AT14" si="5">SUM(AO3:AS3)</f>
        <v>0</v>
      </c>
      <c r="AU3" s="8"/>
      <c r="AV3" s="8"/>
      <c r="AW3" s="8"/>
      <c r="AX3" s="8"/>
      <c r="AY3" s="1">
        <f t="shared" ref="AY3:AY14" si="6">SUM(AT3:AX3)</f>
        <v>0</v>
      </c>
      <c r="AZ3" s="8"/>
      <c r="BA3" s="8"/>
      <c r="BB3" s="8"/>
      <c r="BC3" s="8"/>
      <c r="BD3" s="1">
        <f t="shared" ref="BD3:BD14" si="7">SUM(AY3:BC3)</f>
        <v>0</v>
      </c>
      <c r="BE3" s="8"/>
      <c r="BF3" s="8"/>
      <c r="BG3" s="8"/>
      <c r="BH3" s="8"/>
      <c r="BI3" s="1">
        <f t="shared" ref="BI3:BI14" si="8">SUM(BD3:BH3)</f>
        <v>0</v>
      </c>
      <c r="BJ3" s="8"/>
      <c r="BK3" s="8"/>
      <c r="BL3" s="8"/>
      <c r="BM3" s="8"/>
      <c r="BN3" s="1">
        <f t="shared" ref="BN3:BN14" si="9">SUM(BI3:BM3)</f>
        <v>0</v>
      </c>
      <c r="BO3" s="8"/>
      <c r="BP3" s="8"/>
      <c r="BQ3" s="8"/>
      <c r="BR3" s="8"/>
      <c r="BS3" s="1">
        <f t="shared" ref="BS3:BS14" si="10">SUM(BN3:BR3)</f>
        <v>0</v>
      </c>
    </row>
    <row r="4" spans="1:71" s="86" customFormat="1" x14ac:dyDescent="0.25">
      <c r="A4" s="82"/>
      <c r="B4" s="157" t="s">
        <v>53</v>
      </c>
      <c r="C4" s="87">
        <v>7</v>
      </c>
      <c r="D4" s="88">
        <v>1747</v>
      </c>
      <c r="E4" s="115">
        <v>29</v>
      </c>
      <c r="F4" s="82"/>
      <c r="G4" s="89">
        <f>$BS4/E4</f>
        <v>1.0689655172413792</v>
      </c>
      <c r="H4" s="90">
        <v>17</v>
      </c>
      <c r="I4" s="90">
        <f t="shared" ref="I4:I14" si="11">+H4+J4</f>
        <v>20</v>
      </c>
      <c r="J4" s="91">
        <v>3</v>
      </c>
      <c r="K4" s="92">
        <v>2025</v>
      </c>
      <c r="L4" s="8">
        <v>2025</v>
      </c>
      <c r="M4" s="85"/>
      <c r="N4" s="85">
        <v>1</v>
      </c>
      <c r="O4" s="85"/>
      <c r="P4" s="84">
        <f t="shared" ref="P4:P14" si="12">H4+SUM(M4:O4)</f>
        <v>18</v>
      </c>
      <c r="Q4" s="85"/>
      <c r="R4" s="85"/>
      <c r="S4" s="85">
        <v>5</v>
      </c>
      <c r="T4" s="85"/>
      <c r="U4" s="82">
        <f t="shared" si="0"/>
        <v>23</v>
      </c>
      <c r="V4" s="85">
        <v>3</v>
      </c>
      <c r="W4" s="85">
        <v>1</v>
      </c>
      <c r="X4" s="85"/>
      <c r="Y4" s="85"/>
      <c r="Z4" s="82">
        <f t="shared" si="1"/>
        <v>27</v>
      </c>
      <c r="AA4" s="85"/>
      <c r="AB4" s="85">
        <v>2</v>
      </c>
      <c r="AC4" s="85"/>
      <c r="AD4" s="85"/>
      <c r="AE4" s="82">
        <f t="shared" si="2"/>
        <v>29</v>
      </c>
      <c r="AF4" s="85"/>
      <c r="AG4" s="85"/>
      <c r="AH4" s="85"/>
      <c r="AI4" s="85"/>
      <c r="AJ4" s="82">
        <f t="shared" si="3"/>
        <v>29</v>
      </c>
      <c r="AK4" s="85"/>
      <c r="AL4" s="85"/>
      <c r="AM4" s="85"/>
      <c r="AN4" s="85"/>
      <c r="AO4" s="82">
        <f t="shared" si="4"/>
        <v>29</v>
      </c>
      <c r="AP4" s="85"/>
      <c r="AQ4" s="85">
        <v>2</v>
      </c>
      <c r="AR4" s="85"/>
      <c r="AS4" s="85"/>
      <c r="AT4" s="82">
        <f t="shared" si="5"/>
        <v>31</v>
      </c>
      <c r="AU4" s="85"/>
      <c r="AV4" s="85"/>
      <c r="AW4" s="85"/>
      <c r="AX4" s="85"/>
      <c r="AY4" s="82">
        <f t="shared" si="6"/>
        <v>31</v>
      </c>
      <c r="AZ4" s="85"/>
      <c r="BA4" s="85"/>
      <c r="BB4" s="85"/>
      <c r="BC4" s="85"/>
      <c r="BD4" s="82">
        <f t="shared" si="7"/>
        <v>31</v>
      </c>
      <c r="BE4" s="85"/>
      <c r="BF4" s="85"/>
      <c r="BG4" s="85"/>
      <c r="BH4" s="85"/>
      <c r="BI4" s="82">
        <f t="shared" si="8"/>
        <v>31</v>
      </c>
      <c r="BJ4" s="85"/>
      <c r="BK4" s="85"/>
      <c r="BL4" s="85"/>
      <c r="BM4" s="85"/>
      <c r="BN4" s="82">
        <f t="shared" si="9"/>
        <v>31</v>
      </c>
      <c r="BO4" s="85"/>
      <c r="BP4" s="85"/>
      <c r="BQ4" s="85"/>
      <c r="BR4" s="85"/>
      <c r="BS4" s="82">
        <f t="shared" si="10"/>
        <v>31</v>
      </c>
    </row>
    <row r="5" spans="1:71" s="86" customFormat="1" x14ac:dyDescent="0.25">
      <c r="A5" s="158"/>
      <c r="B5" s="158" t="s">
        <v>54</v>
      </c>
      <c r="C5" s="159">
        <v>16</v>
      </c>
      <c r="D5" s="160">
        <v>2333</v>
      </c>
      <c r="E5" s="158">
        <v>44</v>
      </c>
      <c r="F5" s="158"/>
      <c r="G5" s="89">
        <f t="shared" ref="G5:G14" si="13">$BS5/E5</f>
        <v>0.97727272727272729</v>
      </c>
      <c r="H5" s="161">
        <v>20</v>
      </c>
      <c r="I5" s="161">
        <f t="shared" si="11"/>
        <v>20</v>
      </c>
      <c r="J5" s="162"/>
      <c r="K5" s="163">
        <v>2025</v>
      </c>
      <c r="L5" s="8">
        <v>2025</v>
      </c>
      <c r="M5" s="164"/>
      <c r="N5" s="164"/>
      <c r="O5" s="164"/>
      <c r="P5" s="165">
        <f t="shared" si="12"/>
        <v>20</v>
      </c>
      <c r="Q5" s="164"/>
      <c r="R5" s="164"/>
      <c r="S5" s="164">
        <v>23</v>
      </c>
      <c r="T5" s="164"/>
      <c r="U5" s="158">
        <f t="shared" si="0"/>
        <v>43</v>
      </c>
      <c r="V5" s="164"/>
      <c r="W5" s="164"/>
      <c r="X5" s="164"/>
      <c r="Y5" s="164"/>
      <c r="Z5" s="158">
        <f t="shared" si="1"/>
        <v>43</v>
      </c>
      <c r="AA5" s="164"/>
      <c r="AB5" s="164"/>
      <c r="AC5" s="164"/>
      <c r="AD5" s="164"/>
      <c r="AE5" s="158">
        <f t="shared" si="2"/>
        <v>43</v>
      </c>
      <c r="AF5" s="164"/>
      <c r="AG5" s="164"/>
      <c r="AH5" s="164"/>
      <c r="AI5" s="164"/>
      <c r="AJ5" s="158">
        <f t="shared" si="3"/>
        <v>43</v>
      </c>
      <c r="AK5" s="164"/>
      <c r="AL5" s="164"/>
      <c r="AM5" s="164"/>
      <c r="AN5" s="164"/>
      <c r="AO5" s="158">
        <f t="shared" si="4"/>
        <v>43</v>
      </c>
      <c r="AP5" s="164"/>
      <c r="AQ5" s="164"/>
      <c r="AR5" s="164"/>
      <c r="AS5" s="164"/>
      <c r="AT5" s="158">
        <f t="shared" si="5"/>
        <v>43</v>
      </c>
      <c r="AU5" s="164"/>
      <c r="AV5" s="164"/>
      <c r="AW5" s="164"/>
      <c r="AX5" s="164"/>
      <c r="AY5" s="158">
        <f t="shared" si="6"/>
        <v>43</v>
      </c>
      <c r="AZ5" s="164"/>
      <c r="BA5" s="164"/>
      <c r="BB5" s="164"/>
      <c r="BC5" s="164"/>
      <c r="BD5" s="158">
        <f t="shared" si="7"/>
        <v>43</v>
      </c>
      <c r="BE5" s="164"/>
      <c r="BF5" s="164"/>
      <c r="BG5" s="164"/>
      <c r="BH5" s="164"/>
      <c r="BI5" s="158">
        <f t="shared" si="8"/>
        <v>43</v>
      </c>
      <c r="BJ5" s="164"/>
      <c r="BK5" s="164"/>
      <c r="BL5" s="164"/>
      <c r="BM5" s="164"/>
      <c r="BN5" s="158">
        <f t="shared" si="9"/>
        <v>43</v>
      </c>
      <c r="BO5" s="164"/>
      <c r="BP5" s="164"/>
      <c r="BQ5" s="164"/>
      <c r="BR5" s="164"/>
      <c r="BS5" s="158">
        <f t="shared" si="10"/>
        <v>43</v>
      </c>
    </row>
    <row r="6" spans="1:71" s="147" customFormat="1" x14ac:dyDescent="0.25">
      <c r="A6" s="141"/>
      <c r="B6" s="141" t="s">
        <v>55</v>
      </c>
      <c r="C6" s="142">
        <v>19</v>
      </c>
      <c r="D6" s="196">
        <v>9375</v>
      </c>
      <c r="E6" s="141">
        <v>46</v>
      </c>
      <c r="F6" s="141"/>
      <c r="G6" s="182">
        <f t="shared" si="13"/>
        <v>1.3695652173913044</v>
      </c>
      <c r="H6" s="144">
        <v>23</v>
      </c>
      <c r="I6" s="144">
        <f t="shared" si="11"/>
        <v>23</v>
      </c>
      <c r="J6" s="145"/>
      <c r="K6" s="146">
        <v>2025</v>
      </c>
      <c r="L6" s="183">
        <v>2025</v>
      </c>
      <c r="M6" s="146"/>
      <c r="N6" s="146">
        <v>18</v>
      </c>
      <c r="O6" s="146"/>
      <c r="P6" s="144">
        <f t="shared" si="12"/>
        <v>41</v>
      </c>
      <c r="Q6" s="146"/>
      <c r="R6" s="146">
        <v>1</v>
      </c>
      <c r="S6" s="146">
        <v>21</v>
      </c>
      <c r="T6" s="146"/>
      <c r="U6" s="141">
        <f t="shared" si="0"/>
        <v>63</v>
      </c>
      <c r="V6" s="146"/>
      <c r="W6" s="146"/>
      <c r="X6" s="146"/>
      <c r="Y6" s="146"/>
      <c r="Z6" s="141">
        <f t="shared" si="1"/>
        <v>63</v>
      </c>
      <c r="AA6" s="146"/>
      <c r="AB6" s="146"/>
      <c r="AC6" s="146"/>
      <c r="AD6" s="146"/>
      <c r="AE6" s="141">
        <f t="shared" si="2"/>
        <v>63</v>
      </c>
      <c r="AF6" s="146"/>
      <c r="AG6" s="146"/>
      <c r="AH6" s="146"/>
      <c r="AI6" s="146"/>
      <c r="AJ6" s="141">
        <f t="shared" si="3"/>
        <v>63</v>
      </c>
      <c r="AK6" s="146"/>
      <c r="AL6" s="146"/>
      <c r="AM6" s="146"/>
      <c r="AN6" s="146"/>
      <c r="AO6" s="141">
        <f t="shared" si="4"/>
        <v>63</v>
      </c>
      <c r="AP6" s="146"/>
      <c r="AQ6" s="146"/>
      <c r="AR6" s="146"/>
      <c r="AS6" s="146"/>
      <c r="AT6" s="141">
        <f t="shared" si="5"/>
        <v>63</v>
      </c>
      <c r="AU6" s="146"/>
      <c r="AV6" s="146"/>
      <c r="AW6" s="146"/>
      <c r="AX6" s="146"/>
      <c r="AY6" s="141">
        <f t="shared" si="6"/>
        <v>63</v>
      </c>
      <c r="AZ6" s="146"/>
      <c r="BA6" s="146"/>
      <c r="BB6" s="146"/>
      <c r="BC6" s="146"/>
      <c r="BD6" s="141">
        <f t="shared" si="7"/>
        <v>63</v>
      </c>
      <c r="BE6" s="146"/>
      <c r="BF6" s="146"/>
      <c r="BG6" s="146"/>
      <c r="BH6" s="146"/>
      <c r="BI6" s="141">
        <f t="shared" si="8"/>
        <v>63</v>
      </c>
      <c r="BJ6" s="146"/>
      <c r="BK6" s="146"/>
      <c r="BL6" s="146"/>
      <c r="BM6" s="146"/>
      <c r="BN6" s="141">
        <f t="shared" si="9"/>
        <v>63</v>
      </c>
      <c r="BO6" s="146"/>
      <c r="BP6" s="146"/>
      <c r="BQ6" s="146"/>
      <c r="BR6" s="146"/>
      <c r="BS6" s="141">
        <f t="shared" si="10"/>
        <v>63</v>
      </c>
    </row>
    <row r="7" spans="1:71" s="86" customFormat="1" x14ac:dyDescent="0.25">
      <c r="A7" s="116"/>
      <c r="B7" s="116" t="s">
        <v>56</v>
      </c>
      <c r="C7" s="166">
        <v>23</v>
      </c>
      <c r="D7" s="167">
        <v>5057</v>
      </c>
      <c r="E7" s="116">
        <v>18</v>
      </c>
      <c r="F7" s="116"/>
      <c r="G7" s="89">
        <f t="shared" si="13"/>
        <v>0.94444444444444442</v>
      </c>
      <c r="H7" s="90">
        <v>5</v>
      </c>
      <c r="I7" s="90">
        <f t="shared" si="11"/>
        <v>5</v>
      </c>
      <c r="J7" s="168"/>
      <c r="K7" s="92">
        <v>2025</v>
      </c>
      <c r="L7" s="8">
        <v>2025</v>
      </c>
      <c r="M7" s="92"/>
      <c r="N7" s="92">
        <v>1</v>
      </c>
      <c r="O7" s="92"/>
      <c r="P7" s="90">
        <f t="shared" si="12"/>
        <v>6</v>
      </c>
      <c r="Q7" s="92"/>
      <c r="R7" s="92"/>
      <c r="S7" s="92">
        <v>9</v>
      </c>
      <c r="T7" s="92"/>
      <c r="U7" s="116">
        <f t="shared" si="0"/>
        <v>15</v>
      </c>
      <c r="V7" s="92"/>
      <c r="W7" s="92"/>
      <c r="X7" s="92"/>
      <c r="Y7" s="92"/>
      <c r="Z7" s="116">
        <f t="shared" si="1"/>
        <v>15</v>
      </c>
      <c r="AA7" s="92"/>
      <c r="AB7" s="92"/>
      <c r="AC7" s="92"/>
      <c r="AD7" s="92"/>
      <c r="AE7" s="116">
        <f t="shared" si="2"/>
        <v>15</v>
      </c>
      <c r="AF7" s="92"/>
      <c r="AG7" s="92"/>
      <c r="AH7" s="92"/>
      <c r="AI7" s="92"/>
      <c r="AJ7" s="116">
        <f t="shared" si="3"/>
        <v>15</v>
      </c>
      <c r="AK7" s="92"/>
      <c r="AL7" s="92"/>
      <c r="AM7" s="92"/>
      <c r="AN7" s="92"/>
      <c r="AO7" s="116">
        <f t="shared" si="4"/>
        <v>15</v>
      </c>
      <c r="AP7" s="92"/>
      <c r="AQ7" s="92">
        <v>2</v>
      </c>
      <c r="AR7" s="92"/>
      <c r="AS7" s="92"/>
      <c r="AT7" s="116">
        <f t="shared" si="5"/>
        <v>17</v>
      </c>
      <c r="AU7" s="92"/>
      <c r="AV7" s="92"/>
      <c r="AW7" s="92"/>
      <c r="AX7" s="92"/>
      <c r="AY7" s="116">
        <f t="shared" si="6"/>
        <v>17</v>
      </c>
      <c r="AZ7" s="92"/>
      <c r="BA7" s="92"/>
      <c r="BB7" s="92"/>
      <c r="BC7" s="92"/>
      <c r="BD7" s="116">
        <f t="shared" si="7"/>
        <v>17</v>
      </c>
      <c r="BE7" s="92"/>
      <c r="BF7" s="92"/>
      <c r="BG7" s="92"/>
      <c r="BH7" s="92"/>
      <c r="BI7" s="116">
        <f t="shared" si="8"/>
        <v>17</v>
      </c>
      <c r="BJ7" s="92"/>
      <c r="BK7" s="92"/>
      <c r="BL7" s="92"/>
      <c r="BM7" s="92"/>
      <c r="BN7" s="116">
        <f t="shared" si="9"/>
        <v>17</v>
      </c>
      <c r="BO7" s="92"/>
      <c r="BP7" s="92"/>
      <c r="BQ7" s="92"/>
      <c r="BR7" s="92"/>
      <c r="BS7" s="116">
        <f t="shared" si="10"/>
        <v>17</v>
      </c>
    </row>
    <row r="8" spans="1:71" s="147" customFormat="1" x14ac:dyDescent="0.25">
      <c r="A8" s="141"/>
      <c r="B8" s="197" t="s">
        <v>57</v>
      </c>
      <c r="C8" s="142">
        <v>40</v>
      </c>
      <c r="D8" s="151">
        <v>7041</v>
      </c>
      <c r="E8" s="141">
        <v>32</v>
      </c>
      <c r="F8" s="141"/>
      <c r="G8" s="182">
        <f t="shared" si="13"/>
        <v>1.0625</v>
      </c>
      <c r="H8" s="177">
        <v>23</v>
      </c>
      <c r="I8" s="177">
        <f t="shared" si="11"/>
        <v>24</v>
      </c>
      <c r="J8" s="145">
        <v>1</v>
      </c>
      <c r="K8" s="183">
        <v>2025</v>
      </c>
      <c r="L8" s="183">
        <v>2025</v>
      </c>
      <c r="M8" s="146"/>
      <c r="N8" s="146"/>
      <c r="O8" s="146"/>
      <c r="P8" s="144">
        <f t="shared" si="12"/>
        <v>23</v>
      </c>
      <c r="Q8" s="146">
        <v>1</v>
      </c>
      <c r="R8" s="146"/>
      <c r="S8" s="146">
        <v>9</v>
      </c>
      <c r="T8" s="146"/>
      <c r="U8" s="141">
        <f t="shared" si="0"/>
        <v>33</v>
      </c>
      <c r="V8" s="146"/>
      <c r="W8" s="146"/>
      <c r="X8" s="146"/>
      <c r="Y8" s="146"/>
      <c r="Z8" s="141">
        <f t="shared" si="1"/>
        <v>33</v>
      </c>
      <c r="AA8" s="146"/>
      <c r="AB8" s="146"/>
      <c r="AC8" s="146"/>
      <c r="AD8" s="146"/>
      <c r="AE8" s="141">
        <f t="shared" si="2"/>
        <v>33</v>
      </c>
      <c r="AF8" s="146"/>
      <c r="AG8" s="146"/>
      <c r="AH8" s="146"/>
      <c r="AI8" s="146"/>
      <c r="AJ8" s="141">
        <f t="shared" si="3"/>
        <v>33</v>
      </c>
      <c r="AK8" s="146"/>
      <c r="AL8" s="146">
        <v>1</v>
      </c>
      <c r="AM8" s="146"/>
      <c r="AN8" s="146"/>
      <c r="AO8" s="141">
        <f t="shared" si="4"/>
        <v>34</v>
      </c>
      <c r="AP8" s="146"/>
      <c r="AQ8" s="146"/>
      <c r="AR8" s="146"/>
      <c r="AS8" s="146"/>
      <c r="AT8" s="141">
        <f t="shared" si="5"/>
        <v>34</v>
      </c>
      <c r="AU8" s="146"/>
      <c r="AV8" s="146"/>
      <c r="AW8" s="146"/>
      <c r="AX8" s="146"/>
      <c r="AY8" s="141">
        <f t="shared" si="6"/>
        <v>34</v>
      </c>
      <c r="AZ8" s="146"/>
      <c r="BA8" s="146"/>
      <c r="BB8" s="146"/>
      <c r="BC8" s="146"/>
      <c r="BD8" s="141">
        <f t="shared" si="7"/>
        <v>34</v>
      </c>
      <c r="BE8" s="146"/>
      <c r="BF8" s="146"/>
      <c r="BG8" s="146"/>
      <c r="BH8" s="146"/>
      <c r="BI8" s="141">
        <f t="shared" si="8"/>
        <v>34</v>
      </c>
      <c r="BJ8" s="146"/>
      <c r="BK8" s="146"/>
      <c r="BL8" s="146"/>
      <c r="BM8" s="146"/>
      <c r="BN8" s="141">
        <f t="shared" si="9"/>
        <v>34</v>
      </c>
      <c r="BO8" s="146"/>
      <c r="BP8" s="146"/>
      <c r="BQ8" s="146"/>
      <c r="BR8" s="146"/>
      <c r="BS8" s="141">
        <f t="shared" si="10"/>
        <v>34</v>
      </c>
    </row>
    <row r="9" spans="1:71" s="147" customFormat="1" x14ac:dyDescent="0.25">
      <c r="A9" s="141"/>
      <c r="B9" s="141" t="s">
        <v>58</v>
      </c>
      <c r="C9" s="142">
        <v>43</v>
      </c>
      <c r="D9" s="151">
        <v>7734</v>
      </c>
      <c r="E9" s="141">
        <v>35</v>
      </c>
      <c r="F9" s="141"/>
      <c r="G9" s="182">
        <f t="shared" si="13"/>
        <v>1.0285714285714285</v>
      </c>
      <c r="H9" s="177">
        <v>24</v>
      </c>
      <c r="I9" s="177">
        <f t="shared" si="11"/>
        <v>24</v>
      </c>
      <c r="J9" s="145"/>
      <c r="K9" s="183">
        <v>2025</v>
      </c>
      <c r="L9" s="183">
        <v>2025</v>
      </c>
      <c r="M9" s="146"/>
      <c r="N9" s="146"/>
      <c r="O9" s="146"/>
      <c r="P9" s="144">
        <f t="shared" si="12"/>
        <v>24</v>
      </c>
      <c r="Q9" s="146"/>
      <c r="R9" s="146"/>
      <c r="S9" s="146">
        <v>11</v>
      </c>
      <c r="T9" s="146"/>
      <c r="U9" s="141">
        <f t="shared" si="0"/>
        <v>35</v>
      </c>
      <c r="V9" s="146"/>
      <c r="W9" s="146"/>
      <c r="X9" s="146"/>
      <c r="Y9" s="146"/>
      <c r="Z9" s="141">
        <f t="shared" si="1"/>
        <v>35</v>
      </c>
      <c r="AA9" s="146"/>
      <c r="AB9" s="146"/>
      <c r="AC9" s="146"/>
      <c r="AD9" s="146">
        <v>1</v>
      </c>
      <c r="AE9" s="141">
        <f t="shared" si="2"/>
        <v>36</v>
      </c>
      <c r="AF9" s="146"/>
      <c r="AG9" s="146"/>
      <c r="AH9" s="146"/>
      <c r="AI9" s="146"/>
      <c r="AJ9" s="141">
        <f t="shared" si="3"/>
        <v>36</v>
      </c>
      <c r="AK9" s="146"/>
      <c r="AL9" s="146"/>
      <c r="AM9" s="146"/>
      <c r="AN9" s="146"/>
      <c r="AO9" s="141">
        <f t="shared" si="4"/>
        <v>36</v>
      </c>
      <c r="AP9" s="146"/>
      <c r="AQ9" s="146"/>
      <c r="AR9" s="146"/>
      <c r="AS9" s="146"/>
      <c r="AT9" s="141">
        <f t="shared" si="5"/>
        <v>36</v>
      </c>
      <c r="AU9" s="146"/>
      <c r="AV9" s="146"/>
      <c r="AW9" s="146"/>
      <c r="AX9" s="146"/>
      <c r="AY9" s="141">
        <f t="shared" si="6"/>
        <v>36</v>
      </c>
      <c r="AZ9" s="146"/>
      <c r="BA9" s="146"/>
      <c r="BB9" s="146"/>
      <c r="BC9" s="146"/>
      <c r="BD9" s="141">
        <f t="shared" si="7"/>
        <v>36</v>
      </c>
      <c r="BE9" s="146"/>
      <c r="BF9" s="146"/>
      <c r="BG9" s="146"/>
      <c r="BH9" s="146"/>
      <c r="BI9" s="141">
        <f t="shared" si="8"/>
        <v>36</v>
      </c>
      <c r="BJ9" s="146"/>
      <c r="BK9" s="146"/>
      <c r="BL9" s="146"/>
      <c r="BM9" s="146"/>
      <c r="BN9" s="141">
        <f t="shared" si="9"/>
        <v>36</v>
      </c>
      <c r="BO9" s="146"/>
      <c r="BP9" s="146"/>
      <c r="BQ9" s="146"/>
      <c r="BR9" s="146"/>
      <c r="BS9" s="141">
        <f t="shared" si="10"/>
        <v>36</v>
      </c>
    </row>
    <row r="10" spans="1:71" s="86" customFormat="1" x14ac:dyDescent="0.25">
      <c r="A10" s="82"/>
      <c r="B10" s="117" t="s">
        <v>59</v>
      </c>
      <c r="C10" s="87">
        <v>44</v>
      </c>
      <c r="D10" s="88">
        <v>888</v>
      </c>
      <c r="E10" s="82">
        <v>21</v>
      </c>
      <c r="F10" s="82"/>
      <c r="G10" s="89">
        <f t="shared" si="13"/>
        <v>0.95238095238095233</v>
      </c>
      <c r="H10" s="90">
        <v>14</v>
      </c>
      <c r="I10" s="90">
        <f t="shared" si="11"/>
        <v>14</v>
      </c>
      <c r="J10" s="91"/>
      <c r="K10" s="92">
        <v>2025</v>
      </c>
      <c r="L10" s="8">
        <v>2025</v>
      </c>
      <c r="M10" s="85"/>
      <c r="N10" s="85"/>
      <c r="O10" s="85"/>
      <c r="P10" s="84">
        <f t="shared" si="12"/>
        <v>14</v>
      </c>
      <c r="Q10" s="85"/>
      <c r="R10" s="85"/>
      <c r="S10" s="85">
        <v>6</v>
      </c>
      <c r="T10" s="85"/>
      <c r="U10" s="82">
        <f t="shared" si="0"/>
        <v>20</v>
      </c>
      <c r="V10" s="85"/>
      <c r="W10" s="85"/>
      <c r="X10" s="85"/>
      <c r="Y10" s="85"/>
      <c r="Z10" s="82">
        <f t="shared" si="1"/>
        <v>20</v>
      </c>
      <c r="AA10" s="85"/>
      <c r="AB10" s="85"/>
      <c r="AC10" s="85"/>
      <c r="AD10" s="85"/>
      <c r="AE10" s="82">
        <f t="shared" si="2"/>
        <v>20</v>
      </c>
      <c r="AF10" s="85"/>
      <c r="AG10" s="85"/>
      <c r="AH10" s="85"/>
      <c r="AI10" s="85"/>
      <c r="AJ10" s="82">
        <f t="shared" si="3"/>
        <v>20</v>
      </c>
      <c r="AK10" s="85"/>
      <c r="AL10" s="85"/>
      <c r="AM10" s="85"/>
      <c r="AN10" s="85"/>
      <c r="AO10" s="82">
        <f t="shared" si="4"/>
        <v>20</v>
      </c>
      <c r="AP10" s="85"/>
      <c r="AQ10" s="85"/>
      <c r="AR10" s="85"/>
      <c r="AS10" s="85"/>
      <c r="AT10" s="82">
        <f t="shared" si="5"/>
        <v>20</v>
      </c>
      <c r="AU10" s="85"/>
      <c r="AV10" s="85"/>
      <c r="AW10" s="85"/>
      <c r="AX10" s="85"/>
      <c r="AY10" s="82">
        <f t="shared" si="6"/>
        <v>20</v>
      </c>
      <c r="AZ10" s="85"/>
      <c r="BA10" s="85"/>
      <c r="BB10" s="85"/>
      <c r="BC10" s="85"/>
      <c r="BD10" s="82">
        <f t="shared" si="7"/>
        <v>20</v>
      </c>
      <c r="BE10" s="85"/>
      <c r="BF10" s="85"/>
      <c r="BG10" s="85"/>
      <c r="BH10" s="85"/>
      <c r="BI10" s="82">
        <f t="shared" si="8"/>
        <v>20</v>
      </c>
      <c r="BJ10" s="85"/>
      <c r="BK10" s="85"/>
      <c r="BL10" s="85"/>
      <c r="BM10" s="85"/>
      <c r="BN10" s="82">
        <f t="shared" si="9"/>
        <v>20</v>
      </c>
      <c r="BO10" s="85"/>
      <c r="BP10" s="85"/>
      <c r="BQ10" s="85"/>
      <c r="BR10" s="85"/>
      <c r="BS10" s="82">
        <f t="shared" si="10"/>
        <v>20</v>
      </c>
    </row>
    <row r="11" spans="1:71" s="147" customFormat="1" x14ac:dyDescent="0.25">
      <c r="A11" s="141"/>
      <c r="B11" s="181" t="s">
        <v>60</v>
      </c>
      <c r="C11" s="142">
        <v>61</v>
      </c>
      <c r="D11" s="151">
        <v>9650</v>
      </c>
      <c r="E11" s="141">
        <v>31</v>
      </c>
      <c r="F11" s="141"/>
      <c r="G11" s="182">
        <f t="shared" si="13"/>
        <v>1</v>
      </c>
      <c r="H11" s="177">
        <v>31</v>
      </c>
      <c r="I11" s="177">
        <f t="shared" si="11"/>
        <v>31</v>
      </c>
      <c r="J11" s="145"/>
      <c r="K11" s="183">
        <v>2025</v>
      </c>
      <c r="L11" s="183">
        <v>2025</v>
      </c>
      <c r="M11" s="146"/>
      <c r="N11" s="146"/>
      <c r="O11" s="146"/>
      <c r="P11" s="144">
        <f t="shared" si="12"/>
        <v>31</v>
      </c>
      <c r="Q11" s="146"/>
      <c r="R11" s="146"/>
      <c r="S11" s="146"/>
      <c r="T11" s="146"/>
      <c r="U11" s="141">
        <f t="shared" si="0"/>
        <v>31</v>
      </c>
      <c r="V11" s="146"/>
      <c r="W11" s="146"/>
      <c r="X11" s="146"/>
      <c r="Y11" s="146"/>
      <c r="Z11" s="141">
        <f t="shared" si="1"/>
        <v>31</v>
      </c>
      <c r="AA11" s="146"/>
      <c r="AB11" s="146"/>
      <c r="AC11" s="146"/>
      <c r="AD11" s="146"/>
      <c r="AE11" s="141">
        <f t="shared" si="2"/>
        <v>31</v>
      </c>
      <c r="AF11" s="146"/>
      <c r="AG11" s="146"/>
      <c r="AH11" s="146"/>
      <c r="AI11" s="146"/>
      <c r="AJ11" s="141">
        <f t="shared" si="3"/>
        <v>31</v>
      </c>
      <c r="AK11" s="146"/>
      <c r="AL11" s="146"/>
      <c r="AM11" s="146"/>
      <c r="AN11" s="146"/>
      <c r="AO11" s="141">
        <f t="shared" si="4"/>
        <v>31</v>
      </c>
      <c r="AP11" s="146"/>
      <c r="AQ11" s="146"/>
      <c r="AR11" s="146"/>
      <c r="AS11" s="146"/>
      <c r="AT11" s="141">
        <f t="shared" si="5"/>
        <v>31</v>
      </c>
      <c r="AU11" s="146"/>
      <c r="AV11" s="146"/>
      <c r="AW11" s="146"/>
      <c r="AX11" s="146"/>
      <c r="AY11" s="141">
        <f t="shared" si="6"/>
        <v>31</v>
      </c>
      <c r="AZ11" s="146"/>
      <c r="BA11" s="146"/>
      <c r="BB11" s="146"/>
      <c r="BC11" s="146"/>
      <c r="BD11" s="141">
        <f t="shared" si="7"/>
        <v>31</v>
      </c>
      <c r="BE11" s="146"/>
      <c r="BF11" s="146"/>
      <c r="BG11" s="146"/>
      <c r="BH11" s="146"/>
      <c r="BI11" s="141">
        <f t="shared" si="8"/>
        <v>31</v>
      </c>
      <c r="BJ11" s="146"/>
      <c r="BK11" s="146"/>
      <c r="BL11" s="146"/>
      <c r="BM11" s="146"/>
      <c r="BN11" s="141">
        <f t="shared" si="9"/>
        <v>31</v>
      </c>
      <c r="BO11" s="146"/>
      <c r="BP11" s="146"/>
      <c r="BQ11" s="146"/>
      <c r="BR11" s="146"/>
      <c r="BS11" s="141">
        <f t="shared" si="10"/>
        <v>31</v>
      </c>
    </row>
    <row r="12" spans="1:71" s="86" customFormat="1" x14ac:dyDescent="0.25">
      <c r="A12" s="82"/>
      <c r="B12" s="117" t="s">
        <v>61</v>
      </c>
      <c r="C12" s="87">
        <v>66</v>
      </c>
      <c r="D12" s="88"/>
      <c r="E12" s="82">
        <v>26</v>
      </c>
      <c r="F12" s="82"/>
      <c r="G12" s="89">
        <f t="shared" si="13"/>
        <v>0.5</v>
      </c>
      <c r="H12" s="90">
        <v>7</v>
      </c>
      <c r="I12" s="90">
        <f t="shared" si="11"/>
        <v>8</v>
      </c>
      <c r="J12" s="91">
        <v>1</v>
      </c>
      <c r="K12" s="92"/>
      <c r="L12" s="8">
        <v>2025</v>
      </c>
      <c r="M12" s="85"/>
      <c r="N12" s="85">
        <v>5</v>
      </c>
      <c r="O12" s="85"/>
      <c r="P12" s="84">
        <f t="shared" si="12"/>
        <v>12</v>
      </c>
      <c r="Q12" s="85"/>
      <c r="R12" s="85"/>
      <c r="S12" s="85"/>
      <c r="T12" s="85"/>
      <c r="U12" s="82">
        <f t="shared" si="0"/>
        <v>12</v>
      </c>
      <c r="V12" s="85"/>
      <c r="W12" s="85"/>
      <c r="X12" s="85"/>
      <c r="Y12" s="85"/>
      <c r="Z12" s="82">
        <f t="shared" si="1"/>
        <v>12</v>
      </c>
      <c r="AA12" s="85"/>
      <c r="AB12" s="85"/>
      <c r="AC12" s="85"/>
      <c r="AD12" s="85"/>
      <c r="AE12" s="82">
        <f t="shared" si="2"/>
        <v>12</v>
      </c>
      <c r="AF12" s="85"/>
      <c r="AG12" s="85"/>
      <c r="AH12" s="85"/>
      <c r="AI12" s="85"/>
      <c r="AJ12" s="82">
        <f t="shared" si="3"/>
        <v>12</v>
      </c>
      <c r="AK12" s="85"/>
      <c r="AL12" s="85"/>
      <c r="AM12" s="85"/>
      <c r="AN12" s="85"/>
      <c r="AO12" s="82">
        <f t="shared" si="4"/>
        <v>12</v>
      </c>
      <c r="AP12" s="85"/>
      <c r="AQ12" s="85"/>
      <c r="AR12" s="85"/>
      <c r="AS12" s="85"/>
      <c r="AT12" s="82">
        <f t="shared" si="5"/>
        <v>12</v>
      </c>
      <c r="AU12" s="85">
        <v>1</v>
      </c>
      <c r="AV12" s="85"/>
      <c r="AW12" s="85"/>
      <c r="AX12" s="85"/>
      <c r="AY12" s="82">
        <f t="shared" si="6"/>
        <v>13</v>
      </c>
      <c r="AZ12" s="85"/>
      <c r="BA12" s="85"/>
      <c r="BB12" s="85"/>
      <c r="BC12" s="85"/>
      <c r="BD12" s="82">
        <f t="shared" si="7"/>
        <v>13</v>
      </c>
      <c r="BE12" s="85"/>
      <c r="BF12" s="85"/>
      <c r="BG12" s="85"/>
      <c r="BH12" s="85"/>
      <c r="BI12" s="82">
        <f t="shared" si="8"/>
        <v>13</v>
      </c>
      <c r="BJ12" s="85"/>
      <c r="BK12" s="85"/>
      <c r="BL12" s="85"/>
      <c r="BM12" s="85"/>
      <c r="BN12" s="82">
        <f t="shared" si="9"/>
        <v>13</v>
      </c>
      <c r="BO12" s="85"/>
      <c r="BP12" s="85"/>
      <c r="BQ12" s="85"/>
      <c r="BR12" s="85"/>
      <c r="BS12" s="82">
        <f t="shared" si="10"/>
        <v>13</v>
      </c>
    </row>
    <row r="13" spans="1:71" s="86" customFormat="1" x14ac:dyDescent="0.25">
      <c r="A13" s="82"/>
      <c r="B13" s="117" t="s">
        <v>62</v>
      </c>
      <c r="C13" s="87">
        <v>68</v>
      </c>
      <c r="D13" s="88">
        <v>5059</v>
      </c>
      <c r="E13" s="82">
        <v>66</v>
      </c>
      <c r="F13" s="82"/>
      <c r="G13" s="89">
        <f t="shared" si="13"/>
        <v>1.0303030303030303</v>
      </c>
      <c r="H13" s="90">
        <v>47</v>
      </c>
      <c r="I13" s="90">
        <f t="shared" si="11"/>
        <v>47</v>
      </c>
      <c r="J13" s="91"/>
      <c r="K13" s="92">
        <v>2025</v>
      </c>
      <c r="L13" s="8">
        <v>2025</v>
      </c>
      <c r="M13" s="85"/>
      <c r="N13" s="85"/>
      <c r="O13" s="85"/>
      <c r="P13" s="84">
        <f t="shared" si="12"/>
        <v>47</v>
      </c>
      <c r="Q13" s="85"/>
      <c r="R13" s="85"/>
      <c r="S13" s="85"/>
      <c r="T13" s="85"/>
      <c r="U13" s="82">
        <f t="shared" si="0"/>
        <v>47</v>
      </c>
      <c r="V13" s="85"/>
      <c r="W13" s="85"/>
      <c r="X13" s="85"/>
      <c r="Y13" s="85"/>
      <c r="Z13" s="82">
        <f t="shared" si="1"/>
        <v>47</v>
      </c>
      <c r="AA13" s="85"/>
      <c r="AB13" s="85"/>
      <c r="AC13" s="85"/>
      <c r="AD13" s="85"/>
      <c r="AE13" s="82">
        <f t="shared" si="2"/>
        <v>47</v>
      </c>
      <c r="AF13" s="85"/>
      <c r="AG13" s="85"/>
      <c r="AH13" s="85">
        <v>21</v>
      </c>
      <c r="AI13" s="85"/>
      <c r="AJ13" s="82">
        <f t="shared" si="3"/>
        <v>68</v>
      </c>
      <c r="AK13" s="85"/>
      <c r="AL13" s="85"/>
      <c r="AM13" s="85"/>
      <c r="AN13" s="85"/>
      <c r="AO13" s="82">
        <f t="shared" si="4"/>
        <v>68</v>
      </c>
      <c r="AP13" s="85"/>
      <c r="AQ13" s="85"/>
      <c r="AR13" s="85"/>
      <c r="AS13" s="85"/>
      <c r="AT13" s="82">
        <f t="shared" si="5"/>
        <v>68</v>
      </c>
      <c r="AU13" s="85"/>
      <c r="AV13" s="85"/>
      <c r="AW13" s="85"/>
      <c r="AX13" s="85"/>
      <c r="AY13" s="82">
        <f t="shared" si="6"/>
        <v>68</v>
      </c>
      <c r="AZ13" s="85"/>
      <c r="BA13" s="85"/>
      <c r="BB13" s="85"/>
      <c r="BC13" s="85"/>
      <c r="BD13" s="82">
        <f t="shared" si="7"/>
        <v>68</v>
      </c>
      <c r="BE13" s="85"/>
      <c r="BF13" s="85"/>
      <c r="BG13" s="85"/>
      <c r="BH13" s="85"/>
      <c r="BI13" s="82">
        <f t="shared" si="8"/>
        <v>68</v>
      </c>
      <c r="BJ13" s="85"/>
      <c r="BK13" s="85"/>
      <c r="BL13" s="85"/>
      <c r="BM13" s="85"/>
      <c r="BN13" s="82">
        <f t="shared" si="9"/>
        <v>68</v>
      </c>
      <c r="BO13" s="85"/>
      <c r="BP13" s="85"/>
      <c r="BQ13" s="85"/>
      <c r="BR13" s="85"/>
      <c r="BS13" s="82">
        <f t="shared" si="10"/>
        <v>68</v>
      </c>
    </row>
    <row r="14" spans="1:71" x14ac:dyDescent="0.25">
      <c r="A14" s="1"/>
      <c r="B14" s="108" t="s">
        <v>63</v>
      </c>
      <c r="C14" s="12">
        <v>69</v>
      </c>
      <c r="D14" s="10">
        <v>4647</v>
      </c>
      <c r="E14" s="1">
        <v>82</v>
      </c>
      <c r="F14" s="1"/>
      <c r="G14" s="89">
        <f t="shared" si="13"/>
        <v>0.81707317073170727</v>
      </c>
      <c r="H14" s="71">
        <v>51</v>
      </c>
      <c r="I14" s="71">
        <f t="shared" si="11"/>
        <v>53</v>
      </c>
      <c r="J14" s="76">
        <v>2</v>
      </c>
      <c r="K14" s="8">
        <v>2025</v>
      </c>
      <c r="L14" s="8">
        <v>2025</v>
      </c>
      <c r="M14" s="9">
        <v>1</v>
      </c>
      <c r="N14" s="9"/>
      <c r="O14" s="9"/>
      <c r="P14" s="66">
        <f t="shared" si="12"/>
        <v>52</v>
      </c>
      <c r="Q14" s="9"/>
      <c r="R14" s="9"/>
      <c r="S14" s="9"/>
      <c r="T14" s="9"/>
      <c r="U14" s="1">
        <f t="shared" si="0"/>
        <v>52</v>
      </c>
      <c r="V14" s="9">
        <v>1</v>
      </c>
      <c r="W14" s="9">
        <v>1</v>
      </c>
      <c r="X14" s="9">
        <v>10</v>
      </c>
      <c r="Y14" s="9"/>
      <c r="Z14" s="1">
        <f t="shared" si="1"/>
        <v>64</v>
      </c>
      <c r="AA14" s="9">
        <v>1</v>
      </c>
      <c r="AB14" s="9"/>
      <c r="AC14" s="9"/>
      <c r="AD14" s="9"/>
      <c r="AE14" s="1">
        <f t="shared" si="2"/>
        <v>65</v>
      </c>
      <c r="AF14" s="9"/>
      <c r="AG14" s="9"/>
      <c r="AH14" s="9"/>
      <c r="AI14" s="9"/>
      <c r="AJ14" s="1">
        <f t="shared" si="3"/>
        <v>65</v>
      </c>
      <c r="AK14" s="9"/>
      <c r="AL14" s="9"/>
      <c r="AM14" s="9"/>
      <c r="AN14" s="9"/>
      <c r="AO14" s="1">
        <f t="shared" si="4"/>
        <v>65</v>
      </c>
      <c r="AP14" s="9"/>
      <c r="AQ14" s="9">
        <v>2</v>
      </c>
      <c r="AR14" s="9"/>
      <c r="AS14" s="9"/>
      <c r="AT14" s="1">
        <f t="shared" si="5"/>
        <v>67</v>
      </c>
      <c r="AU14" s="9"/>
      <c r="AV14" s="9"/>
      <c r="AW14" s="9"/>
      <c r="AX14" s="9"/>
      <c r="AY14" s="1">
        <f t="shared" si="6"/>
        <v>67</v>
      </c>
      <c r="AZ14" s="9"/>
      <c r="BA14" s="9"/>
      <c r="BB14" s="9"/>
      <c r="BC14" s="9"/>
      <c r="BD14" s="1">
        <f t="shared" si="7"/>
        <v>67</v>
      </c>
      <c r="BE14" s="9"/>
      <c r="BF14" s="9"/>
      <c r="BG14" s="9"/>
      <c r="BH14" s="9"/>
      <c r="BI14" s="1">
        <f t="shared" si="8"/>
        <v>67</v>
      </c>
      <c r="BJ14" s="9"/>
      <c r="BK14" s="9"/>
      <c r="BL14" s="9"/>
      <c r="BM14" s="9"/>
      <c r="BN14" s="1">
        <f t="shared" si="9"/>
        <v>67</v>
      </c>
      <c r="BO14" s="9"/>
      <c r="BP14" s="9"/>
      <c r="BQ14" s="9"/>
      <c r="BR14" s="9"/>
      <c r="BS14" s="1">
        <f t="shared" si="10"/>
        <v>67</v>
      </c>
    </row>
    <row r="15" spans="1:71" s="86" customFormat="1" x14ac:dyDescent="0.25">
      <c r="A15" s="82"/>
      <c r="B15" s="82"/>
      <c r="C15" s="82"/>
      <c r="D15" s="82"/>
      <c r="E15" s="82"/>
      <c r="F15" s="82"/>
      <c r="G15" s="82"/>
      <c r="H15" s="84"/>
      <c r="I15" s="84"/>
      <c r="J15" s="84"/>
      <c r="K15" s="82"/>
      <c r="L15" s="82"/>
      <c r="M15" s="82">
        <f>SUM(M4:M14)</f>
        <v>1</v>
      </c>
      <c r="N15" s="82">
        <f>SUM(N4:N14)</f>
        <v>25</v>
      </c>
      <c r="O15" s="82">
        <f>SUM(O4:O14)</f>
        <v>0</v>
      </c>
      <c r="P15" s="84">
        <f>SUM(P3:P14)</f>
        <v>288</v>
      </c>
      <c r="Q15" s="82">
        <f>SUM(Q3:Q14)</f>
        <v>1</v>
      </c>
      <c r="R15" s="82">
        <f>SUM(R4:R14)</f>
        <v>1</v>
      </c>
      <c r="S15" s="82">
        <f>SUM(S4:S14)</f>
        <v>84</v>
      </c>
      <c r="T15" s="82">
        <f>SUM(T4:T14)</f>
        <v>0</v>
      </c>
      <c r="U15" s="82">
        <f>SUM(U3:U14)</f>
        <v>374</v>
      </c>
      <c r="V15" s="82">
        <f>SUM(V4:V14)</f>
        <v>4</v>
      </c>
      <c r="W15" s="82">
        <f>SUM(W4:W14)</f>
        <v>2</v>
      </c>
      <c r="X15" s="82">
        <f>SUM(X4:X14)</f>
        <v>10</v>
      </c>
      <c r="Y15" s="82">
        <f>SUM(Y4:Y14)</f>
        <v>0</v>
      </c>
      <c r="Z15" s="82">
        <f>SUM(Z3:Z14)</f>
        <v>390</v>
      </c>
      <c r="AA15" s="82">
        <f>SUM(AA4:AA14)</f>
        <v>1</v>
      </c>
      <c r="AB15" s="82">
        <f>SUM(AB4:AB14)</f>
        <v>2</v>
      </c>
      <c r="AC15" s="82">
        <f>SUM(AC4:AC14)</f>
        <v>0</v>
      </c>
      <c r="AD15" s="82">
        <f>SUM(AD4:AD14)</f>
        <v>1</v>
      </c>
      <c r="AE15" s="82">
        <f>SUM(AE3:AE14)</f>
        <v>394</v>
      </c>
      <c r="AF15" s="82">
        <f>SUM(AF4:AF14)</f>
        <v>0</v>
      </c>
      <c r="AG15" s="82">
        <f>SUM(AG4:AG14)</f>
        <v>0</v>
      </c>
      <c r="AH15" s="82">
        <f>SUM(AH4:AH14)</f>
        <v>21</v>
      </c>
      <c r="AI15" s="82">
        <f>SUM(AI4:AI14)</f>
        <v>0</v>
      </c>
      <c r="AJ15" s="82">
        <f>SUM(AJ3:AJ14)</f>
        <v>415</v>
      </c>
      <c r="AK15" s="82">
        <f>SUM(AK4:AK14)</f>
        <v>0</v>
      </c>
      <c r="AL15" s="82">
        <f>SUM(AL4:AL14)</f>
        <v>1</v>
      </c>
      <c r="AM15" s="82">
        <f>SUM(AM4:AM14)</f>
        <v>0</v>
      </c>
      <c r="AN15" s="82">
        <f>SUM(AN4:AN14)</f>
        <v>0</v>
      </c>
      <c r="AO15" s="82">
        <f>SUM(AO3:AO14)</f>
        <v>416</v>
      </c>
      <c r="AP15" s="82">
        <f>SUM(AP4:AP14)</f>
        <v>0</v>
      </c>
      <c r="AQ15" s="82">
        <f>SUM(AQ4:AQ14)</f>
        <v>6</v>
      </c>
      <c r="AR15" s="82">
        <f>SUM(AR4:AR14)</f>
        <v>0</v>
      </c>
      <c r="AS15" s="82">
        <f>SUM(AS4:AS14)</f>
        <v>0</v>
      </c>
      <c r="AT15" s="82">
        <f>SUM(AT3:AT14)</f>
        <v>422</v>
      </c>
      <c r="AU15" s="82">
        <f>SUM(AU4:AU14)</f>
        <v>1</v>
      </c>
      <c r="AV15" s="82">
        <f>SUM(AV4:AV14)</f>
        <v>0</v>
      </c>
      <c r="AW15" s="82">
        <f>SUM(AW4:AW14)</f>
        <v>0</v>
      </c>
      <c r="AX15" s="82">
        <f>SUM(AX4:AX14)</f>
        <v>0</v>
      </c>
      <c r="AY15" s="82">
        <f>SUM(AY3:AY14)</f>
        <v>423</v>
      </c>
      <c r="AZ15" s="82">
        <f>SUM(AZ4:AZ14)</f>
        <v>0</v>
      </c>
      <c r="BA15" s="82">
        <f>SUM(BA4:BA14)</f>
        <v>0</v>
      </c>
      <c r="BB15" s="82">
        <f>SUM(BB4:BB14)</f>
        <v>0</v>
      </c>
      <c r="BC15" s="82">
        <f>SUM(BC4:BC14)</f>
        <v>0</v>
      </c>
      <c r="BD15" s="82">
        <f>SUM(BD3:BD14)</f>
        <v>423</v>
      </c>
      <c r="BE15" s="82">
        <f>SUM(BE4:BE14)</f>
        <v>0</v>
      </c>
      <c r="BF15" s="82">
        <f>SUM(BF4:BF14)</f>
        <v>0</v>
      </c>
      <c r="BG15" s="82">
        <f>SUM(BG4:BG14)</f>
        <v>0</v>
      </c>
      <c r="BH15" s="82">
        <f>SUM(BH4:BH14)</f>
        <v>0</v>
      </c>
      <c r="BI15" s="82">
        <f>SUM(BI3:BI14)</f>
        <v>423</v>
      </c>
      <c r="BJ15" s="82">
        <f>SUM(BJ4:BJ14)</f>
        <v>0</v>
      </c>
      <c r="BK15" s="82">
        <f>SUM(BK4:BK14)</f>
        <v>0</v>
      </c>
      <c r="BL15" s="82">
        <f>SUM(BL4:BL14)</f>
        <v>0</v>
      </c>
      <c r="BM15" s="82">
        <f>SUM(BM4:BM14)</f>
        <v>0</v>
      </c>
      <c r="BN15" s="82">
        <f>SUM(BN3:BN14)</f>
        <v>423</v>
      </c>
      <c r="BO15" s="82">
        <f>SUM(BO4:BO14)</f>
        <v>0</v>
      </c>
      <c r="BP15" s="82">
        <f>SUM(BP4:BP14)</f>
        <v>0</v>
      </c>
      <c r="BQ15" s="82">
        <f>SUM(BQ4:BQ14)</f>
        <v>0</v>
      </c>
      <c r="BR15" s="82">
        <f>SUM(BR4:BR14)</f>
        <v>0</v>
      </c>
      <c r="BS15" s="82">
        <f>SUM(BS3:BS14)</f>
        <v>423</v>
      </c>
    </row>
    <row r="16" spans="1:71" s="86" customFormat="1" x14ac:dyDescent="0.25">
      <c r="A16" s="82"/>
      <c r="B16" s="82" t="s">
        <v>31</v>
      </c>
      <c r="C16" s="82">
        <f>COUNT(C4:C14)</f>
        <v>11</v>
      </c>
      <c r="D16" s="82"/>
      <c r="E16" s="82">
        <f>SUM(E3:E14)</f>
        <v>430</v>
      </c>
      <c r="F16" s="82">
        <f>SUM(E3:E14)+1</f>
        <v>431</v>
      </c>
      <c r="G16" s="83">
        <f>$BS15/F16</f>
        <v>0.9814385150812065</v>
      </c>
      <c r="H16" s="84">
        <f>SUM(H3:H14)</f>
        <v>262</v>
      </c>
      <c r="I16" s="84">
        <f>SUM(I3:I14)</f>
        <v>269</v>
      </c>
      <c r="J16" s="84">
        <f>SUM(J3:J14)</f>
        <v>7</v>
      </c>
      <c r="K16" s="82"/>
      <c r="L16" s="82"/>
      <c r="M16" s="82"/>
      <c r="N16" s="82"/>
      <c r="O16" s="82"/>
      <c r="P16" s="83">
        <f>P15/F16</f>
        <v>0.6682134570765661</v>
      </c>
      <c r="Q16" s="82"/>
      <c r="R16" s="82">
        <f>M15+R15</f>
        <v>2</v>
      </c>
      <c r="S16" s="82">
        <f>N15+S15</f>
        <v>109</v>
      </c>
      <c r="T16" s="82">
        <f>O15+T15</f>
        <v>0</v>
      </c>
      <c r="U16" s="83">
        <f>U15/F16</f>
        <v>0.86774941995359633</v>
      </c>
      <c r="V16" s="82"/>
      <c r="W16" s="82">
        <f>R16+W15</f>
        <v>4</v>
      </c>
      <c r="X16" s="82">
        <f>S16+X15</f>
        <v>119</v>
      </c>
      <c r="Y16" s="82">
        <f>T16+Y15</f>
        <v>0</v>
      </c>
      <c r="Z16" s="83">
        <f>Z15/F16</f>
        <v>0.90487238979118334</v>
      </c>
      <c r="AA16" s="82"/>
      <c r="AB16" s="82">
        <f>W16+AB15</f>
        <v>6</v>
      </c>
      <c r="AC16" s="82">
        <f>X16+AC15</f>
        <v>119</v>
      </c>
      <c r="AD16" s="82">
        <f>Y16+AD15</f>
        <v>1</v>
      </c>
      <c r="AE16" s="83">
        <f>AE15/F16</f>
        <v>0.91415313225058004</v>
      </c>
      <c r="AF16" s="82"/>
      <c r="AG16" s="82">
        <f>AB16+AG15</f>
        <v>6</v>
      </c>
      <c r="AH16" s="82">
        <f>AC16+AH15</f>
        <v>140</v>
      </c>
      <c r="AI16" s="82">
        <f>AD16+AI15</f>
        <v>1</v>
      </c>
      <c r="AJ16" s="83">
        <f>AJ15/F16</f>
        <v>0.96287703016241299</v>
      </c>
      <c r="AK16" s="82"/>
      <c r="AL16" s="82">
        <f>AG16+AL15</f>
        <v>7</v>
      </c>
      <c r="AM16" s="82">
        <f>AH16+AM15</f>
        <v>140</v>
      </c>
      <c r="AN16" s="82">
        <f>AI16+AN15</f>
        <v>1</v>
      </c>
      <c r="AO16" s="83">
        <f>AO15/F16</f>
        <v>0.96519721577726214</v>
      </c>
      <c r="AP16" s="82"/>
      <c r="AQ16" s="82">
        <f>AL16+AQ15</f>
        <v>13</v>
      </c>
      <c r="AR16" s="82">
        <f>AM16+AR15</f>
        <v>140</v>
      </c>
      <c r="AS16" s="82">
        <f>AN16+AS15</f>
        <v>1</v>
      </c>
      <c r="AT16" s="83">
        <f>AT15/F16</f>
        <v>0.97911832946635735</v>
      </c>
      <c r="AU16" s="82"/>
      <c r="AV16" s="82">
        <f>AQ16+AV15</f>
        <v>13</v>
      </c>
      <c r="AW16" s="82">
        <f>AR16+AW15</f>
        <v>140</v>
      </c>
      <c r="AX16" s="82">
        <f>AS16+AX15</f>
        <v>1</v>
      </c>
      <c r="AY16" s="83">
        <f>AY15/F16</f>
        <v>0.9814385150812065</v>
      </c>
      <c r="AZ16" s="82"/>
      <c r="BA16" s="82">
        <f>AV16+BA15</f>
        <v>13</v>
      </c>
      <c r="BB16" s="82">
        <f>AW16+BB15</f>
        <v>140</v>
      </c>
      <c r="BC16" s="82">
        <f>AX16+BC15</f>
        <v>1</v>
      </c>
      <c r="BD16" s="83">
        <f>BD15/F16</f>
        <v>0.9814385150812065</v>
      </c>
      <c r="BE16" s="82"/>
      <c r="BF16" s="82">
        <f>BA16+BF15</f>
        <v>13</v>
      </c>
      <c r="BG16" s="82">
        <f>BB16+BG15</f>
        <v>140</v>
      </c>
      <c r="BH16" s="82">
        <f>BC16+BH15</f>
        <v>1</v>
      </c>
      <c r="BI16" s="83">
        <f>BI15/F16</f>
        <v>0.9814385150812065</v>
      </c>
      <c r="BJ16" s="82"/>
      <c r="BK16" s="82">
        <f>BF16+BK15</f>
        <v>13</v>
      </c>
      <c r="BL16" s="82">
        <f>BG16+BL15</f>
        <v>140</v>
      </c>
      <c r="BM16" s="82">
        <f>BH16+BM15</f>
        <v>1</v>
      </c>
      <c r="BN16" s="83">
        <f>BN15/F16</f>
        <v>0.9814385150812065</v>
      </c>
      <c r="BO16" s="82"/>
      <c r="BP16" s="82">
        <f>BK16+BP15</f>
        <v>13</v>
      </c>
      <c r="BQ16" s="82">
        <f>BL16+BQ15</f>
        <v>140</v>
      </c>
      <c r="BR16" s="82">
        <f>BM16+BR15</f>
        <v>1</v>
      </c>
      <c r="BS16" s="83">
        <f>BS15/F16</f>
        <v>0.9814385150812065</v>
      </c>
    </row>
    <row r="17" spans="1:71" s="86" customFormat="1" x14ac:dyDescent="0.25">
      <c r="H17" s="93"/>
      <c r="I17" s="93"/>
      <c r="J17" s="93"/>
    </row>
    <row r="18" spans="1:71" s="86" customFormat="1" x14ac:dyDescent="0.25">
      <c r="A18" s="94" t="s">
        <v>64</v>
      </c>
      <c r="B18" s="82"/>
      <c r="C18" s="82"/>
      <c r="D18" s="82"/>
      <c r="E18" s="82"/>
      <c r="F18" s="82"/>
      <c r="G18" s="83"/>
      <c r="H18" s="84"/>
      <c r="I18" s="84">
        <f>+H18+J18</f>
        <v>0</v>
      </c>
      <c r="J18" s="91"/>
      <c r="K18" s="85">
        <v>2025</v>
      </c>
      <c r="L18" s="85">
        <v>2025</v>
      </c>
      <c r="M18" s="85"/>
      <c r="N18" s="85"/>
      <c r="O18" s="85"/>
      <c r="P18" s="84">
        <f>+H18</f>
        <v>0</v>
      </c>
      <c r="Q18" s="85"/>
      <c r="R18" s="85"/>
      <c r="S18" s="85"/>
      <c r="T18" s="85"/>
      <c r="U18" s="82">
        <f t="shared" ref="U18:U23" si="14">SUM(P18:T18)</f>
        <v>0</v>
      </c>
      <c r="V18" s="85"/>
      <c r="W18" s="85"/>
      <c r="X18" s="85"/>
      <c r="Y18" s="85"/>
      <c r="Z18" s="82">
        <f t="shared" ref="Z18:Z23" si="15">SUM(U18:Y18)</f>
        <v>0</v>
      </c>
      <c r="AA18" s="85"/>
      <c r="AB18" s="85"/>
      <c r="AC18" s="85"/>
      <c r="AD18" s="85"/>
      <c r="AE18" s="82">
        <f t="shared" ref="AE18:AE23" si="16">SUM(Z18:AD18)</f>
        <v>0</v>
      </c>
      <c r="AF18" s="85"/>
      <c r="AG18" s="85"/>
      <c r="AH18" s="85"/>
      <c r="AI18" s="85"/>
      <c r="AJ18" s="82">
        <f t="shared" ref="AJ18:AJ23" si="17">SUM(AE18:AI18)</f>
        <v>0</v>
      </c>
      <c r="AK18" s="85"/>
      <c r="AL18" s="85"/>
      <c r="AM18" s="85"/>
      <c r="AN18" s="85"/>
      <c r="AO18" s="82">
        <f t="shared" ref="AO18:AO23" si="18">SUM(AJ18:AN18)</f>
        <v>0</v>
      </c>
      <c r="AP18" s="85"/>
      <c r="AQ18" s="85"/>
      <c r="AR18" s="85"/>
      <c r="AS18" s="85"/>
      <c r="AT18" s="82">
        <f t="shared" ref="AT18:AT23" si="19">SUM(AO18:AS18)</f>
        <v>0</v>
      </c>
      <c r="AU18" s="85"/>
      <c r="AV18" s="85"/>
      <c r="AW18" s="85"/>
      <c r="AX18" s="85"/>
      <c r="AY18" s="82">
        <f t="shared" ref="AY18:AY23" si="20">SUM(AT18:AX18)</f>
        <v>0</v>
      </c>
      <c r="AZ18" s="85"/>
      <c r="BA18" s="85"/>
      <c r="BB18" s="85"/>
      <c r="BC18" s="85"/>
      <c r="BD18" s="82">
        <f t="shared" ref="BD18:BD23" si="21">SUM(AY18:BC18)</f>
        <v>0</v>
      </c>
      <c r="BE18" s="85"/>
      <c r="BF18" s="85"/>
      <c r="BG18" s="85"/>
      <c r="BH18" s="85"/>
      <c r="BI18" s="82">
        <f t="shared" ref="BI18:BI23" si="22">SUM(BD18:BH18)</f>
        <v>0</v>
      </c>
      <c r="BJ18" s="85"/>
      <c r="BK18" s="85"/>
      <c r="BL18" s="85"/>
      <c r="BM18" s="85"/>
      <c r="BN18" s="82">
        <f t="shared" ref="BN18:BN23" si="23">SUM(BI18:BM18)</f>
        <v>0</v>
      </c>
      <c r="BO18" s="85"/>
      <c r="BP18" s="85"/>
      <c r="BQ18" s="85"/>
      <c r="BR18" s="85"/>
      <c r="BS18" s="82">
        <f t="shared" ref="BS18:BS23" si="24">SUM(BN18:BR18)</f>
        <v>0</v>
      </c>
    </row>
    <row r="19" spans="1:71" s="86" customFormat="1" x14ac:dyDescent="0.25">
      <c r="A19" s="82"/>
      <c r="B19" s="82" t="s">
        <v>65</v>
      </c>
      <c r="C19" s="87">
        <v>1</v>
      </c>
      <c r="D19" s="88" t="s">
        <v>66</v>
      </c>
      <c r="E19" s="82">
        <v>35</v>
      </c>
      <c r="F19" s="82"/>
      <c r="G19" s="83">
        <f>$BS19/E19</f>
        <v>0.48571428571428571</v>
      </c>
      <c r="H19" s="84">
        <v>17</v>
      </c>
      <c r="I19" s="90">
        <f t="shared" ref="I19:I23" si="25">+H19+J19</f>
        <v>17</v>
      </c>
      <c r="J19" s="91"/>
      <c r="K19" s="85">
        <v>2025</v>
      </c>
      <c r="L19" s="85">
        <v>2025</v>
      </c>
      <c r="M19" s="85"/>
      <c r="N19" s="85"/>
      <c r="O19" s="85"/>
      <c r="P19" s="84">
        <f t="shared" ref="P19:P23" si="26">H19+SUM(M19:O19)</f>
        <v>17</v>
      </c>
      <c r="Q19" s="85"/>
      <c r="R19" s="85"/>
      <c r="S19" s="85"/>
      <c r="T19" s="85"/>
      <c r="U19" s="82">
        <f t="shared" si="14"/>
        <v>17</v>
      </c>
      <c r="V19" s="85"/>
      <c r="W19" s="85"/>
      <c r="X19" s="85"/>
      <c r="Y19" s="85"/>
      <c r="Z19" s="82">
        <f t="shared" si="15"/>
        <v>17</v>
      </c>
      <c r="AA19" s="85"/>
      <c r="AB19" s="85"/>
      <c r="AC19" s="85"/>
      <c r="AD19" s="85"/>
      <c r="AE19" s="82">
        <f t="shared" si="16"/>
        <v>17</v>
      </c>
      <c r="AF19" s="85"/>
      <c r="AG19" s="85"/>
      <c r="AH19" s="85"/>
      <c r="AI19" s="85"/>
      <c r="AJ19" s="82">
        <f t="shared" si="17"/>
        <v>17</v>
      </c>
      <c r="AK19" s="85"/>
      <c r="AL19" s="85"/>
      <c r="AM19" s="85"/>
      <c r="AN19" s="85"/>
      <c r="AO19" s="82">
        <f t="shared" si="18"/>
        <v>17</v>
      </c>
      <c r="AP19" s="85"/>
      <c r="AQ19" s="85"/>
      <c r="AR19" s="85"/>
      <c r="AS19" s="85"/>
      <c r="AT19" s="82">
        <f t="shared" si="19"/>
        <v>17</v>
      </c>
      <c r="AU19" s="85"/>
      <c r="AV19" s="85"/>
      <c r="AW19" s="85"/>
      <c r="AX19" s="85"/>
      <c r="AY19" s="82">
        <f t="shared" si="20"/>
        <v>17</v>
      </c>
      <c r="AZ19" s="85"/>
      <c r="BA19" s="85"/>
      <c r="BB19" s="85"/>
      <c r="BC19" s="85"/>
      <c r="BD19" s="82">
        <f t="shared" si="21"/>
        <v>17</v>
      </c>
      <c r="BE19" s="85"/>
      <c r="BF19" s="85"/>
      <c r="BG19" s="85"/>
      <c r="BH19" s="85"/>
      <c r="BI19" s="82">
        <f t="shared" si="22"/>
        <v>17</v>
      </c>
      <c r="BJ19" s="85"/>
      <c r="BK19" s="85"/>
      <c r="BL19" s="85"/>
      <c r="BM19" s="85"/>
      <c r="BN19" s="82">
        <f t="shared" si="23"/>
        <v>17</v>
      </c>
      <c r="BO19" s="85"/>
      <c r="BP19" s="85"/>
      <c r="BQ19" s="85"/>
      <c r="BR19" s="85"/>
      <c r="BS19" s="82">
        <f t="shared" si="24"/>
        <v>17</v>
      </c>
    </row>
    <row r="20" spans="1:71" s="86" customFormat="1" x14ac:dyDescent="0.25">
      <c r="A20" s="82"/>
      <c r="B20" s="82" t="s">
        <v>67</v>
      </c>
      <c r="C20" s="87">
        <v>2</v>
      </c>
      <c r="D20" s="88">
        <v>3917</v>
      </c>
      <c r="E20" s="82">
        <v>34</v>
      </c>
      <c r="F20" s="82"/>
      <c r="G20" s="83">
        <f t="shared" ref="G20:G23" si="27">$BS20/E20</f>
        <v>0.67647058823529416</v>
      </c>
      <c r="H20" s="84">
        <v>23</v>
      </c>
      <c r="I20" s="90">
        <f t="shared" si="25"/>
        <v>23</v>
      </c>
      <c r="J20" s="91"/>
      <c r="K20" s="85">
        <v>2025</v>
      </c>
      <c r="L20" s="85">
        <v>2025</v>
      </c>
      <c r="M20" s="85"/>
      <c r="N20" s="85"/>
      <c r="O20" s="85"/>
      <c r="P20" s="84">
        <f t="shared" si="26"/>
        <v>23</v>
      </c>
      <c r="Q20" s="85"/>
      <c r="R20" s="85"/>
      <c r="S20" s="85"/>
      <c r="T20" s="85"/>
      <c r="U20" s="82">
        <f t="shared" si="14"/>
        <v>23</v>
      </c>
      <c r="V20" s="85"/>
      <c r="W20" s="85"/>
      <c r="X20" s="85"/>
      <c r="Y20" s="85"/>
      <c r="Z20" s="82">
        <f t="shared" si="15"/>
        <v>23</v>
      </c>
      <c r="AA20" s="85"/>
      <c r="AB20" s="85"/>
      <c r="AC20" s="85"/>
      <c r="AD20" s="85"/>
      <c r="AE20" s="82">
        <f t="shared" si="16"/>
        <v>23</v>
      </c>
      <c r="AF20" s="85"/>
      <c r="AG20" s="85"/>
      <c r="AH20" s="85"/>
      <c r="AI20" s="85"/>
      <c r="AJ20" s="82">
        <f t="shared" si="17"/>
        <v>23</v>
      </c>
      <c r="AK20" s="85"/>
      <c r="AL20" s="85"/>
      <c r="AM20" s="85"/>
      <c r="AN20" s="85"/>
      <c r="AO20" s="82">
        <f t="shared" si="18"/>
        <v>23</v>
      </c>
      <c r="AP20" s="85"/>
      <c r="AQ20" s="85"/>
      <c r="AR20" s="85"/>
      <c r="AS20" s="85"/>
      <c r="AT20" s="82">
        <f t="shared" si="19"/>
        <v>23</v>
      </c>
      <c r="AU20" s="85"/>
      <c r="AV20" s="85"/>
      <c r="AW20" s="85"/>
      <c r="AX20" s="85"/>
      <c r="AY20" s="82">
        <f t="shared" si="20"/>
        <v>23</v>
      </c>
      <c r="AZ20" s="85"/>
      <c r="BA20" s="85"/>
      <c r="BB20" s="85"/>
      <c r="BC20" s="85"/>
      <c r="BD20" s="82">
        <f t="shared" si="21"/>
        <v>23</v>
      </c>
      <c r="BE20" s="85"/>
      <c r="BF20" s="85"/>
      <c r="BG20" s="85"/>
      <c r="BH20" s="85"/>
      <c r="BI20" s="82">
        <f t="shared" si="22"/>
        <v>23</v>
      </c>
      <c r="BJ20" s="85"/>
      <c r="BK20" s="85"/>
      <c r="BL20" s="85"/>
      <c r="BM20" s="85"/>
      <c r="BN20" s="82">
        <f t="shared" si="23"/>
        <v>23</v>
      </c>
      <c r="BO20" s="85"/>
      <c r="BP20" s="85"/>
      <c r="BQ20" s="85"/>
      <c r="BR20" s="85"/>
      <c r="BS20" s="82">
        <f t="shared" si="24"/>
        <v>23</v>
      </c>
    </row>
    <row r="21" spans="1:71" s="86" customFormat="1" x14ac:dyDescent="0.25">
      <c r="A21" s="82"/>
      <c r="B21" s="82" t="s">
        <v>68</v>
      </c>
      <c r="C21" s="87">
        <v>7</v>
      </c>
      <c r="D21" s="88"/>
      <c r="E21" s="82">
        <v>10</v>
      </c>
      <c r="F21" s="82"/>
      <c r="G21" s="83">
        <f t="shared" si="27"/>
        <v>0.4</v>
      </c>
      <c r="H21" s="84">
        <v>4</v>
      </c>
      <c r="I21" s="90">
        <f t="shared" si="25"/>
        <v>4</v>
      </c>
      <c r="J21" s="91"/>
      <c r="K21" s="85">
        <v>2025</v>
      </c>
      <c r="L21" s="85">
        <v>2025</v>
      </c>
      <c r="M21" s="85"/>
      <c r="N21" s="85"/>
      <c r="O21" s="85"/>
      <c r="P21" s="84">
        <f t="shared" si="26"/>
        <v>4</v>
      </c>
      <c r="Q21" s="85"/>
      <c r="R21" s="85"/>
      <c r="S21" s="85"/>
      <c r="T21" s="85"/>
      <c r="U21" s="82">
        <f t="shared" si="14"/>
        <v>4</v>
      </c>
      <c r="V21" s="85"/>
      <c r="W21" s="85"/>
      <c r="X21" s="85"/>
      <c r="Y21" s="85"/>
      <c r="Z21" s="82">
        <f t="shared" si="15"/>
        <v>4</v>
      </c>
      <c r="AA21" s="85"/>
      <c r="AB21" s="85"/>
      <c r="AC21" s="85"/>
      <c r="AD21" s="85"/>
      <c r="AE21" s="82">
        <f t="shared" si="16"/>
        <v>4</v>
      </c>
      <c r="AF21" s="85"/>
      <c r="AG21" s="85"/>
      <c r="AH21" s="85"/>
      <c r="AI21" s="85"/>
      <c r="AJ21" s="82">
        <f t="shared" si="17"/>
        <v>4</v>
      </c>
      <c r="AK21" s="85"/>
      <c r="AL21" s="85"/>
      <c r="AM21" s="85"/>
      <c r="AN21" s="85"/>
      <c r="AO21" s="82">
        <f t="shared" si="18"/>
        <v>4</v>
      </c>
      <c r="AP21" s="85"/>
      <c r="AQ21" s="85"/>
      <c r="AR21" s="85"/>
      <c r="AS21" s="85"/>
      <c r="AT21" s="82">
        <f t="shared" si="19"/>
        <v>4</v>
      </c>
      <c r="AU21" s="85"/>
      <c r="AV21" s="85"/>
      <c r="AW21" s="85"/>
      <c r="AX21" s="85"/>
      <c r="AY21" s="82">
        <f t="shared" si="20"/>
        <v>4</v>
      </c>
      <c r="AZ21" s="85"/>
      <c r="BA21" s="85"/>
      <c r="BB21" s="85"/>
      <c r="BC21" s="85"/>
      <c r="BD21" s="82">
        <f t="shared" si="21"/>
        <v>4</v>
      </c>
      <c r="BE21" s="85"/>
      <c r="BF21" s="85"/>
      <c r="BG21" s="85"/>
      <c r="BH21" s="85"/>
      <c r="BI21" s="82">
        <f t="shared" si="22"/>
        <v>4</v>
      </c>
      <c r="BJ21" s="85"/>
      <c r="BK21" s="85"/>
      <c r="BL21" s="85"/>
      <c r="BM21" s="85"/>
      <c r="BN21" s="82">
        <f t="shared" si="23"/>
        <v>4</v>
      </c>
      <c r="BO21" s="85"/>
      <c r="BP21" s="85"/>
      <c r="BQ21" s="85"/>
      <c r="BR21" s="85"/>
      <c r="BS21" s="82">
        <f t="shared" si="24"/>
        <v>4</v>
      </c>
    </row>
    <row r="22" spans="1:71" s="86" customFormat="1" x14ac:dyDescent="0.25">
      <c r="A22" s="82"/>
      <c r="B22" s="82" t="s">
        <v>69</v>
      </c>
      <c r="C22" s="87">
        <v>14</v>
      </c>
      <c r="D22" s="88" t="s">
        <v>70</v>
      </c>
      <c r="E22" s="82">
        <v>19</v>
      </c>
      <c r="F22" s="82"/>
      <c r="G22" s="83">
        <f t="shared" si="27"/>
        <v>0.68421052631578949</v>
      </c>
      <c r="H22" s="84">
        <v>13</v>
      </c>
      <c r="I22" s="90">
        <f t="shared" si="25"/>
        <v>13</v>
      </c>
      <c r="J22" s="91"/>
      <c r="K22" s="85">
        <v>2023</v>
      </c>
      <c r="L22" s="85">
        <v>2025</v>
      </c>
      <c r="M22" s="85"/>
      <c r="N22" s="85"/>
      <c r="O22" s="85"/>
      <c r="P22" s="84">
        <f t="shared" si="26"/>
        <v>13</v>
      </c>
      <c r="Q22" s="85"/>
      <c r="R22" s="85"/>
      <c r="S22" s="85"/>
      <c r="T22" s="85"/>
      <c r="U22" s="82">
        <f t="shared" si="14"/>
        <v>13</v>
      </c>
      <c r="V22" s="85"/>
      <c r="W22" s="85"/>
      <c r="X22" s="85"/>
      <c r="Y22" s="85"/>
      <c r="Z22" s="82">
        <f t="shared" si="15"/>
        <v>13</v>
      </c>
      <c r="AA22" s="85"/>
      <c r="AB22" s="85"/>
      <c r="AC22" s="85"/>
      <c r="AD22" s="85"/>
      <c r="AE22" s="82">
        <f t="shared" si="16"/>
        <v>13</v>
      </c>
      <c r="AF22" s="85"/>
      <c r="AG22" s="85"/>
      <c r="AH22" s="85"/>
      <c r="AI22" s="85"/>
      <c r="AJ22" s="82">
        <f t="shared" si="17"/>
        <v>13</v>
      </c>
      <c r="AK22" s="85"/>
      <c r="AL22" s="85"/>
      <c r="AM22" s="85"/>
      <c r="AN22" s="85"/>
      <c r="AO22" s="82">
        <f t="shared" si="18"/>
        <v>13</v>
      </c>
      <c r="AP22" s="85"/>
      <c r="AQ22" s="85"/>
      <c r="AR22" s="85"/>
      <c r="AS22" s="85"/>
      <c r="AT22" s="82">
        <f t="shared" si="19"/>
        <v>13</v>
      </c>
      <c r="AU22" s="85"/>
      <c r="AV22" s="85"/>
      <c r="AW22" s="85"/>
      <c r="AX22" s="85"/>
      <c r="AY22" s="82">
        <f t="shared" si="20"/>
        <v>13</v>
      </c>
      <c r="AZ22" s="85"/>
      <c r="BA22" s="85"/>
      <c r="BB22" s="85"/>
      <c r="BC22" s="85"/>
      <c r="BD22" s="82">
        <f t="shared" si="21"/>
        <v>13</v>
      </c>
      <c r="BE22" s="85"/>
      <c r="BF22" s="85"/>
      <c r="BG22" s="85"/>
      <c r="BH22" s="85"/>
      <c r="BI22" s="82">
        <f t="shared" si="22"/>
        <v>13</v>
      </c>
      <c r="BJ22" s="85"/>
      <c r="BK22" s="85"/>
      <c r="BL22" s="85"/>
      <c r="BM22" s="85"/>
      <c r="BN22" s="82">
        <f t="shared" si="23"/>
        <v>13</v>
      </c>
      <c r="BO22" s="85"/>
      <c r="BP22" s="85"/>
      <c r="BQ22" s="85"/>
      <c r="BR22" s="85"/>
      <c r="BS22" s="82">
        <f t="shared" si="24"/>
        <v>13</v>
      </c>
    </row>
    <row r="23" spans="1:71" s="86" customFormat="1" x14ac:dyDescent="0.25">
      <c r="A23" s="82"/>
      <c r="B23" s="82" t="s">
        <v>71</v>
      </c>
      <c r="C23" s="87">
        <v>19</v>
      </c>
      <c r="D23" s="88">
        <v>6491</v>
      </c>
      <c r="E23" s="82">
        <v>14</v>
      </c>
      <c r="F23" s="82"/>
      <c r="G23" s="83">
        <f t="shared" si="27"/>
        <v>7.1428571428571425E-2</v>
      </c>
      <c r="H23" s="84">
        <v>1</v>
      </c>
      <c r="I23" s="90">
        <f t="shared" si="25"/>
        <v>1</v>
      </c>
      <c r="J23" s="91"/>
      <c r="K23" s="85">
        <v>2025</v>
      </c>
      <c r="L23" s="85">
        <v>2025</v>
      </c>
      <c r="M23" s="85"/>
      <c r="N23" s="85"/>
      <c r="O23" s="85"/>
      <c r="P23" s="84">
        <f t="shared" si="26"/>
        <v>1</v>
      </c>
      <c r="Q23" s="85"/>
      <c r="R23" s="85"/>
      <c r="S23" s="85"/>
      <c r="T23" s="85"/>
      <c r="U23" s="82">
        <f t="shared" si="14"/>
        <v>1</v>
      </c>
      <c r="V23" s="85"/>
      <c r="W23" s="85"/>
      <c r="X23" s="85"/>
      <c r="Y23" s="85"/>
      <c r="Z23" s="82">
        <f t="shared" si="15"/>
        <v>1</v>
      </c>
      <c r="AA23" s="85"/>
      <c r="AB23" s="85"/>
      <c r="AC23" s="85"/>
      <c r="AD23" s="85"/>
      <c r="AE23" s="82">
        <f t="shared" si="16"/>
        <v>1</v>
      </c>
      <c r="AF23" s="85"/>
      <c r="AG23" s="85"/>
      <c r="AH23" s="85"/>
      <c r="AI23" s="85"/>
      <c r="AJ23" s="82">
        <f t="shared" si="17"/>
        <v>1</v>
      </c>
      <c r="AK23" s="85"/>
      <c r="AL23" s="85"/>
      <c r="AM23" s="85"/>
      <c r="AN23" s="85"/>
      <c r="AO23" s="82">
        <f t="shared" si="18"/>
        <v>1</v>
      </c>
      <c r="AP23" s="85"/>
      <c r="AQ23" s="85"/>
      <c r="AR23" s="85"/>
      <c r="AS23" s="85"/>
      <c r="AT23" s="82">
        <f t="shared" si="19"/>
        <v>1</v>
      </c>
      <c r="AU23" s="85"/>
      <c r="AV23" s="85"/>
      <c r="AW23" s="85"/>
      <c r="AX23" s="85"/>
      <c r="AY23" s="82">
        <f t="shared" si="20"/>
        <v>1</v>
      </c>
      <c r="AZ23" s="85"/>
      <c r="BA23" s="85"/>
      <c r="BB23" s="85"/>
      <c r="BC23" s="85"/>
      <c r="BD23" s="82">
        <f t="shared" si="21"/>
        <v>1</v>
      </c>
      <c r="BE23" s="85"/>
      <c r="BF23" s="85"/>
      <c r="BG23" s="85"/>
      <c r="BH23" s="85"/>
      <c r="BI23" s="82">
        <f t="shared" si="22"/>
        <v>1</v>
      </c>
      <c r="BJ23" s="85"/>
      <c r="BK23" s="85"/>
      <c r="BL23" s="85"/>
      <c r="BM23" s="85"/>
      <c r="BN23" s="82">
        <f t="shared" si="23"/>
        <v>1</v>
      </c>
      <c r="BO23" s="85"/>
      <c r="BP23" s="85"/>
      <c r="BQ23" s="85"/>
      <c r="BR23" s="85"/>
      <c r="BS23" s="82">
        <f t="shared" si="24"/>
        <v>1</v>
      </c>
    </row>
    <row r="24" spans="1:71" s="86" customFormat="1" x14ac:dyDescent="0.25">
      <c r="A24" s="82"/>
      <c r="B24" s="82"/>
      <c r="C24" s="82"/>
      <c r="D24" s="82"/>
      <c r="E24" s="82"/>
      <c r="F24" s="82"/>
      <c r="G24" s="82"/>
      <c r="H24" s="84"/>
      <c r="I24" s="84"/>
      <c r="J24" s="84"/>
      <c r="K24" s="82"/>
      <c r="L24" s="82"/>
      <c r="M24" s="82">
        <f>SUM(M19:M23)</f>
        <v>0</v>
      </c>
      <c r="N24" s="82">
        <f>SUM(N19:N23)</f>
        <v>0</v>
      </c>
      <c r="O24" s="82">
        <f>SUM(O19:O23)</f>
        <v>0</v>
      </c>
      <c r="P24" s="84">
        <f>SUM(P18:P23)</f>
        <v>58</v>
      </c>
      <c r="Q24" s="82">
        <f>SUM(Q18:Q23)</f>
        <v>0</v>
      </c>
      <c r="R24" s="82">
        <f>SUM(R19:R23)</f>
        <v>0</v>
      </c>
      <c r="S24" s="82">
        <f>SUM(S19:S23)</f>
        <v>0</v>
      </c>
      <c r="T24" s="82">
        <f>SUM(T19:T23)</f>
        <v>0</v>
      </c>
      <c r="U24" s="82">
        <f>SUM(U18:U23)</f>
        <v>58</v>
      </c>
      <c r="V24" s="82">
        <f>SUM(V19:V23)</f>
        <v>0</v>
      </c>
      <c r="W24" s="82">
        <f>SUM(W19:W23)</f>
        <v>0</v>
      </c>
      <c r="X24" s="82">
        <f>SUM(X19:X23)</f>
        <v>0</v>
      </c>
      <c r="Y24" s="82">
        <f>SUM(Y19:Y23)</f>
        <v>0</v>
      </c>
      <c r="Z24" s="82">
        <f>SUM(Z19:Z23)+E18</f>
        <v>58</v>
      </c>
      <c r="AA24" s="82">
        <f>SUM(AA19:AA23)</f>
        <v>0</v>
      </c>
      <c r="AB24" s="82">
        <f>SUM(AB19:AB23)</f>
        <v>0</v>
      </c>
      <c r="AC24" s="82">
        <f>SUM(AC19:AC23)</f>
        <v>0</v>
      </c>
      <c r="AD24" s="82">
        <f>SUM(AD19:AD23)</f>
        <v>0</v>
      </c>
      <c r="AE24" s="82">
        <f>SUM(AE19:AE23)+E18</f>
        <v>58</v>
      </c>
      <c r="AF24" s="82">
        <f>SUM(AF19:AF23)</f>
        <v>0</v>
      </c>
      <c r="AG24" s="82">
        <f>SUM(AG19:AG23)</f>
        <v>0</v>
      </c>
      <c r="AH24" s="82">
        <f>SUM(AH19:AH23)</f>
        <v>0</v>
      </c>
      <c r="AI24" s="82">
        <f>SUM(AI19:AI23)</f>
        <v>0</v>
      </c>
      <c r="AJ24" s="82">
        <f>SUM(AJ19:AJ23)+25</f>
        <v>83</v>
      </c>
      <c r="AK24" s="82">
        <f>SUM(AK19:AK23)</f>
        <v>0</v>
      </c>
      <c r="AL24" s="82">
        <f>SUM(AL19:AL23)</f>
        <v>0</v>
      </c>
      <c r="AM24" s="82">
        <f>SUM(AM19:AM23)</f>
        <v>0</v>
      </c>
      <c r="AN24" s="82">
        <f>SUM(AN19:AN23)</f>
        <v>0</v>
      </c>
      <c r="AO24" s="82">
        <f>SUM(AO19:AO23)+E18</f>
        <v>58</v>
      </c>
      <c r="AP24" s="82">
        <f>SUM(AP19:AP23)</f>
        <v>0</v>
      </c>
      <c r="AQ24" s="82">
        <f>SUM(AQ19:AQ23)</f>
        <v>0</v>
      </c>
      <c r="AR24" s="82">
        <f>SUM(AR19:AR23)</f>
        <v>0</v>
      </c>
      <c r="AS24" s="82">
        <f>SUM(AS19:AS23)</f>
        <v>0</v>
      </c>
      <c r="AT24" s="82">
        <f>SUM(AT19:AT23)+E18</f>
        <v>58</v>
      </c>
      <c r="AU24" s="82">
        <f>SUM(AU19:AU23)</f>
        <v>0</v>
      </c>
      <c r="AV24" s="82">
        <f>SUM(AV19:AV23)</f>
        <v>0</v>
      </c>
      <c r="AW24" s="82">
        <f>SUM(AW19:AW23)</f>
        <v>0</v>
      </c>
      <c r="AX24" s="82">
        <f>SUM(AX19:AX23)</f>
        <v>0</v>
      </c>
      <c r="AY24" s="82">
        <f>SUM(AY19:AY23)+E18</f>
        <v>58</v>
      </c>
      <c r="AZ24" s="82">
        <f>SUM(AZ19:AZ23)</f>
        <v>0</v>
      </c>
      <c r="BA24" s="82">
        <f>SUM(BA19:BA23)</f>
        <v>0</v>
      </c>
      <c r="BB24" s="82">
        <f>SUM(BB19:BB23)</f>
        <v>0</v>
      </c>
      <c r="BC24" s="82">
        <f>SUM(BC19:BC23)</f>
        <v>0</v>
      </c>
      <c r="BD24" s="82">
        <f>SUM(BD19:BD23)+E18</f>
        <v>58</v>
      </c>
      <c r="BE24" s="82">
        <f>SUM(BE19:BE23)</f>
        <v>0</v>
      </c>
      <c r="BF24" s="82">
        <f>SUM(BF19:BF23)</f>
        <v>0</v>
      </c>
      <c r="BG24" s="82">
        <f>SUM(BG19:BG23)</f>
        <v>0</v>
      </c>
      <c r="BH24" s="82">
        <f>SUM(BH19:BH23)</f>
        <v>0</v>
      </c>
      <c r="BI24" s="82">
        <f>SUM(BI19:BI23)+E18</f>
        <v>58</v>
      </c>
      <c r="BJ24" s="82">
        <f>SUM(BJ19:BJ23)</f>
        <v>0</v>
      </c>
      <c r="BK24" s="82">
        <f>SUM(BK19:BK23)</f>
        <v>0</v>
      </c>
      <c r="BL24" s="82">
        <f>SUM(BL19:BL23)</f>
        <v>0</v>
      </c>
      <c r="BM24" s="82">
        <f>SUM(BM19:BM23)</f>
        <v>0</v>
      </c>
      <c r="BN24" s="82">
        <f>SUM(BN19:BN23)+E18</f>
        <v>58</v>
      </c>
      <c r="BO24" s="82">
        <f>SUM(BO19:BO23)</f>
        <v>0</v>
      </c>
      <c r="BP24" s="82">
        <f>SUM(BP19:BP23)</f>
        <v>0</v>
      </c>
      <c r="BQ24" s="82">
        <f>SUM(BQ19:BQ23)</f>
        <v>0</v>
      </c>
      <c r="BR24" s="82">
        <f>SUM(BR19:BR23)</f>
        <v>0</v>
      </c>
      <c r="BS24" s="82">
        <f>SUM(BS19:BS23)+E18</f>
        <v>58</v>
      </c>
    </row>
    <row r="25" spans="1:71" s="86" customFormat="1" x14ac:dyDescent="0.25">
      <c r="A25" s="82"/>
      <c r="B25" s="82" t="s">
        <v>31</v>
      </c>
      <c r="C25" s="82">
        <f>COUNT(C19:C23)</f>
        <v>5</v>
      </c>
      <c r="D25" s="82"/>
      <c r="E25" s="82">
        <f>SUM(E18:E23)</f>
        <v>112</v>
      </c>
      <c r="F25" s="82">
        <f>SUM(E18:E23)+1</f>
        <v>113</v>
      </c>
      <c r="G25" s="83">
        <f>$BS24/F25</f>
        <v>0.51327433628318586</v>
      </c>
      <c r="H25" s="84">
        <f>SUM(H18:H23)</f>
        <v>58</v>
      </c>
      <c r="I25" s="84">
        <f>SUM(I18:I23)</f>
        <v>58</v>
      </c>
      <c r="J25" s="84">
        <f>SUM(J18:J23)</f>
        <v>0</v>
      </c>
      <c r="K25" s="82"/>
      <c r="L25" s="82"/>
      <c r="M25" s="82"/>
      <c r="N25" s="82"/>
      <c r="O25" s="82"/>
      <c r="P25" s="83">
        <f>P24/F25</f>
        <v>0.51327433628318586</v>
      </c>
      <c r="Q25" s="82"/>
      <c r="R25" s="82">
        <f>M24+R24</f>
        <v>0</v>
      </c>
      <c r="S25" s="82">
        <f>N24+S24</f>
        <v>0</v>
      </c>
      <c r="T25" s="82">
        <f>O24+T24</f>
        <v>0</v>
      </c>
      <c r="U25" s="83">
        <f>U24/F25</f>
        <v>0.51327433628318586</v>
      </c>
      <c r="V25" s="82"/>
      <c r="W25" s="82">
        <f>R25+W24</f>
        <v>0</v>
      </c>
      <c r="X25" s="82">
        <f>S25+X24</f>
        <v>0</v>
      </c>
      <c r="Y25" s="82">
        <f>T25+Y24</f>
        <v>0</v>
      </c>
      <c r="Z25" s="83">
        <f>Z24/F25</f>
        <v>0.51327433628318586</v>
      </c>
      <c r="AA25" s="82"/>
      <c r="AB25" s="82">
        <f>W25+AB24</f>
        <v>0</v>
      </c>
      <c r="AC25" s="82">
        <f>X25+AC24</f>
        <v>0</v>
      </c>
      <c r="AD25" s="82">
        <f>Y25+AD24</f>
        <v>0</v>
      </c>
      <c r="AE25" s="83">
        <f>AE24/F25</f>
        <v>0.51327433628318586</v>
      </c>
      <c r="AF25" s="82"/>
      <c r="AG25" s="82">
        <f>AB25+AG24</f>
        <v>0</v>
      </c>
      <c r="AH25" s="82">
        <f>AC25+AH24</f>
        <v>0</v>
      </c>
      <c r="AI25" s="82">
        <f>AD25+AI24</f>
        <v>0</v>
      </c>
      <c r="AJ25" s="83">
        <f>AJ24/F25</f>
        <v>0.73451327433628322</v>
      </c>
      <c r="AK25" s="82"/>
      <c r="AL25" s="82">
        <f>AG25+AL24</f>
        <v>0</v>
      </c>
      <c r="AM25" s="82">
        <f>AH25+AM24</f>
        <v>0</v>
      </c>
      <c r="AN25" s="82">
        <f>AI25+AN24</f>
        <v>0</v>
      </c>
      <c r="AO25" s="83">
        <f>AO24/F25</f>
        <v>0.51327433628318586</v>
      </c>
      <c r="AP25" s="82"/>
      <c r="AQ25" s="82">
        <f>AL25+AQ24</f>
        <v>0</v>
      </c>
      <c r="AR25" s="82">
        <f>AM25+AR24</f>
        <v>0</v>
      </c>
      <c r="AS25" s="82">
        <f>AN25+AS24</f>
        <v>0</v>
      </c>
      <c r="AT25" s="83">
        <f>AT24/F25</f>
        <v>0.51327433628318586</v>
      </c>
      <c r="AU25" s="82"/>
      <c r="AV25" s="82">
        <f>AQ25+AV24</f>
        <v>0</v>
      </c>
      <c r="AW25" s="82">
        <f>AR25+AW24</f>
        <v>0</v>
      </c>
      <c r="AX25" s="82">
        <f>AS25+AX24</f>
        <v>0</v>
      </c>
      <c r="AY25" s="83">
        <f>AY24/F25</f>
        <v>0.51327433628318586</v>
      </c>
      <c r="AZ25" s="82"/>
      <c r="BA25" s="82">
        <f>AV25+BA24</f>
        <v>0</v>
      </c>
      <c r="BB25" s="82">
        <f>AW25+BB24</f>
        <v>0</v>
      </c>
      <c r="BC25" s="82">
        <f>AX25+BC24</f>
        <v>0</v>
      </c>
      <c r="BD25" s="83">
        <f>BD24/F25</f>
        <v>0.51327433628318586</v>
      </c>
      <c r="BE25" s="82"/>
      <c r="BF25" s="82">
        <f>BA25+BF24</f>
        <v>0</v>
      </c>
      <c r="BG25" s="82">
        <f>BB25+BG24</f>
        <v>0</v>
      </c>
      <c r="BH25" s="82">
        <f>BC25+BH24</f>
        <v>0</v>
      </c>
      <c r="BI25" s="83">
        <f>BI24/F25</f>
        <v>0.51327433628318586</v>
      </c>
      <c r="BJ25" s="82"/>
      <c r="BK25" s="82">
        <f>BF25+BK24</f>
        <v>0</v>
      </c>
      <c r="BL25" s="82">
        <f>BG25+BL24</f>
        <v>0</v>
      </c>
      <c r="BM25" s="82">
        <f>BH25+BM24</f>
        <v>0</v>
      </c>
      <c r="BN25" s="83">
        <f>BN24/F25</f>
        <v>0.51327433628318586</v>
      </c>
      <c r="BO25" s="82"/>
      <c r="BP25" s="82">
        <f>BK25+BP24</f>
        <v>0</v>
      </c>
      <c r="BQ25" s="82">
        <f>BL25+BQ24</f>
        <v>0</v>
      </c>
      <c r="BR25" s="82">
        <f>BM25+BR24</f>
        <v>0</v>
      </c>
      <c r="BS25" s="83">
        <f>BS24/F25</f>
        <v>0.51327433628318586</v>
      </c>
    </row>
    <row r="26" spans="1:71" s="86" customFormat="1" x14ac:dyDescent="0.25">
      <c r="H26" s="93"/>
      <c r="I26" s="93"/>
      <c r="J26" s="93"/>
    </row>
    <row r="27" spans="1:71" s="86" customFormat="1" x14ac:dyDescent="0.25">
      <c r="H27" s="93"/>
      <c r="I27" s="93"/>
      <c r="J27" s="93"/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45" right="0.4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P24" sqref="P24"/>
    </sheetView>
  </sheetViews>
  <sheetFormatPr defaultColWidth="8.85546875" defaultRowHeight="15" x14ac:dyDescent="0.25"/>
  <sheetData>
    <row r="1" spans="1:2" x14ac:dyDescent="0.25">
      <c r="A1" t="s">
        <v>381</v>
      </c>
      <c r="B1">
        <v>1</v>
      </c>
    </row>
  </sheetData>
  <sheetProtection password="C4DA" sheet="1" objects="1" scenarios="1"/>
  <customSheetViews>
    <customSheetView guid="{F02C43EC-1E1F-4F91-8C6E-ACE46B5D7137}">
      <selection activeCell="A2" sqref="A2"/>
      <pageMargins left="0" right="0" top="0" bottom="0" header="0" footer="0"/>
    </customSheetView>
  </customSheetViews>
  <phoneticPr fontId="8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57"/>
  <sheetViews>
    <sheetView zoomScaleNormal="100" workbookViewId="0">
      <pane ySplit="1" topLeftCell="A29" activePane="bottomLeft" state="frozen"/>
      <selection pane="bottomLeft" activeCell="A23" sqref="A23:XFD23"/>
    </sheetView>
  </sheetViews>
  <sheetFormatPr defaultRowHeight="15" x14ac:dyDescent="0.25"/>
  <cols>
    <col min="1" max="1" width="9" customWidth="1"/>
    <col min="2" max="2" width="18.7109375" customWidth="1"/>
    <col min="5" max="5" width="9.140625" style="35"/>
  </cols>
  <sheetData>
    <row r="1" spans="1:8" x14ac:dyDescent="0.25">
      <c r="A1" t="s">
        <v>346</v>
      </c>
      <c r="B1" t="s">
        <v>347</v>
      </c>
      <c r="C1" t="s">
        <v>17</v>
      </c>
      <c r="D1" t="s">
        <v>353</v>
      </c>
      <c r="E1" s="35" t="s">
        <v>18</v>
      </c>
      <c r="F1" t="s">
        <v>382</v>
      </c>
    </row>
    <row r="2" spans="1:8" x14ac:dyDescent="0.25">
      <c r="A2" s="238" t="s">
        <v>383</v>
      </c>
      <c r="B2" s="238"/>
      <c r="C2" s="238"/>
      <c r="D2" s="238"/>
      <c r="E2" s="238"/>
      <c r="F2" s="238"/>
      <c r="G2" s="238"/>
      <c r="H2" s="238"/>
    </row>
    <row r="3" spans="1:8" x14ac:dyDescent="0.25">
      <c r="A3">
        <f>Standings!A8</f>
        <v>11</v>
      </c>
      <c r="B3" t="str">
        <f>Standings!B8</f>
        <v>CALIFORNIA</v>
      </c>
      <c r="C3">
        <f>Standings!I8</f>
        <v>431</v>
      </c>
      <c r="D3">
        <f>Standings!H8</f>
        <v>423</v>
      </c>
      <c r="E3" s="35">
        <f>D3/C3</f>
        <v>0.9814385150812065</v>
      </c>
    </row>
    <row r="4" spans="1:8" x14ac:dyDescent="0.25">
      <c r="A4">
        <f>Standings!A11</f>
        <v>17</v>
      </c>
      <c r="B4" t="str">
        <f>Standings!B11</f>
        <v>FLORIDA</v>
      </c>
      <c r="C4">
        <f>Standings!I11</f>
        <v>444</v>
      </c>
      <c r="D4">
        <f>Standings!H11</f>
        <v>408</v>
      </c>
      <c r="E4" s="35">
        <f>D4/C4</f>
        <v>0.91891891891891897</v>
      </c>
    </row>
    <row r="5" spans="1:8" x14ac:dyDescent="0.25">
      <c r="A5">
        <f>Standings!A31</f>
        <v>8</v>
      </c>
      <c r="B5" t="str">
        <f>Standings!B31</f>
        <v>PACIFIC AREAS</v>
      </c>
      <c r="C5">
        <f>Standings!I31</f>
        <v>421</v>
      </c>
      <c r="D5">
        <f>Standings!H31</f>
        <v>414</v>
      </c>
      <c r="E5" s="35">
        <f>D5/C5</f>
        <v>0.98337292161520184</v>
      </c>
    </row>
    <row r="6" spans="1:8" x14ac:dyDescent="0.25">
      <c r="A6">
        <f>Standings!A28</f>
        <v>11</v>
      </c>
      <c r="B6" t="str">
        <f>Standings!B36</f>
        <v>TEXAS</v>
      </c>
      <c r="C6">
        <f>Standings!I36</f>
        <v>400</v>
      </c>
      <c r="D6">
        <f>Standings!H36</f>
        <v>349</v>
      </c>
      <c r="E6" s="35">
        <f>D6/C6</f>
        <v>0.87250000000000005</v>
      </c>
    </row>
    <row r="7" spans="1:8" x14ac:dyDescent="0.25">
      <c r="A7" s="239" t="s">
        <v>384</v>
      </c>
      <c r="B7" s="240"/>
      <c r="C7" s="240"/>
      <c r="D7" s="240"/>
      <c r="E7" s="240"/>
      <c r="F7" s="240"/>
      <c r="G7" s="240"/>
      <c r="H7" s="241"/>
    </row>
    <row r="8" spans="1:8" x14ac:dyDescent="0.25">
      <c r="A8">
        <f>Standings!A6</f>
        <v>8</v>
      </c>
      <c r="B8" t="str">
        <f>Standings!B6</f>
        <v>ARIZONA</v>
      </c>
      <c r="C8">
        <f>Standings!I6</f>
        <v>329</v>
      </c>
      <c r="D8">
        <f>Standings!H6</f>
        <v>267</v>
      </c>
      <c r="E8" s="35">
        <f t="shared" ref="E8:E13" si="0">D8/C8</f>
        <v>0.81155015197568392</v>
      </c>
    </row>
    <row r="9" spans="1:8" x14ac:dyDescent="0.25">
      <c r="A9">
        <f>Standings!A19</f>
        <v>12</v>
      </c>
      <c r="B9" t="str">
        <f>Standings!B19</f>
        <v>MINNESOTA</v>
      </c>
      <c r="C9">
        <f>Standings!I19</f>
        <v>325</v>
      </c>
      <c r="D9">
        <f>Standings!H19</f>
        <v>327</v>
      </c>
      <c r="E9" s="35">
        <f t="shared" si="0"/>
        <v>1.0061538461538462</v>
      </c>
    </row>
    <row r="10" spans="1:8" x14ac:dyDescent="0.25">
      <c r="A10">
        <f>Standings!A26</f>
        <v>10</v>
      </c>
      <c r="B10" t="str">
        <f>Standings!B26</f>
        <v>NORTH CAROLINA</v>
      </c>
      <c r="C10">
        <f>Standings!I26</f>
        <v>312</v>
      </c>
      <c r="D10">
        <f>Standings!H26</f>
        <v>264</v>
      </c>
      <c r="E10" s="35">
        <f t="shared" si="0"/>
        <v>0.84615384615384615</v>
      </c>
    </row>
    <row r="11" spans="1:8" x14ac:dyDescent="0.25">
      <c r="A11">
        <f>Standings!A28</f>
        <v>11</v>
      </c>
      <c r="B11" t="str">
        <f>Standings!B28</f>
        <v>OHIO</v>
      </c>
      <c r="C11">
        <f>Standings!I28</f>
        <v>322</v>
      </c>
      <c r="D11">
        <f>Standings!H28</f>
        <v>290</v>
      </c>
      <c r="E11" s="35">
        <f t="shared" si="0"/>
        <v>0.90062111801242239</v>
      </c>
    </row>
    <row r="12" spans="1:8" x14ac:dyDescent="0.25">
      <c r="A12">
        <f>Standings!A32</f>
        <v>11</v>
      </c>
      <c r="B12" t="str">
        <f>Standings!B32</f>
        <v>PENNSYLVANIA</v>
      </c>
      <c r="C12">
        <f>Standings!I32</f>
        <v>383</v>
      </c>
      <c r="D12">
        <f>Standings!H32</f>
        <v>320</v>
      </c>
      <c r="E12" s="35">
        <f t="shared" si="0"/>
        <v>0.835509138381201</v>
      </c>
    </row>
    <row r="13" spans="1:8" x14ac:dyDescent="0.25">
      <c r="A13">
        <f>Standings!A37</f>
        <v>10</v>
      </c>
      <c r="B13" t="str">
        <f>Standings!B37</f>
        <v>VIRGINIA</v>
      </c>
      <c r="C13">
        <f>Standings!I37</f>
        <v>354</v>
      </c>
      <c r="D13">
        <f>Standings!H37</f>
        <v>304</v>
      </c>
      <c r="E13" s="35">
        <f t="shared" si="0"/>
        <v>0.85875706214689262</v>
      </c>
    </row>
    <row r="14" spans="1:8" x14ac:dyDescent="0.25">
      <c r="A14" s="242" t="s">
        <v>385</v>
      </c>
      <c r="B14" s="242"/>
      <c r="C14" s="242"/>
      <c r="D14" s="242"/>
      <c r="E14" s="242"/>
      <c r="F14" s="242"/>
      <c r="G14" s="242"/>
      <c r="H14" s="242"/>
    </row>
    <row r="15" spans="1:8" x14ac:dyDescent="0.25">
      <c r="A15">
        <f>Standings!A15</f>
        <v>4</v>
      </c>
      <c r="B15" t="str">
        <f>Standings!B15</f>
        <v>KENTUCKY</v>
      </c>
      <c r="C15">
        <f>Standings!I15</f>
        <v>200</v>
      </c>
      <c r="D15">
        <f>Standings!H15</f>
        <v>201</v>
      </c>
      <c r="E15" s="35">
        <f t="shared" ref="E15:E21" si="1">D15/C15</f>
        <v>1.0049999999999999</v>
      </c>
    </row>
    <row r="16" spans="1:8" x14ac:dyDescent="0.25">
      <c r="A16">
        <f>Standings!A17</f>
        <v>8</v>
      </c>
      <c r="B16" t="str">
        <f>Standings!B17</f>
        <v>MARYLAND</v>
      </c>
      <c r="C16">
        <f>Standings!I17</f>
        <v>285</v>
      </c>
      <c r="D16">
        <f>Standings!H17</f>
        <v>289</v>
      </c>
      <c r="E16" s="35">
        <f t="shared" si="1"/>
        <v>1.0140350877192983</v>
      </c>
    </row>
    <row r="17" spans="1:8" x14ac:dyDescent="0.25">
      <c r="A17">
        <f>Standings!A18</f>
        <v>9</v>
      </c>
      <c r="B17" t="str">
        <f>Standings!B18</f>
        <v>MICHIGAN</v>
      </c>
      <c r="C17">
        <f>Standings!I18</f>
        <v>255</v>
      </c>
      <c r="D17">
        <f>Standings!H18</f>
        <v>131</v>
      </c>
      <c r="E17" s="35">
        <f t="shared" si="1"/>
        <v>0.51372549019607838</v>
      </c>
    </row>
    <row r="18" spans="1:8" x14ac:dyDescent="0.25">
      <c r="A18">
        <f>Standings!A21</f>
        <v>8</v>
      </c>
      <c r="B18" t="str">
        <f>Standings!B21</f>
        <v>MISSOURI</v>
      </c>
      <c r="C18">
        <f>Standings!I21</f>
        <v>283</v>
      </c>
      <c r="D18">
        <f>Standings!H21</f>
        <v>231</v>
      </c>
      <c r="E18" s="35">
        <f>D18/C18</f>
        <v>0.81625441696113077</v>
      </c>
    </row>
    <row r="19" spans="1:8" x14ac:dyDescent="0.25">
      <c r="A19">
        <f>Standings!A33</f>
        <v>6</v>
      </c>
      <c r="B19" t="str">
        <f>Standings!B33</f>
        <v>SOUTH CAROLINA</v>
      </c>
      <c r="C19">
        <f>Standings!I33</f>
        <v>213</v>
      </c>
      <c r="D19">
        <f>Standings!H33</f>
        <v>174</v>
      </c>
      <c r="E19" s="35">
        <f t="shared" si="1"/>
        <v>0.81690140845070425</v>
      </c>
    </row>
    <row r="20" spans="1:8" x14ac:dyDescent="0.25">
      <c r="A20">
        <f>Standings!A38</f>
        <v>8</v>
      </c>
      <c r="B20" t="str">
        <f>Standings!B38</f>
        <v>WASHINGTON</v>
      </c>
      <c r="C20">
        <f>Standings!I38</f>
        <v>256</v>
      </c>
      <c r="D20">
        <f>Standings!H38</f>
        <v>238</v>
      </c>
      <c r="E20" s="35">
        <f t="shared" si="1"/>
        <v>0.9296875</v>
      </c>
    </row>
    <row r="21" spans="1:8" x14ac:dyDescent="0.25">
      <c r="A21">
        <f>Standings!A39</f>
        <v>7</v>
      </c>
      <c r="B21" t="str">
        <f>Standings!B39</f>
        <v>WISCONSIN</v>
      </c>
      <c r="C21">
        <f>Standings!I39</f>
        <v>251</v>
      </c>
      <c r="D21">
        <f>Standings!H39</f>
        <v>168</v>
      </c>
      <c r="E21" s="35">
        <f t="shared" si="1"/>
        <v>0.66932270916334657</v>
      </c>
    </row>
    <row r="22" spans="1:8" x14ac:dyDescent="0.25">
      <c r="A22" s="235" t="s">
        <v>386</v>
      </c>
      <c r="B22" s="235"/>
      <c r="C22" s="235"/>
      <c r="D22" s="235"/>
      <c r="E22" s="235"/>
      <c r="F22" s="235"/>
      <c r="G22" s="235"/>
      <c r="H22" s="235"/>
    </row>
    <row r="23" spans="1:8" x14ac:dyDescent="0.25">
      <c r="A23">
        <f>Standings!A7</f>
        <v>5</v>
      </c>
      <c r="B23" t="str">
        <f>Standings!B7</f>
        <v>ARKANSAS</v>
      </c>
      <c r="C23">
        <f>Standings!I7</f>
        <v>139</v>
      </c>
      <c r="D23">
        <f>Standings!H7</f>
        <v>154</v>
      </c>
      <c r="E23" s="35">
        <f>D23/C23</f>
        <v>1.1079136690647482</v>
      </c>
    </row>
    <row r="24" spans="1:8" x14ac:dyDescent="0.25">
      <c r="A24">
        <f>Standings!A12</f>
        <v>6</v>
      </c>
      <c r="B24" t="str">
        <f>Standings!B12</f>
        <v>ILLINOIS</v>
      </c>
      <c r="C24">
        <f>Standings!I12</f>
        <v>159</v>
      </c>
      <c r="D24">
        <f>Standings!H12</f>
        <v>134</v>
      </c>
      <c r="E24" s="35">
        <f t="shared" ref="E24:E29" si="2">D24/C24</f>
        <v>0.84276729559748431</v>
      </c>
    </row>
    <row r="25" spans="1:8" x14ac:dyDescent="0.25">
      <c r="A25">
        <f>Standings!A14</f>
        <v>5</v>
      </c>
      <c r="B25" t="str">
        <f>Standings!B14</f>
        <v>KANSAS</v>
      </c>
      <c r="C25">
        <f>Standings!I14</f>
        <v>171</v>
      </c>
      <c r="D25">
        <f>Standings!H14</f>
        <v>129</v>
      </c>
      <c r="E25" s="35">
        <f t="shared" si="2"/>
        <v>0.75438596491228072</v>
      </c>
    </row>
    <row r="26" spans="1:8" x14ac:dyDescent="0.25">
      <c r="A26">
        <f>Standings!A20</f>
        <v>6</v>
      </c>
      <c r="B26" t="str">
        <f>Standings!B20</f>
        <v>MISSISSIPPI</v>
      </c>
      <c r="C26">
        <f>Standings!I20</f>
        <v>165</v>
      </c>
      <c r="D26">
        <f>Standings!H20</f>
        <v>147</v>
      </c>
      <c r="E26" s="35">
        <f t="shared" si="2"/>
        <v>0.89090909090909087</v>
      </c>
    </row>
    <row r="27" spans="1:8" x14ac:dyDescent="0.25">
      <c r="A27">
        <f>Standings!A25</f>
        <v>7</v>
      </c>
      <c r="B27" t="str">
        <f>Standings!B25</f>
        <v>NEW YORK</v>
      </c>
      <c r="C27">
        <f>Standings!I25</f>
        <v>180</v>
      </c>
      <c r="D27">
        <f>Standings!H25</f>
        <v>170</v>
      </c>
      <c r="E27" s="35">
        <f t="shared" si="2"/>
        <v>0.94444444444444442</v>
      </c>
    </row>
    <row r="28" spans="1:8" x14ac:dyDescent="0.25">
      <c r="A28">
        <f>Standings!A27</f>
        <v>6</v>
      </c>
      <c r="B28" t="str">
        <f>Standings!B27</f>
        <v>NORTH DAKOTA</v>
      </c>
      <c r="C28">
        <f>Standings!I27</f>
        <v>172</v>
      </c>
      <c r="D28">
        <f>Standings!H27</f>
        <v>149</v>
      </c>
      <c r="E28" s="35">
        <f t="shared" si="2"/>
        <v>0.86627906976744184</v>
      </c>
    </row>
    <row r="29" spans="1:8" x14ac:dyDescent="0.25">
      <c r="A29">
        <f>Standings!A29</f>
        <v>7</v>
      </c>
      <c r="B29" t="str">
        <f>Standings!B29</f>
        <v>OKLAHOMA</v>
      </c>
      <c r="C29">
        <f>Standings!I29</f>
        <v>185</v>
      </c>
      <c r="D29">
        <f>Standings!H29</f>
        <v>72</v>
      </c>
      <c r="E29" s="35">
        <f t="shared" si="2"/>
        <v>0.38918918918918921</v>
      </c>
    </row>
    <row r="30" spans="1:8" x14ac:dyDescent="0.25">
      <c r="A30">
        <f>Standings!A30</f>
        <v>6</v>
      </c>
      <c r="B30" t="str">
        <f>Standings!B30</f>
        <v>OREGON</v>
      </c>
      <c r="C30">
        <f>Standings!I30</f>
        <v>129</v>
      </c>
      <c r="D30">
        <f>Standings!H30</f>
        <v>124</v>
      </c>
      <c r="E30" s="35">
        <f>D30/C30</f>
        <v>0.96124031007751942</v>
      </c>
    </row>
    <row r="31" spans="1:8" x14ac:dyDescent="0.25">
      <c r="A31" s="236" t="s">
        <v>387</v>
      </c>
      <c r="B31" s="236"/>
      <c r="C31" s="236"/>
      <c r="D31" s="236"/>
      <c r="E31" s="236"/>
      <c r="F31" s="236"/>
      <c r="G31" s="236"/>
      <c r="H31" s="236"/>
    </row>
    <row r="32" spans="1:8" x14ac:dyDescent="0.25">
      <c r="A32">
        <f>Standings!A9</f>
        <v>5</v>
      </c>
      <c r="B32" t="str">
        <f>Standings!B9</f>
        <v>COLORADO</v>
      </c>
      <c r="C32">
        <f>Standings!I9</f>
        <v>113</v>
      </c>
      <c r="D32">
        <f>Standings!H9</f>
        <v>58</v>
      </c>
      <c r="E32" s="35">
        <f>D32/C32</f>
        <v>0.51327433628318586</v>
      </c>
    </row>
    <row r="33" spans="1:8" x14ac:dyDescent="0.25">
      <c r="A33">
        <f>Standings!A10</f>
        <v>3</v>
      </c>
      <c r="B33" t="str">
        <f>Standings!B10</f>
        <v>DELAWARE</v>
      </c>
      <c r="C33">
        <f>Standings!I10</f>
        <v>92</v>
      </c>
      <c r="D33">
        <f>Standings!H10</f>
        <v>73</v>
      </c>
      <c r="E33" s="35">
        <f t="shared" ref="E33:E39" si="3">D33/C33</f>
        <v>0.79347826086956519</v>
      </c>
    </row>
    <row r="34" spans="1:8" x14ac:dyDescent="0.25">
      <c r="A34">
        <f>Standings!A13</f>
        <v>3</v>
      </c>
      <c r="B34" t="str">
        <f>Standings!B13</f>
        <v>IOWA</v>
      </c>
      <c r="C34">
        <f>Standings!I13</f>
        <v>91</v>
      </c>
      <c r="D34">
        <f>Standings!H13</f>
        <v>58</v>
      </c>
      <c r="E34" s="35">
        <f t="shared" si="3"/>
        <v>0.63736263736263732</v>
      </c>
    </row>
    <row r="35" spans="1:8" x14ac:dyDescent="0.25">
      <c r="A35">
        <f>Standings!A16</f>
        <v>3</v>
      </c>
      <c r="B35" t="str">
        <f>Standings!B16</f>
        <v>LOUISIANA</v>
      </c>
      <c r="C35">
        <f>Standings!I16</f>
        <v>109</v>
      </c>
      <c r="D35">
        <f>Standings!H16</f>
        <v>69</v>
      </c>
      <c r="E35" s="35">
        <f t="shared" si="3"/>
        <v>0.6330275229357798</v>
      </c>
    </row>
    <row r="36" spans="1:8" x14ac:dyDescent="0.25">
      <c r="A36">
        <f>Standings!A22</f>
        <v>3</v>
      </c>
      <c r="B36" t="str">
        <f>Standings!B22</f>
        <v>NEBRASKA</v>
      </c>
      <c r="C36">
        <f>Standings!I22</f>
        <v>98</v>
      </c>
      <c r="D36">
        <f>Standings!H22</f>
        <v>78</v>
      </c>
      <c r="E36" s="35">
        <f t="shared" si="3"/>
        <v>0.79591836734693877</v>
      </c>
    </row>
    <row r="37" spans="1:8" x14ac:dyDescent="0.25">
      <c r="A37">
        <f>Standings!A23</f>
        <v>4</v>
      </c>
      <c r="B37" t="str">
        <f>Standings!B23</f>
        <v>NEW JERSEY</v>
      </c>
      <c r="C37">
        <f>Standings!I23</f>
        <v>98</v>
      </c>
      <c r="D37">
        <f>Standings!H23</f>
        <v>87</v>
      </c>
      <c r="E37" s="35">
        <f>D37/C37</f>
        <v>0.88775510204081631</v>
      </c>
    </row>
    <row r="38" spans="1:8" x14ac:dyDescent="0.25">
      <c r="A38">
        <f>Standings!A24</f>
        <v>4</v>
      </c>
      <c r="B38" t="str">
        <f>Standings!B24</f>
        <v>NEW MEXICO</v>
      </c>
      <c r="C38">
        <f>Standings!I24</f>
        <v>100</v>
      </c>
      <c r="D38">
        <f>Standings!H24</f>
        <v>74</v>
      </c>
      <c r="E38" s="35">
        <f>D38/C38</f>
        <v>0.74</v>
      </c>
    </row>
    <row r="39" spans="1:8" x14ac:dyDescent="0.25">
      <c r="A39">
        <f>Standings!A34</f>
        <v>3</v>
      </c>
      <c r="B39" t="str">
        <f>Standings!B34</f>
        <v>SOUTH DAKOTA</v>
      </c>
      <c r="C39">
        <f>Standings!I34</f>
        <v>100</v>
      </c>
      <c r="D39">
        <f>Standings!H34</f>
        <v>41</v>
      </c>
      <c r="E39" s="35">
        <f t="shared" si="3"/>
        <v>0.41</v>
      </c>
    </row>
    <row r="40" spans="1:8" x14ac:dyDescent="0.25">
      <c r="A40">
        <f>Standings!A35</f>
        <v>3</v>
      </c>
      <c r="B40" t="str">
        <f>Standings!B35</f>
        <v>TENNESSEE</v>
      </c>
      <c r="C40">
        <f>Standings!I35</f>
        <v>113</v>
      </c>
      <c r="D40">
        <f>Standings!H35</f>
        <v>86</v>
      </c>
      <c r="E40" s="35">
        <f>D40/C40</f>
        <v>0.76106194690265483</v>
      </c>
    </row>
    <row r="41" spans="1:8" x14ac:dyDescent="0.25">
      <c r="A41" s="237" t="s">
        <v>388</v>
      </c>
      <c r="B41" s="237"/>
      <c r="C41" s="237"/>
      <c r="D41" s="237"/>
      <c r="E41" s="237"/>
      <c r="F41" s="237"/>
      <c r="G41" s="237"/>
      <c r="H41" s="237"/>
    </row>
    <row r="42" spans="1:8" x14ac:dyDescent="0.25">
      <c r="A42">
        <v>1</v>
      </c>
      <c r="B42" t="str">
        <f>Standings!B42</f>
        <v xml:space="preserve">ALABAMA 1 </v>
      </c>
      <c r="C42">
        <f>Standings!I42</f>
        <v>18</v>
      </c>
      <c r="D42">
        <f>Standings!H42</f>
        <v>4</v>
      </c>
      <c r="E42" s="35">
        <f>D38/C38</f>
        <v>0.74</v>
      </c>
    </row>
    <row r="43" spans="1:8" x14ac:dyDescent="0.25">
      <c r="A43">
        <v>1</v>
      </c>
      <c r="B43" t="str">
        <f>Standings!B43</f>
        <v>ALABAMA 13</v>
      </c>
      <c r="C43">
        <f>Standings!I43</f>
        <v>20</v>
      </c>
      <c r="D43">
        <f>Standings!H43</f>
        <v>16</v>
      </c>
      <c r="E43" s="35">
        <f t="shared" ref="E43:E57" si="4">D43/C43</f>
        <v>0.8</v>
      </c>
    </row>
    <row r="44" spans="1:8" x14ac:dyDescent="0.25">
      <c r="A44">
        <v>1</v>
      </c>
      <c r="B44" t="s">
        <v>389</v>
      </c>
      <c r="C44">
        <f>Standings!I44</f>
        <v>49</v>
      </c>
      <c r="D44">
        <f>Standings!H44</f>
        <v>50</v>
      </c>
      <c r="E44" s="35">
        <f t="shared" si="4"/>
        <v>1.0204081632653061</v>
      </c>
    </row>
    <row r="45" spans="1:8" x14ac:dyDescent="0.25">
      <c r="A45">
        <v>1</v>
      </c>
      <c r="B45" t="str">
        <f>+Standings!B45</f>
        <v>EUROPE 6</v>
      </c>
      <c r="C45">
        <f>Standings!I45</f>
        <v>88</v>
      </c>
      <c r="D45">
        <f>Standings!H45</f>
        <v>85</v>
      </c>
      <c r="E45" s="35">
        <f t="shared" si="4"/>
        <v>0.96590909090909094</v>
      </c>
    </row>
    <row r="46" spans="1:8" x14ac:dyDescent="0.25">
      <c r="A46">
        <v>1</v>
      </c>
      <c r="B46" t="str">
        <f>Standings!B46</f>
        <v>GEORGIA 1</v>
      </c>
      <c r="C46">
        <f>Standings!I46</f>
        <v>30</v>
      </c>
      <c r="D46">
        <f>Standings!H46</f>
        <v>34</v>
      </c>
      <c r="E46" s="35">
        <f t="shared" si="4"/>
        <v>1.1333333333333333</v>
      </c>
    </row>
    <row r="47" spans="1:8" x14ac:dyDescent="0.25">
      <c r="A47">
        <v>1</v>
      </c>
      <c r="B47" t="str">
        <f>Standings!B47</f>
        <v>GEORGIA 4</v>
      </c>
      <c r="C47">
        <f>Standings!I47</f>
        <v>15</v>
      </c>
      <c r="D47">
        <f>Standings!H47</f>
        <v>22</v>
      </c>
      <c r="E47" s="35">
        <f t="shared" si="4"/>
        <v>1.4666666666666666</v>
      </c>
    </row>
    <row r="48" spans="1:8" x14ac:dyDescent="0.25">
      <c r="A48">
        <v>1</v>
      </c>
      <c r="B48" t="s">
        <v>364</v>
      </c>
      <c r="C48">
        <f>Standings!I48</f>
        <v>33</v>
      </c>
      <c r="D48">
        <f>Standings!H48</f>
        <v>20</v>
      </c>
      <c r="E48" s="35">
        <f t="shared" si="4"/>
        <v>0.60606060606060608</v>
      </c>
    </row>
    <row r="49" spans="1:5" x14ac:dyDescent="0.25">
      <c r="A49">
        <v>1</v>
      </c>
      <c r="B49" t="str">
        <f>Standings!B49</f>
        <v>GEORGIA 66</v>
      </c>
      <c r="C49">
        <f>Standings!I49</f>
        <v>45</v>
      </c>
      <c r="D49">
        <f>Standings!H49</f>
        <v>51</v>
      </c>
      <c r="E49" s="35">
        <f t="shared" si="4"/>
        <v>1.1333333333333333</v>
      </c>
    </row>
    <row r="50" spans="1:5" x14ac:dyDescent="0.25">
      <c r="A50">
        <v>1</v>
      </c>
      <c r="B50" t="s">
        <v>390</v>
      </c>
      <c r="C50">
        <f>Standings!I50</f>
        <v>11</v>
      </c>
      <c r="D50">
        <f>Standings!H50</f>
        <v>9</v>
      </c>
      <c r="E50" s="35">
        <f t="shared" si="4"/>
        <v>0.81818181818181823</v>
      </c>
    </row>
    <row r="51" spans="1:5" x14ac:dyDescent="0.25">
      <c r="A51">
        <v>1</v>
      </c>
      <c r="B51" t="str">
        <f>Standings!B51</f>
        <v>INDIANA 11</v>
      </c>
      <c r="C51">
        <f>Standings!I51</f>
        <v>44</v>
      </c>
      <c r="D51">
        <f>Standings!H51</f>
        <v>22</v>
      </c>
      <c r="E51" s="35">
        <f t="shared" si="4"/>
        <v>0.5</v>
      </c>
    </row>
    <row r="52" spans="1:5" x14ac:dyDescent="0.25">
      <c r="A52">
        <v>1</v>
      </c>
      <c r="B52" t="str">
        <f>Standings!B52</f>
        <v>MASSACHUSETTS 14</v>
      </c>
      <c r="C52">
        <f>Standings!I52</f>
        <v>43</v>
      </c>
      <c r="D52">
        <f>Standings!H52</f>
        <v>42</v>
      </c>
      <c r="E52" s="35">
        <f t="shared" si="4"/>
        <v>0.97674418604651159</v>
      </c>
    </row>
    <row r="53" spans="1:5" x14ac:dyDescent="0.25">
      <c r="A53">
        <v>1</v>
      </c>
      <c r="B53" t="str">
        <f>Standings!B53</f>
        <v>MONTANA 10</v>
      </c>
      <c r="C53">
        <f>Standings!I53</f>
        <v>61</v>
      </c>
      <c r="D53">
        <f>Standings!H53</f>
        <v>57</v>
      </c>
      <c r="E53" s="35">
        <f t="shared" si="4"/>
        <v>0.93442622950819676</v>
      </c>
    </row>
    <row r="54" spans="1:5" x14ac:dyDescent="0.25">
      <c r="A54">
        <v>1</v>
      </c>
      <c r="B54" t="str">
        <f>+Standings!B56</f>
        <v>NEVADA 2</v>
      </c>
      <c r="C54">
        <f>Standings!I56</f>
        <v>50</v>
      </c>
      <c r="D54">
        <f>Standings!H56</f>
        <v>46</v>
      </c>
      <c r="E54" s="35">
        <f t="shared" si="4"/>
        <v>0.92</v>
      </c>
    </row>
    <row r="55" spans="1:5" x14ac:dyDescent="0.25">
      <c r="A55">
        <v>1</v>
      </c>
      <c r="B55" t="str">
        <f>Standings!B54</f>
        <v>NEW HAMPSHIRE 1</v>
      </c>
      <c r="C55">
        <f>Standings!I54</f>
        <v>48</v>
      </c>
      <c r="D55">
        <f>Standings!H54</f>
        <v>27</v>
      </c>
      <c r="E55" s="35">
        <f t="shared" si="4"/>
        <v>0.5625</v>
      </c>
    </row>
    <row r="56" spans="1:5" x14ac:dyDescent="0.25">
      <c r="A56">
        <v>1</v>
      </c>
      <c r="B56" t="str">
        <f>Standings!B55</f>
        <v>NEW HAMPSHIRE 3</v>
      </c>
      <c r="C56">
        <f>Standings!I55</f>
        <v>47</v>
      </c>
      <c r="D56">
        <f>Standings!H55</f>
        <v>41</v>
      </c>
      <c r="E56" s="35">
        <f t="shared" si="4"/>
        <v>0.87234042553191493</v>
      </c>
    </row>
    <row r="57" spans="1:5" x14ac:dyDescent="0.25">
      <c r="A57">
        <v>1</v>
      </c>
      <c r="B57" t="str">
        <f>Standings!B57</f>
        <v>WEST VIRGINIA 6</v>
      </c>
      <c r="C57">
        <f>Standings!I57</f>
        <v>43</v>
      </c>
      <c r="D57">
        <f>Standings!H57</f>
        <v>21</v>
      </c>
      <c r="E57" s="35">
        <f t="shared" si="4"/>
        <v>0.48837209302325579</v>
      </c>
    </row>
  </sheetData>
  <sortState xmlns:xlrd2="http://schemas.microsoft.com/office/spreadsheetml/2017/richdata2" ref="A32:H39">
    <sortCondition ref="B32:B39"/>
  </sortState>
  <mergeCells count="6">
    <mergeCell ref="A22:H22"/>
    <mergeCell ref="A31:H31"/>
    <mergeCell ref="A41:H41"/>
    <mergeCell ref="A2:H2"/>
    <mergeCell ref="A7:H7"/>
    <mergeCell ref="A14:H14"/>
  </mergeCells>
  <printOptions headings="1" gridLines="1"/>
  <pageMargins left="1.2" right="1.2" top="0.25" bottom="0.25" header="0.3" footer="0.3"/>
  <pageSetup scale="88" orientation="portrait" r:id="rId1"/>
  <headerFooter>
    <oddHeader>Page &amp;P&amp;RMembership 2024-2025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R4" sqref="R4"/>
    </sheetView>
  </sheetViews>
  <sheetFormatPr defaultColWidth="8.85546875" defaultRowHeight="15" x14ac:dyDescent="0.25"/>
  <cols>
    <col min="1" max="1" width="10.85546875" bestFit="1" customWidth="1"/>
    <col min="2" max="2" width="16" bestFit="1" customWidth="1"/>
    <col min="3" max="3" width="4.42578125" customWidth="1"/>
    <col min="4" max="4" width="6" hidden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7.140625" customWidth="1"/>
    <col min="52" max="55" width="3" customWidth="1"/>
    <col min="56" max="56" width="7.140625" customWidth="1"/>
    <col min="57" max="60" width="3" customWidth="1"/>
    <col min="61" max="61" width="7.140625" customWidth="1"/>
    <col min="62" max="65" width="3" customWidth="1"/>
    <col min="66" max="66" width="7.140625" customWidth="1"/>
    <col min="67" max="70" width="3" customWidth="1"/>
    <col min="71" max="71" width="7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72</v>
      </c>
      <c r="F2" s="68" t="s">
        <v>17</v>
      </c>
      <c r="G2" s="68" t="s">
        <v>18</v>
      </c>
      <c r="H2" s="73" t="s">
        <v>19</v>
      </c>
      <c r="I2" s="73" t="s">
        <v>20</v>
      </c>
      <c r="J2" s="73" t="s">
        <v>21</v>
      </c>
      <c r="K2" s="67" t="s">
        <v>22</v>
      </c>
      <c r="L2" s="6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73</v>
      </c>
      <c r="B3" s="4"/>
      <c r="C3" s="4"/>
      <c r="D3" s="4"/>
      <c r="E3" s="4"/>
      <c r="F3" s="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+H3</f>
        <v>0</v>
      </c>
      <c r="Q3" s="75">
        <f>+H3</f>
        <v>0</v>
      </c>
      <c r="R3" s="8"/>
      <c r="S3" s="8"/>
      <c r="T3" s="8"/>
      <c r="U3" s="1">
        <f>SUM(P3:T3)</f>
        <v>0</v>
      </c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x14ac:dyDescent="0.25">
      <c r="A4" s="1"/>
      <c r="B4" s="1" t="s">
        <v>74</v>
      </c>
      <c r="C4" s="1">
        <v>1</v>
      </c>
      <c r="D4" s="1">
        <v>2863</v>
      </c>
      <c r="E4" s="1">
        <v>28</v>
      </c>
      <c r="F4" s="1"/>
      <c r="G4" s="5">
        <f>$BS4/E4</f>
        <v>1.0714285714285714</v>
      </c>
      <c r="H4" s="71">
        <v>26</v>
      </c>
      <c r="I4" s="71">
        <f>+H4+J4</f>
        <v>28</v>
      </c>
      <c r="J4" s="76">
        <v>2</v>
      </c>
      <c r="K4" s="8">
        <v>2025</v>
      </c>
      <c r="L4" s="8">
        <v>2025</v>
      </c>
      <c r="M4" s="9"/>
      <c r="N4" s="9">
        <v>2</v>
      </c>
      <c r="O4" s="9"/>
      <c r="P4" s="66">
        <f>+H4+SUM(M4:O4)</f>
        <v>28</v>
      </c>
      <c r="Q4" s="9">
        <v>2</v>
      </c>
      <c r="R4" s="9"/>
      <c r="S4" s="9"/>
      <c r="T4" s="9"/>
      <c r="U4" s="1">
        <f>SUM(P4:T4)</f>
        <v>30</v>
      </c>
      <c r="V4" s="9"/>
      <c r="W4" s="9"/>
      <c r="X4" s="9"/>
      <c r="Y4" s="9"/>
      <c r="Z4" s="1">
        <f>SUM(U4:Y4)</f>
        <v>30</v>
      </c>
      <c r="AA4" s="9"/>
      <c r="AB4" s="9"/>
      <c r="AC4" s="9"/>
      <c r="AD4" s="9"/>
      <c r="AE4" s="1">
        <f>SUM(Z4:AD4)</f>
        <v>30</v>
      </c>
      <c r="AF4" s="9"/>
      <c r="AG4" s="9"/>
      <c r="AH4" s="9"/>
      <c r="AI4" s="9"/>
      <c r="AJ4" s="1">
        <f>SUM(AE4:AI4)</f>
        <v>30</v>
      </c>
      <c r="AK4" s="9"/>
      <c r="AL4" s="9"/>
      <c r="AM4" s="9"/>
      <c r="AN4" s="9"/>
      <c r="AO4" s="1">
        <f>SUM(AJ4:AN4)</f>
        <v>30</v>
      </c>
      <c r="AP4" s="9"/>
      <c r="AQ4" s="9"/>
      <c r="AR4" s="9"/>
      <c r="AS4" s="9"/>
      <c r="AT4" s="1">
        <f>SUM(AO4:AS4)</f>
        <v>30</v>
      </c>
      <c r="AU4" s="9"/>
      <c r="AV4" s="9"/>
      <c r="AW4" s="9"/>
      <c r="AX4" s="9"/>
      <c r="AY4" s="1">
        <f>SUM(AT4:AX4)</f>
        <v>30</v>
      </c>
      <c r="AZ4" s="9"/>
      <c r="BA4" s="9"/>
      <c r="BB4" s="9"/>
      <c r="BC4" s="9"/>
      <c r="BD4" s="1">
        <f>SUM(AY4:BC4)</f>
        <v>30</v>
      </c>
      <c r="BE4" s="9"/>
      <c r="BF4" s="9"/>
      <c r="BG4" s="9"/>
      <c r="BH4" s="9"/>
      <c r="BI4" s="1">
        <f>SUM(BD4:BH4)</f>
        <v>30</v>
      </c>
      <c r="BJ4" s="9"/>
      <c r="BK4" s="9"/>
      <c r="BL4" s="9"/>
      <c r="BM4" s="9"/>
      <c r="BN4" s="1">
        <f>SUM(BI4:BM4)</f>
        <v>30</v>
      </c>
      <c r="BO4" s="9"/>
      <c r="BP4" s="9"/>
      <c r="BQ4" s="9"/>
      <c r="BR4" s="9"/>
      <c r="BS4" s="1">
        <f>SUM(BN4:BR4)</f>
        <v>30</v>
      </c>
    </row>
    <row r="5" spans="1:71" s="86" customFormat="1" x14ac:dyDescent="0.25">
      <c r="A5" s="82"/>
      <c r="B5" s="82" t="s">
        <v>75</v>
      </c>
      <c r="C5" s="82">
        <v>2</v>
      </c>
      <c r="D5" s="82">
        <v>3238</v>
      </c>
      <c r="E5" s="115">
        <v>35</v>
      </c>
      <c r="F5" s="82"/>
      <c r="G5" s="89">
        <f t="shared" ref="G5:G6" si="0">$BS5/E5</f>
        <v>0.6</v>
      </c>
      <c r="H5" s="90">
        <v>21</v>
      </c>
      <c r="I5" s="90">
        <f>+H5+J5</f>
        <v>21</v>
      </c>
      <c r="J5" s="91"/>
      <c r="K5" s="92">
        <v>2025</v>
      </c>
      <c r="L5" s="8">
        <v>2025</v>
      </c>
      <c r="M5" s="85"/>
      <c r="N5" s="85"/>
      <c r="O5" s="85"/>
      <c r="P5" s="84">
        <f>+H5+SUM(M5:O5)</f>
        <v>21</v>
      </c>
      <c r="Q5" s="85"/>
      <c r="R5" s="85"/>
      <c r="S5" s="85"/>
      <c r="T5" s="85"/>
      <c r="U5" s="82">
        <f>SUM(P5:T5)</f>
        <v>21</v>
      </c>
      <c r="V5" s="85"/>
      <c r="W5" s="85"/>
      <c r="X5" s="85"/>
      <c r="Y5" s="85"/>
      <c r="Z5" s="82">
        <f>SUM(U5:Y5)</f>
        <v>21</v>
      </c>
      <c r="AA5" s="85"/>
      <c r="AB5" s="85"/>
      <c r="AC5" s="85"/>
      <c r="AD5" s="85"/>
      <c r="AE5" s="82">
        <f>SUM(Z5:AD5)</f>
        <v>21</v>
      </c>
      <c r="AF5" s="85"/>
      <c r="AG5" s="85"/>
      <c r="AH5" s="85"/>
      <c r="AI5" s="85"/>
      <c r="AJ5" s="82">
        <f>SUM(AE5:AI5)</f>
        <v>21</v>
      </c>
      <c r="AK5" s="85"/>
      <c r="AL5" s="85"/>
      <c r="AM5" s="85"/>
      <c r="AN5" s="85"/>
      <c r="AO5" s="82">
        <f>SUM(AJ5:AN5)</f>
        <v>21</v>
      </c>
      <c r="AP5" s="85"/>
      <c r="AQ5" s="85"/>
      <c r="AR5" s="85"/>
      <c r="AS5" s="85"/>
      <c r="AT5" s="82">
        <f>SUM(AO5:AS5)</f>
        <v>21</v>
      </c>
      <c r="AU5" s="85"/>
      <c r="AV5" s="85"/>
      <c r="AW5" s="85"/>
      <c r="AX5" s="85"/>
      <c r="AY5" s="82">
        <f>SUM(AT5:AX5)</f>
        <v>21</v>
      </c>
      <c r="AZ5" s="85"/>
      <c r="BA5" s="85"/>
      <c r="BB5" s="85"/>
      <c r="BC5" s="85"/>
      <c r="BD5" s="82">
        <f>SUM(AY5:BC5)</f>
        <v>21</v>
      </c>
      <c r="BE5" s="85"/>
      <c r="BF5" s="85"/>
      <c r="BG5" s="85"/>
      <c r="BH5" s="85"/>
      <c r="BI5" s="82">
        <f>SUM(BD5:BH5)</f>
        <v>21</v>
      </c>
      <c r="BJ5" s="85"/>
      <c r="BK5" s="85"/>
      <c r="BL5" s="85"/>
      <c r="BM5" s="85"/>
      <c r="BN5" s="82">
        <f>SUM(BI5:BM5)</f>
        <v>21</v>
      </c>
      <c r="BO5" s="85"/>
      <c r="BP5" s="85"/>
      <c r="BQ5" s="85"/>
      <c r="BR5" s="85"/>
      <c r="BS5" s="82">
        <f>SUM(BN5:BR5)</f>
        <v>21</v>
      </c>
    </row>
    <row r="6" spans="1:71" x14ac:dyDescent="0.25">
      <c r="A6" s="1"/>
      <c r="B6" s="1" t="s">
        <v>76</v>
      </c>
      <c r="C6" s="1">
        <v>4</v>
      </c>
      <c r="D6" s="1"/>
      <c r="E6" s="11">
        <v>28</v>
      </c>
      <c r="F6" s="1"/>
      <c r="G6" s="5">
        <f t="shared" si="0"/>
        <v>0.7857142857142857</v>
      </c>
      <c r="H6" s="71">
        <v>22</v>
      </c>
      <c r="I6" s="71">
        <f>+H6+J6</f>
        <v>22</v>
      </c>
      <c r="J6" s="76"/>
      <c r="K6" s="8">
        <v>2025</v>
      </c>
      <c r="L6" s="8">
        <v>2025</v>
      </c>
      <c r="M6" s="9"/>
      <c r="N6" s="9"/>
      <c r="O6" s="9"/>
      <c r="P6" s="66">
        <f>+H6+SUM(M6:O6)</f>
        <v>22</v>
      </c>
      <c r="Q6" s="9"/>
      <c r="R6" s="9"/>
      <c r="S6" s="9"/>
      <c r="T6" s="9"/>
      <c r="U6" s="1">
        <f>SUM(P6:T6)</f>
        <v>22</v>
      </c>
      <c r="V6" s="9"/>
      <c r="W6" s="9"/>
      <c r="X6" s="9"/>
      <c r="Y6" s="9"/>
      <c r="Z6" s="1">
        <f>SUM(U6:Y6)</f>
        <v>22</v>
      </c>
      <c r="AA6" s="9"/>
      <c r="AB6" s="9"/>
      <c r="AC6" s="9"/>
      <c r="AD6" s="9"/>
      <c r="AE6" s="1">
        <f>SUM(Z6:AD6)</f>
        <v>22</v>
      </c>
      <c r="AF6" s="9"/>
      <c r="AG6" s="9"/>
      <c r="AH6" s="9"/>
      <c r="AI6" s="9"/>
      <c r="AJ6" s="1">
        <f>SUM(AE6:AI6)</f>
        <v>22</v>
      </c>
      <c r="AK6" s="9"/>
      <c r="AL6" s="9"/>
      <c r="AM6" s="9"/>
      <c r="AN6" s="9"/>
      <c r="AO6" s="1">
        <f>SUM(AJ6:AN6)</f>
        <v>22</v>
      </c>
      <c r="AP6" s="9"/>
      <c r="AQ6" s="9"/>
      <c r="AR6" s="9"/>
      <c r="AS6" s="9"/>
      <c r="AT6" s="1">
        <f>SUM(AO6:AS6)</f>
        <v>22</v>
      </c>
      <c r="AU6" s="9"/>
      <c r="AV6" s="9"/>
      <c r="AW6" s="9"/>
      <c r="AX6" s="9"/>
      <c r="AY6" s="1">
        <f>SUM(AT6:AX6)</f>
        <v>22</v>
      </c>
      <c r="AZ6" s="9"/>
      <c r="BA6" s="9"/>
      <c r="BB6" s="9"/>
      <c r="BC6" s="9"/>
      <c r="BD6" s="1">
        <f>SUM(AY6:BC6)</f>
        <v>22</v>
      </c>
      <c r="BE6" s="9"/>
      <c r="BF6" s="9"/>
      <c r="BG6" s="9"/>
      <c r="BH6" s="9"/>
      <c r="BI6" s="1">
        <f>SUM(BD6:BH6)</f>
        <v>22</v>
      </c>
      <c r="BJ6" s="9"/>
      <c r="BK6" s="9"/>
      <c r="BL6" s="9"/>
      <c r="BM6" s="9"/>
      <c r="BN6" s="1">
        <f>SUM(BI6:BM6)</f>
        <v>22</v>
      </c>
      <c r="BO6" s="1"/>
      <c r="BQ6" s="1"/>
      <c r="BS6" s="1">
        <f>SUM(BN6:BR6)</f>
        <v>22</v>
      </c>
    </row>
    <row r="7" spans="1:71" x14ac:dyDescent="0.25">
      <c r="A7" s="1"/>
      <c r="B7" s="1"/>
      <c r="C7" s="1"/>
      <c r="D7" s="1"/>
      <c r="E7" s="1"/>
      <c r="F7" s="1"/>
      <c r="G7" s="1"/>
      <c r="H7" s="66"/>
      <c r="I7" s="66"/>
      <c r="J7" s="66"/>
      <c r="K7" s="1"/>
      <c r="L7" s="1"/>
      <c r="M7" s="1">
        <f t="shared" ref="M7:AR7" si="1">SUM(M4:M6)</f>
        <v>0</v>
      </c>
      <c r="N7" s="1">
        <f t="shared" si="1"/>
        <v>2</v>
      </c>
      <c r="O7" s="1">
        <f t="shared" si="1"/>
        <v>0</v>
      </c>
      <c r="P7" s="1">
        <f t="shared" si="1"/>
        <v>71</v>
      </c>
      <c r="Q7" s="1">
        <f t="shared" si="1"/>
        <v>2</v>
      </c>
      <c r="R7" s="1">
        <f t="shared" si="1"/>
        <v>0</v>
      </c>
      <c r="S7" s="1">
        <f t="shared" si="1"/>
        <v>0</v>
      </c>
      <c r="T7" s="1">
        <f t="shared" si="1"/>
        <v>0</v>
      </c>
      <c r="U7" s="1">
        <f t="shared" si="1"/>
        <v>73</v>
      </c>
      <c r="V7" s="1">
        <f t="shared" si="1"/>
        <v>0</v>
      </c>
      <c r="W7" s="1">
        <f t="shared" si="1"/>
        <v>0</v>
      </c>
      <c r="X7" s="1">
        <f t="shared" si="1"/>
        <v>0</v>
      </c>
      <c r="Y7" s="1">
        <f t="shared" si="1"/>
        <v>0</v>
      </c>
      <c r="Z7" s="1">
        <f t="shared" si="1"/>
        <v>73</v>
      </c>
      <c r="AA7" s="1">
        <f t="shared" si="1"/>
        <v>0</v>
      </c>
      <c r="AB7" s="1">
        <f t="shared" si="1"/>
        <v>0</v>
      </c>
      <c r="AC7" s="1">
        <f t="shared" si="1"/>
        <v>0</v>
      </c>
      <c r="AD7" s="1">
        <f t="shared" si="1"/>
        <v>0</v>
      </c>
      <c r="AE7" s="1">
        <f t="shared" si="1"/>
        <v>73</v>
      </c>
      <c r="AF7" s="1">
        <f t="shared" si="1"/>
        <v>0</v>
      </c>
      <c r="AG7" s="1">
        <f t="shared" si="1"/>
        <v>0</v>
      </c>
      <c r="AH7" s="1">
        <f t="shared" si="1"/>
        <v>0</v>
      </c>
      <c r="AI7" s="1">
        <f t="shared" si="1"/>
        <v>0</v>
      </c>
      <c r="AJ7" s="1">
        <f t="shared" si="1"/>
        <v>73</v>
      </c>
      <c r="AK7" s="1">
        <f t="shared" si="1"/>
        <v>0</v>
      </c>
      <c r="AL7" s="1">
        <f t="shared" si="1"/>
        <v>0</v>
      </c>
      <c r="AM7" s="1">
        <f t="shared" si="1"/>
        <v>0</v>
      </c>
      <c r="AN7" s="1">
        <f t="shared" si="1"/>
        <v>0</v>
      </c>
      <c r="AO7" s="1">
        <f t="shared" si="1"/>
        <v>73</v>
      </c>
      <c r="AP7" s="1">
        <f t="shared" si="1"/>
        <v>0</v>
      </c>
      <c r="AQ7" s="1">
        <f t="shared" si="1"/>
        <v>0</v>
      </c>
      <c r="AR7" s="1">
        <f t="shared" si="1"/>
        <v>0</v>
      </c>
      <c r="AS7" s="1">
        <f t="shared" ref="AS7:BS7" si="2">SUM(AS4:AS6)</f>
        <v>0</v>
      </c>
      <c r="AT7" s="1">
        <f t="shared" si="2"/>
        <v>73</v>
      </c>
      <c r="AU7" s="1">
        <f t="shared" si="2"/>
        <v>0</v>
      </c>
      <c r="AV7" s="1">
        <f t="shared" si="2"/>
        <v>0</v>
      </c>
      <c r="AW7" s="1">
        <f t="shared" si="2"/>
        <v>0</v>
      </c>
      <c r="AX7" s="1">
        <f t="shared" si="2"/>
        <v>0</v>
      </c>
      <c r="AY7" s="1">
        <f t="shared" si="2"/>
        <v>73</v>
      </c>
      <c r="AZ7" s="1">
        <f t="shared" si="2"/>
        <v>0</v>
      </c>
      <c r="BA7" s="1">
        <f t="shared" si="2"/>
        <v>0</v>
      </c>
      <c r="BB7" s="1">
        <f t="shared" si="2"/>
        <v>0</v>
      </c>
      <c r="BC7" s="1">
        <f t="shared" si="2"/>
        <v>0</v>
      </c>
      <c r="BD7" s="1">
        <f t="shared" si="2"/>
        <v>73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0</v>
      </c>
      <c r="BI7" s="1">
        <f t="shared" si="2"/>
        <v>73</v>
      </c>
      <c r="BJ7" s="1">
        <f t="shared" si="2"/>
        <v>0</v>
      </c>
      <c r="BK7" s="1">
        <f t="shared" si="2"/>
        <v>0</v>
      </c>
      <c r="BL7" s="1">
        <f t="shared" si="2"/>
        <v>0</v>
      </c>
      <c r="BM7" s="1">
        <f t="shared" si="2"/>
        <v>0</v>
      </c>
      <c r="BN7" s="1">
        <f t="shared" si="2"/>
        <v>73</v>
      </c>
      <c r="BO7" s="1">
        <f t="shared" si="2"/>
        <v>0</v>
      </c>
      <c r="BP7" s="1">
        <f t="shared" si="2"/>
        <v>0</v>
      </c>
      <c r="BQ7" s="1">
        <f t="shared" si="2"/>
        <v>0</v>
      </c>
      <c r="BR7" s="1">
        <f t="shared" si="2"/>
        <v>0</v>
      </c>
      <c r="BS7" s="1">
        <f t="shared" si="2"/>
        <v>73</v>
      </c>
    </row>
    <row r="8" spans="1:71" x14ac:dyDescent="0.25">
      <c r="A8" s="1"/>
      <c r="B8" s="1" t="s">
        <v>31</v>
      </c>
      <c r="C8" s="1">
        <f>COUNT(C4:C6)</f>
        <v>3</v>
      </c>
      <c r="D8" s="1"/>
      <c r="E8" s="1">
        <f>SUM(E3:E7)</f>
        <v>91</v>
      </c>
      <c r="F8" s="1">
        <f>SUM(E3:E7)+1</f>
        <v>92</v>
      </c>
      <c r="G8" s="2">
        <f>$BS7/F8</f>
        <v>0.79347826086956519</v>
      </c>
      <c r="H8" s="66">
        <f>SUM(H3:H6)</f>
        <v>69</v>
      </c>
      <c r="I8" s="66">
        <f>SUM(I3:I6)</f>
        <v>71</v>
      </c>
      <c r="J8" s="66">
        <f>SUM(J3:J6)</f>
        <v>2</v>
      </c>
      <c r="K8" s="1"/>
      <c r="L8" s="1"/>
      <c r="M8" s="1"/>
      <c r="N8" s="1"/>
      <c r="O8" s="1"/>
      <c r="P8" s="2">
        <f>P7/F8</f>
        <v>0.77173913043478259</v>
      </c>
      <c r="Q8" s="1"/>
      <c r="R8" s="1">
        <f>M7+R7</f>
        <v>0</v>
      </c>
      <c r="S8" s="1">
        <f>N7+S7</f>
        <v>2</v>
      </c>
      <c r="T8" s="1">
        <f>O7+T7</f>
        <v>0</v>
      </c>
      <c r="U8" s="2">
        <f>U7/F8</f>
        <v>0.79347826086956519</v>
      </c>
      <c r="V8" s="1"/>
      <c r="W8" s="1">
        <f>R8+W7</f>
        <v>0</v>
      </c>
      <c r="X8" s="1">
        <f>S8+X7</f>
        <v>2</v>
      </c>
      <c r="Y8" s="1">
        <f>T8+Y7</f>
        <v>0</v>
      </c>
      <c r="Z8" s="2">
        <f>Z7/F8</f>
        <v>0.79347826086956519</v>
      </c>
      <c r="AA8" s="1"/>
      <c r="AB8" s="1">
        <f>W8+AB7</f>
        <v>0</v>
      </c>
      <c r="AC8" s="1">
        <f>X8+AC7</f>
        <v>2</v>
      </c>
      <c r="AD8" s="1">
        <f>Y8+AD7</f>
        <v>0</v>
      </c>
      <c r="AE8" s="2">
        <f>AE7/F8</f>
        <v>0.79347826086956519</v>
      </c>
      <c r="AF8" s="1"/>
      <c r="AG8" s="1">
        <f>AB8+AG7</f>
        <v>0</v>
      </c>
      <c r="AH8" s="1">
        <f>AC8+AH7</f>
        <v>2</v>
      </c>
      <c r="AI8" s="1">
        <f>AD8+AI7</f>
        <v>0</v>
      </c>
      <c r="AJ8" s="2">
        <f>AJ7/F8</f>
        <v>0.79347826086956519</v>
      </c>
      <c r="AK8" s="1"/>
      <c r="AL8" s="1">
        <f>AG8+AL7</f>
        <v>0</v>
      </c>
      <c r="AM8" s="1">
        <f>AH8+AM7</f>
        <v>2</v>
      </c>
      <c r="AN8" s="1">
        <f>AI8+AN7</f>
        <v>0</v>
      </c>
      <c r="AO8" s="2">
        <f>AO7/F8</f>
        <v>0.79347826086956519</v>
      </c>
      <c r="AP8" s="1"/>
      <c r="AQ8" s="1">
        <f>AL8+AQ7</f>
        <v>0</v>
      </c>
      <c r="AR8" s="1">
        <f>AM8+AR7</f>
        <v>2</v>
      </c>
      <c r="AS8" s="1">
        <f>AN8+AS7</f>
        <v>0</v>
      </c>
      <c r="AT8" s="2">
        <f>AT7/F8</f>
        <v>0.79347826086956519</v>
      </c>
      <c r="AU8" s="1"/>
      <c r="AV8" s="1">
        <f>AQ8+AV7</f>
        <v>0</v>
      </c>
      <c r="AW8" s="1">
        <f>AR8+AW7</f>
        <v>2</v>
      </c>
      <c r="AX8" s="1">
        <f>AS8+AX7</f>
        <v>0</v>
      </c>
      <c r="AY8" s="2">
        <f>AY7/F8</f>
        <v>0.79347826086956519</v>
      </c>
      <c r="AZ8" s="1"/>
      <c r="BA8" s="1">
        <f>AV8+BA7</f>
        <v>0</v>
      </c>
      <c r="BB8" s="1">
        <f>AW8+BB7</f>
        <v>2</v>
      </c>
      <c r="BC8" s="1">
        <f>AX8+BC7</f>
        <v>0</v>
      </c>
      <c r="BD8" s="2">
        <f>BD7/F8</f>
        <v>0.79347826086956519</v>
      </c>
      <c r="BE8" s="1"/>
      <c r="BF8" s="1">
        <f>BA8+BF7</f>
        <v>0</v>
      </c>
      <c r="BG8" s="1">
        <f>BB8+BG7</f>
        <v>2</v>
      </c>
      <c r="BH8" s="1">
        <f>BC8+BH7</f>
        <v>0</v>
      </c>
      <c r="BI8" s="2">
        <f>BI7/F8</f>
        <v>0.79347826086956519</v>
      </c>
      <c r="BJ8" s="1"/>
      <c r="BK8" s="1">
        <f>BF8+BK7</f>
        <v>0</v>
      </c>
      <c r="BL8" s="1">
        <f>BG8+BL7</f>
        <v>2</v>
      </c>
      <c r="BM8" s="1">
        <f>BH8+BM7</f>
        <v>0</v>
      </c>
      <c r="BN8" s="2">
        <f>BN7/F8</f>
        <v>0.79347826086956519</v>
      </c>
      <c r="BO8" s="1"/>
      <c r="BP8" s="1">
        <f>BK8+BP7</f>
        <v>0</v>
      </c>
      <c r="BQ8" s="1">
        <f>BL8+BQ7</f>
        <v>2</v>
      </c>
      <c r="BR8" s="1">
        <f>BM8+BR7</f>
        <v>0</v>
      </c>
      <c r="BS8" s="2">
        <f>BS7/F8</f>
        <v>0.79347826086956519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6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G12" sqref="G12"/>
    </sheetView>
  </sheetViews>
  <sheetFormatPr defaultColWidth="8.85546875" defaultRowHeight="15" x14ac:dyDescent="0.25"/>
  <cols>
    <col min="1" max="1" width="8.140625" bestFit="1" customWidth="1"/>
    <col min="2" max="2" width="18.140625" bestFit="1" customWidth="1"/>
    <col min="3" max="3" width="4.42578125" customWidth="1"/>
    <col min="4" max="4" width="5.28515625" customWidth="1"/>
    <col min="7" max="7" width="9.5703125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28515625" customWidth="1"/>
    <col min="17" max="17" width="4.42578125" customWidth="1"/>
    <col min="18" max="20" width="3" customWidth="1"/>
    <col min="21" max="21" width="8.5703125" bestFit="1" customWidth="1"/>
    <col min="22" max="25" width="3" customWidth="1"/>
    <col min="26" max="26" width="8.5703125" bestFit="1" customWidth="1"/>
    <col min="27" max="30" width="3" customWidth="1"/>
    <col min="31" max="31" width="8.5703125" bestFit="1" customWidth="1"/>
    <col min="32" max="35" width="3" customWidth="1"/>
    <col min="36" max="36" width="8.5703125" customWidth="1"/>
    <col min="37" max="40" width="3" customWidth="1"/>
    <col min="41" max="41" width="8.28515625" customWidth="1"/>
    <col min="42" max="45" width="3" customWidth="1"/>
    <col min="46" max="46" width="8.28515625" customWidth="1"/>
    <col min="47" max="50" width="3" customWidth="1"/>
    <col min="51" max="51" width="8.5703125" customWidth="1"/>
    <col min="52" max="55" width="3" customWidth="1"/>
    <col min="56" max="56" width="8.7109375" customWidth="1"/>
    <col min="57" max="60" width="3" customWidth="1"/>
    <col min="61" max="61" width="8.5703125" customWidth="1"/>
    <col min="62" max="65" width="3" customWidth="1"/>
    <col min="66" max="66" width="9" customWidth="1"/>
    <col min="67" max="70" width="3" customWidth="1"/>
    <col min="71" max="71" width="8.425781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" t="s">
        <v>72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77</v>
      </c>
      <c r="B3" s="4"/>
      <c r="C3" s="4"/>
      <c r="D3" s="4"/>
      <c r="E3" s="4"/>
      <c r="F3" s="1"/>
      <c r="G3" s="2"/>
      <c r="H3" s="71"/>
      <c r="I3" s="71"/>
      <c r="J3" s="75"/>
      <c r="K3" s="42"/>
      <c r="L3" s="8"/>
      <c r="M3" s="8"/>
      <c r="N3" s="8"/>
      <c r="O3" s="8"/>
      <c r="P3" s="71">
        <f>+H3</f>
        <v>0</v>
      </c>
      <c r="Q3" s="8"/>
      <c r="R3" s="8"/>
      <c r="S3" s="8"/>
      <c r="T3" s="8"/>
      <c r="U3" s="1"/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6" customFormat="1" x14ac:dyDescent="0.25">
      <c r="A4" s="82"/>
      <c r="B4" s="82" t="s">
        <v>78</v>
      </c>
      <c r="C4" s="82">
        <v>6</v>
      </c>
      <c r="D4" s="88">
        <v>3885</v>
      </c>
      <c r="E4" s="115">
        <v>87</v>
      </c>
      <c r="F4" s="82">
        <f>IF(B4="MAL",E4,IF(E4&gt;=11,E4+variables!$B$1,11))</f>
        <v>88</v>
      </c>
      <c r="G4" s="83">
        <f>$BS4/F4</f>
        <v>0.89772727272727271</v>
      </c>
      <c r="H4" s="84">
        <v>72</v>
      </c>
      <c r="I4" s="90">
        <f>+H4+J4</f>
        <v>79</v>
      </c>
      <c r="J4" s="91">
        <v>7</v>
      </c>
      <c r="K4" s="85">
        <v>2025</v>
      </c>
      <c r="L4" s="85">
        <v>2025</v>
      </c>
      <c r="M4" s="85">
        <v>3</v>
      </c>
      <c r="N4" s="85">
        <v>3</v>
      </c>
      <c r="O4" s="85"/>
      <c r="P4" s="84">
        <f>H4+SUM(M4:O4)</f>
        <v>78</v>
      </c>
      <c r="Q4" s="85"/>
      <c r="R4" s="85"/>
      <c r="S4" s="85"/>
      <c r="T4" s="85"/>
      <c r="U4" s="82">
        <f>SUM(P4:T4)</f>
        <v>78</v>
      </c>
      <c r="V4" s="85"/>
      <c r="W4" s="85"/>
      <c r="X4" s="85"/>
      <c r="Y4" s="85"/>
      <c r="Z4" s="82">
        <f>SUM(U4:Y4)</f>
        <v>78</v>
      </c>
      <c r="AA4" s="85">
        <v>1</v>
      </c>
      <c r="AB4" s="85"/>
      <c r="AC4" s="85"/>
      <c r="AD4" s="85"/>
      <c r="AE4" s="82">
        <f>SUM(Z4:AD4)</f>
        <v>79</v>
      </c>
      <c r="AF4" s="85"/>
      <c r="AG4" s="85"/>
      <c r="AH4" s="85"/>
      <c r="AI4" s="85"/>
      <c r="AJ4" s="82">
        <f>SUM(AE4:AI4)</f>
        <v>79</v>
      </c>
      <c r="AK4" s="85"/>
      <c r="AL4" s="85"/>
      <c r="AM4" s="85"/>
      <c r="AN4" s="85"/>
      <c r="AO4" s="82">
        <f>SUM(AJ4:AN4)</f>
        <v>79</v>
      </c>
      <c r="AP4" s="85"/>
      <c r="AQ4" s="85"/>
      <c r="AR4" s="85"/>
      <c r="AS4" s="85"/>
      <c r="AT4" s="82">
        <f>SUM(AO4:AS4)</f>
        <v>79</v>
      </c>
      <c r="AU4" s="85"/>
      <c r="AV4" s="85"/>
      <c r="AW4" s="85"/>
      <c r="AX4" s="85"/>
      <c r="AY4" s="82">
        <f>SUM(AT4:AX4)</f>
        <v>79</v>
      </c>
      <c r="AZ4" s="85"/>
      <c r="BA4" s="85"/>
      <c r="BB4" s="85"/>
      <c r="BC4" s="85"/>
      <c r="BD4" s="82">
        <f>SUM(AY4:BC4)</f>
        <v>79</v>
      </c>
      <c r="BE4" s="85"/>
      <c r="BF4" s="85"/>
      <c r="BG4" s="85"/>
      <c r="BH4" s="85"/>
      <c r="BI4" s="82">
        <f>SUM(BD4:BH4)</f>
        <v>79</v>
      </c>
      <c r="BJ4" s="85"/>
      <c r="BK4" s="85"/>
      <c r="BL4" s="85"/>
      <c r="BM4" s="85"/>
      <c r="BN4" s="82">
        <f>SUM(BI4:BM4)</f>
        <v>79</v>
      </c>
      <c r="BO4" s="85"/>
      <c r="BP4" s="85"/>
      <c r="BQ4" s="85"/>
      <c r="BR4" s="85"/>
      <c r="BS4" s="82">
        <f>SUM(BN4:BR4)</f>
        <v>79</v>
      </c>
    </row>
    <row r="5" spans="1:71" x14ac:dyDescent="0.25">
      <c r="A5" s="1"/>
      <c r="B5" s="1"/>
      <c r="C5" s="1"/>
      <c r="D5" s="1"/>
      <c r="E5" s="1"/>
      <c r="F5" s="1"/>
      <c r="G5" s="1"/>
      <c r="H5" s="66"/>
      <c r="I5" s="66"/>
      <c r="J5" s="66"/>
      <c r="K5" s="1"/>
      <c r="L5" s="1"/>
      <c r="M5" s="1">
        <f>SUM(M4:M4)</f>
        <v>3</v>
      </c>
      <c r="N5" s="1">
        <f>SUM(N4:N4)</f>
        <v>3</v>
      </c>
      <c r="O5" s="1">
        <f>SUM(O4:O4)</f>
        <v>0</v>
      </c>
      <c r="P5" s="66">
        <f>SUM(P3:P4)</f>
        <v>78</v>
      </c>
      <c r="Q5" s="1">
        <f>SUM(Q3:Q4)</f>
        <v>0</v>
      </c>
      <c r="R5" s="1">
        <f>SUM(R4:R4)</f>
        <v>0</v>
      </c>
      <c r="S5" s="1">
        <f>SUM(S4:S4)</f>
        <v>0</v>
      </c>
      <c r="T5" s="1">
        <f>SUM(T4:T4)</f>
        <v>0</v>
      </c>
      <c r="U5" s="1"/>
      <c r="V5" s="1">
        <f>SUM(V4:V4)</f>
        <v>0</v>
      </c>
      <c r="W5" s="1">
        <f>SUM(W4:W4)</f>
        <v>0</v>
      </c>
      <c r="X5" s="1">
        <f>SUM(X4:X4)</f>
        <v>0</v>
      </c>
      <c r="Y5" s="1">
        <f>SUM(Y4:Y4)</f>
        <v>0</v>
      </c>
      <c r="Z5" s="1">
        <f t="shared" ref="Z5:BS5" si="0">SUM(Z3:Z4)</f>
        <v>78</v>
      </c>
      <c r="AA5" s="1">
        <f t="shared" si="0"/>
        <v>1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79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79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79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si="0"/>
        <v>0</v>
      </c>
      <c r="AT5" s="1">
        <f t="shared" si="0"/>
        <v>79</v>
      </c>
      <c r="AU5" s="1">
        <f t="shared" si="0"/>
        <v>0</v>
      </c>
      <c r="AV5" s="1">
        <f t="shared" si="0"/>
        <v>0</v>
      </c>
      <c r="AW5" s="1">
        <f t="shared" si="0"/>
        <v>0</v>
      </c>
      <c r="AX5" s="1">
        <f t="shared" si="0"/>
        <v>0</v>
      </c>
      <c r="AY5" s="1">
        <f t="shared" si="0"/>
        <v>79</v>
      </c>
      <c r="AZ5" s="1">
        <f t="shared" si="0"/>
        <v>0</v>
      </c>
      <c r="BA5" s="1">
        <f t="shared" si="0"/>
        <v>0</v>
      </c>
      <c r="BB5" s="1">
        <f t="shared" si="0"/>
        <v>0</v>
      </c>
      <c r="BC5" s="1">
        <f t="shared" si="0"/>
        <v>0</v>
      </c>
      <c r="BD5" s="1">
        <f t="shared" si="0"/>
        <v>79</v>
      </c>
      <c r="BE5" s="1">
        <f t="shared" si="0"/>
        <v>0</v>
      </c>
      <c r="BF5" s="1">
        <f t="shared" si="0"/>
        <v>0</v>
      </c>
      <c r="BG5" s="1">
        <f t="shared" si="0"/>
        <v>0</v>
      </c>
      <c r="BH5" s="1">
        <f t="shared" si="0"/>
        <v>0</v>
      </c>
      <c r="BI5" s="1">
        <f t="shared" si="0"/>
        <v>79</v>
      </c>
      <c r="BJ5" s="1">
        <f t="shared" si="0"/>
        <v>0</v>
      </c>
      <c r="BK5" s="1">
        <f t="shared" si="0"/>
        <v>0</v>
      </c>
      <c r="BL5" s="1">
        <f t="shared" si="0"/>
        <v>0</v>
      </c>
      <c r="BM5" s="1">
        <f t="shared" si="0"/>
        <v>0</v>
      </c>
      <c r="BN5" s="1">
        <f t="shared" si="0"/>
        <v>79</v>
      </c>
      <c r="BO5" s="1">
        <f t="shared" si="0"/>
        <v>0</v>
      </c>
      <c r="BP5" s="1">
        <f t="shared" si="0"/>
        <v>0</v>
      </c>
      <c r="BQ5" s="1">
        <f t="shared" si="0"/>
        <v>0</v>
      </c>
      <c r="BR5" s="1">
        <f t="shared" si="0"/>
        <v>0</v>
      </c>
      <c r="BS5" s="1">
        <f t="shared" si="0"/>
        <v>79</v>
      </c>
    </row>
    <row r="6" spans="1:71" x14ac:dyDescent="0.25">
      <c r="A6" s="1"/>
      <c r="B6" s="1" t="s">
        <v>31</v>
      </c>
      <c r="C6" s="1">
        <v>1</v>
      </c>
      <c r="D6" s="1"/>
      <c r="E6" s="1">
        <f>SUM(E3:E5)</f>
        <v>87</v>
      </c>
      <c r="F6" s="1">
        <f>SUM(F3:F5)</f>
        <v>88</v>
      </c>
      <c r="G6" s="2">
        <f>$BS5/F6</f>
        <v>0.89772727272727271</v>
      </c>
      <c r="H6" s="66">
        <f>SUM(H3:H4)</f>
        <v>72</v>
      </c>
      <c r="I6" s="66">
        <f>SUM(I3:I4)</f>
        <v>79</v>
      </c>
      <c r="J6" s="66">
        <f>SUM(J3:J4)</f>
        <v>7</v>
      </c>
      <c r="K6" s="1"/>
      <c r="L6" s="1"/>
      <c r="M6" s="1"/>
      <c r="N6" s="1"/>
      <c r="O6" s="1"/>
      <c r="P6" s="2">
        <f>P5/F6</f>
        <v>0.88636363636363635</v>
      </c>
      <c r="Q6" s="1"/>
      <c r="R6" s="1">
        <f>M5+R5</f>
        <v>3</v>
      </c>
      <c r="S6" s="1">
        <f>N5+S5</f>
        <v>3</v>
      </c>
      <c r="T6" s="1">
        <f>O5+T5</f>
        <v>0</v>
      </c>
      <c r="U6" s="2">
        <f>+U4/F4</f>
        <v>0.88636363636363635</v>
      </c>
      <c r="V6" s="1"/>
      <c r="W6" s="1">
        <f>R6+W5</f>
        <v>3</v>
      </c>
      <c r="X6" s="1">
        <f>S6+X5</f>
        <v>3</v>
      </c>
      <c r="Y6" s="1">
        <f>T6+Y5</f>
        <v>0</v>
      </c>
      <c r="Z6" s="2">
        <f>Z5/F6</f>
        <v>0.88636363636363635</v>
      </c>
      <c r="AA6" s="1"/>
      <c r="AB6" s="1">
        <f>W6+AB5</f>
        <v>3</v>
      </c>
      <c r="AC6" s="1">
        <f>X6+AC5</f>
        <v>3</v>
      </c>
      <c r="AD6" s="1">
        <f>Y6+AD5</f>
        <v>0</v>
      </c>
      <c r="AE6" s="2">
        <f>AE5/F6</f>
        <v>0.89772727272727271</v>
      </c>
      <c r="AF6" s="1"/>
      <c r="AG6" s="1">
        <f>AB6+AG5</f>
        <v>3</v>
      </c>
      <c r="AH6" s="1">
        <f>AC6+AH5</f>
        <v>3</v>
      </c>
      <c r="AI6" s="1">
        <f>AD6+AI5</f>
        <v>0</v>
      </c>
      <c r="AJ6" s="2">
        <f>AJ5/F6</f>
        <v>0.89772727272727271</v>
      </c>
      <c r="AK6" s="1"/>
      <c r="AL6" s="1">
        <f>AG6+AL5</f>
        <v>3</v>
      </c>
      <c r="AM6" s="1">
        <f>AH6+AM5</f>
        <v>3</v>
      </c>
      <c r="AN6" s="1">
        <f>AI6+AN5</f>
        <v>0</v>
      </c>
      <c r="AO6" s="2">
        <f>AO5/F6</f>
        <v>0.89772727272727271</v>
      </c>
      <c r="AP6" s="1"/>
      <c r="AQ6" s="1">
        <f>AL6+AQ5</f>
        <v>3</v>
      </c>
      <c r="AR6" s="1">
        <f>AM6+AR5</f>
        <v>3</v>
      </c>
      <c r="AS6" s="1">
        <f>AN6+AS5</f>
        <v>0</v>
      </c>
      <c r="AT6" s="2">
        <f>AT5/F6</f>
        <v>0.89772727272727271</v>
      </c>
      <c r="AU6" s="1"/>
      <c r="AV6" s="1">
        <f>AQ6+AV5</f>
        <v>3</v>
      </c>
      <c r="AW6" s="1">
        <f>AR6+AW5</f>
        <v>3</v>
      </c>
      <c r="AX6" s="1">
        <f>AS6+AX5</f>
        <v>0</v>
      </c>
      <c r="AY6" s="2">
        <f>AY5/F6</f>
        <v>0.89772727272727271</v>
      </c>
      <c r="AZ6" s="1"/>
      <c r="BA6" s="1">
        <f>AV6+BA5</f>
        <v>3</v>
      </c>
      <c r="BB6" s="1">
        <f>AW6+BB5</f>
        <v>3</v>
      </c>
      <c r="BC6" s="1">
        <f>AX6+BC5</f>
        <v>0</v>
      </c>
      <c r="BD6" s="2">
        <f>BD5/F6</f>
        <v>0.89772727272727271</v>
      </c>
      <c r="BE6" s="1"/>
      <c r="BF6" s="1">
        <f>BA6+BF5</f>
        <v>3</v>
      </c>
      <c r="BG6" s="1">
        <f>BB6+BG5</f>
        <v>3</v>
      </c>
      <c r="BH6" s="1">
        <f>BC6+BH5</f>
        <v>0</v>
      </c>
      <c r="BI6" s="2">
        <f>BI5/F6</f>
        <v>0.89772727272727271</v>
      </c>
      <c r="BJ6" s="1"/>
      <c r="BK6" s="1">
        <f>BF6+BK5</f>
        <v>3</v>
      </c>
      <c r="BL6" s="1">
        <f>BG6+BL5</f>
        <v>3</v>
      </c>
      <c r="BM6" s="1">
        <f>BH6+BM5</f>
        <v>0</v>
      </c>
      <c r="BN6" s="2">
        <f>BN5/F6</f>
        <v>0.89772727272727271</v>
      </c>
      <c r="BO6" s="1"/>
      <c r="BP6" s="1">
        <f>BK6+BP5</f>
        <v>3</v>
      </c>
      <c r="BQ6" s="1">
        <f>BL6+BQ5</f>
        <v>3</v>
      </c>
      <c r="BR6" s="1">
        <f>BM6+BR5</f>
        <v>0</v>
      </c>
      <c r="BS6" s="2">
        <f>BS5/F6</f>
        <v>0.89772727272727271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22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AR20" sqref="AR20"/>
    </sheetView>
  </sheetViews>
  <sheetFormatPr defaultColWidth="8.85546875" defaultRowHeight="15" x14ac:dyDescent="0.25"/>
  <cols>
    <col min="1" max="1" width="8.5703125" bestFit="1" customWidth="1"/>
    <col min="2" max="2" width="19.28515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7" width="4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3" width="3" customWidth="1"/>
    <col min="34" max="34" width="4" customWidth="1"/>
    <col min="35" max="35" width="3" customWidth="1"/>
    <col min="36" max="36" width="7.140625" customWidth="1"/>
    <col min="37" max="38" width="3" customWidth="1"/>
    <col min="39" max="39" width="4" customWidth="1"/>
    <col min="40" max="40" width="3" customWidth="1"/>
    <col min="41" max="41" width="7.140625" customWidth="1"/>
    <col min="42" max="43" width="3" customWidth="1"/>
    <col min="44" max="44" width="4" customWidth="1"/>
    <col min="45" max="45" width="3" customWidth="1"/>
    <col min="46" max="46" width="7.140625" customWidth="1"/>
    <col min="47" max="48" width="3" customWidth="1"/>
    <col min="49" max="49" width="4" customWidth="1"/>
    <col min="50" max="50" width="3" customWidth="1"/>
    <col min="51" max="51" width="7.140625" customWidth="1"/>
    <col min="52" max="53" width="3" customWidth="1"/>
    <col min="54" max="54" width="4" customWidth="1"/>
    <col min="55" max="55" width="3" customWidth="1"/>
    <col min="56" max="56" width="7.140625" customWidth="1"/>
    <col min="57" max="58" width="3" customWidth="1"/>
    <col min="59" max="59" width="4" customWidth="1"/>
    <col min="60" max="60" width="3" customWidth="1"/>
    <col min="61" max="61" width="7.140625" customWidth="1"/>
    <col min="62" max="63" width="3" customWidth="1"/>
    <col min="64" max="64" width="4" customWidth="1"/>
    <col min="65" max="65" width="3" customWidth="1"/>
    <col min="66" max="66" width="7.140625" customWidth="1"/>
    <col min="67" max="67" width="3.5703125" customWidth="1"/>
    <col min="68" max="68" width="2.85546875" customWidth="1"/>
    <col min="69" max="69" width="4" customWidth="1"/>
    <col min="70" max="70" width="2.85546875" customWidth="1"/>
    <col min="71" max="71" width="7.14062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68" t="s">
        <v>17</v>
      </c>
      <c r="G2" s="68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79</v>
      </c>
      <c r="B3" s="4"/>
      <c r="C3" s="4"/>
      <c r="D3" s="4"/>
      <c r="E3" s="14"/>
      <c r="F3" s="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+H3+M3+N3+O3</f>
        <v>0</v>
      </c>
      <c r="Q3" s="8"/>
      <c r="R3" s="8"/>
      <c r="S3" s="8"/>
      <c r="T3" s="8"/>
      <c r="U3" s="1">
        <f>SUM(P3:T3)</f>
        <v>0</v>
      </c>
      <c r="V3" s="8"/>
      <c r="W3" s="8"/>
      <c r="X3" s="8"/>
      <c r="Y3" s="8" t="s">
        <v>80</v>
      </c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/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 t="shared" ref="BS3:BS20" si="0">SUM(BN3:BR3)</f>
        <v>0</v>
      </c>
    </row>
    <row r="4" spans="1:71" s="86" customFormat="1" x14ac:dyDescent="0.25">
      <c r="A4" s="155">
        <v>2</v>
      </c>
      <c r="B4" s="116" t="s">
        <v>81</v>
      </c>
      <c r="C4" s="166">
        <v>1</v>
      </c>
      <c r="D4" s="116"/>
      <c r="E4" s="166">
        <v>20</v>
      </c>
      <c r="F4" s="82"/>
      <c r="G4" s="89">
        <f>$BS4/E4</f>
        <v>1.2</v>
      </c>
      <c r="H4" s="90">
        <v>12</v>
      </c>
      <c r="I4" s="90">
        <f t="shared" ref="I4:I20" si="1">+H4+J4</f>
        <v>13</v>
      </c>
      <c r="J4" s="168">
        <v>1</v>
      </c>
      <c r="K4" s="92">
        <v>2025</v>
      </c>
      <c r="L4" s="92">
        <v>2025</v>
      </c>
      <c r="M4" s="92"/>
      <c r="N4" s="92">
        <v>2</v>
      </c>
      <c r="O4" s="92"/>
      <c r="P4" s="84">
        <f>H4+SUM(M4:O4)</f>
        <v>14</v>
      </c>
      <c r="Q4" s="92"/>
      <c r="R4" s="92"/>
      <c r="S4" s="92"/>
      <c r="T4" s="92"/>
      <c r="U4" s="82">
        <f>SUM(P4:T4)</f>
        <v>14</v>
      </c>
      <c r="V4" s="92"/>
      <c r="W4" s="92"/>
      <c r="X4" s="92"/>
      <c r="Y4" s="92"/>
      <c r="Z4" s="82">
        <f>SUM(U4:Y4)</f>
        <v>14</v>
      </c>
      <c r="AA4" s="92"/>
      <c r="AB4" s="92">
        <v>2</v>
      </c>
      <c r="AC4" s="92">
        <v>7</v>
      </c>
      <c r="AD4" s="92"/>
      <c r="AE4" s="82">
        <f>SUM(Z4:AD4)</f>
        <v>23</v>
      </c>
      <c r="AF4" s="92"/>
      <c r="AG4" s="92"/>
      <c r="AH4" s="92"/>
      <c r="AI4" s="92"/>
      <c r="AJ4" s="82">
        <f>SUM(AE4:AI4)</f>
        <v>23</v>
      </c>
      <c r="AK4" s="92">
        <v>1</v>
      </c>
      <c r="AL4" s="92"/>
      <c r="AM4" s="92"/>
      <c r="AN4" s="92"/>
      <c r="AO4" s="82">
        <f>SUM(AJ4:AN4)</f>
        <v>24</v>
      </c>
      <c r="AP4" s="92"/>
      <c r="AQ4" s="92"/>
      <c r="AR4" s="92"/>
      <c r="AS4" s="92"/>
      <c r="AT4" s="82">
        <f>SUM(AO4:AS4)</f>
        <v>24</v>
      </c>
      <c r="AU4" s="92"/>
      <c r="AV4" s="92"/>
      <c r="AW4" s="92"/>
      <c r="AX4" s="92"/>
      <c r="AY4" s="82">
        <f>SUM(AT4:AX4)</f>
        <v>24</v>
      </c>
      <c r="AZ4" s="92"/>
      <c r="BA4" s="92"/>
      <c r="BB4" s="92"/>
      <c r="BC4" s="92"/>
      <c r="BD4" s="82">
        <f>SUM(AY4:BC4)</f>
        <v>24</v>
      </c>
      <c r="BE4" s="92"/>
      <c r="BF4" s="92"/>
      <c r="BG4" s="92"/>
      <c r="BH4" s="92"/>
      <c r="BI4" s="82">
        <f>SUM(BD4:BH4)</f>
        <v>24</v>
      </c>
      <c r="BJ4" s="92"/>
      <c r="BK4" s="92"/>
      <c r="BL4" s="92"/>
      <c r="BM4" s="92"/>
      <c r="BN4" s="82">
        <f>SUM(BI4:BM4)</f>
        <v>24</v>
      </c>
      <c r="BO4" s="92"/>
      <c r="BP4" s="92"/>
      <c r="BQ4" s="92"/>
      <c r="BR4" s="92"/>
      <c r="BS4" s="82">
        <f t="shared" si="0"/>
        <v>24</v>
      </c>
    </row>
    <row r="5" spans="1:71" x14ac:dyDescent="0.25">
      <c r="A5" s="1"/>
      <c r="B5" s="1" t="s">
        <v>82</v>
      </c>
      <c r="C5" s="12">
        <v>2</v>
      </c>
      <c r="D5" s="12">
        <v>4643</v>
      </c>
      <c r="E5" s="12">
        <v>25</v>
      </c>
      <c r="F5" s="1"/>
      <c r="G5" s="5">
        <f t="shared" ref="G5:G20" si="2">$BS5/E5</f>
        <v>1.1599999999999999</v>
      </c>
      <c r="H5" s="71">
        <v>16</v>
      </c>
      <c r="I5" s="71">
        <f t="shared" si="1"/>
        <v>16</v>
      </c>
      <c r="J5" s="76"/>
      <c r="K5" s="8">
        <v>2025</v>
      </c>
      <c r="L5" s="92">
        <v>2025</v>
      </c>
      <c r="M5" s="9"/>
      <c r="N5" s="9">
        <v>3</v>
      </c>
      <c r="O5" s="9"/>
      <c r="P5" s="66">
        <f>H5+SUM(M5:O5)</f>
        <v>19</v>
      </c>
      <c r="Q5" s="9"/>
      <c r="R5" s="9"/>
      <c r="S5" s="9"/>
      <c r="T5" s="9"/>
      <c r="U5" s="1">
        <f>SUM(P5:T5)</f>
        <v>19</v>
      </c>
      <c r="V5" s="9"/>
      <c r="W5" s="9"/>
      <c r="X5" s="9"/>
      <c r="Y5" s="9"/>
      <c r="Z5" s="1">
        <f>SUM(U5:Y5)</f>
        <v>19</v>
      </c>
      <c r="AA5" s="9"/>
      <c r="AB5" s="9">
        <v>2</v>
      </c>
      <c r="AC5" s="9">
        <v>8</v>
      </c>
      <c r="AD5" s="9"/>
      <c r="AE5" s="1">
        <f>SUM(Z5:AD5)</f>
        <v>29</v>
      </c>
      <c r="AF5" s="9"/>
      <c r="AG5" s="9"/>
      <c r="AH5" s="9"/>
      <c r="AI5" s="9"/>
      <c r="AJ5" s="1">
        <f>SUM(AE5:AI5)</f>
        <v>29</v>
      </c>
      <c r="AK5" s="9"/>
      <c r="AL5" s="9"/>
      <c r="AM5" s="9"/>
      <c r="AN5" s="9"/>
      <c r="AO5" s="1">
        <f>SUM(AJ5:AN5)</f>
        <v>29</v>
      </c>
      <c r="AP5" s="9"/>
      <c r="AQ5" s="9"/>
      <c r="AR5" s="9"/>
      <c r="AS5" s="9"/>
      <c r="AT5" s="1">
        <f>SUM(AO5:AS5)</f>
        <v>29</v>
      </c>
      <c r="AU5" s="9"/>
      <c r="AV5" s="9"/>
      <c r="AW5" s="9"/>
      <c r="AX5" s="9"/>
      <c r="AY5" s="1">
        <f>SUM(AT5:AX5)</f>
        <v>29</v>
      </c>
      <c r="AZ5" s="9"/>
      <c r="BA5" s="9"/>
      <c r="BB5" s="9"/>
      <c r="BC5" s="9"/>
      <c r="BD5" s="1">
        <f>SUM(AY5:BC5)</f>
        <v>29</v>
      </c>
      <c r="BE5" s="9"/>
      <c r="BF5" s="9"/>
      <c r="BG5" s="9"/>
      <c r="BH5" s="9"/>
      <c r="BI5" s="1">
        <f>SUM(BD5:BH5)</f>
        <v>29</v>
      </c>
      <c r="BJ5" s="9"/>
      <c r="BK5" s="9"/>
      <c r="BL5" s="9"/>
      <c r="BM5" s="9"/>
      <c r="BN5" s="1">
        <f>SUM(BI5:BM5)</f>
        <v>29</v>
      </c>
      <c r="BO5" s="9"/>
      <c r="BP5" s="9"/>
      <c r="BQ5" s="9"/>
      <c r="BR5" s="9"/>
      <c r="BS5" s="1">
        <f t="shared" si="0"/>
        <v>29</v>
      </c>
    </row>
    <row r="6" spans="1:71" x14ac:dyDescent="0.25">
      <c r="A6" s="1"/>
      <c r="B6" s="1" t="s">
        <v>83</v>
      </c>
      <c r="C6" s="12">
        <v>8</v>
      </c>
      <c r="D6" s="12" t="s">
        <v>70</v>
      </c>
      <c r="E6" s="12">
        <v>23</v>
      </c>
      <c r="F6" s="1"/>
      <c r="G6" s="5">
        <f t="shared" si="2"/>
        <v>0.91304347826086951</v>
      </c>
      <c r="H6" s="71">
        <v>19</v>
      </c>
      <c r="I6" s="71">
        <f t="shared" si="1"/>
        <v>19</v>
      </c>
      <c r="J6" s="76"/>
      <c r="K6" s="8">
        <v>2025</v>
      </c>
      <c r="L6" s="92">
        <v>2025</v>
      </c>
      <c r="M6" s="9"/>
      <c r="N6" s="9"/>
      <c r="O6" s="9"/>
      <c r="P6" s="66">
        <f t="shared" ref="P6:P20" si="3">H6+SUM(M6:O6)</f>
        <v>19</v>
      </c>
      <c r="Q6" s="9"/>
      <c r="R6" s="9"/>
      <c r="S6" s="9"/>
      <c r="T6" s="9"/>
      <c r="U6" s="1">
        <f>SUM(P6:T6)</f>
        <v>19</v>
      </c>
      <c r="V6" s="9"/>
      <c r="W6" s="9"/>
      <c r="X6" s="9"/>
      <c r="Y6" s="9"/>
      <c r="Z6" s="1">
        <f>SUM(U6:Y6)</f>
        <v>19</v>
      </c>
      <c r="AA6" s="9"/>
      <c r="AB6" s="9"/>
      <c r="AC6" s="9"/>
      <c r="AD6" s="9"/>
      <c r="AE6" s="1">
        <f>SUM(Z6:AD6)</f>
        <v>19</v>
      </c>
      <c r="AF6" s="9"/>
      <c r="AG6" s="9"/>
      <c r="AH6" s="9"/>
      <c r="AI6" s="9"/>
      <c r="AJ6" s="1">
        <f>SUM(AE6:AI6)</f>
        <v>19</v>
      </c>
      <c r="AK6" s="9"/>
      <c r="AL6" s="9">
        <v>2</v>
      </c>
      <c r="AM6" s="9"/>
      <c r="AN6" s="9"/>
      <c r="AO6" s="1">
        <f>SUM(AJ6:AN6)</f>
        <v>21</v>
      </c>
      <c r="AP6" s="9"/>
      <c r="AQ6" s="9"/>
      <c r="AR6" s="9"/>
      <c r="AS6" s="9"/>
      <c r="AT6" s="1">
        <f>SUM(AO6:AS6)</f>
        <v>21</v>
      </c>
      <c r="AU6" s="9"/>
      <c r="AV6" s="9"/>
      <c r="AW6" s="9"/>
      <c r="AX6" s="9"/>
      <c r="AY6" s="1">
        <f>SUM(AT6:AX6)</f>
        <v>21</v>
      </c>
      <c r="AZ6" s="9"/>
      <c r="BA6" s="9"/>
      <c r="BB6" s="9"/>
      <c r="BC6" s="9"/>
      <c r="BD6" s="1">
        <f>SUM(AY6:BC6)</f>
        <v>21</v>
      </c>
      <c r="BE6" s="9"/>
      <c r="BF6" s="9"/>
      <c r="BG6" s="9"/>
      <c r="BH6" s="9"/>
      <c r="BI6" s="1">
        <f>SUM(BD6:BH6)</f>
        <v>21</v>
      </c>
      <c r="BJ6" s="9"/>
      <c r="BK6" s="9"/>
      <c r="BL6" s="9"/>
      <c r="BM6" s="9"/>
      <c r="BN6" s="1">
        <f>SUM(BI6:BM6)</f>
        <v>21</v>
      </c>
      <c r="BO6" s="9"/>
      <c r="BP6" s="9"/>
      <c r="BQ6" s="9"/>
      <c r="BR6" s="9"/>
      <c r="BS6" s="1">
        <f t="shared" si="0"/>
        <v>21</v>
      </c>
    </row>
    <row r="7" spans="1:71" s="86" customFormat="1" x14ac:dyDescent="0.25">
      <c r="A7" s="82"/>
      <c r="B7" s="82" t="s">
        <v>84</v>
      </c>
      <c r="C7" s="87">
        <v>17</v>
      </c>
      <c r="D7" s="87">
        <v>2488</v>
      </c>
      <c r="E7" s="87">
        <v>26</v>
      </c>
      <c r="F7" s="1"/>
      <c r="G7" s="5">
        <f t="shared" si="2"/>
        <v>0.65384615384615385</v>
      </c>
      <c r="H7" s="90">
        <v>13</v>
      </c>
      <c r="I7" s="90">
        <f t="shared" si="1"/>
        <v>13</v>
      </c>
      <c r="J7" s="91"/>
      <c r="K7" s="92">
        <v>2025</v>
      </c>
      <c r="L7" s="92">
        <v>2025</v>
      </c>
      <c r="M7" s="85"/>
      <c r="N7" s="85">
        <v>4</v>
      </c>
      <c r="O7" s="85"/>
      <c r="P7" s="84">
        <f t="shared" si="3"/>
        <v>17</v>
      </c>
      <c r="Q7" s="85"/>
      <c r="R7" s="85"/>
      <c r="S7" s="85"/>
      <c r="T7" s="85"/>
      <c r="U7" s="82">
        <f t="shared" ref="U7:U16" si="4">SUM(P7:T7)</f>
        <v>17</v>
      </c>
      <c r="V7" s="85"/>
      <c r="W7" s="85"/>
      <c r="X7" s="85"/>
      <c r="Y7" s="85"/>
      <c r="Z7" s="82">
        <f t="shared" ref="Z7:Z16" si="5">SUM(U7:Y7)</f>
        <v>17</v>
      </c>
      <c r="AA7" s="85"/>
      <c r="AB7" s="85"/>
      <c r="AC7" s="85"/>
      <c r="AD7" s="85"/>
      <c r="AE7" s="82">
        <f t="shared" ref="AE7:AE16" si="6">SUM(Z7:AD7)</f>
        <v>17</v>
      </c>
      <c r="AF7" s="85"/>
      <c r="AG7" s="85"/>
      <c r="AH7" s="85"/>
      <c r="AI7" s="85"/>
      <c r="AJ7" s="82">
        <f t="shared" ref="AJ7:AJ16" si="7">SUM(AE7:AI7)</f>
        <v>17</v>
      </c>
      <c r="AK7" s="85"/>
      <c r="AL7" s="85"/>
      <c r="AM7" s="85"/>
      <c r="AN7" s="85"/>
      <c r="AO7" s="82">
        <f t="shared" ref="AO7:AO16" si="8">SUM(AJ7:AN7)</f>
        <v>17</v>
      </c>
      <c r="AP7" s="85"/>
      <c r="AQ7" s="85"/>
      <c r="AR7" s="85"/>
      <c r="AS7" s="85"/>
      <c r="AT7" s="82">
        <f t="shared" ref="AT7:AT16" si="9">SUM(AO7:AS7)</f>
        <v>17</v>
      </c>
      <c r="AU7" s="85"/>
      <c r="AV7" s="85"/>
      <c r="AW7" s="85"/>
      <c r="AX7" s="85"/>
      <c r="AY7" s="82">
        <f t="shared" ref="AY7:AY16" si="10">SUM(AT7:AX7)</f>
        <v>17</v>
      </c>
      <c r="AZ7" s="85"/>
      <c r="BA7" s="85"/>
      <c r="BB7" s="85"/>
      <c r="BC7" s="85"/>
      <c r="BD7" s="82">
        <f t="shared" ref="BD7:BD16" si="11">SUM(AY7:BC7)</f>
        <v>17</v>
      </c>
      <c r="BE7" s="85"/>
      <c r="BF7" s="85"/>
      <c r="BG7" s="85"/>
      <c r="BH7" s="85"/>
      <c r="BI7" s="82">
        <f t="shared" ref="BI7:BI16" si="12">SUM(BD7:BH7)</f>
        <v>17</v>
      </c>
      <c r="BJ7" s="85"/>
      <c r="BK7" s="85"/>
      <c r="BL7" s="85"/>
      <c r="BM7" s="85"/>
      <c r="BN7" s="82">
        <f t="shared" ref="BN7:BN16" si="13">SUM(BI7:BM7)</f>
        <v>17</v>
      </c>
      <c r="BO7" s="85"/>
      <c r="BP7" s="85"/>
      <c r="BQ7" s="85"/>
      <c r="BR7" s="85"/>
      <c r="BS7" s="82">
        <f t="shared" si="0"/>
        <v>17</v>
      </c>
    </row>
    <row r="8" spans="1:71" s="86" customFormat="1" x14ac:dyDescent="0.25">
      <c r="A8" s="82"/>
      <c r="B8" s="82" t="s">
        <v>85</v>
      </c>
      <c r="C8" s="87">
        <v>18</v>
      </c>
      <c r="D8" s="87">
        <v>9272</v>
      </c>
      <c r="E8" s="87">
        <v>14</v>
      </c>
      <c r="F8" s="82"/>
      <c r="G8" s="89">
        <f t="shared" si="2"/>
        <v>1</v>
      </c>
      <c r="H8" s="90">
        <v>11</v>
      </c>
      <c r="I8" s="90">
        <f t="shared" si="1"/>
        <v>11</v>
      </c>
      <c r="J8" s="91"/>
      <c r="K8" s="92">
        <v>2025</v>
      </c>
      <c r="L8" s="92">
        <v>2025</v>
      </c>
      <c r="M8" s="85"/>
      <c r="N8" s="85"/>
      <c r="O8" s="85"/>
      <c r="P8" s="84">
        <f t="shared" si="3"/>
        <v>11</v>
      </c>
      <c r="Q8" s="85"/>
      <c r="R8" s="85"/>
      <c r="S8" s="85"/>
      <c r="T8" s="85"/>
      <c r="U8" s="82">
        <f t="shared" si="4"/>
        <v>11</v>
      </c>
      <c r="V8" s="85"/>
      <c r="W8" s="85"/>
      <c r="X8" s="85"/>
      <c r="Y8" s="85"/>
      <c r="Z8" s="82">
        <f t="shared" si="5"/>
        <v>11</v>
      </c>
      <c r="AA8" s="85"/>
      <c r="AB8" s="85"/>
      <c r="AC8" s="85">
        <v>3</v>
      </c>
      <c r="AD8" s="85"/>
      <c r="AE8" s="82">
        <f t="shared" si="6"/>
        <v>14</v>
      </c>
      <c r="AF8" s="85"/>
      <c r="AG8" s="85"/>
      <c r="AH8" s="85"/>
      <c r="AI8" s="85"/>
      <c r="AJ8" s="82">
        <f t="shared" si="7"/>
        <v>14</v>
      </c>
      <c r="AK8" s="85"/>
      <c r="AL8" s="85"/>
      <c r="AM8" s="85"/>
      <c r="AN8" s="85"/>
      <c r="AO8" s="82">
        <f t="shared" si="8"/>
        <v>14</v>
      </c>
      <c r="AP8" s="85"/>
      <c r="AQ8" s="85"/>
      <c r="AR8" s="85"/>
      <c r="AS8" s="85"/>
      <c r="AT8" s="82">
        <f t="shared" si="9"/>
        <v>14</v>
      </c>
      <c r="AU8" s="85"/>
      <c r="AV8" s="85"/>
      <c r="AW8" s="85"/>
      <c r="AX8" s="85"/>
      <c r="AY8" s="82">
        <f t="shared" si="10"/>
        <v>14</v>
      </c>
      <c r="AZ8" s="85"/>
      <c r="BA8" s="85"/>
      <c r="BB8" s="85"/>
      <c r="BC8" s="85"/>
      <c r="BD8" s="82">
        <f t="shared" si="11"/>
        <v>14</v>
      </c>
      <c r="BE8" s="85"/>
      <c r="BF8" s="85"/>
      <c r="BG8" s="85"/>
      <c r="BH8" s="85"/>
      <c r="BI8" s="82">
        <f t="shared" si="12"/>
        <v>14</v>
      </c>
      <c r="BJ8" s="85"/>
      <c r="BK8" s="85"/>
      <c r="BL8" s="85"/>
      <c r="BM8" s="85"/>
      <c r="BN8" s="82">
        <f t="shared" si="13"/>
        <v>14</v>
      </c>
      <c r="BO8" s="85"/>
      <c r="BP8" s="85"/>
      <c r="BQ8" s="85"/>
      <c r="BR8" s="85"/>
      <c r="BS8" s="82">
        <f t="shared" si="0"/>
        <v>14</v>
      </c>
    </row>
    <row r="9" spans="1:71" s="86" customFormat="1" x14ac:dyDescent="0.25">
      <c r="A9" s="82"/>
      <c r="B9" s="82" t="s">
        <v>86</v>
      </c>
      <c r="C9" s="87">
        <v>23</v>
      </c>
      <c r="D9" s="87">
        <v>7909</v>
      </c>
      <c r="E9" s="87">
        <v>31</v>
      </c>
      <c r="F9" s="82"/>
      <c r="G9" s="89">
        <f t="shared" si="2"/>
        <v>0.967741935483871</v>
      </c>
      <c r="H9" s="90">
        <v>14</v>
      </c>
      <c r="I9" s="90">
        <f t="shared" si="1"/>
        <v>14</v>
      </c>
      <c r="J9" s="91"/>
      <c r="K9" s="92">
        <v>2025</v>
      </c>
      <c r="L9" s="92">
        <v>2025</v>
      </c>
      <c r="M9" s="85"/>
      <c r="N9" s="85"/>
      <c r="O9" s="85"/>
      <c r="P9" s="84">
        <f t="shared" si="3"/>
        <v>14</v>
      </c>
      <c r="Q9" s="85"/>
      <c r="R9" s="85"/>
      <c r="S9" s="85"/>
      <c r="T9" s="85"/>
      <c r="U9" s="82">
        <f t="shared" si="4"/>
        <v>14</v>
      </c>
      <c r="V9" s="85"/>
      <c r="W9" s="85"/>
      <c r="X9" s="85"/>
      <c r="Y9" s="85"/>
      <c r="Z9" s="82">
        <f t="shared" si="5"/>
        <v>14</v>
      </c>
      <c r="AA9" s="85"/>
      <c r="AB9" s="85"/>
      <c r="AC9" s="85">
        <v>16</v>
      </c>
      <c r="AD9" s="85"/>
      <c r="AE9" s="82">
        <f t="shared" si="6"/>
        <v>30</v>
      </c>
      <c r="AF9" s="85"/>
      <c r="AG9" s="85"/>
      <c r="AH9" s="85"/>
      <c r="AI9" s="85"/>
      <c r="AJ9" s="82">
        <f t="shared" si="7"/>
        <v>30</v>
      </c>
      <c r="AK9" s="85"/>
      <c r="AL9" s="85"/>
      <c r="AM9" s="85"/>
      <c r="AN9" s="85"/>
      <c r="AO9" s="82">
        <f t="shared" si="8"/>
        <v>30</v>
      </c>
      <c r="AP9" s="85"/>
      <c r="AQ9" s="85"/>
      <c r="AR9" s="85"/>
      <c r="AS9" s="85"/>
      <c r="AT9" s="82">
        <f t="shared" si="9"/>
        <v>30</v>
      </c>
      <c r="AU9" s="85"/>
      <c r="AV9" s="85"/>
      <c r="AW9" s="85"/>
      <c r="AX9" s="85"/>
      <c r="AY9" s="82">
        <f t="shared" si="10"/>
        <v>30</v>
      </c>
      <c r="AZ9" s="85"/>
      <c r="BA9" s="85"/>
      <c r="BB9" s="85"/>
      <c r="BC9" s="85"/>
      <c r="BD9" s="82">
        <f t="shared" si="11"/>
        <v>30</v>
      </c>
      <c r="BE9" s="85"/>
      <c r="BF9" s="85"/>
      <c r="BG9" s="85"/>
      <c r="BH9" s="85"/>
      <c r="BI9" s="82">
        <f t="shared" si="12"/>
        <v>30</v>
      </c>
      <c r="BJ9" s="85"/>
      <c r="BK9" s="85"/>
      <c r="BL9" s="85"/>
      <c r="BM9" s="85"/>
      <c r="BN9" s="82">
        <f t="shared" si="13"/>
        <v>30</v>
      </c>
      <c r="BO9" s="85"/>
      <c r="BP9" s="85"/>
      <c r="BQ9" s="85"/>
      <c r="BR9" s="85"/>
      <c r="BS9" s="82">
        <f t="shared" si="0"/>
        <v>30</v>
      </c>
    </row>
    <row r="10" spans="1:71" x14ac:dyDescent="0.25">
      <c r="A10" s="1"/>
      <c r="B10" s="64" t="s">
        <v>87</v>
      </c>
      <c r="C10" s="12">
        <v>25</v>
      </c>
      <c r="D10" s="12">
        <v>5625</v>
      </c>
      <c r="E10" s="12">
        <v>17</v>
      </c>
      <c r="F10" s="1"/>
      <c r="G10" s="5">
        <f t="shared" si="2"/>
        <v>0.94117647058823528</v>
      </c>
      <c r="H10" s="71">
        <v>6</v>
      </c>
      <c r="I10" s="71">
        <f t="shared" si="1"/>
        <v>6</v>
      </c>
      <c r="J10" s="76"/>
      <c r="K10" s="8">
        <v>2025</v>
      </c>
      <c r="L10" s="92">
        <v>2025</v>
      </c>
      <c r="M10" s="9"/>
      <c r="N10" s="9"/>
      <c r="O10" s="9"/>
      <c r="P10" s="66">
        <f t="shared" si="3"/>
        <v>6</v>
      </c>
      <c r="Q10" s="9"/>
      <c r="R10" s="9"/>
      <c r="S10" s="9"/>
      <c r="T10" s="9"/>
      <c r="U10" s="1">
        <f t="shared" si="4"/>
        <v>6</v>
      </c>
      <c r="V10" s="9"/>
      <c r="W10" s="9"/>
      <c r="X10" s="9"/>
      <c r="Y10" s="9"/>
      <c r="Z10" s="1">
        <f t="shared" si="5"/>
        <v>6</v>
      </c>
      <c r="AA10" s="9"/>
      <c r="AB10" s="9"/>
      <c r="AC10" s="9">
        <v>10</v>
      </c>
      <c r="AD10" s="9"/>
      <c r="AE10" s="1">
        <f t="shared" si="6"/>
        <v>16</v>
      </c>
      <c r="AF10" s="9"/>
      <c r="AG10" s="9"/>
      <c r="AH10" s="9"/>
      <c r="AI10" s="9"/>
      <c r="AJ10" s="1">
        <f t="shared" si="7"/>
        <v>16</v>
      </c>
      <c r="AK10" s="9"/>
      <c r="AL10" s="9"/>
      <c r="AM10" s="9"/>
      <c r="AN10" s="9"/>
      <c r="AO10" s="1">
        <f t="shared" si="8"/>
        <v>16</v>
      </c>
      <c r="AP10" s="9"/>
      <c r="AQ10" s="9"/>
      <c r="AR10" s="9"/>
      <c r="AS10" s="9"/>
      <c r="AT10" s="1">
        <f t="shared" si="9"/>
        <v>16</v>
      </c>
      <c r="AU10" s="9"/>
      <c r="AV10" s="9"/>
      <c r="AW10" s="9"/>
      <c r="AX10" s="9"/>
      <c r="AY10" s="1">
        <f t="shared" si="10"/>
        <v>16</v>
      </c>
      <c r="AZ10" s="9"/>
      <c r="BA10" s="9"/>
      <c r="BB10" s="9"/>
      <c r="BC10" s="9"/>
      <c r="BD10" s="1">
        <f t="shared" si="11"/>
        <v>16</v>
      </c>
      <c r="BE10" s="9"/>
      <c r="BF10" s="9"/>
      <c r="BG10" s="9"/>
      <c r="BH10" s="9"/>
      <c r="BI10" s="1">
        <f t="shared" si="12"/>
        <v>16</v>
      </c>
      <c r="BJ10" s="9"/>
      <c r="BK10" s="9"/>
      <c r="BL10" s="9"/>
      <c r="BM10" s="9"/>
      <c r="BN10" s="1">
        <f t="shared" si="13"/>
        <v>16</v>
      </c>
      <c r="BO10" s="9"/>
      <c r="BP10" s="9"/>
      <c r="BQ10" s="9"/>
      <c r="BR10" s="9"/>
      <c r="BS10" s="1">
        <f t="shared" si="0"/>
        <v>16</v>
      </c>
    </row>
    <row r="11" spans="1:71" s="86" customFormat="1" x14ac:dyDescent="0.25">
      <c r="A11" s="82"/>
      <c r="B11" s="118" t="s">
        <v>88</v>
      </c>
      <c r="C11" s="87">
        <v>29</v>
      </c>
      <c r="D11" s="87"/>
      <c r="E11" s="87">
        <v>23</v>
      </c>
      <c r="F11" s="82"/>
      <c r="G11" s="89">
        <f t="shared" si="2"/>
        <v>0.17391304347826086</v>
      </c>
      <c r="H11" s="90">
        <v>4</v>
      </c>
      <c r="I11" s="90">
        <f t="shared" si="1"/>
        <v>4</v>
      </c>
      <c r="J11" s="91"/>
      <c r="K11" s="92">
        <v>2025</v>
      </c>
      <c r="L11" s="92">
        <v>2025</v>
      </c>
      <c r="M11" s="85"/>
      <c r="N11" s="85"/>
      <c r="O11" s="85"/>
      <c r="P11" s="84">
        <f t="shared" ref="P11" si="14">H11+SUM(M11:O11)</f>
        <v>4</v>
      </c>
      <c r="Q11" s="85"/>
      <c r="R11" s="85"/>
      <c r="S11" s="85"/>
      <c r="T11" s="85"/>
      <c r="U11" s="82">
        <f t="shared" ref="U11" si="15">SUM(P11:T11)</f>
        <v>4</v>
      </c>
      <c r="V11" s="85"/>
      <c r="W11" s="85"/>
      <c r="X11" s="85"/>
      <c r="Y11" s="85"/>
      <c r="Z11" s="82">
        <f t="shared" ref="Z11" si="16">SUM(U11:Y11)</f>
        <v>4</v>
      </c>
      <c r="AA11" s="85"/>
      <c r="AB11" s="85"/>
      <c r="AC11" s="85"/>
      <c r="AD11" s="85"/>
      <c r="AE11" s="82">
        <f t="shared" ref="AE11" si="17">SUM(Z11:AD11)</f>
        <v>4</v>
      </c>
      <c r="AF11" s="85"/>
      <c r="AG11" s="85"/>
      <c r="AH11" s="85"/>
      <c r="AI11" s="85"/>
      <c r="AJ11" s="82">
        <f t="shared" ref="AJ11" si="18">SUM(AE11:AI11)</f>
        <v>4</v>
      </c>
      <c r="AK11" s="85"/>
      <c r="AL11" s="85"/>
      <c r="AM11" s="85"/>
      <c r="AN11" s="85"/>
      <c r="AO11" s="82">
        <f t="shared" ref="AO11" si="19">SUM(AJ11:AN11)</f>
        <v>4</v>
      </c>
      <c r="AP11" s="85"/>
      <c r="AQ11" s="85"/>
      <c r="AR11" s="85"/>
      <c r="AS11" s="85"/>
      <c r="AT11" s="82">
        <f t="shared" ref="AT11" si="20">SUM(AO11:AS11)</f>
        <v>4</v>
      </c>
      <c r="AU11" s="85"/>
      <c r="AV11" s="85"/>
      <c r="AW11" s="85"/>
      <c r="AX11" s="85"/>
      <c r="AY11" s="82">
        <f t="shared" si="10"/>
        <v>4</v>
      </c>
      <c r="AZ11" s="85"/>
      <c r="BA11" s="85"/>
      <c r="BB11" s="85"/>
      <c r="BC11" s="85"/>
      <c r="BD11" s="82">
        <f t="shared" ref="BD11" si="21">SUM(AY11:BC11)</f>
        <v>4</v>
      </c>
      <c r="BE11" s="85"/>
      <c r="BF11" s="85"/>
      <c r="BG11" s="85"/>
      <c r="BH11" s="85"/>
      <c r="BI11" s="82">
        <f t="shared" ref="BI11" si="22">SUM(BD11:BH11)</f>
        <v>4</v>
      </c>
      <c r="BJ11" s="85"/>
      <c r="BK11" s="85"/>
      <c r="BL11" s="85"/>
      <c r="BM11" s="85"/>
      <c r="BN11" s="82">
        <f t="shared" ref="BN11" si="23">SUM(BI11:BM11)</f>
        <v>4</v>
      </c>
      <c r="BO11" s="85"/>
      <c r="BP11" s="85"/>
      <c r="BQ11" s="85"/>
      <c r="BR11" s="85"/>
      <c r="BS11" s="82">
        <f t="shared" ref="BS11" si="24">SUM(BN11:BR11)</f>
        <v>4</v>
      </c>
    </row>
    <row r="12" spans="1:71" x14ac:dyDescent="0.25">
      <c r="A12" s="1"/>
      <c r="B12" s="1" t="s">
        <v>89</v>
      </c>
      <c r="C12" s="12">
        <v>32</v>
      </c>
      <c r="D12" s="12">
        <v>10094</v>
      </c>
      <c r="E12" s="12">
        <v>24</v>
      </c>
      <c r="F12" s="1"/>
      <c r="G12" s="5">
        <f t="shared" si="2"/>
        <v>0.625</v>
      </c>
      <c r="H12" s="71">
        <v>12</v>
      </c>
      <c r="I12" s="71">
        <f t="shared" si="1"/>
        <v>13</v>
      </c>
      <c r="J12" s="76">
        <v>1</v>
      </c>
      <c r="K12" s="8">
        <v>2025</v>
      </c>
      <c r="L12" s="92">
        <v>2025</v>
      </c>
      <c r="M12" s="9"/>
      <c r="N12" s="9"/>
      <c r="O12" s="9"/>
      <c r="P12" s="66">
        <f t="shared" si="3"/>
        <v>12</v>
      </c>
      <c r="Q12" s="9"/>
      <c r="R12" s="9"/>
      <c r="S12" s="9"/>
      <c r="T12" s="9"/>
      <c r="U12" s="1">
        <f t="shared" si="4"/>
        <v>12</v>
      </c>
      <c r="V12" s="9"/>
      <c r="W12" s="9"/>
      <c r="X12" s="9">
        <v>2</v>
      </c>
      <c r="Y12" s="9"/>
      <c r="Z12" s="1">
        <f t="shared" si="5"/>
        <v>14</v>
      </c>
      <c r="AA12" s="9"/>
      <c r="AB12" s="9"/>
      <c r="AC12" s="9"/>
      <c r="AD12" s="9"/>
      <c r="AE12" s="1">
        <f t="shared" si="6"/>
        <v>14</v>
      </c>
      <c r="AF12" s="9"/>
      <c r="AG12" s="9"/>
      <c r="AH12" s="9"/>
      <c r="AI12" s="9"/>
      <c r="AJ12" s="1">
        <f t="shared" si="7"/>
        <v>14</v>
      </c>
      <c r="AK12" s="9"/>
      <c r="AL12" s="9"/>
      <c r="AM12" s="9"/>
      <c r="AN12" s="9"/>
      <c r="AO12" s="1">
        <f t="shared" si="8"/>
        <v>14</v>
      </c>
      <c r="AP12" s="9"/>
      <c r="AQ12" s="9"/>
      <c r="AR12" s="9"/>
      <c r="AS12" s="9"/>
      <c r="AT12" s="1">
        <f t="shared" si="9"/>
        <v>14</v>
      </c>
      <c r="AU12" s="9"/>
      <c r="AV12" s="9">
        <v>1</v>
      </c>
      <c r="AW12" s="9"/>
      <c r="AX12" s="9"/>
      <c r="AY12" s="1">
        <f t="shared" si="10"/>
        <v>15</v>
      </c>
      <c r="AZ12" s="9"/>
      <c r="BA12" s="9"/>
      <c r="BB12" s="9"/>
      <c r="BC12" s="9"/>
      <c r="BD12" s="1">
        <f t="shared" si="11"/>
        <v>15</v>
      </c>
      <c r="BE12" s="9"/>
      <c r="BF12" s="9"/>
      <c r="BG12" s="9"/>
      <c r="BH12" s="9"/>
      <c r="BI12" s="1">
        <f t="shared" si="12"/>
        <v>15</v>
      </c>
      <c r="BJ12" s="9"/>
      <c r="BK12" s="9"/>
      <c r="BL12" s="9"/>
      <c r="BM12" s="9"/>
      <c r="BN12" s="1">
        <f t="shared" si="13"/>
        <v>15</v>
      </c>
      <c r="BO12" s="9"/>
      <c r="BP12" s="9"/>
      <c r="BQ12" s="9"/>
      <c r="BR12" s="9"/>
      <c r="BS12" s="1">
        <f t="shared" si="0"/>
        <v>15</v>
      </c>
    </row>
    <row r="13" spans="1:71" x14ac:dyDescent="0.25">
      <c r="A13" s="1"/>
      <c r="B13" s="1" t="s">
        <v>90</v>
      </c>
      <c r="C13" s="12">
        <v>41</v>
      </c>
      <c r="D13" s="12">
        <v>7674</v>
      </c>
      <c r="E13" s="12">
        <v>30</v>
      </c>
      <c r="F13" s="1"/>
      <c r="G13" s="5">
        <f t="shared" si="2"/>
        <v>1</v>
      </c>
      <c r="H13" s="71">
        <v>18</v>
      </c>
      <c r="I13" s="71">
        <f t="shared" si="1"/>
        <v>18</v>
      </c>
      <c r="J13" s="76"/>
      <c r="K13" s="8">
        <v>2025</v>
      </c>
      <c r="L13" s="92">
        <v>2025</v>
      </c>
      <c r="M13" s="9"/>
      <c r="N13" s="9">
        <v>2</v>
      </c>
      <c r="O13" s="9"/>
      <c r="P13" s="66">
        <f t="shared" si="3"/>
        <v>20</v>
      </c>
      <c r="Q13" s="9"/>
      <c r="R13" s="9"/>
      <c r="S13" s="9"/>
      <c r="T13" s="9"/>
      <c r="U13" s="1">
        <f t="shared" si="4"/>
        <v>20</v>
      </c>
      <c r="V13" s="9">
        <v>1</v>
      </c>
      <c r="W13" s="9"/>
      <c r="X13" s="9">
        <v>9</v>
      </c>
      <c r="Y13" s="9"/>
      <c r="Z13" s="1">
        <f t="shared" si="5"/>
        <v>30</v>
      </c>
      <c r="AA13" s="9"/>
      <c r="AB13" s="9"/>
      <c r="AC13" s="9"/>
      <c r="AD13" s="9"/>
      <c r="AE13" s="1">
        <f t="shared" si="6"/>
        <v>30</v>
      </c>
      <c r="AF13" s="9"/>
      <c r="AG13" s="9"/>
      <c r="AH13" s="9"/>
      <c r="AI13" s="9"/>
      <c r="AJ13" s="1">
        <f t="shared" si="7"/>
        <v>30</v>
      </c>
      <c r="AK13" s="9"/>
      <c r="AL13" s="9"/>
      <c r="AM13" s="9"/>
      <c r="AN13" s="9"/>
      <c r="AO13" s="1">
        <f t="shared" si="8"/>
        <v>30</v>
      </c>
      <c r="AP13" s="9"/>
      <c r="AQ13" s="9"/>
      <c r="AR13" s="9"/>
      <c r="AS13" s="9"/>
      <c r="AT13" s="1">
        <f t="shared" si="9"/>
        <v>30</v>
      </c>
      <c r="AU13" s="9"/>
      <c r="AV13" s="9"/>
      <c r="AW13" s="9"/>
      <c r="AX13" s="9"/>
      <c r="AY13" s="1">
        <f t="shared" si="10"/>
        <v>30</v>
      </c>
      <c r="AZ13" s="9"/>
      <c r="BA13" s="9"/>
      <c r="BB13" s="9"/>
      <c r="BC13" s="9"/>
      <c r="BD13" s="1">
        <f t="shared" si="11"/>
        <v>30</v>
      </c>
      <c r="BE13" s="9"/>
      <c r="BF13" s="9"/>
      <c r="BG13" s="9"/>
      <c r="BH13" s="9"/>
      <c r="BI13" s="1">
        <f t="shared" si="12"/>
        <v>30</v>
      </c>
      <c r="BJ13" s="9"/>
      <c r="BK13" s="9"/>
      <c r="BL13" s="9"/>
      <c r="BM13" s="9"/>
      <c r="BN13" s="1">
        <f t="shared" si="13"/>
        <v>30</v>
      </c>
      <c r="BO13" s="9"/>
      <c r="BP13" s="9"/>
      <c r="BQ13" s="9"/>
      <c r="BR13" s="9"/>
      <c r="BS13" s="1">
        <f t="shared" si="0"/>
        <v>30</v>
      </c>
    </row>
    <row r="14" spans="1:71" ht="14.25" customHeight="1" x14ac:dyDescent="0.25">
      <c r="A14" s="1"/>
      <c r="B14" s="13" t="s">
        <v>91</v>
      </c>
      <c r="C14" s="12">
        <v>44</v>
      </c>
      <c r="D14" s="12">
        <v>10132</v>
      </c>
      <c r="E14" s="12">
        <v>27</v>
      </c>
      <c r="F14" s="1"/>
      <c r="G14" s="5">
        <f t="shared" si="2"/>
        <v>1.5555555555555556</v>
      </c>
      <c r="H14" s="71">
        <v>17</v>
      </c>
      <c r="I14" s="71">
        <f t="shared" si="1"/>
        <v>19</v>
      </c>
      <c r="J14" s="76">
        <v>2</v>
      </c>
      <c r="K14" s="8">
        <v>2025</v>
      </c>
      <c r="L14" s="92">
        <v>2025</v>
      </c>
      <c r="M14" s="9">
        <v>1</v>
      </c>
      <c r="N14" s="9"/>
      <c r="O14" s="9"/>
      <c r="P14" s="66">
        <f t="shared" si="3"/>
        <v>18</v>
      </c>
      <c r="Q14" s="9"/>
      <c r="R14" s="9"/>
      <c r="S14" s="9"/>
      <c r="T14" s="9"/>
      <c r="U14" s="1">
        <f t="shared" si="4"/>
        <v>18</v>
      </c>
      <c r="V14" s="9"/>
      <c r="W14" s="9"/>
      <c r="X14" s="9"/>
      <c r="Y14" s="9"/>
      <c r="Z14" s="1">
        <f t="shared" si="5"/>
        <v>18</v>
      </c>
      <c r="AA14" s="9"/>
      <c r="AB14" s="9">
        <v>1</v>
      </c>
      <c r="AC14" s="9">
        <v>10</v>
      </c>
      <c r="AD14" s="9"/>
      <c r="AE14" s="1">
        <f t="shared" si="6"/>
        <v>29</v>
      </c>
      <c r="AF14" s="9"/>
      <c r="AG14" s="9"/>
      <c r="AH14" s="9"/>
      <c r="AI14" s="9"/>
      <c r="AJ14" s="1">
        <f t="shared" si="7"/>
        <v>29</v>
      </c>
      <c r="AK14" s="9"/>
      <c r="AL14" s="9"/>
      <c r="AM14" s="9"/>
      <c r="AN14" s="9"/>
      <c r="AO14" s="1">
        <f t="shared" si="8"/>
        <v>29</v>
      </c>
      <c r="AP14" s="9">
        <v>2</v>
      </c>
      <c r="AQ14" s="9"/>
      <c r="AR14" s="9"/>
      <c r="AS14" s="9"/>
      <c r="AT14" s="1">
        <f t="shared" si="9"/>
        <v>31</v>
      </c>
      <c r="AU14" s="9">
        <v>1</v>
      </c>
      <c r="AV14" s="9"/>
      <c r="AW14" s="9">
        <v>10</v>
      </c>
      <c r="AX14" s="9"/>
      <c r="AY14" s="1">
        <f t="shared" si="10"/>
        <v>42</v>
      </c>
      <c r="AZ14" s="9"/>
      <c r="BA14" s="9"/>
      <c r="BB14" s="9"/>
      <c r="BC14" s="9"/>
      <c r="BD14" s="1">
        <f t="shared" si="11"/>
        <v>42</v>
      </c>
      <c r="BE14" s="9"/>
      <c r="BF14" s="9"/>
      <c r="BG14" s="9"/>
      <c r="BH14" s="9"/>
      <c r="BI14" s="1">
        <f t="shared" si="12"/>
        <v>42</v>
      </c>
      <c r="BJ14" s="9"/>
      <c r="BK14" s="9"/>
      <c r="BL14" s="9"/>
      <c r="BM14" s="9"/>
      <c r="BN14" s="1">
        <f t="shared" si="13"/>
        <v>42</v>
      </c>
      <c r="BO14" s="9"/>
      <c r="BP14" s="9"/>
      <c r="BQ14" s="9"/>
      <c r="BR14" s="9"/>
      <c r="BS14" s="1">
        <f t="shared" si="0"/>
        <v>42</v>
      </c>
    </row>
    <row r="15" spans="1:71" s="86" customFormat="1" x14ac:dyDescent="0.25">
      <c r="A15" s="82"/>
      <c r="B15" s="118" t="s">
        <v>92</v>
      </c>
      <c r="C15" s="88">
        <v>55</v>
      </c>
      <c r="D15" s="88">
        <v>7987</v>
      </c>
      <c r="E15" s="88">
        <v>12</v>
      </c>
      <c r="F15" s="82"/>
      <c r="G15" s="89">
        <f t="shared" si="2"/>
        <v>0.41666666666666669</v>
      </c>
      <c r="H15" s="90">
        <v>5</v>
      </c>
      <c r="I15" s="90">
        <f t="shared" si="1"/>
        <v>5</v>
      </c>
      <c r="J15" s="91"/>
      <c r="K15" s="92">
        <v>2025</v>
      </c>
      <c r="L15" s="92">
        <v>2025</v>
      </c>
      <c r="M15" s="85"/>
      <c r="N15" s="85"/>
      <c r="O15" s="85"/>
      <c r="P15" s="84">
        <f t="shared" si="3"/>
        <v>5</v>
      </c>
      <c r="Q15" s="119"/>
      <c r="R15" s="85"/>
      <c r="S15" s="85"/>
      <c r="T15" s="85"/>
      <c r="U15" s="82">
        <f t="shared" si="4"/>
        <v>5</v>
      </c>
      <c r="V15" s="85"/>
      <c r="W15" s="85"/>
      <c r="X15" s="85"/>
      <c r="Y15" s="85"/>
      <c r="Z15" s="82">
        <f t="shared" si="5"/>
        <v>5</v>
      </c>
      <c r="AA15" s="85"/>
      <c r="AB15" s="85"/>
      <c r="AC15" s="85"/>
      <c r="AD15" s="85"/>
      <c r="AE15" s="82">
        <f t="shared" si="6"/>
        <v>5</v>
      </c>
      <c r="AF15" s="85"/>
      <c r="AG15" s="85"/>
      <c r="AH15" s="85"/>
      <c r="AI15" s="85"/>
      <c r="AJ15" s="82">
        <f t="shared" si="7"/>
        <v>5</v>
      </c>
      <c r="AK15" s="85"/>
      <c r="AL15" s="85"/>
      <c r="AM15" s="85"/>
      <c r="AN15" s="85"/>
      <c r="AO15" s="82">
        <f t="shared" si="8"/>
        <v>5</v>
      </c>
      <c r="AP15" s="85"/>
      <c r="AQ15" s="85"/>
      <c r="AR15" s="85"/>
      <c r="AS15" s="85"/>
      <c r="AT15" s="82">
        <f t="shared" si="9"/>
        <v>5</v>
      </c>
      <c r="AU15" s="85"/>
      <c r="AV15" s="85"/>
      <c r="AW15" s="85"/>
      <c r="AX15" s="85"/>
      <c r="AY15" s="82">
        <f t="shared" si="10"/>
        <v>5</v>
      </c>
      <c r="AZ15" s="85"/>
      <c r="BA15" s="85"/>
      <c r="BB15" s="85"/>
      <c r="BC15" s="85"/>
      <c r="BD15" s="82">
        <f t="shared" si="11"/>
        <v>5</v>
      </c>
      <c r="BE15" s="85"/>
      <c r="BF15" s="85"/>
      <c r="BG15" s="85"/>
      <c r="BH15" s="85"/>
      <c r="BI15" s="82">
        <f t="shared" si="12"/>
        <v>5</v>
      </c>
      <c r="BJ15" s="85"/>
      <c r="BK15" s="85"/>
      <c r="BL15" s="85"/>
      <c r="BM15" s="85"/>
      <c r="BN15" s="82">
        <f t="shared" si="13"/>
        <v>5</v>
      </c>
      <c r="BO15" s="85"/>
      <c r="BP15" s="85"/>
      <c r="BQ15" s="85"/>
      <c r="BR15" s="85"/>
      <c r="BS15" s="82">
        <f t="shared" si="0"/>
        <v>5</v>
      </c>
    </row>
    <row r="16" spans="1:71" s="86" customFormat="1" x14ac:dyDescent="0.25">
      <c r="A16" s="82"/>
      <c r="B16" s="82" t="s">
        <v>93</v>
      </c>
      <c r="C16" s="87">
        <v>56</v>
      </c>
      <c r="D16" s="87">
        <v>5690</v>
      </c>
      <c r="E16" s="87">
        <v>17</v>
      </c>
      <c r="F16" s="82"/>
      <c r="G16" s="89">
        <f t="shared" si="2"/>
        <v>1</v>
      </c>
      <c r="H16" s="90">
        <v>5</v>
      </c>
      <c r="I16" s="90">
        <f t="shared" si="1"/>
        <v>5</v>
      </c>
      <c r="J16" s="91"/>
      <c r="K16" s="92">
        <v>2025</v>
      </c>
      <c r="L16" s="92">
        <v>2025</v>
      </c>
      <c r="M16" s="85"/>
      <c r="N16" s="85"/>
      <c r="O16" s="85"/>
      <c r="P16" s="84">
        <f t="shared" si="3"/>
        <v>5</v>
      </c>
      <c r="Q16" s="85"/>
      <c r="R16" s="85"/>
      <c r="S16" s="85"/>
      <c r="T16" s="85"/>
      <c r="U16" s="82">
        <f t="shared" si="4"/>
        <v>5</v>
      </c>
      <c r="V16" s="85"/>
      <c r="W16" s="85">
        <v>1</v>
      </c>
      <c r="X16" s="85">
        <v>11</v>
      </c>
      <c r="Y16" s="85"/>
      <c r="Z16" s="82">
        <f t="shared" si="5"/>
        <v>17</v>
      </c>
      <c r="AA16" s="85"/>
      <c r="AB16" s="85"/>
      <c r="AC16" s="85"/>
      <c r="AD16" s="85"/>
      <c r="AE16" s="82">
        <f t="shared" si="6"/>
        <v>17</v>
      </c>
      <c r="AF16" s="85"/>
      <c r="AG16" s="85"/>
      <c r="AH16" s="85"/>
      <c r="AI16" s="85"/>
      <c r="AJ16" s="82">
        <f t="shared" si="7"/>
        <v>17</v>
      </c>
      <c r="AK16" s="85"/>
      <c r="AL16" s="85"/>
      <c r="AM16" s="85"/>
      <c r="AN16" s="85"/>
      <c r="AO16" s="82">
        <f t="shared" si="8"/>
        <v>17</v>
      </c>
      <c r="AP16" s="85"/>
      <c r="AQ16" s="85"/>
      <c r="AR16" s="85"/>
      <c r="AS16" s="85"/>
      <c r="AT16" s="82">
        <f t="shared" si="9"/>
        <v>17</v>
      </c>
      <c r="AU16" s="85"/>
      <c r="AV16" s="85"/>
      <c r="AW16" s="85"/>
      <c r="AX16" s="85"/>
      <c r="AY16" s="82">
        <f t="shared" si="10"/>
        <v>17</v>
      </c>
      <c r="AZ16" s="85"/>
      <c r="BA16" s="85"/>
      <c r="BB16" s="85"/>
      <c r="BC16" s="85"/>
      <c r="BD16" s="82">
        <f t="shared" si="11"/>
        <v>17</v>
      </c>
      <c r="BE16" s="85"/>
      <c r="BF16" s="85"/>
      <c r="BG16" s="85"/>
      <c r="BH16" s="85"/>
      <c r="BI16" s="82">
        <f t="shared" si="12"/>
        <v>17</v>
      </c>
      <c r="BJ16" s="85"/>
      <c r="BK16" s="85"/>
      <c r="BL16" s="85"/>
      <c r="BM16" s="85"/>
      <c r="BN16" s="82">
        <f t="shared" si="13"/>
        <v>17</v>
      </c>
      <c r="BO16" s="85"/>
      <c r="BP16" s="85"/>
      <c r="BQ16" s="85"/>
      <c r="BR16" s="85"/>
      <c r="BS16" s="82">
        <f t="shared" si="0"/>
        <v>17</v>
      </c>
    </row>
    <row r="17" spans="1:71" s="86" customFormat="1" x14ac:dyDescent="0.25">
      <c r="A17" s="82"/>
      <c r="B17" s="82" t="s">
        <v>94</v>
      </c>
      <c r="C17" s="87">
        <v>59</v>
      </c>
      <c r="D17" s="87">
        <v>4833</v>
      </c>
      <c r="E17" s="87">
        <v>40</v>
      </c>
      <c r="F17" s="82"/>
      <c r="G17" s="89">
        <f t="shared" si="2"/>
        <v>0.9</v>
      </c>
      <c r="H17" s="90">
        <v>26</v>
      </c>
      <c r="I17" s="90">
        <f t="shared" si="1"/>
        <v>28</v>
      </c>
      <c r="J17" s="91">
        <v>2</v>
      </c>
      <c r="K17" s="92">
        <v>2025</v>
      </c>
      <c r="L17" s="92">
        <v>2025</v>
      </c>
      <c r="M17" s="85"/>
      <c r="N17" s="85"/>
      <c r="O17" s="85"/>
      <c r="P17" s="84">
        <f t="shared" si="3"/>
        <v>26</v>
      </c>
      <c r="Q17" s="85"/>
      <c r="R17" s="85"/>
      <c r="S17" s="85"/>
      <c r="T17" s="85"/>
      <c r="U17" s="82">
        <f t="shared" ref="U17:U20" si="25">SUM(P17:T17)</f>
        <v>26</v>
      </c>
      <c r="V17" s="85">
        <v>2</v>
      </c>
      <c r="W17" s="85"/>
      <c r="X17" s="85"/>
      <c r="Y17" s="85"/>
      <c r="Z17" s="82">
        <f t="shared" ref="Z17:Z20" si="26">SUM(U17:Y17)</f>
        <v>28</v>
      </c>
      <c r="AA17" s="85"/>
      <c r="AB17" s="85">
        <v>1</v>
      </c>
      <c r="AC17" s="85">
        <v>7</v>
      </c>
      <c r="AD17" s="85"/>
      <c r="AE17" s="82">
        <f t="shared" ref="AE17:AE20" si="27">SUM(Z17:AD17)</f>
        <v>36</v>
      </c>
      <c r="AF17" s="85"/>
      <c r="AG17" s="85"/>
      <c r="AH17" s="85"/>
      <c r="AI17" s="85"/>
      <c r="AJ17" s="82">
        <f t="shared" ref="AJ17:AJ20" si="28">SUM(AE17:AI17)</f>
        <v>36</v>
      </c>
      <c r="AK17" s="85"/>
      <c r="AL17" s="85"/>
      <c r="AM17" s="85"/>
      <c r="AN17" s="85"/>
      <c r="AO17" s="82">
        <f t="shared" ref="AO17:AO20" si="29">SUM(AJ17:AN17)</f>
        <v>36</v>
      </c>
      <c r="AP17" s="85"/>
      <c r="AQ17" s="85"/>
      <c r="AR17" s="85"/>
      <c r="AS17" s="85"/>
      <c r="AT17" s="82">
        <f t="shared" ref="AT17:AT20" si="30">SUM(AO17:AS17)</f>
        <v>36</v>
      </c>
      <c r="AU17" s="85"/>
      <c r="AV17" s="85"/>
      <c r="AW17" s="85"/>
      <c r="AX17" s="85"/>
      <c r="AY17" s="82">
        <f t="shared" ref="AY17:AY20" si="31">SUM(AT17:AX17)</f>
        <v>36</v>
      </c>
      <c r="AZ17" s="85"/>
      <c r="BA17" s="85"/>
      <c r="BB17" s="85"/>
      <c r="BC17" s="85"/>
      <c r="BD17" s="82">
        <f t="shared" ref="BD17:BD20" si="32">SUM(AY17:BC17)</f>
        <v>36</v>
      </c>
      <c r="BE17" s="85"/>
      <c r="BF17" s="85"/>
      <c r="BG17" s="85"/>
      <c r="BH17" s="85"/>
      <c r="BI17" s="82">
        <f t="shared" ref="BI17:BI20" si="33">SUM(BD17:BH17)</f>
        <v>36</v>
      </c>
      <c r="BJ17" s="85"/>
      <c r="BK17" s="85"/>
      <c r="BL17" s="85"/>
      <c r="BM17" s="85"/>
      <c r="BN17" s="82">
        <f t="shared" ref="BN17:BN20" si="34">SUM(BI17:BM17)</f>
        <v>36</v>
      </c>
      <c r="BO17" s="85"/>
      <c r="BP17" s="85"/>
      <c r="BQ17" s="85"/>
      <c r="BR17" s="85"/>
      <c r="BS17" s="82">
        <f t="shared" si="0"/>
        <v>36</v>
      </c>
    </row>
    <row r="18" spans="1:71" s="86" customFormat="1" x14ac:dyDescent="0.25">
      <c r="A18" s="82"/>
      <c r="B18" s="82" t="s">
        <v>95</v>
      </c>
      <c r="C18" s="87">
        <v>66</v>
      </c>
      <c r="D18" s="87">
        <v>706</v>
      </c>
      <c r="E18" s="87">
        <v>28</v>
      </c>
      <c r="F18" s="82"/>
      <c r="G18" s="89">
        <f t="shared" si="2"/>
        <v>1</v>
      </c>
      <c r="H18" s="90">
        <v>12</v>
      </c>
      <c r="I18" s="90">
        <f t="shared" si="1"/>
        <v>12</v>
      </c>
      <c r="J18" s="91"/>
      <c r="K18" s="92">
        <v>2025</v>
      </c>
      <c r="L18" s="92">
        <v>2025</v>
      </c>
      <c r="M18" s="85"/>
      <c r="N18" s="85"/>
      <c r="O18" s="85"/>
      <c r="P18" s="84">
        <f t="shared" si="3"/>
        <v>12</v>
      </c>
      <c r="Q18" s="85"/>
      <c r="R18" s="85"/>
      <c r="S18" s="85"/>
      <c r="T18" s="85"/>
      <c r="U18" s="82">
        <f t="shared" si="25"/>
        <v>12</v>
      </c>
      <c r="V18" s="85"/>
      <c r="W18" s="85">
        <v>2</v>
      </c>
      <c r="X18" s="85">
        <v>14</v>
      </c>
      <c r="Y18" s="85"/>
      <c r="Z18" s="82">
        <f t="shared" si="26"/>
        <v>28</v>
      </c>
      <c r="AA18" s="85"/>
      <c r="AB18" s="85"/>
      <c r="AC18" s="85"/>
      <c r="AD18" s="85"/>
      <c r="AE18" s="82">
        <f t="shared" si="27"/>
        <v>28</v>
      </c>
      <c r="AF18" s="85"/>
      <c r="AG18" s="85"/>
      <c r="AH18" s="85"/>
      <c r="AI18" s="85"/>
      <c r="AJ18" s="82">
        <f t="shared" si="28"/>
        <v>28</v>
      </c>
      <c r="AK18" s="85"/>
      <c r="AL18" s="85"/>
      <c r="AM18" s="85"/>
      <c r="AN18" s="85"/>
      <c r="AO18" s="82">
        <f t="shared" si="29"/>
        <v>28</v>
      </c>
      <c r="AP18" s="85"/>
      <c r="AQ18" s="85"/>
      <c r="AR18" s="85"/>
      <c r="AS18" s="85"/>
      <c r="AT18" s="82">
        <f t="shared" si="30"/>
        <v>28</v>
      </c>
      <c r="AU18" s="85"/>
      <c r="AV18" s="85"/>
      <c r="AW18" s="85"/>
      <c r="AX18" s="85"/>
      <c r="AY18" s="82">
        <f t="shared" si="31"/>
        <v>28</v>
      </c>
      <c r="AZ18" s="85"/>
      <c r="BA18" s="85"/>
      <c r="BB18" s="85"/>
      <c r="BC18" s="85"/>
      <c r="BD18" s="82">
        <f t="shared" si="32"/>
        <v>28</v>
      </c>
      <c r="BE18" s="85"/>
      <c r="BF18" s="85"/>
      <c r="BG18" s="85"/>
      <c r="BH18" s="85"/>
      <c r="BI18" s="82">
        <f t="shared" si="33"/>
        <v>28</v>
      </c>
      <c r="BJ18" s="85"/>
      <c r="BK18" s="85"/>
      <c r="BL18" s="85"/>
      <c r="BM18" s="85"/>
      <c r="BN18" s="82">
        <f t="shared" si="34"/>
        <v>28</v>
      </c>
      <c r="BO18" s="85"/>
      <c r="BP18" s="85"/>
      <c r="BQ18" s="85"/>
      <c r="BR18" s="85"/>
      <c r="BS18" s="82">
        <f t="shared" si="0"/>
        <v>28</v>
      </c>
    </row>
    <row r="19" spans="1:71" s="86" customFormat="1" x14ac:dyDescent="0.25">
      <c r="A19" s="82"/>
      <c r="B19" s="82" t="s">
        <v>96</v>
      </c>
      <c r="C19" s="87">
        <v>76</v>
      </c>
      <c r="D19" s="87">
        <v>4252</v>
      </c>
      <c r="E19" s="87">
        <v>32</v>
      </c>
      <c r="F19" s="82"/>
      <c r="G19" s="89">
        <f t="shared" si="2"/>
        <v>0.875</v>
      </c>
      <c r="H19" s="90">
        <v>12</v>
      </c>
      <c r="I19" s="90">
        <f t="shared" si="1"/>
        <v>13</v>
      </c>
      <c r="J19" s="91">
        <v>1</v>
      </c>
      <c r="K19" s="92">
        <v>2025</v>
      </c>
      <c r="L19" s="92">
        <v>2025</v>
      </c>
      <c r="M19" s="85">
        <v>1</v>
      </c>
      <c r="N19" s="85"/>
      <c r="O19" s="85"/>
      <c r="P19" s="84">
        <f t="shared" si="3"/>
        <v>13</v>
      </c>
      <c r="Q19" s="85"/>
      <c r="R19" s="85">
        <v>2</v>
      </c>
      <c r="S19" s="85"/>
      <c r="T19" s="85"/>
      <c r="U19" s="82">
        <f t="shared" si="25"/>
        <v>15</v>
      </c>
      <c r="V19" s="85"/>
      <c r="W19" s="85"/>
      <c r="X19" s="85"/>
      <c r="Y19" s="85"/>
      <c r="Z19" s="82">
        <f t="shared" si="26"/>
        <v>15</v>
      </c>
      <c r="AA19" s="85"/>
      <c r="AB19" s="85"/>
      <c r="AC19" s="85"/>
      <c r="AD19" s="85"/>
      <c r="AE19" s="82">
        <f t="shared" si="27"/>
        <v>15</v>
      </c>
      <c r="AF19" s="85"/>
      <c r="AG19" s="85">
        <v>3</v>
      </c>
      <c r="AH19" s="85">
        <v>10</v>
      </c>
      <c r="AI19" s="85"/>
      <c r="AJ19" s="82">
        <f t="shared" si="28"/>
        <v>28</v>
      </c>
      <c r="AK19" s="85"/>
      <c r="AL19" s="85"/>
      <c r="AM19" s="85"/>
      <c r="AN19" s="85"/>
      <c r="AO19" s="82">
        <f t="shared" si="29"/>
        <v>28</v>
      </c>
      <c r="AP19" s="85"/>
      <c r="AQ19" s="85"/>
      <c r="AR19" s="85"/>
      <c r="AS19" s="85"/>
      <c r="AT19" s="82">
        <f t="shared" si="30"/>
        <v>28</v>
      </c>
      <c r="AU19" s="85"/>
      <c r="AV19" s="85"/>
      <c r="AW19" s="85"/>
      <c r="AX19" s="85"/>
      <c r="AY19" s="82">
        <f t="shared" si="31"/>
        <v>28</v>
      </c>
      <c r="AZ19" s="85"/>
      <c r="BA19" s="85"/>
      <c r="BB19" s="85"/>
      <c r="BC19" s="85"/>
      <c r="BD19" s="82">
        <f t="shared" si="32"/>
        <v>28</v>
      </c>
      <c r="BE19" s="85"/>
      <c r="BF19" s="85"/>
      <c r="BG19" s="85"/>
      <c r="BH19" s="85"/>
      <c r="BI19" s="82">
        <f t="shared" si="33"/>
        <v>28</v>
      </c>
      <c r="BJ19" s="85"/>
      <c r="BK19" s="85"/>
      <c r="BL19" s="85"/>
      <c r="BM19" s="85"/>
      <c r="BN19" s="82">
        <f t="shared" si="34"/>
        <v>28</v>
      </c>
      <c r="BO19" s="85"/>
      <c r="BP19" s="85"/>
      <c r="BQ19" s="85"/>
      <c r="BR19" s="85"/>
      <c r="BS19" s="82">
        <f t="shared" si="0"/>
        <v>28</v>
      </c>
    </row>
    <row r="20" spans="1:71" s="86" customFormat="1" x14ac:dyDescent="0.25">
      <c r="A20" s="82"/>
      <c r="B20" s="82" t="s">
        <v>97</v>
      </c>
      <c r="C20" s="87">
        <v>98</v>
      </c>
      <c r="D20" s="87">
        <v>4407</v>
      </c>
      <c r="E20" s="87">
        <v>54</v>
      </c>
      <c r="F20" s="82"/>
      <c r="G20" s="89">
        <f t="shared" si="2"/>
        <v>0.96296296296296291</v>
      </c>
      <c r="H20" s="90">
        <v>24</v>
      </c>
      <c r="I20" s="90">
        <f t="shared" si="1"/>
        <v>28</v>
      </c>
      <c r="J20" s="91">
        <v>4</v>
      </c>
      <c r="K20" s="92">
        <v>2025</v>
      </c>
      <c r="L20" s="92">
        <v>2025</v>
      </c>
      <c r="M20" s="85">
        <v>0</v>
      </c>
      <c r="N20" s="85">
        <v>2</v>
      </c>
      <c r="O20" s="85"/>
      <c r="P20" s="84">
        <f t="shared" si="3"/>
        <v>26</v>
      </c>
      <c r="Q20" s="85">
        <v>2</v>
      </c>
      <c r="R20" s="85">
        <v>2</v>
      </c>
      <c r="S20" s="85">
        <v>20</v>
      </c>
      <c r="T20" s="85"/>
      <c r="U20" s="82">
        <f t="shared" si="25"/>
        <v>50</v>
      </c>
      <c r="V20" s="85"/>
      <c r="W20" s="85"/>
      <c r="X20" s="85"/>
      <c r="Y20" s="85"/>
      <c r="Z20" s="82">
        <f t="shared" si="26"/>
        <v>50</v>
      </c>
      <c r="AA20" s="85"/>
      <c r="AB20" s="85"/>
      <c r="AC20" s="85"/>
      <c r="AD20" s="85"/>
      <c r="AE20" s="82">
        <f t="shared" si="27"/>
        <v>50</v>
      </c>
      <c r="AF20" s="85">
        <v>1</v>
      </c>
      <c r="AG20" s="85"/>
      <c r="AH20" s="85"/>
      <c r="AI20" s="85"/>
      <c r="AJ20" s="82">
        <f t="shared" si="28"/>
        <v>51</v>
      </c>
      <c r="AK20" s="85">
        <v>1</v>
      </c>
      <c r="AL20" s="85"/>
      <c r="AM20" s="85"/>
      <c r="AN20" s="85"/>
      <c r="AO20" s="82">
        <f t="shared" si="29"/>
        <v>52</v>
      </c>
      <c r="AP20" s="85"/>
      <c r="AQ20" s="85"/>
      <c r="AR20" s="85"/>
      <c r="AS20" s="85"/>
      <c r="AT20" s="82">
        <f t="shared" si="30"/>
        <v>52</v>
      </c>
      <c r="AU20" s="85"/>
      <c r="AV20" s="85"/>
      <c r="AW20" s="85"/>
      <c r="AX20" s="85"/>
      <c r="AY20" s="82">
        <f t="shared" si="31"/>
        <v>52</v>
      </c>
      <c r="AZ20" s="85"/>
      <c r="BA20" s="85"/>
      <c r="BB20" s="85"/>
      <c r="BC20" s="85"/>
      <c r="BD20" s="82">
        <f t="shared" si="32"/>
        <v>52</v>
      </c>
      <c r="BE20" s="85"/>
      <c r="BF20" s="85"/>
      <c r="BG20" s="85"/>
      <c r="BH20" s="85"/>
      <c r="BI20" s="82">
        <f t="shared" si="33"/>
        <v>52</v>
      </c>
      <c r="BJ20" s="85"/>
      <c r="BK20" s="85"/>
      <c r="BL20" s="85"/>
      <c r="BM20" s="85"/>
      <c r="BN20" s="82">
        <f t="shared" si="34"/>
        <v>52</v>
      </c>
      <c r="BO20" s="85"/>
      <c r="BP20" s="85"/>
      <c r="BQ20" s="85"/>
      <c r="BR20" s="85"/>
      <c r="BS20" s="82">
        <f t="shared" si="0"/>
        <v>52</v>
      </c>
    </row>
    <row r="21" spans="1:71" x14ac:dyDescent="0.25">
      <c r="A21" s="1"/>
      <c r="B21" s="1"/>
      <c r="C21" s="1"/>
      <c r="D21" s="1"/>
      <c r="E21" s="1"/>
      <c r="F21" s="1"/>
      <c r="G21" s="1"/>
      <c r="H21" s="66"/>
      <c r="I21" s="66"/>
      <c r="J21" s="66"/>
      <c r="K21" s="1"/>
      <c r="L21" s="1"/>
      <c r="M21" s="1">
        <f>SUM(M3:M20)</f>
        <v>2</v>
      </c>
      <c r="N21" s="1">
        <f>SUM(N3:N20)</f>
        <v>13</v>
      </c>
      <c r="O21" s="1">
        <f>SUM(O3:O20)</f>
        <v>0</v>
      </c>
      <c r="P21" s="66">
        <f>SUM(P3:P20)</f>
        <v>241</v>
      </c>
      <c r="Q21" s="1">
        <f>SUM(Q3:Q20)</f>
        <v>2</v>
      </c>
      <c r="R21" s="1">
        <f>SUM(R4:R20)</f>
        <v>4</v>
      </c>
      <c r="S21" s="1">
        <f>SUM(S4:S20)</f>
        <v>20</v>
      </c>
      <c r="T21" s="1">
        <f>SUM(T4:T20)</f>
        <v>0</v>
      </c>
      <c r="U21" s="1">
        <f>SUM(U3:U20)</f>
        <v>267</v>
      </c>
      <c r="V21" s="1"/>
      <c r="W21" s="1">
        <f>SUM(W4:W20)</f>
        <v>3</v>
      </c>
      <c r="X21" s="1">
        <f>SUM(X4:X20)</f>
        <v>36</v>
      </c>
      <c r="Y21" s="1">
        <f>SUM(Y4:Y20)</f>
        <v>0</v>
      </c>
      <c r="Z21" s="1">
        <f>SUM(Z3:Z20)</f>
        <v>309</v>
      </c>
      <c r="AA21" s="1">
        <f>SUM(AA4:AA20)</f>
        <v>0</v>
      </c>
      <c r="AB21" s="1">
        <f>SUM(AB4:AB20)</f>
        <v>6</v>
      </c>
      <c r="AC21" s="1">
        <f>SUM(AC4:AC20)</f>
        <v>61</v>
      </c>
      <c r="AD21" s="1">
        <f>SUM(AD4:AD20)</f>
        <v>0</v>
      </c>
      <c r="AE21" s="1">
        <f>SUM(AE3:AE20)</f>
        <v>376</v>
      </c>
      <c r="AF21" s="1">
        <f>SUM(AF4:AF20)</f>
        <v>1</v>
      </c>
      <c r="AG21" s="1">
        <f>SUM(AG4:AG20)</f>
        <v>3</v>
      </c>
      <c r="AH21" s="1">
        <f>SUM(AH4:AH20)</f>
        <v>10</v>
      </c>
      <c r="AI21" s="1">
        <f>SUM(AI4:AI20)</f>
        <v>0</v>
      </c>
      <c r="AJ21" s="1">
        <f>SUM(AJ3:AJ20)</f>
        <v>390</v>
      </c>
      <c r="AK21" s="1">
        <f>SUM(AK4:AK20)</f>
        <v>2</v>
      </c>
      <c r="AL21" s="1">
        <f>SUM(AL4:AL20)</f>
        <v>2</v>
      </c>
      <c r="AM21" s="1">
        <f>SUM(AM4:AM20)</f>
        <v>0</v>
      </c>
      <c r="AN21" s="1">
        <f>SUM(AN4:AN20)</f>
        <v>0</v>
      </c>
      <c r="AO21" s="1">
        <f>SUM(AO3:AO20)</f>
        <v>394</v>
      </c>
      <c r="AP21" s="1">
        <f>SUM(AP4:AP20)</f>
        <v>2</v>
      </c>
      <c r="AQ21" s="1">
        <f>SUM(AQ4:AQ20)</f>
        <v>0</v>
      </c>
      <c r="AR21" s="1">
        <f>SUM(AR4:AR20)</f>
        <v>0</v>
      </c>
      <c r="AS21" s="1">
        <f>SUM(AS4:AS20)</f>
        <v>0</v>
      </c>
      <c r="AT21" s="1">
        <f>SUM(AT3:AT20)</f>
        <v>396</v>
      </c>
      <c r="AU21" s="1">
        <f>SUM(AU4:AU20)</f>
        <v>1</v>
      </c>
      <c r="AV21" s="1">
        <f>SUM(AV4:AV20)</f>
        <v>1</v>
      </c>
      <c r="AW21" s="1">
        <f>SUM(AW4:AW20)</f>
        <v>10</v>
      </c>
      <c r="AX21" s="1">
        <f>SUM(AX4:AX20)</f>
        <v>0</v>
      </c>
      <c r="AY21" s="1">
        <f>SUM(AY3:AY20)</f>
        <v>408</v>
      </c>
      <c r="AZ21" s="1">
        <f>SUM(AZ4:AZ20)</f>
        <v>0</v>
      </c>
      <c r="BA21" s="1">
        <f>SUM(BA4:BA20)</f>
        <v>0</v>
      </c>
      <c r="BB21" s="1">
        <f>SUM(BB4:BB20)</f>
        <v>0</v>
      </c>
      <c r="BC21" s="1">
        <f>SUM(BC4:BC20)</f>
        <v>0</v>
      </c>
      <c r="BD21" s="1">
        <f>SUM(BD3:BD20)</f>
        <v>408</v>
      </c>
      <c r="BE21" s="1">
        <f>SUM(BE4:BE20)</f>
        <v>0</v>
      </c>
      <c r="BF21" s="1">
        <f>SUM(BF4:BF20)</f>
        <v>0</v>
      </c>
      <c r="BG21" s="1">
        <f>SUM(BG4:BG20)</f>
        <v>0</v>
      </c>
      <c r="BH21" s="1">
        <f>SUM(BH4:BH20)</f>
        <v>0</v>
      </c>
      <c r="BI21" s="1">
        <f>SUM(BI3:BI20)</f>
        <v>408</v>
      </c>
      <c r="BJ21" s="1">
        <f>SUM(BJ4:BJ20)</f>
        <v>0</v>
      </c>
      <c r="BK21" s="1">
        <f>SUM(BK4:BK20)</f>
        <v>0</v>
      </c>
      <c r="BL21" s="1">
        <f>SUM(BL4:BL20)</f>
        <v>0</v>
      </c>
      <c r="BM21" s="1">
        <f>SUM(BM4:BM20)</f>
        <v>0</v>
      </c>
      <c r="BN21" s="1">
        <f>SUM(BN3:BN20)</f>
        <v>408</v>
      </c>
      <c r="BO21" s="1">
        <f>SUM(BO4:BO20)</f>
        <v>0</v>
      </c>
      <c r="BP21" s="1">
        <f>SUM(BP4:BP20)</f>
        <v>0</v>
      </c>
      <c r="BQ21" s="1">
        <f>SUM(BQ4:BQ20)</f>
        <v>0</v>
      </c>
      <c r="BR21" s="1">
        <f>SUM(BR4:BR20)</f>
        <v>0</v>
      </c>
      <c r="BS21" s="1">
        <f>SUM(BS3:BS20)</f>
        <v>408</v>
      </c>
    </row>
    <row r="22" spans="1:71" x14ac:dyDescent="0.25">
      <c r="A22" s="1"/>
      <c r="B22" s="1" t="s">
        <v>31</v>
      </c>
      <c r="C22" s="1">
        <f>COUNT(C4:C20)</f>
        <v>17</v>
      </c>
      <c r="D22" s="1"/>
      <c r="E22" s="1">
        <f>SUM(E3:E20)</f>
        <v>443</v>
      </c>
      <c r="F22" s="1">
        <f>SUM(E3:E20)+1</f>
        <v>444</v>
      </c>
      <c r="G22" s="2">
        <f>$BS21/F22</f>
        <v>0.91891891891891897</v>
      </c>
      <c r="H22" s="66">
        <f>SUM(H3:H20)</f>
        <v>226</v>
      </c>
      <c r="I22" s="66">
        <f>SUM(I3:I20)</f>
        <v>237</v>
      </c>
      <c r="J22" s="66">
        <f>SUM(J3:J20)</f>
        <v>11</v>
      </c>
      <c r="K22" s="1"/>
      <c r="L22" s="1"/>
      <c r="M22" s="1"/>
      <c r="N22" s="1"/>
      <c r="O22" s="1"/>
      <c r="P22" s="2">
        <f>P21/F22</f>
        <v>0.5427927927927928</v>
      </c>
      <c r="Q22" s="1"/>
      <c r="R22" s="1">
        <f>M21+R21</f>
        <v>6</v>
      </c>
      <c r="S22" s="1">
        <f>N21+S21</f>
        <v>33</v>
      </c>
      <c r="T22" s="1">
        <f>O21+T21</f>
        <v>0</v>
      </c>
      <c r="U22" s="2">
        <f>U21/F22</f>
        <v>0.60135135135135132</v>
      </c>
      <c r="V22" s="1"/>
      <c r="W22" s="1">
        <f>R22+W21</f>
        <v>9</v>
      </c>
      <c r="X22" s="1">
        <f>S22+X21</f>
        <v>69</v>
      </c>
      <c r="Y22" s="1">
        <f>T22+Y21</f>
        <v>0</v>
      </c>
      <c r="Z22" s="2">
        <f>Z21/F22</f>
        <v>0.69594594594594594</v>
      </c>
      <c r="AA22" s="1"/>
      <c r="AB22" s="1">
        <f>W22+AB21</f>
        <v>15</v>
      </c>
      <c r="AC22" s="1">
        <f>X22+AC21</f>
        <v>130</v>
      </c>
      <c r="AD22" s="1">
        <f>Y22+AD21</f>
        <v>0</v>
      </c>
      <c r="AE22" s="2">
        <f>AE21/F22</f>
        <v>0.84684684684684686</v>
      </c>
      <c r="AF22" s="1"/>
      <c r="AG22" s="1">
        <f>AB22+AG21</f>
        <v>18</v>
      </c>
      <c r="AH22" s="1">
        <f>AC22+AH21</f>
        <v>140</v>
      </c>
      <c r="AI22" s="1">
        <f>AD22+AI21</f>
        <v>0</v>
      </c>
      <c r="AJ22" s="2">
        <f>AJ21/F22</f>
        <v>0.8783783783783784</v>
      </c>
      <c r="AK22" s="1"/>
      <c r="AL22" s="1">
        <f>AG22+AL21</f>
        <v>20</v>
      </c>
      <c r="AM22" s="1">
        <f>AH22+AM21</f>
        <v>140</v>
      </c>
      <c r="AN22" s="1">
        <f>AI22+AN21</f>
        <v>0</v>
      </c>
      <c r="AO22" s="2">
        <f>AO21/F22</f>
        <v>0.88738738738738743</v>
      </c>
      <c r="AP22" s="1"/>
      <c r="AQ22" s="1">
        <f>AL22+AQ21</f>
        <v>20</v>
      </c>
      <c r="AR22" s="1">
        <f>AM22+AR21</f>
        <v>140</v>
      </c>
      <c r="AS22" s="1">
        <f>AN22+AS21</f>
        <v>0</v>
      </c>
      <c r="AT22" s="2">
        <f>AT21/F22</f>
        <v>0.89189189189189189</v>
      </c>
      <c r="AU22" s="1"/>
      <c r="AV22" s="1">
        <f>AQ22+AV21</f>
        <v>21</v>
      </c>
      <c r="AW22" s="1">
        <f>AR22+AW21</f>
        <v>150</v>
      </c>
      <c r="AX22" s="1">
        <f>AS22+AX21</f>
        <v>0</v>
      </c>
      <c r="AY22" s="2">
        <f>AY21/F22</f>
        <v>0.91891891891891897</v>
      </c>
      <c r="AZ22" s="1"/>
      <c r="BA22" s="1">
        <f>AV22+BA21</f>
        <v>21</v>
      </c>
      <c r="BB22" s="1">
        <f>AW22+BB21</f>
        <v>150</v>
      </c>
      <c r="BC22" s="1">
        <f>AX22+BC21</f>
        <v>0</v>
      </c>
      <c r="BD22" s="2">
        <f>BD21/F22</f>
        <v>0.91891891891891897</v>
      </c>
      <c r="BE22" s="1"/>
      <c r="BF22" s="1">
        <f>BA22+BF21</f>
        <v>21</v>
      </c>
      <c r="BG22" s="1">
        <f>BB22+BG21</f>
        <v>150</v>
      </c>
      <c r="BH22" s="1">
        <f>BC22+BH21</f>
        <v>0</v>
      </c>
      <c r="BI22" s="2">
        <f>BI21/F22</f>
        <v>0.91891891891891897</v>
      </c>
      <c r="BJ22" s="1"/>
      <c r="BK22" s="1">
        <f>BF22+BK21</f>
        <v>21</v>
      </c>
      <c r="BL22" s="1">
        <f>BG22+BL21</f>
        <v>150</v>
      </c>
      <c r="BM22" s="1">
        <f>BH22+BM21</f>
        <v>0</v>
      </c>
      <c r="BN22" s="2">
        <f>BN21/F22</f>
        <v>0.91891891891891897</v>
      </c>
      <c r="BO22" s="1"/>
      <c r="BP22" s="1">
        <f>BK22+BP21</f>
        <v>21</v>
      </c>
      <c r="BQ22" s="1">
        <f>BL22+BQ21</f>
        <v>150</v>
      </c>
      <c r="BR22" s="1">
        <f>BM22+BR21</f>
        <v>0</v>
      </c>
      <c r="BS22" s="2">
        <f>BS21/F22</f>
        <v>0.91891891891891897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8"/>
  <sheetViews>
    <sheetView zoomScale="150" workbookViewId="0">
      <pane xSplit="12" ySplit="2" topLeftCell="AT4" activePane="bottomRight" state="frozen"/>
      <selection pane="topRight" activeCell="A19" sqref="A19:XFD48"/>
      <selection pane="bottomLeft" activeCell="A19" sqref="A19:XFD48"/>
      <selection pane="bottomRight" activeCell="AV8" sqref="AV8"/>
    </sheetView>
  </sheetViews>
  <sheetFormatPr defaultColWidth="8.85546875" defaultRowHeight="15" x14ac:dyDescent="0.25"/>
  <cols>
    <col min="1" max="1" width="9.28515625" bestFit="1" customWidth="1"/>
    <col min="2" max="2" width="13.42578125" customWidth="1"/>
    <col min="3" max="3" width="4.42578125" customWidth="1"/>
    <col min="4" max="4" width="6" hidden="1" customWidth="1"/>
    <col min="5" max="5" width="5.42578125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8" bestFit="1" customWidth="1"/>
    <col min="17" max="20" width="3.85546875" customWidth="1"/>
    <col min="21" max="21" width="8" bestFit="1" customWidth="1"/>
    <col min="22" max="25" width="3" customWidth="1"/>
    <col min="26" max="26" width="8.42578125" customWidth="1"/>
    <col min="27" max="30" width="3" customWidth="1"/>
    <col min="31" max="31" width="8.5703125" customWidth="1"/>
    <col min="32" max="35" width="3" customWidth="1"/>
    <col min="36" max="36" width="8.28515625" bestFit="1" customWidth="1"/>
    <col min="37" max="40" width="3" customWidth="1"/>
    <col min="41" max="41" width="8.85546875" customWidth="1"/>
    <col min="42" max="45" width="3" customWidth="1"/>
    <col min="46" max="46" width="8.5703125" customWidth="1"/>
    <col min="47" max="50" width="3" customWidth="1"/>
    <col min="51" max="51" width="8.28515625" customWidth="1"/>
    <col min="52" max="55" width="3" customWidth="1"/>
    <col min="56" max="56" width="8.140625" customWidth="1"/>
    <col min="57" max="60" width="3" customWidth="1"/>
    <col min="61" max="61" width="8" customWidth="1"/>
    <col min="62" max="65" width="3" customWidth="1"/>
    <col min="66" max="66" width="8.42578125" customWidth="1"/>
    <col min="67" max="70" width="3" customWidth="1"/>
    <col min="71" max="71" width="8.8554687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s="15" customFormat="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98</v>
      </c>
      <c r="B3" s="4"/>
      <c r="C3" s="4"/>
      <c r="D3" s="4"/>
      <c r="E3" s="14"/>
      <c r="F3" s="4"/>
      <c r="G3" s="5"/>
      <c r="H3" s="71"/>
      <c r="I3" s="71"/>
      <c r="J3" s="75"/>
      <c r="K3" s="8"/>
      <c r="L3" s="8"/>
      <c r="M3" s="8"/>
      <c r="N3" s="8"/>
      <c r="O3" s="8"/>
      <c r="P3" s="75">
        <f>+H3</f>
        <v>0</v>
      </c>
      <c r="Q3" s="75"/>
      <c r="R3" s="8"/>
      <c r="S3" s="8"/>
      <c r="T3" s="8"/>
      <c r="U3" s="1">
        <f>SUM(P3:T3)</f>
        <v>0</v>
      </c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6" customFormat="1" x14ac:dyDescent="0.25">
      <c r="A4" s="82"/>
      <c r="B4" s="82" t="s">
        <v>99</v>
      </c>
      <c r="C4" s="82">
        <v>1</v>
      </c>
      <c r="D4" s="82">
        <v>9785</v>
      </c>
      <c r="E4" s="82">
        <v>29</v>
      </c>
      <c r="F4" s="82">
        <f>IF(B4="MAL",E4,IF(E4&gt;=11,E4+variables!$B$1,11))</f>
        <v>30</v>
      </c>
      <c r="G4" s="83">
        <f>$BS4/F4</f>
        <v>1.1000000000000001</v>
      </c>
      <c r="H4" s="84">
        <v>18</v>
      </c>
      <c r="I4" s="84">
        <f>+H4+J4</f>
        <v>19</v>
      </c>
      <c r="J4" s="85">
        <v>1</v>
      </c>
      <c r="K4" s="85">
        <v>2025</v>
      </c>
      <c r="L4" s="85">
        <v>2025</v>
      </c>
      <c r="M4" s="85">
        <v>1</v>
      </c>
      <c r="N4" s="85">
        <v>3</v>
      </c>
      <c r="O4" s="85"/>
      <c r="P4" s="84">
        <f>+H4+M4+N4+O4</f>
        <v>22</v>
      </c>
      <c r="Q4" s="85">
        <v>0</v>
      </c>
      <c r="R4" s="85"/>
      <c r="S4" s="85"/>
      <c r="T4" s="85"/>
      <c r="U4" s="82">
        <f>SUM(P4:T4)</f>
        <v>22</v>
      </c>
      <c r="V4" s="85"/>
      <c r="W4" s="85"/>
      <c r="X4" s="85">
        <v>1</v>
      </c>
      <c r="Y4" s="85"/>
      <c r="Z4" s="82">
        <f>SUM(U4:Y4)</f>
        <v>23</v>
      </c>
      <c r="AA4" s="85"/>
      <c r="AB4" s="85"/>
      <c r="AC4" s="85">
        <v>1</v>
      </c>
      <c r="AD4" s="85"/>
      <c r="AE4" s="82">
        <f>SUM(Z4:AD4)</f>
        <v>24</v>
      </c>
      <c r="AF4" s="85"/>
      <c r="AG4" s="85">
        <v>2</v>
      </c>
      <c r="AH4" s="85">
        <v>3</v>
      </c>
      <c r="AI4" s="85"/>
      <c r="AJ4" s="82">
        <f>SUM(AE4:AI4)</f>
        <v>29</v>
      </c>
      <c r="AK4" s="85"/>
      <c r="AL4" s="85"/>
      <c r="AM4" s="85"/>
      <c r="AN4" s="85"/>
      <c r="AO4" s="82">
        <f>SUM(AJ4:AN4)</f>
        <v>29</v>
      </c>
      <c r="AP4" s="85"/>
      <c r="AQ4" s="85">
        <v>2</v>
      </c>
      <c r="AR4" s="85">
        <v>2</v>
      </c>
      <c r="AS4" s="85"/>
      <c r="AT4" s="82">
        <f>SUM(AO4:AS4)</f>
        <v>33</v>
      </c>
      <c r="AU4" s="85"/>
      <c r="AV4" s="85"/>
      <c r="AW4" s="85"/>
      <c r="AX4" s="85"/>
      <c r="AY4" s="82">
        <f>SUM(AT4:AX4)</f>
        <v>33</v>
      </c>
      <c r="AZ4" s="85"/>
      <c r="BA4" s="85"/>
      <c r="BB4" s="85"/>
      <c r="BC4" s="85"/>
      <c r="BD4" s="82">
        <f>SUM(AY4:BC4)</f>
        <v>33</v>
      </c>
      <c r="BE4" s="85"/>
      <c r="BF4" s="85"/>
      <c r="BG4" s="85"/>
      <c r="BH4" s="85"/>
      <c r="BI4" s="82">
        <f>SUM(BD4:BH4)</f>
        <v>33</v>
      </c>
      <c r="BJ4" s="85"/>
      <c r="BK4" s="85"/>
      <c r="BL4" s="85"/>
      <c r="BM4" s="85"/>
      <c r="BN4" s="82">
        <f>SUM(BI4:BM4)</f>
        <v>33</v>
      </c>
      <c r="BO4" s="85"/>
      <c r="BP4" s="85"/>
      <c r="BQ4" s="85">
        <v>0</v>
      </c>
      <c r="BR4" s="85"/>
      <c r="BS4" s="82">
        <f>SUM(BN4:BR4)</f>
        <v>33</v>
      </c>
    </row>
    <row r="5" spans="1:71" x14ac:dyDescent="0.25">
      <c r="A5" s="3"/>
      <c r="B5" s="4"/>
      <c r="C5" s="4"/>
      <c r="D5" s="4"/>
      <c r="E5" s="14"/>
      <c r="F5" s="4"/>
      <c r="G5" s="5"/>
      <c r="H5" s="71"/>
      <c r="I5" s="71"/>
      <c r="J5" s="75"/>
      <c r="K5" s="8"/>
      <c r="L5" s="8"/>
      <c r="M5" s="1">
        <f>SUM(M4:M4)</f>
        <v>1</v>
      </c>
      <c r="N5" s="1">
        <f t="shared" ref="N5:O5" si="0">SUM(N4:N4)</f>
        <v>3</v>
      </c>
      <c r="O5" s="1">
        <f t="shared" si="0"/>
        <v>0</v>
      </c>
      <c r="P5" s="1">
        <f>SUM(K5:O5)</f>
        <v>4</v>
      </c>
      <c r="Q5" s="1">
        <f>SUM(Q4:Q4)</f>
        <v>0</v>
      </c>
      <c r="R5" s="1">
        <f>SUM(R4:R4)</f>
        <v>0</v>
      </c>
      <c r="S5" s="1">
        <f>SUM(S4:S4)</f>
        <v>0</v>
      </c>
      <c r="T5" s="1">
        <f>SUM(T4:T4)</f>
        <v>0</v>
      </c>
      <c r="U5" s="1">
        <f>SUM(P5:T5)</f>
        <v>4</v>
      </c>
      <c r="V5" s="1">
        <f>SUM(V4:V4)</f>
        <v>0</v>
      </c>
      <c r="W5" s="1">
        <f>SUM(W4:W4)</f>
        <v>0</v>
      </c>
      <c r="X5" s="1">
        <f>SUM(X4:X4)</f>
        <v>1</v>
      </c>
      <c r="Y5" s="1">
        <f>SUM(Y4:Y4)</f>
        <v>0</v>
      </c>
      <c r="Z5" s="1">
        <f t="shared" ref="Z5" si="1">SUM(Z4:Z4)</f>
        <v>23</v>
      </c>
      <c r="AA5" s="1">
        <f>SUM(AA4:AA4)</f>
        <v>0</v>
      </c>
      <c r="AB5" s="1">
        <f>SUM(AB4:AB4)</f>
        <v>0</v>
      </c>
      <c r="AC5" s="1">
        <f>SUM(AC4:AC4)</f>
        <v>1</v>
      </c>
      <c r="AD5" s="1">
        <f>SUM(AD4:AD4)</f>
        <v>0</v>
      </c>
      <c r="AE5" s="1">
        <f t="shared" ref="AE5" si="2">SUM(AE4:AE4)</f>
        <v>24</v>
      </c>
      <c r="AF5" s="1">
        <f>SUM(AF4:AF4)</f>
        <v>0</v>
      </c>
      <c r="AG5" s="1">
        <f>SUM(AG4:AG4)</f>
        <v>2</v>
      </c>
      <c r="AH5" s="1">
        <f>SUM(AH4:AH4)</f>
        <v>3</v>
      </c>
      <c r="AI5" s="1">
        <f>SUM(AI4:AI4)</f>
        <v>0</v>
      </c>
      <c r="AJ5" s="1">
        <f t="shared" ref="AJ5" si="3">SUM(AJ4:AJ4)</f>
        <v>29</v>
      </c>
      <c r="AK5" s="1">
        <f>SUM(AK4:AK4)</f>
        <v>0</v>
      </c>
      <c r="AL5" s="1">
        <f>SUM(AL4:AL4)</f>
        <v>0</v>
      </c>
      <c r="AM5" s="1">
        <f>SUM(AM4:AM4)</f>
        <v>0</v>
      </c>
      <c r="AN5" s="1">
        <f>SUM(AN4:AN4)</f>
        <v>0</v>
      </c>
      <c r="AO5" s="1">
        <f t="shared" ref="AO5" si="4">SUM(AO4:AO4)</f>
        <v>29</v>
      </c>
      <c r="AP5" s="1">
        <f>SUM(AP4:AP4)</f>
        <v>0</v>
      </c>
      <c r="AQ5" s="1">
        <f>SUM(AQ4:AQ4)</f>
        <v>2</v>
      </c>
      <c r="AR5" s="1">
        <f>SUM(AR4:AR4)</f>
        <v>2</v>
      </c>
      <c r="AS5" s="1">
        <f>SUM(AS4:AS4)</f>
        <v>0</v>
      </c>
      <c r="AT5" s="1">
        <f t="shared" ref="AT5" si="5">SUM(AT4:AT4)</f>
        <v>33</v>
      </c>
      <c r="AU5" s="1">
        <f>SUM(AU4:AU4)</f>
        <v>0</v>
      </c>
      <c r="AV5" s="1">
        <f>SUM(AV4:AV4)</f>
        <v>0</v>
      </c>
      <c r="AW5" s="1">
        <f>SUM(AW4:AW4)</f>
        <v>0</v>
      </c>
      <c r="AX5" s="1">
        <f>SUM(AX4:AX4)</f>
        <v>0</v>
      </c>
      <c r="AY5" s="1">
        <f t="shared" ref="AY5" si="6">SUM(AY4:AY4)</f>
        <v>33</v>
      </c>
      <c r="AZ5" s="1">
        <f>SUM(AZ4:AZ4)</f>
        <v>0</v>
      </c>
      <c r="BA5" s="1">
        <f>SUM(BA4:BA4)</f>
        <v>0</v>
      </c>
      <c r="BB5" s="1">
        <f>SUM(BB4:BB4)</f>
        <v>0</v>
      </c>
      <c r="BC5" s="1">
        <f>SUM(BC4:BC4)</f>
        <v>0</v>
      </c>
      <c r="BD5" s="1">
        <f t="shared" ref="BD5" si="7">SUM(BD4:BD4)</f>
        <v>33</v>
      </c>
      <c r="BE5" s="1">
        <f>SUM(BE4:BE4)</f>
        <v>0</v>
      </c>
      <c r="BF5" s="1">
        <f>SUM(BF4:BF4)</f>
        <v>0</v>
      </c>
      <c r="BG5" s="1">
        <f>SUM(BG4:BG4)</f>
        <v>0</v>
      </c>
      <c r="BH5" s="1">
        <f>SUM(BH4:BH4)</f>
        <v>0</v>
      </c>
      <c r="BI5" s="1">
        <f t="shared" ref="BI5" si="8">SUM(BI4:BI4)</f>
        <v>33</v>
      </c>
      <c r="BJ5" s="1">
        <f>SUM(BJ4:BJ4)</f>
        <v>0</v>
      </c>
      <c r="BK5" s="1">
        <f>SUM(BK4:BK4)</f>
        <v>0</v>
      </c>
      <c r="BL5" s="1">
        <f>SUM(BL4:BL4)</f>
        <v>0</v>
      </c>
      <c r="BM5" s="1">
        <f>SUM(BM4:BM4)</f>
        <v>0</v>
      </c>
      <c r="BN5" s="1">
        <f t="shared" ref="BN5" si="9">SUM(BN4:BN4)</f>
        <v>33</v>
      </c>
      <c r="BO5" s="1">
        <f>SUM(BO4:BO4)</f>
        <v>0</v>
      </c>
      <c r="BP5" s="1">
        <f>SUM(BP4:BP4)</f>
        <v>0</v>
      </c>
      <c r="BQ5" s="1">
        <f>SUM(BQ4:BQ4)</f>
        <v>0</v>
      </c>
      <c r="BR5" s="1">
        <f>SUM(BR4:BR4)</f>
        <v>0</v>
      </c>
      <c r="BS5" s="1">
        <f t="shared" ref="BS5" si="10">SUM(BS4:BS4)</f>
        <v>33</v>
      </c>
    </row>
    <row r="6" spans="1:71" x14ac:dyDescent="0.25">
      <c r="A6" s="1"/>
      <c r="B6" s="1" t="s">
        <v>31</v>
      </c>
      <c r="C6" s="1">
        <f>COUNT(C4:C4)</f>
        <v>1</v>
      </c>
      <c r="D6" s="1"/>
      <c r="E6" s="1">
        <f>SUM(E4:E4)</f>
        <v>29</v>
      </c>
      <c r="F6" s="1">
        <f>SUM(F4:F4)</f>
        <v>30</v>
      </c>
      <c r="G6" s="2">
        <f>$BS5/F6</f>
        <v>1.1000000000000001</v>
      </c>
      <c r="H6" s="84">
        <v>18</v>
      </c>
      <c r="I6" s="84">
        <f>+H6+J6</f>
        <v>18</v>
      </c>
      <c r="J6" s="9"/>
      <c r="K6" s="1"/>
      <c r="L6" s="1"/>
      <c r="M6" s="1">
        <f>SUM(M5:M5)</f>
        <v>1</v>
      </c>
      <c r="N6" s="1">
        <f t="shared" ref="N6:O6" si="11">SUM(N5:N5)</f>
        <v>3</v>
      </c>
      <c r="O6" s="1">
        <f t="shared" si="11"/>
        <v>0</v>
      </c>
      <c r="P6" s="2">
        <f>P5/F6</f>
        <v>0.13333333333333333</v>
      </c>
      <c r="Q6" s="1"/>
      <c r="R6" s="1">
        <f>M6+R5</f>
        <v>1</v>
      </c>
      <c r="S6" s="1">
        <f>N6+S5</f>
        <v>3</v>
      </c>
      <c r="T6" s="1">
        <f>O5+T5</f>
        <v>0</v>
      </c>
      <c r="U6" s="2">
        <f>U5/F6</f>
        <v>0.13333333333333333</v>
      </c>
      <c r="V6" s="1"/>
      <c r="W6" s="1">
        <f>R6+W5</f>
        <v>1</v>
      </c>
      <c r="X6" s="1">
        <f>S6+X5</f>
        <v>4</v>
      </c>
      <c r="Y6" s="1">
        <f>SUM(Y5:Y5)</f>
        <v>0</v>
      </c>
      <c r="Z6" s="2">
        <f>Z5/F6</f>
        <v>0.76666666666666672</v>
      </c>
      <c r="AA6" s="1"/>
      <c r="AB6" s="1">
        <f>W6+AB5</f>
        <v>1</v>
      </c>
      <c r="AC6" s="1">
        <f>X6+AC5</f>
        <v>5</v>
      </c>
      <c r="AD6" s="1">
        <f>Y6+AD5</f>
        <v>0</v>
      </c>
      <c r="AE6" s="2">
        <f>AE5/F6</f>
        <v>0.8</v>
      </c>
      <c r="AF6" s="1"/>
      <c r="AG6" s="1">
        <f>AB6+AG5</f>
        <v>3</v>
      </c>
      <c r="AH6" s="1">
        <f>AC6+AH5</f>
        <v>8</v>
      </c>
      <c r="AI6" s="1">
        <f>AD6+AI5</f>
        <v>0</v>
      </c>
      <c r="AJ6" s="2">
        <f>AJ5/F6</f>
        <v>0.96666666666666667</v>
      </c>
      <c r="AK6" s="1"/>
      <c r="AL6" s="1">
        <f>AG6+AL5</f>
        <v>3</v>
      </c>
      <c r="AM6" s="1">
        <f>AH6+AM5</f>
        <v>8</v>
      </c>
      <c r="AN6" s="1">
        <f>AI6+AN5</f>
        <v>0</v>
      </c>
      <c r="AO6" s="2">
        <f>AO5/F6</f>
        <v>0.96666666666666667</v>
      </c>
      <c r="AP6" s="1"/>
      <c r="AQ6" s="1">
        <f>AL6+AQ5</f>
        <v>5</v>
      </c>
      <c r="AR6" s="1">
        <f>AM6+AR5</f>
        <v>10</v>
      </c>
      <c r="AS6" s="1">
        <f>AN6+AS5</f>
        <v>0</v>
      </c>
      <c r="AT6" s="2">
        <f>AT5/F6</f>
        <v>1.1000000000000001</v>
      </c>
      <c r="AU6" s="1"/>
      <c r="AV6" s="1">
        <f>AQ6+AV5</f>
        <v>5</v>
      </c>
      <c r="AW6" s="1">
        <f>AR6+AW5</f>
        <v>10</v>
      </c>
      <c r="AX6" s="1">
        <f>AS6+AX5</f>
        <v>0</v>
      </c>
      <c r="AY6" s="2">
        <f>AY5/F6</f>
        <v>1.1000000000000001</v>
      </c>
      <c r="AZ6" s="1"/>
      <c r="BA6" s="1">
        <f>AV6+BA5</f>
        <v>5</v>
      </c>
      <c r="BB6" s="1">
        <f>AW6+BB5</f>
        <v>10</v>
      </c>
      <c r="BC6" s="1">
        <f>AX6+BC5</f>
        <v>0</v>
      </c>
      <c r="BD6" s="2">
        <f>BD5/F6</f>
        <v>1.1000000000000001</v>
      </c>
      <c r="BE6" s="1"/>
      <c r="BF6" s="1">
        <f>BA6+BF5</f>
        <v>5</v>
      </c>
      <c r="BG6" s="1">
        <f>BB6+BG5</f>
        <v>10</v>
      </c>
      <c r="BH6" s="1">
        <f>BC6+BH5</f>
        <v>0</v>
      </c>
      <c r="BI6" s="2">
        <f>BI5/F6</f>
        <v>1.1000000000000001</v>
      </c>
      <c r="BJ6" s="1"/>
      <c r="BK6" s="1">
        <f>BF6+BK5</f>
        <v>5</v>
      </c>
      <c r="BL6" s="1">
        <f>BG6+BL5</f>
        <v>10</v>
      </c>
      <c r="BM6" s="1">
        <f>BH6+BM5</f>
        <v>0</v>
      </c>
      <c r="BN6" s="2">
        <f>BN5/F6</f>
        <v>1.1000000000000001</v>
      </c>
      <c r="BO6" s="1"/>
      <c r="BP6" s="1">
        <f>BK6+BP5</f>
        <v>5</v>
      </c>
      <c r="BQ6" s="1">
        <f>BL6+BQ5</f>
        <v>10</v>
      </c>
      <c r="BR6" s="1">
        <f>BM6+BR5</f>
        <v>0</v>
      </c>
      <c r="BS6" s="2">
        <f>BS5/F6</f>
        <v>1.1000000000000001</v>
      </c>
    </row>
    <row r="7" spans="1:71" x14ac:dyDescent="0.25">
      <c r="A7" s="4"/>
      <c r="B7" s="4"/>
      <c r="C7" s="4"/>
      <c r="D7" s="4"/>
      <c r="E7" s="4"/>
      <c r="F7" s="4"/>
      <c r="G7" s="5"/>
      <c r="H7" s="90"/>
      <c r="I7" s="90"/>
      <c r="J7" s="8"/>
      <c r="K7" s="4"/>
      <c r="L7" s="4"/>
      <c r="M7" s="4"/>
      <c r="N7" s="4"/>
      <c r="O7" s="4"/>
      <c r="P7" s="5"/>
      <c r="Q7" s="4"/>
      <c r="R7" s="4"/>
      <c r="S7" s="4"/>
      <c r="T7" s="4"/>
      <c r="U7" s="2"/>
      <c r="V7" s="4"/>
      <c r="W7" s="4"/>
      <c r="X7" s="4"/>
      <c r="Y7" s="4"/>
      <c r="Z7" s="2"/>
      <c r="AA7" s="4"/>
      <c r="AB7" s="4"/>
      <c r="AC7" s="4"/>
      <c r="AD7" s="4"/>
      <c r="AE7" s="2"/>
      <c r="AF7" s="4"/>
      <c r="AG7" s="4"/>
      <c r="AH7" s="4"/>
      <c r="AI7" s="4"/>
      <c r="AJ7" s="2"/>
      <c r="AK7" s="4"/>
      <c r="AL7" s="4"/>
      <c r="AM7" s="4"/>
      <c r="AN7" s="4"/>
      <c r="AO7" s="2"/>
      <c r="AP7" s="4"/>
      <c r="AQ7" s="4"/>
      <c r="AR7" s="4"/>
      <c r="AS7" s="4"/>
      <c r="AT7" s="2"/>
      <c r="AU7" s="4"/>
      <c r="AV7" s="4"/>
      <c r="AW7" s="4"/>
      <c r="AX7" s="4"/>
      <c r="AY7" s="2"/>
      <c r="AZ7" s="4"/>
      <c r="BA7" s="4"/>
      <c r="BB7" s="4"/>
      <c r="BC7" s="4"/>
      <c r="BD7" s="2"/>
      <c r="BE7" s="4"/>
      <c r="BF7" s="4"/>
      <c r="BG7" s="4"/>
      <c r="BH7" s="4"/>
      <c r="BI7" s="2"/>
      <c r="BJ7" s="4"/>
      <c r="BK7" s="4"/>
      <c r="BL7" s="4"/>
      <c r="BM7" s="4"/>
      <c r="BN7" s="2"/>
      <c r="BO7" s="4"/>
      <c r="BP7" s="4"/>
      <c r="BQ7" s="4"/>
      <c r="BR7" s="4"/>
      <c r="BS7" s="2"/>
    </row>
    <row r="8" spans="1:71" s="86" customFormat="1" x14ac:dyDescent="0.25">
      <c r="A8" s="82"/>
      <c r="B8" s="82" t="s">
        <v>100</v>
      </c>
      <c r="C8" s="82">
        <v>4</v>
      </c>
      <c r="D8" s="82">
        <v>9785</v>
      </c>
      <c r="E8" s="82">
        <v>14</v>
      </c>
      <c r="F8" s="82">
        <v>15</v>
      </c>
      <c r="G8" s="83">
        <f>$BS8/F8</f>
        <v>1.4666666666666666</v>
      </c>
      <c r="H8" s="84">
        <v>8</v>
      </c>
      <c r="I8" s="84">
        <f>+H8+J8</f>
        <v>12</v>
      </c>
      <c r="J8" s="85">
        <v>4</v>
      </c>
      <c r="K8" s="85"/>
      <c r="L8" s="85">
        <v>2025</v>
      </c>
      <c r="M8" s="85"/>
      <c r="N8" s="85">
        <v>6</v>
      </c>
      <c r="O8" s="85"/>
      <c r="P8" s="84">
        <f>+H8+M8+N8+O8</f>
        <v>14</v>
      </c>
      <c r="Q8" s="85">
        <v>0</v>
      </c>
      <c r="R8" s="85"/>
      <c r="S8" s="85"/>
      <c r="T8" s="85"/>
      <c r="U8" s="82">
        <f>SUM(P8:T8)</f>
        <v>14</v>
      </c>
      <c r="V8" s="85"/>
      <c r="W8" s="85"/>
      <c r="X8" s="85"/>
      <c r="Y8" s="85"/>
      <c r="Z8" s="82">
        <f>SUM(U8:Y8)</f>
        <v>14</v>
      </c>
      <c r="AA8" s="85"/>
      <c r="AB8" s="85"/>
      <c r="AC8" s="85"/>
      <c r="AD8" s="85"/>
      <c r="AE8" s="82">
        <f>SUM(Z8:AD8)</f>
        <v>14</v>
      </c>
      <c r="AF8" s="85">
        <v>3</v>
      </c>
      <c r="AG8" s="85">
        <v>4</v>
      </c>
      <c r="AH8" s="85"/>
      <c r="AI8" s="85"/>
      <c r="AJ8" s="82">
        <f>SUM(AE8:AI8)</f>
        <v>21</v>
      </c>
      <c r="AK8" s="85"/>
      <c r="AL8" s="85"/>
      <c r="AM8" s="85"/>
      <c r="AN8" s="85"/>
      <c r="AO8" s="82">
        <f>SUM(AJ8:AN8)</f>
        <v>21</v>
      </c>
      <c r="AP8" s="85"/>
      <c r="AQ8" s="85"/>
      <c r="AR8" s="85"/>
      <c r="AS8" s="85"/>
      <c r="AT8" s="82">
        <f>SUM(AO8:AS8)</f>
        <v>21</v>
      </c>
      <c r="AU8" s="85">
        <v>1</v>
      </c>
      <c r="AV8" s="85"/>
      <c r="AW8" s="85"/>
      <c r="AX8" s="85"/>
      <c r="AY8" s="82">
        <f>SUM(AT8:AX8)</f>
        <v>22</v>
      </c>
      <c r="AZ8" s="85"/>
      <c r="BA8" s="85"/>
      <c r="BB8" s="85"/>
      <c r="BC8" s="85"/>
      <c r="BD8" s="82">
        <f>SUM(AY8:BC8)</f>
        <v>22</v>
      </c>
      <c r="BE8" s="85"/>
      <c r="BF8" s="85"/>
      <c r="BG8" s="85"/>
      <c r="BH8" s="85"/>
      <c r="BI8" s="82">
        <f>SUM(BD8:BH8)</f>
        <v>22</v>
      </c>
      <c r="BJ8" s="85"/>
      <c r="BK8" s="85"/>
      <c r="BL8" s="85"/>
      <c r="BM8" s="85"/>
      <c r="BN8" s="82">
        <f>SUM(BI8:BM8)</f>
        <v>22</v>
      </c>
      <c r="BO8" s="85"/>
      <c r="BP8" s="85"/>
      <c r="BQ8" s="85">
        <v>0</v>
      </c>
      <c r="BR8" s="85"/>
      <c r="BS8" s="82">
        <f>SUM(BN8:BR8)</f>
        <v>22</v>
      </c>
    </row>
    <row r="9" spans="1:71" x14ac:dyDescent="0.25">
      <c r="A9" s="3"/>
      <c r="B9" s="4"/>
      <c r="C9" s="4"/>
      <c r="D9" s="4"/>
      <c r="E9" s="14"/>
      <c r="F9" s="4"/>
      <c r="G9" s="5"/>
      <c r="H9" s="71"/>
      <c r="I9" s="71"/>
      <c r="J9" s="75"/>
      <c r="K9" s="8"/>
      <c r="L9" s="8"/>
      <c r="M9" s="1">
        <f>SUM(M8:M8)</f>
        <v>0</v>
      </c>
      <c r="N9" s="1">
        <f t="shared" ref="N9:O9" si="12">SUM(N8:N8)</f>
        <v>6</v>
      </c>
      <c r="O9" s="1">
        <f t="shared" si="12"/>
        <v>0</v>
      </c>
      <c r="P9" s="1">
        <f>SUM(K9:O9)</f>
        <v>6</v>
      </c>
      <c r="Q9" s="1">
        <f>SUM(Q8:Q8)</f>
        <v>0</v>
      </c>
      <c r="R9" s="1">
        <f>SUM(R8:R8)</f>
        <v>0</v>
      </c>
      <c r="S9" s="1">
        <f>SUM(S8:S8)</f>
        <v>0</v>
      </c>
      <c r="T9" s="1">
        <f>SUM(T8:T8)</f>
        <v>0</v>
      </c>
      <c r="U9" s="1">
        <f>SUM(P9:T9)</f>
        <v>6</v>
      </c>
      <c r="V9" s="1">
        <f>SUM(V8:V8)</f>
        <v>0</v>
      </c>
      <c r="W9" s="1">
        <f>SUM(W8:W8)</f>
        <v>0</v>
      </c>
      <c r="X9" s="1">
        <f>SUM(X8:X8)</f>
        <v>0</v>
      </c>
      <c r="Y9" s="1">
        <f>SUM(Y8:Y8)</f>
        <v>0</v>
      </c>
      <c r="Z9" s="1">
        <f t="shared" ref="Z9" si="13">SUM(Z8:Z8)</f>
        <v>14</v>
      </c>
      <c r="AA9" s="1">
        <f>SUM(AA8:AA8)</f>
        <v>0</v>
      </c>
      <c r="AB9" s="1">
        <f>SUM(AB8:AB8)</f>
        <v>0</v>
      </c>
      <c r="AC9" s="1">
        <f>SUM(AC8:AC8)</f>
        <v>0</v>
      </c>
      <c r="AD9" s="1">
        <f>SUM(AD8:AD8)</f>
        <v>0</v>
      </c>
      <c r="AE9" s="1">
        <f t="shared" ref="AE9" si="14">SUM(AE8:AE8)</f>
        <v>14</v>
      </c>
      <c r="AF9" s="1">
        <f>SUM(AF8:AF8)</f>
        <v>3</v>
      </c>
      <c r="AG9" s="1">
        <f>SUM(AG8:AG8)</f>
        <v>4</v>
      </c>
      <c r="AH9" s="1">
        <f>SUM(AH8:AH8)</f>
        <v>0</v>
      </c>
      <c r="AI9" s="1">
        <f>SUM(AI8:AI8)</f>
        <v>0</v>
      </c>
      <c r="AJ9" s="1">
        <f t="shared" ref="AJ9" si="15">SUM(AJ8:AJ8)</f>
        <v>21</v>
      </c>
      <c r="AK9" s="1">
        <f>SUM(AK8:AK8)</f>
        <v>0</v>
      </c>
      <c r="AL9" s="1">
        <f>SUM(AL8:AL8)</f>
        <v>0</v>
      </c>
      <c r="AM9" s="1">
        <f>SUM(AM8:AM8)</f>
        <v>0</v>
      </c>
      <c r="AN9" s="1">
        <f>SUM(AN8:AN8)</f>
        <v>0</v>
      </c>
      <c r="AO9" s="1">
        <f t="shared" ref="AO9" si="16">SUM(AO8:AO8)</f>
        <v>21</v>
      </c>
      <c r="AP9" s="1">
        <f>SUM(AP8:AP8)</f>
        <v>0</v>
      </c>
      <c r="AQ9" s="1">
        <f>SUM(AQ8:AQ8)</f>
        <v>0</v>
      </c>
      <c r="AR9" s="1">
        <f>SUM(AR8:AR8)</f>
        <v>0</v>
      </c>
      <c r="AS9" s="1">
        <f>SUM(AS8:AS8)</f>
        <v>0</v>
      </c>
      <c r="AT9" s="1">
        <f t="shared" ref="AT9" si="17">SUM(AT8:AT8)</f>
        <v>21</v>
      </c>
      <c r="AU9" s="1">
        <f>SUM(AU8:AU8)</f>
        <v>1</v>
      </c>
      <c r="AV9" s="1">
        <f>SUM(AV8:AV8)</f>
        <v>0</v>
      </c>
      <c r="AW9" s="1">
        <f>SUM(AW8:AW8)</f>
        <v>0</v>
      </c>
      <c r="AX9" s="1">
        <f>SUM(AX8:AX8)</f>
        <v>0</v>
      </c>
      <c r="AY9" s="1">
        <f t="shared" ref="AY9" si="18">SUM(AY8:AY8)</f>
        <v>22</v>
      </c>
      <c r="AZ9" s="1">
        <f>SUM(AZ8:AZ8)</f>
        <v>0</v>
      </c>
      <c r="BA9" s="1">
        <f>SUM(BA8:BA8)</f>
        <v>0</v>
      </c>
      <c r="BB9" s="1">
        <f>SUM(BB8:BB8)</f>
        <v>0</v>
      </c>
      <c r="BC9" s="1">
        <f>SUM(BC8:BC8)</f>
        <v>0</v>
      </c>
      <c r="BD9" s="1">
        <f t="shared" ref="BD9" si="19">SUM(BD8:BD8)</f>
        <v>22</v>
      </c>
      <c r="BE9" s="1">
        <f>SUM(BE8:BE8)</f>
        <v>0</v>
      </c>
      <c r="BF9" s="1">
        <f>SUM(BF8:BF8)</f>
        <v>0</v>
      </c>
      <c r="BG9" s="1">
        <f>SUM(BG8:BG8)</f>
        <v>0</v>
      </c>
      <c r="BH9" s="1">
        <f>SUM(BH8:BH8)</f>
        <v>0</v>
      </c>
      <c r="BI9" s="1">
        <f t="shared" ref="BI9" si="20">SUM(BI8:BI8)</f>
        <v>22</v>
      </c>
      <c r="BJ9" s="1">
        <f>SUM(BJ8:BJ8)</f>
        <v>0</v>
      </c>
      <c r="BK9" s="1">
        <f>SUM(BK8:BK8)</f>
        <v>0</v>
      </c>
      <c r="BL9" s="1">
        <f>SUM(BL8:BL8)</f>
        <v>0</v>
      </c>
      <c r="BM9" s="1">
        <f>SUM(BM8:BM8)</f>
        <v>0</v>
      </c>
      <c r="BN9" s="1">
        <f t="shared" ref="BN9" si="21">SUM(BN8:BN8)</f>
        <v>22</v>
      </c>
      <c r="BO9" s="1">
        <f>SUM(BO8:BO8)</f>
        <v>0</v>
      </c>
      <c r="BP9" s="1">
        <f>SUM(BP8:BP8)</f>
        <v>0</v>
      </c>
      <c r="BQ9" s="1">
        <f>SUM(BQ8:BQ8)</f>
        <v>0</v>
      </c>
      <c r="BR9" s="1">
        <f>SUM(BR8:BR8)</f>
        <v>0</v>
      </c>
      <c r="BS9" s="1">
        <f t="shared" ref="BS9" si="22">SUM(BS8:BS8)</f>
        <v>22</v>
      </c>
    </row>
    <row r="10" spans="1:71" x14ac:dyDescent="0.25">
      <c r="A10" s="1"/>
      <c r="B10" s="1" t="s">
        <v>31</v>
      </c>
      <c r="C10" s="1">
        <f>COUNT(C8:C8)</f>
        <v>1</v>
      </c>
      <c r="D10" s="1"/>
      <c r="E10" s="1">
        <f>SUM(E8:E8)</f>
        <v>14</v>
      </c>
      <c r="F10" s="1">
        <f>SUM(F8:F8)</f>
        <v>15</v>
      </c>
      <c r="G10" s="2">
        <f>$BS9/F10</f>
        <v>1.4666666666666666</v>
      </c>
      <c r="H10" s="84">
        <v>18</v>
      </c>
      <c r="I10" s="84">
        <f>+H10+J10</f>
        <v>18</v>
      </c>
      <c r="J10" s="9"/>
      <c r="K10" s="1"/>
      <c r="L10" s="1"/>
      <c r="M10" s="1">
        <f>SUM(M9:M9)</f>
        <v>0</v>
      </c>
      <c r="N10" s="1">
        <f t="shared" ref="N10:O10" si="23">SUM(N9:N9)</f>
        <v>6</v>
      </c>
      <c r="O10" s="1">
        <f t="shared" si="23"/>
        <v>0</v>
      </c>
      <c r="P10" s="2">
        <f>P9/F10</f>
        <v>0.4</v>
      </c>
      <c r="Q10" s="1"/>
      <c r="R10" s="1">
        <f>M10+R9</f>
        <v>0</v>
      </c>
      <c r="S10" s="1">
        <f>N10+S9</f>
        <v>6</v>
      </c>
      <c r="T10" s="1">
        <f>O9+T9</f>
        <v>0</v>
      </c>
      <c r="U10" s="2">
        <f>U9/F10</f>
        <v>0.4</v>
      </c>
      <c r="V10" s="1"/>
      <c r="W10" s="1">
        <f>R10+W9</f>
        <v>0</v>
      </c>
      <c r="X10" s="1">
        <f>S10+X9</f>
        <v>6</v>
      </c>
      <c r="Y10" s="1">
        <f>SUM(Y9:Y9)</f>
        <v>0</v>
      </c>
      <c r="Z10" s="2">
        <f>Z9/F10</f>
        <v>0.93333333333333335</v>
      </c>
      <c r="AA10" s="1"/>
      <c r="AB10" s="1">
        <f>W10+AB9</f>
        <v>0</v>
      </c>
      <c r="AC10" s="1">
        <f>X10+AC9</f>
        <v>6</v>
      </c>
      <c r="AD10" s="1">
        <f>Y10+AD9</f>
        <v>0</v>
      </c>
      <c r="AE10" s="2">
        <f>AE9/F10</f>
        <v>0.93333333333333335</v>
      </c>
      <c r="AF10" s="1"/>
      <c r="AG10" s="1">
        <f>AB10+AG9</f>
        <v>4</v>
      </c>
      <c r="AH10" s="1">
        <f>AC10+AH9</f>
        <v>6</v>
      </c>
      <c r="AI10" s="1">
        <f>AD10+AI9</f>
        <v>0</v>
      </c>
      <c r="AJ10" s="2">
        <f>AJ9/F10</f>
        <v>1.4</v>
      </c>
      <c r="AK10" s="1"/>
      <c r="AL10" s="1">
        <f>AG10+AL9</f>
        <v>4</v>
      </c>
      <c r="AM10" s="1">
        <f>AH10+AM9</f>
        <v>6</v>
      </c>
      <c r="AN10" s="1">
        <f>AI10+AN9</f>
        <v>0</v>
      </c>
      <c r="AO10" s="2">
        <f>AO9/F10</f>
        <v>1.4</v>
      </c>
      <c r="AP10" s="1"/>
      <c r="AQ10" s="1">
        <f>AL10+AQ9</f>
        <v>4</v>
      </c>
      <c r="AR10" s="1">
        <f>AM10+AR9</f>
        <v>6</v>
      </c>
      <c r="AS10" s="1">
        <f>AN10+AS9</f>
        <v>0</v>
      </c>
      <c r="AT10" s="2">
        <f>AT9/F10</f>
        <v>1.4</v>
      </c>
      <c r="AU10" s="1"/>
      <c r="AV10" s="1">
        <f>AQ10+AV9</f>
        <v>4</v>
      </c>
      <c r="AW10" s="1">
        <f>AR10+AW9</f>
        <v>6</v>
      </c>
      <c r="AX10" s="1">
        <f>AS10+AX9</f>
        <v>0</v>
      </c>
      <c r="AY10" s="2">
        <f>AY9/F10</f>
        <v>1.4666666666666666</v>
      </c>
      <c r="AZ10" s="1"/>
      <c r="BA10" s="1">
        <f>AV10+BA9</f>
        <v>4</v>
      </c>
      <c r="BB10" s="1">
        <f>AW10+BB9</f>
        <v>6</v>
      </c>
      <c r="BC10" s="1">
        <f>AX10+BC9</f>
        <v>0</v>
      </c>
      <c r="BD10" s="2">
        <f>BD9/F10</f>
        <v>1.4666666666666666</v>
      </c>
      <c r="BE10" s="1"/>
      <c r="BF10" s="1">
        <f>BA10+BF9</f>
        <v>4</v>
      </c>
      <c r="BG10" s="1">
        <f>BB10+BG9</f>
        <v>6</v>
      </c>
      <c r="BH10" s="1">
        <f>BC10+BH9</f>
        <v>0</v>
      </c>
      <c r="BI10" s="2">
        <f>BI9/F10</f>
        <v>1.4666666666666666</v>
      </c>
      <c r="BJ10" s="1"/>
      <c r="BK10" s="1">
        <f>BF10+BK9</f>
        <v>4</v>
      </c>
      <c r="BL10" s="1">
        <f>BG10+BL9</f>
        <v>6</v>
      </c>
      <c r="BM10" s="1">
        <f>BH10+BM9</f>
        <v>0</v>
      </c>
      <c r="BN10" s="2">
        <f>BN9/F10</f>
        <v>1.4666666666666666</v>
      </c>
      <c r="BO10" s="1"/>
      <c r="BP10" s="1">
        <f>BK10+BP9</f>
        <v>4</v>
      </c>
      <c r="BQ10" s="1">
        <f>BL10+BQ9</f>
        <v>6</v>
      </c>
      <c r="BR10" s="1">
        <f>BM10+BR9</f>
        <v>0</v>
      </c>
      <c r="BS10" s="2">
        <f>BS9/F10</f>
        <v>1.4666666666666666</v>
      </c>
    </row>
    <row r="11" spans="1:71" x14ac:dyDescent="0.25">
      <c r="A11" s="3"/>
      <c r="B11" s="4"/>
      <c r="C11" s="4"/>
      <c r="D11" s="4"/>
      <c r="E11" s="14"/>
      <c r="F11" s="4"/>
      <c r="G11" s="5"/>
      <c r="H11" s="71"/>
      <c r="I11" s="71"/>
      <c r="J11" s="75"/>
      <c r="K11" s="8"/>
      <c r="L11" s="8"/>
      <c r="M11" s="8"/>
      <c r="N11" s="8"/>
      <c r="O11" s="8"/>
      <c r="P11" s="75"/>
      <c r="Q11" s="75"/>
      <c r="R11" s="8"/>
      <c r="S11" s="8"/>
      <c r="T11" s="8"/>
      <c r="U11" s="1"/>
      <c r="V11" s="8"/>
      <c r="W11" s="8"/>
      <c r="X11" s="8"/>
      <c r="Y11" s="8"/>
      <c r="Z11" s="1"/>
      <c r="AA11" s="8"/>
      <c r="AB11" s="8"/>
      <c r="AC11" s="8"/>
      <c r="AD11" s="8"/>
      <c r="AE11" s="1"/>
      <c r="AF11" s="8"/>
      <c r="AG11" s="8"/>
      <c r="AH11" s="8"/>
      <c r="AI11" s="8"/>
      <c r="AJ11" s="1"/>
      <c r="AK11" s="8"/>
      <c r="AL11" s="8"/>
      <c r="AM11" s="8"/>
      <c r="AN11" s="8"/>
      <c r="AO11" s="1"/>
      <c r="AP11" s="8"/>
      <c r="AQ11" s="8"/>
      <c r="AR11" s="8"/>
      <c r="AS11" s="8"/>
      <c r="AT11" s="1"/>
      <c r="AU11" s="8"/>
      <c r="AV11" s="8"/>
      <c r="AW11" s="8"/>
      <c r="AX11" s="8"/>
      <c r="AY11" s="1"/>
      <c r="AZ11" s="8"/>
      <c r="BA11" s="8"/>
      <c r="BB11" s="8"/>
      <c r="BC11" s="8"/>
      <c r="BD11" s="1"/>
      <c r="BE11" s="8"/>
      <c r="BF11" s="8"/>
      <c r="BG11" s="8"/>
      <c r="BH11" s="8"/>
      <c r="BI11" s="1"/>
      <c r="BJ11" s="8"/>
      <c r="BK11" s="8"/>
      <c r="BL11" s="8"/>
      <c r="BM11" s="8"/>
      <c r="BN11" s="1"/>
      <c r="BO11" s="8"/>
      <c r="BP11" s="8"/>
      <c r="BQ11" s="8"/>
      <c r="BR11" s="8"/>
      <c r="BS11" s="1"/>
    </row>
    <row r="12" spans="1:71" s="86" customFormat="1" x14ac:dyDescent="0.25">
      <c r="A12" s="82"/>
      <c r="B12" s="82" t="s">
        <v>101</v>
      </c>
      <c r="C12" s="82">
        <v>5</v>
      </c>
      <c r="D12" s="82">
        <v>10046</v>
      </c>
      <c r="E12" s="82">
        <v>32</v>
      </c>
      <c r="F12" s="82">
        <f>IF(B12="MAL",E12,IF(E12&gt;=11,E12+variables!$B$1,11))</f>
        <v>33</v>
      </c>
      <c r="G12" s="83">
        <f>$BS12/F12</f>
        <v>0.60606060606060608</v>
      </c>
      <c r="H12" s="84">
        <v>20</v>
      </c>
      <c r="I12" s="84">
        <f>+H12+J12</f>
        <v>20</v>
      </c>
      <c r="J12" s="85"/>
      <c r="K12" s="85">
        <v>2025</v>
      </c>
      <c r="L12" s="85">
        <v>2025</v>
      </c>
      <c r="M12" s="85"/>
      <c r="N12" s="85"/>
      <c r="O12" s="85"/>
      <c r="P12" s="84">
        <f>+I12+M12+N12+O12</f>
        <v>20</v>
      </c>
      <c r="Q12" s="85">
        <v>0</v>
      </c>
      <c r="R12" s="85"/>
      <c r="S12" s="85"/>
      <c r="T12" s="85"/>
      <c r="U12" s="82">
        <f>SUM(P12:T12)</f>
        <v>20</v>
      </c>
      <c r="V12" s="85"/>
      <c r="W12" s="85"/>
      <c r="X12" s="85"/>
      <c r="Y12" s="85"/>
      <c r="Z12" s="82">
        <f>SUM(U12:Y12)</f>
        <v>20</v>
      </c>
      <c r="AA12" s="85"/>
      <c r="AB12" s="85"/>
      <c r="AC12" s="85"/>
      <c r="AD12" s="85"/>
      <c r="AE12" s="82">
        <f>SUM(Z12:AD12)</f>
        <v>20</v>
      </c>
      <c r="AF12" s="85"/>
      <c r="AG12" s="85"/>
      <c r="AH12" s="85"/>
      <c r="AI12" s="85"/>
      <c r="AJ12" s="82">
        <f>SUM(AE12:AI12)</f>
        <v>20</v>
      </c>
      <c r="AK12" s="85"/>
      <c r="AL12" s="85"/>
      <c r="AM12" s="85"/>
      <c r="AN12" s="85"/>
      <c r="AO12" s="82">
        <f>SUM(AJ12:AN12)</f>
        <v>20</v>
      </c>
      <c r="AP12" s="85"/>
      <c r="AQ12" s="85"/>
      <c r="AR12" s="85"/>
      <c r="AS12" s="85"/>
      <c r="AT12" s="82">
        <f>SUM(AO12:AS12)</f>
        <v>20</v>
      </c>
      <c r="AU12" s="85"/>
      <c r="AV12" s="85"/>
      <c r="AW12" s="85"/>
      <c r="AX12" s="85"/>
      <c r="AY12" s="82">
        <f>SUM(AT12:AX12)</f>
        <v>20</v>
      </c>
      <c r="AZ12" s="85"/>
      <c r="BA12" s="85"/>
      <c r="BB12" s="85"/>
      <c r="BC12" s="85"/>
      <c r="BD12" s="82">
        <f>SUM(AY12:BC12)</f>
        <v>20</v>
      </c>
      <c r="BE12" s="85"/>
      <c r="BF12" s="85"/>
      <c r="BG12" s="85"/>
      <c r="BH12" s="85"/>
      <c r="BI12" s="82">
        <f>SUM(BD12:BH12)</f>
        <v>20</v>
      </c>
      <c r="BJ12" s="85"/>
      <c r="BK12" s="85"/>
      <c r="BL12" s="85"/>
      <c r="BM12" s="85"/>
      <c r="BN12" s="82">
        <f>SUM(BI12:BM12)</f>
        <v>20</v>
      </c>
      <c r="BO12" s="85"/>
      <c r="BP12" s="85"/>
      <c r="BQ12" s="85">
        <v>0</v>
      </c>
      <c r="BR12" s="85"/>
      <c r="BS12" s="82">
        <f>SUM(BN12:BR12)</f>
        <v>20</v>
      </c>
    </row>
    <row r="13" spans="1:71" x14ac:dyDescent="0.25">
      <c r="A13" s="1"/>
      <c r="B13" s="1"/>
      <c r="C13" s="1"/>
      <c r="D13" s="1"/>
      <c r="E13" s="1"/>
      <c r="F13" s="1"/>
      <c r="G13" s="1"/>
      <c r="H13" s="66"/>
      <c r="I13" s="66"/>
      <c r="J13" s="1"/>
      <c r="K13" s="1"/>
      <c r="L13" s="1"/>
      <c r="M13" s="1">
        <f>SUM(M12:M12)</f>
        <v>0</v>
      </c>
      <c r="N13" s="1">
        <f t="shared" ref="N13:BN13" si="24">SUM(N12:N12)</f>
        <v>0</v>
      </c>
      <c r="O13" s="1">
        <f t="shared" si="24"/>
        <v>0</v>
      </c>
      <c r="P13" s="1">
        <f t="shared" si="24"/>
        <v>20</v>
      </c>
      <c r="Q13" s="1">
        <f t="shared" si="24"/>
        <v>0</v>
      </c>
      <c r="R13" s="1">
        <f t="shared" si="24"/>
        <v>0</v>
      </c>
      <c r="S13" s="1">
        <f t="shared" si="24"/>
        <v>0</v>
      </c>
      <c r="T13" s="1">
        <f t="shared" si="24"/>
        <v>0</v>
      </c>
      <c r="U13" s="1">
        <f>SUM(P13:T13)</f>
        <v>20</v>
      </c>
      <c r="V13" s="1">
        <f t="shared" si="24"/>
        <v>0</v>
      </c>
      <c r="W13" s="1">
        <f t="shared" si="24"/>
        <v>0</v>
      </c>
      <c r="X13" s="1">
        <f t="shared" si="24"/>
        <v>0</v>
      </c>
      <c r="Y13" s="1">
        <f t="shared" si="24"/>
        <v>0</v>
      </c>
      <c r="Z13" s="1">
        <f t="shared" si="24"/>
        <v>20</v>
      </c>
      <c r="AA13" s="1">
        <f t="shared" si="24"/>
        <v>0</v>
      </c>
      <c r="AB13" s="1">
        <f t="shared" si="24"/>
        <v>0</v>
      </c>
      <c r="AC13" s="1">
        <f t="shared" si="24"/>
        <v>0</v>
      </c>
      <c r="AD13" s="1">
        <f t="shared" si="24"/>
        <v>0</v>
      </c>
      <c r="AE13" s="1">
        <f t="shared" si="24"/>
        <v>20</v>
      </c>
      <c r="AF13" s="1">
        <f t="shared" si="24"/>
        <v>0</v>
      </c>
      <c r="AG13" s="1">
        <f t="shared" si="24"/>
        <v>0</v>
      </c>
      <c r="AH13" s="1">
        <f t="shared" si="24"/>
        <v>0</v>
      </c>
      <c r="AI13" s="1">
        <f t="shared" si="24"/>
        <v>0</v>
      </c>
      <c r="AJ13" s="1">
        <f t="shared" si="24"/>
        <v>20</v>
      </c>
      <c r="AK13" s="1">
        <f t="shared" si="24"/>
        <v>0</v>
      </c>
      <c r="AL13" s="1">
        <f t="shared" si="24"/>
        <v>0</v>
      </c>
      <c r="AM13" s="1">
        <f t="shared" si="24"/>
        <v>0</v>
      </c>
      <c r="AN13" s="1">
        <f t="shared" si="24"/>
        <v>0</v>
      </c>
      <c r="AO13" s="1">
        <f t="shared" si="24"/>
        <v>20</v>
      </c>
      <c r="AP13" s="1">
        <f t="shared" si="24"/>
        <v>0</v>
      </c>
      <c r="AQ13" s="1">
        <f t="shared" si="24"/>
        <v>0</v>
      </c>
      <c r="AR13" s="1">
        <f t="shared" si="24"/>
        <v>0</v>
      </c>
      <c r="AS13" s="1">
        <f t="shared" si="24"/>
        <v>0</v>
      </c>
      <c r="AT13" s="1">
        <f t="shared" si="24"/>
        <v>20</v>
      </c>
      <c r="AU13" s="1">
        <f t="shared" si="24"/>
        <v>0</v>
      </c>
      <c r="AV13" s="1">
        <f t="shared" si="24"/>
        <v>0</v>
      </c>
      <c r="AW13" s="1">
        <f t="shared" si="24"/>
        <v>0</v>
      </c>
      <c r="AX13" s="1">
        <f t="shared" si="24"/>
        <v>0</v>
      </c>
      <c r="AY13" s="1">
        <f t="shared" si="24"/>
        <v>20</v>
      </c>
      <c r="AZ13" s="1">
        <f t="shared" si="24"/>
        <v>0</v>
      </c>
      <c r="BA13" s="1">
        <f t="shared" si="24"/>
        <v>0</v>
      </c>
      <c r="BB13" s="1">
        <f t="shared" si="24"/>
        <v>0</v>
      </c>
      <c r="BC13" s="1">
        <f t="shared" si="24"/>
        <v>0</v>
      </c>
      <c r="BD13" s="1">
        <f t="shared" si="24"/>
        <v>20</v>
      </c>
      <c r="BE13" s="1">
        <f t="shared" si="24"/>
        <v>0</v>
      </c>
      <c r="BF13" s="1">
        <f t="shared" si="24"/>
        <v>0</v>
      </c>
      <c r="BG13" s="1">
        <f t="shared" si="24"/>
        <v>0</v>
      </c>
      <c r="BH13" s="1">
        <f t="shared" si="24"/>
        <v>0</v>
      </c>
      <c r="BI13" s="1">
        <f t="shared" si="24"/>
        <v>20</v>
      </c>
      <c r="BJ13" s="1">
        <f t="shared" si="24"/>
        <v>0</v>
      </c>
      <c r="BK13" s="1">
        <f t="shared" si="24"/>
        <v>0</v>
      </c>
      <c r="BL13" s="1">
        <f t="shared" si="24"/>
        <v>0</v>
      </c>
      <c r="BM13" s="1">
        <f t="shared" si="24"/>
        <v>0</v>
      </c>
      <c r="BN13" s="1">
        <f t="shared" si="24"/>
        <v>20</v>
      </c>
      <c r="BO13" s="1">
        <f>SUM(BO12:BO12)</f>
        <v>0</v>
      </c>
      <c r="BP13" s="1">
        <v>0</v>
      </c>
      <c r="BQ13" s="1">
        <f>SUM(BQ12:BQ12)</f>
        <v>0</v>
      </c>
      <c r="BR13" s="1">
        <f>SUM(BR12:BR12)</f>
        <v>0</v>
      </c>
      <c r="BS13" s="1">
        <f>SUM(BS12:BS12)</f>
        <v>20</v>
      </c>
    </row>
    <row r="14" spans="1:71" x14ac:dyDescent="0.25">
      <c r="A14" s="1"/>
      <c r="B14" s="1" t="s">
        <v>31</v>
      </c>
      <c r="C14" s="1">
        <f>COUNT(C12:C12)</f>
        <v>1</v>
      </c>
      <c r="D14" s="1"/>
      <c r="E14" s="1">
        <f>SUM(E12:E12)</f>
        <v>32</v>
      </c>
      <c r="F14" s="1">
        <f>SUM(F12:F12)</f>
        <v>33</v>
      </c>
      <c r="G14" s="2">
        <f>$BS13/F14</f>
        <v>0.60606060606060608</v>
      </c>
      <c r="H14" s="84">
        <v>20</v>
      </c>
      <c r="I14" s="84">
        <f>+H14+J14</f>
        <v>20</v>
      </c>
      <c r="J14" s="1">
        <f>SUM(J12:J12)</f>
        <v>0</v>
      </c>
      <c r="K14" s="1"/>
      <c r="L14" s="1"/>
      <c r="M14" s="1">
        <f>SUM(M12:M12)</f>
        <v>0</v>
      </c>
      <c r="N14" s="1">
        <f t="shared" ref="N14:O14" si="25">SUM(N12:N12)</f>
        <v>0</v>
      </c>
      <c r="O14" s="1">
        <f t="shared" si="25"/>
        <v>0</v>
      </c>
      <c r="P14" s="2">
        <f>P13/F14</f>
        <v>0.60606060606060608</v>
      </c>
      <c r="Q14" s="1"/>
      <c r="R14" s="1">
        <f>M13+R13</f>
        <v>0</v>
      </c>
      <c r="S14" s="1">
        <f>N13+S13</f>
        <v>0</v>
      </c>
      <c r="T14" s="1">
        <f>O13+T13</f>
        <v>0</v>
      </c>
      <c r="U14" s="2">
        <f>U13/F14</f>
        <v>0.60606060606060608</v>
      </c>
      <c r="V14" s="1"/>
      <c r="W14" s="1">
        <f>R14+W13</f>
        <v>0</v>
      </c>
      <c r="X14" s="1">
        <f>S14+X13</f>
        <v>0</v>
      </c>
      <c r="Y14" s="1">
        <f>T14+Y13</f>
        <v>0</v>
      </c>
      <c r="Z14" s="2">
        <f>Z13/F14</f>
        <v>0.60606060606060608</v>
      </c>
      <c r="AA14" s="1"/>
      <c r="AB14" s="1">
        <f>W14+AB13</f>
        <v>0</v>
      </c>
      <c r="AC14" s="1">
        <f>X14+AC13</f>
        <v>0</v>
      </c>
      <c r="AD14" s="1">
        <f>Y14+AD13</f>
        <v>0</v>
      </c>
      <c r="AE14" s="2">
        <f>AE13/F14</f>
        <v>0.60606060606060608</v>
      </c>
      <c r="AF14" s="1"/>
      <c r="AG14" s="1">
        <f>AB14+AG13</f>
        <v>0</v>
      </c>
      <c r="AH14" s="1">
        <f>AC14+AH13</f>
        <v>0</v>
      </c>
      <c r="AI14" s="1">
        <f>AD14+AI13</f>
        <v>0</v>
      </c>
      <c r="AJ14" s="2">
        <f>AJ13/F14</f>
        <v>0.60606060606060608</v>
      </c>
      <c r="AK14" s="1"/>
      <c r="AL14" s="1">
        <f>AG14+AL13</f>
        <v>0</v>
      </c>
      <c r="AM14" s="1">
        <f>AH14+AM13</f>
        <v>0</v>
      </c>
      <c r="AN14" s="1">
        <f>AI14+AN13</f>
        <v>0</v>
      </c>
      <c r="AO14" s="2">
        <f>AO13/F14</f>
        <v>0.60606060606060608</v>
      </c>
      <c r="AP14" s="1"/>
      <c r="AQ14" s="1">
        <f>AL14+AQ13</f>
        <v>0</v>
      </c>
      <c r="AR14" s="1">
        <f>AM14+AR13</f>
        <v>0</v>
      </c>
      <c r="AS14" s="1">
        <f>AN14+AS13</f>
        <v>0</v>
      </c>
      <c r="AT14" s="2">
        <f>AT13/F14</f>
        <v>0.60606060606060608</v>
      </c>
      <c r="AU14" s="1"/>
      <c r="AV14" s="1">
        <f>AQ14+AV13</f>
        <v>0</v>
      </c>
      <c r="AW14" s="1">
        <f>AR14+AW13</f>
        <v>0</v>
      </c>
      <c r="AX14" s="1">
        <f>AS14+AX13</f>
        <v>0</v>
      </c>
      <c r="AY14" s="2">
        <f>AY13/F14</f>
        <v>0.60606060606060608</v>
      </c>
      <c r="AZ14" s="1"/>
      <c r="BA14" s="1">
        <f>AV14+BA13</f>
        <v>0</v>
      </c>
      <c r="BB14" s="1">
        <f>AW14+BB13</f>
        <v>0</v>
      </c>
      <c r="BC14" s="1">
        <f>AX14+BC13</f>
        <v>0</v>
      </c>
      <c r="BD14" s="2">
        <f>BD13/F14</f>
        <v>0.60606060606060608</v>
      </c>
      <c r="BE14" s="1"/>
      <c r="BF14" s="1">
        <f>BA14+BF13</f>
        <v>0</v>
      </c>
      <c r="BG14" s="1">
        <f>BB14+BG13</f>
        <v>0</v>
      </c>
      <c r="BH14" s="1">
        <f>BC14+BH13</f>
        <v>0</v>
      </c>
      <c r="BI14" s="2">
        <f>BI13/F14</f>
        <v>0.60606060606060608</v>
      </c>
      <c r="BJ14" s="1"/>
      <c r="BK14" s="1">
        <f>BF14+BK13</f>
        <v>0</v>
      </c>
      <c r="BL14" s="1">
        <f>BG14+BL13</f>
        <v>0</v>
      </c>
      <c r="BM14" s="1">
        <f>BH14+BM13</f>
        <v>0</v>
      </c>
      <c r="BN14" s="2">
        <f>BN13/F14</f>
        <v>0.60606060606060608</v>
      </c>
      <c r="BO14" s="1"/>
      <c r="BP14" s="1">
        <f>BK14+BP13</f>
        <v>0</v>
      </c>
      <c r="BQ14" s="1">
        <f>BL14+BQ13</f>
        <v>0</v>
      </c>
      <c r="BR14" s="1">
        <f>BM14+BR13</f>
        <v>0</v>
      </c>
      <c r="BS14" s="2">
        <f>BS13/F14</f>
        <v>0.60606060606060608</v>
      </c>
    </row>
    <row r="15" spans="1:71" x14ac:dyDescent="0.25">
      <c r="A15" s="1"/>
      <c r="B15" s="1"/>
      <c r="C15" s="1"/>
      <c r="D15" s="1"/>
      <c r="E15" s="1"/>
      <c r="G15" s="2"/>
      <c r="H15" s="66"/>
      <c r="I15" s="66"/>
      <c r="J15" s="1"/>
      <c r="K15" s="1"/>
      <c r="L15" s="1"/>
      <c r="M15" s="1"/>
      <c r="N15" s="1"/>
      <c r="O15" s="1"/>
      <c r="P15" s="2"/>
      <c r="Q15" s="1"/>
      <c r="R15" s="1"/>
      <c r="S15" s="1"/>
      <c r="T15" s="1"/>
      <c r="U15" s="2"/>
      <c r="V15" s="1"/>
      <c r="W15" s="1"/>
      <c r="X15" s="1"/>
      <c r="Y15" s="1"/>
      <c r="Z15" s="2"/>
      <c r="AA15" s="1"/>
      <c r="AB15" s="1"/>
      <c r="AC15" s="1"/>
      <c r="AD15" s="1"/>
      <c r="AE15" s="2"/>
      <c r="AF15" s="1"/>
      <c r="AG15" s="1"/>
      <c r="AH15" s="1"/>
      <c r="AI15" s="1"/>
      <c r="AJ15" s="2"/>
      <c r="AK15" s="1"/>
      <c r="AL15" s="1"/>
      <c r="AM15" s="1"/>
      <c r="AN15" s="1"/>
      <c r="AO15" s="2"/>
      <c r="AP15" s="1"/>
      <c r="AQ15" s="1"/>
      <c r="AR15" s="1"/>
      <c r="AS15" s="1"/>
      <c r="AT15" s="2"/>
      <c r="AU15" s="1"/>
      <c r="AV15" s="1"/>
      <c r="AW15" s="1"/>
      <c r="AX15" s="1"/>
      <c r="AY15" s="2"/>
      <c r="AZ15" s="1"/>
      <c r="BA15" s="1"/>
      <c r="BB15" s="1"/>
      <c r="BC15" s="1"/>
      <c r="BD15" s="2"/>
      <c r="BE15" s="1"/>
      <c r="BF15" s="1"/>
      <c r="BG15" s="1"/>
      <c r="BH15" s="1"/>
      <c r="BI15" s="2"/>
      <c r="BJ15" s="1"/>
      <c r="BK15" s="1"/>
      <c r="BL15" s="1"/>
      <c r="BM15" s="1"/>
      <c r="BN15" s="2"/>
      <c r="BO15" s="1"/>
      <c r="BP15" s="1"/>
      <c r="BQ15" s="1"/>
      <c r="BR15" s="1"/>
      <c r="BS15" s="2"/>
    </row>
    <row r="16" spans="1:71" s="147" customFormat="1" x14ac:dyDescent="0.25">
      <c r="A16" s="141"/>
      <c r="B16" s="141" t="s">
        <v>102</v>
      </c>
      <c r="C16" s="141">
        <v>66</v>
      </c>
      <c r="D16" s="141">
        <v>10046</v>
      </c>
      <c r="E16" s="141">
        <v>44</v>
      </c>
      <c r="F16" s="141">
        <f>IF(B16="MAL",E16,IF(E16&gt;=11,E16+variables!$B$1,11))</f>
        <v>45</v>
      </c>
      <c r="G16" s="143">
        <f>$BS16/F16</f>
        <v>1.2444444444444445</v>
      </c>
      <c r="H16" s="144">
        <v>29</v>
      </c>
      <c r="I16" s="144">
        <f>+H16+J16</f>
        <v>33</v>
      </c>
      <c r="J16" s="146">
        <v>4</v>
      </c>
      <c r="K16" s="146">
        <v>2025</v>
      </c>
      <c r="L16" s="146">
        <v>2025</v>
      </c>
      <c r="M16" s="146">
        <v>4</v>
      </c>
      <c r="N16" s="146">
        <v>13</v>
      </c>
      <c r="O16" s="146"/>
      <c r="P16" s="144">
        <f>+I16+M16+N16+O16</f>
        <v>50</v>
      </c>
      <c r="Q16" s="146">
        <v>5</v>
      </c>
      <c r="R16" s="146"/>
      <c r="S16" s="146"/>
      <c r="T16" s="146"/>
      <c r="U16" s="141">
        <f>SUM(P16:T16)</f>
        <v>55</v>
      </c>
      <c r="V16" s="146"/>
      <c r="W16" s="146"/>
      <c r="X16" s="146"/>
      <c r="Y16" s="146"/>
      <c r="Z16" s="141">
        <f>SUM(U16:Y16)</f>
        <v>55</v>
      </c>
      <c r="AA16" s="146"/>
      <c r="AB16" s="146">
        <v>1</v>
      </c>
      <c r="AC16" s="146"/>
      <c r="AD16" s="146"/>
      <c r="AE16" s="141">
        <f>SUM(Z16:AD16)</f>
        <v>56</v>
      </c>
      <c r="AF16" s="146"/>
      <c r="AG16" s="146"/>
      <c r="AH16" s="146"/>
      <c r="AI16" s="146"/>
      <c r="AJ16" s="141">
        <f>SUM(AE16:AI16)</f>
        <v>56</v>
      </c>
      <c r="AK16" s="146"/>
      <c r="AL16" s="146"/>
      <c r="AM16" s="146"/>
      <c r="AN16" s="146"/>
      <c r="AO16" s="141">
        <f>SUM(AJ16:AN16)</f>
        <v>56</v>
      </c>
      <c r="AP16" s="146"/>
      <c r="AQ16" s="146"/>
      <c r="AR16" s="146"/>
      <c r="AS16" s="146"/>
      <c r="AT16" s="141">
        <f>SUM(AO16:AS16)</f>
        <v>56</v>
      </c>
      <c r="AU16" s="146"/>
      <c r="AV16" s="146"/>
      <c r="AW16" s="146"/>
      <c r="AX16" s="146"/>
      <c r="AY16" s="141">
        <f>SUM(AT16:AX16)</f>
        <v>56</v>
      </c>
      <c r="AZ16" s="146"/>
      <c r="BA16" s="146"/>
      <c r="BB16" s="146"/>
      <c r="BC16" s="146"/>
      <c r="BD16" s="141">
        <f>SUM(AY16:BC16)</f>
        <v>56</v>
      </c>
      <c r="BE16" s="146"/>
      <c r="BF16" s="146"/>
      <c r="BG16" s="146"/>
      <c r="BH16" s="146"/>
      <c r="BI16" s="141">
        <f>SUM(BD16:BH16)</f>
        <v>56</v>
      </c>
      <c r="BJ16" s="146"/>
      <c r="BK16" s="146"/>
      <c r="BL16" s="146"/>
      <c r="BM16" s="146"/>
      <c r="BN16" s="141">
        <f>SUM(BI16:BM16)</f>
        <v>56</v>
      </c>
      <c r="BO16" s="146"/>
      <c r="BP16" s="146">
        <v>0</v>
      </c>
      <c r="BQ16" s="146"/>
      <c r="BR16" s="146"/>
      <c r="BS16" s="141">
        <f>SUM(BN16:BR16)</f>
        <v>56</v>
      </c>
    </row>
    <row r="17" spans="1:71" x14ac:dyDescent="0.25">
      <c r="A17" s="1"/>
      <c r="B17" s="1"/>
      <c r="C17" s="1"/>
      <c r="D17" s="1"/>
      <c r="E17" s="1"/>
      <c r="F17" s="1"/>
      <c r="G17" s="1"/>
      <c r="H17" s="66"/>
      <c r="I17" s="66"/>
      <c r="J17" s="1"/>
      <c r="K17" s="1"/>
      <c r="L17" s="1"/>
      <c r="M17" s="1">
        <f>SUM(M16:M16)</f>
        <v>4</v>
      </c>
      <c r="N17" s="1">
        <f t="shared" ref="N17:O17" si="26">SUM(N16:N16)</f>
        <v>13</v>
      </c>
      <c r="O17" s="1">
        <f t="shared" si="26"/>
        <v>0</v>
      </c>
      <c r="P17" s="1">
        <f t="shared" ref="P17:BN17" si="27">SUM(P16:P16)</f>
        <v>50</v>
      </c>
      <c r="Q17" s="1">
        <f t="shared" si="27"/>
        <v>5</v>
      </c>
      <c r="R17" s="1">
        <f t="shared" si="27"/>
        <v>0</v>
      </c>
      <c r="S17" s="1">
        <f t="shared" si="27"/>
        <v>0</v>
      </c>
      <c r="T17" s="1">
        <f t="shared" si="27"/>
        <v>0</v>
      </c>
      <c r="U17" s="1">
        <f t="shared" si="27"/>
        <v>55</v>
      </c>
      <c r="V17" s="1">
        <f t="shared" si="27"/>
        <v>0</v>
      </c>
      <c r="W17" s="1">
        <f t="shared" si="27"/>
        <v>0</v>
      </c>
      <c r="X17" s="1">
        <f t="shared" si="27"/>
        <v>0</v>
      </c>
      <c r="Y17" s="1">
        <f t="shared" si="27"/>
        <v>0</v>
      </c>
      <c r="Z17" s="1">
        <f t="shared" si="27"/>
        <v>55</v>
      </c>
      <c r="AA17" s="1">
        <f t="shared" si="27"/>
        <v>0</v>
      </c>
      <c r="AB17" s="1">
        <f t="shared" si="27"/>
        <v>1</v>
      </c>
      <c r="AC17" s="1">
        <f t="shared" si="27"/>
        <v>0</v>
      </c>
      <c r="AD17" s="1">
        <f t="shared" si="27"/>
        <v>0</v>
      </c>
      <c r="AE17" s="1">
        <f t="shared" si="27"/>
        <v>56</v>
      </c>
      <c r="AF17" s="1">
        <f t="shared" si="27"/>
        <v>0</v>
      </c>
      <c r="AG17" s="1">
        <f t="shared" si="27"/>
        <v>0</v>
      </c>
      <c r="AH17" s="1">
        <f t="shared" si="27"/>
        <v>0</v>
      </c>
      <c r="AI17" s="1">
        <f t="shared" si="27"/>
        <v>0</v>
      </c>
      <c r="AJ17" s="1">
        <f t="shared" si="27"/>
        <v>56</v>
      </c>
      <c r="AK17" s="1">
        <f t="shared" si="27"/>
        <v>0</v>
      </c>
      <c r="AL17" s="1">
        <f t="shared" si="27"/>
        <v>0</v>
      </c>
      <c r="AM17" s="1">
        <f t="shared" si="27"/>
        <v>0</v>
      </c>
      <c r="AN17" s="1">
        <f t="shared" si="27"/>
        <v>0</v>
      </c>
      <c r="AO17" s="1">
        <f t="shared" si="27"/>
        <v>56</v>
      </c>
      <c r="AP17" s="1">
        <f t="shared" si="27"/>
        <v>0</v>
      </c>
      <c r="AQ17" s="1">
        <f t="shared" si="27"/>
        <v>0</v>
      </c>
      <c r="AR17" s="1">
        <f t="shared" si="27"/>
        <v>0</v>
      </c>
      <c r="AS17" s="1">
        <f t="shared" si="27"/>
        <v>0</v>
      </c>
      <c r="AT17" s="1">
        <f t="shared" si="27"/>
        <v>56</v>
      </c>
      <c r="AU17" s="1">
        <f t="shared" si="27"/>
        <v>0</v>
      </c>
      <c r="AV17" s="1">
        <f t="shared" si="27"/>
        <v>0</v>
      </c>
      <c r="AW17" s="1">
        <f t="shared" si="27"/>
        <v>0</v>
      </c>
      <c r="AX17" s="1">
        <f t="shared" si="27"/>
        <v>0</v>
      </c>
      <c r="AY17" s="1">
        <f t="shared" si="27"/>
        <v>56</v>
      </c>
      <c r="AZ17" s="1">
        <f t="shared" si="27"/>
        <v>0</v>
      </c>
      <c r="BA17" s="1">
        <f t="shared" si="27"/>
        <v>0</v>
      </c>
      <c r="BB17" s="1">
        <f t="shared" si="27"/>
        <v>0</v>
      </c>
      <c r="BC17" s="1">
        <f t="shared" si="27"/>
        <v>0</v>
      </c>
      <c r="BD17" s="1">
        <f t="shared" si="27"/>
        <v>56</v>
      </c>
      <c r="BE17" s="1">
        <f t="shared" si="27"/>
        <v>0</v>
      </c>
      <c r="BF17" s="1">
        <f t="shared" si="27"/>
        <v>0</v>
      </c>
      <c r="BG17" s="1">
        <f t="shared" si="27"/>
        <v>0</v>
      </c>
      <c r="BH17" s="1">
        <f t="shared" si="27"/>
        <v>0</v>
      </c>
      <c r="BI17" s="1">
        <f t="shared" si="27"/>
        <v>56</v>
      </c>
      <c r="BJ17" s="1">
        <f t="shared" si="27"/>
        <v>0</v>
      </c>
      <c r="BK17" s="1">
        <f t="shared" si="27"/>
        <v>0</v>
      </c>
      <c r="BL17" s="1">
        <f t="shared" si="27"/>
        <v>0</v>
      </c>
      <c r="BM17" s="1">
        <f t="shared" si="27"/>
        <v>0</v>
      </c>
      <c r="BN17" s="1">
        <f t="shared" si="27"/>
        <v>56</v>
      </c>
      <c r="BO17" s="1">
        <f>SUM(BO16:BO16)</f>
        <v>0</v>
      </c>
      <c r="BP17" s="1">
        <f>SUM(BP16:BP16)</f>
        <v>0</v>
      </c>
      <c r="BQ17" s="1">
        <f>SUM(BQ16:BQ16)</f>
        <v>0</v>
      </c>
      <c r="BR17" s="1">
        <f>SUM(BR16:BR16)</f>
        <v>0</v>
      </c>
      <c r="BS17" s="1">
        <f>SUM(BS16:BS16)</f>
        <v>56</v>
      </c>
    </row>
    <row r="18" spans="1:71" x14ac:dyDescent="0.25">
      <c r="A18" s="1"/>
      <c r="B18" s="1" t="s">
        <v>31</v>
      </c>
      <c r="C18" s="1">
        <f>COUNT(C16:C16)</f>
        <v>1</v>
      </c>
      <c r="D18" s="1"/>
      <c r="E18" s="1">
        <f>SUM(E16:E16)</f>
        <v>44</v>
      </c>
      <c r="F18" s="1">
        <f>SUM(F16:F16)</f>
        <v>45</v>
      </c>
      <c r="G18" s="2">
        <f>$BS17/F18</f>
        <v>1.2444444444444445</v>
      </c>
      <c r="H18" s="84">
        <v>25</v>
      </c>
      <c r="I18" s="66">
        <f>+H18+J18</f>
        <v>29</v>
      </c>
      <c r="J18" s="1">
        <f>SUM(J16:J16)</f>
        <v>4</v>
      </c>
      <c r="K18" s="1"/>
      <c r="L18" s="1"/>
      <c r="M18" s="1">
        <f>SUM(M16:M16)</f>
        <v>4</v>
      </c>
      <c r="N18" s="1">
        <f>SUM(N16:N16)</f>
        <v>13</v>
      </c>
      <c r="O18" s="1">
        <f>SUM(O16:O16)</f>
        <v>0</v>
      </c>
      <c r="P18" s="2">
        <f>P17/F18</f>
        <v>1.1111111111111112</v>
      </c>
      <c r="Q18" s="1"/>
      <c r="R18" s="1">
        <f>M18+R17</f>
        <v>4</v>
      </c>
      <c r="S18" s="1">
        <f>N18+S17</f>
        <v>13</v>
      </c>
      <c r="T18" s="1">
        <f>O18+T17</f>
        <v>0</v>
      </c>
      <c r="U18" s="2">
        <f>U17/F18</f>
        <v>1.2222222222222223</v>
      </c>
      <c r="V18" s="1"/>
      <c r="W18" s="1">
        <f>R18+W17</f>
        <v>4</v>
      </c>
      <c r="X18" s="1">
        <f>S18+X17</f>
        <v>13</v>
      </c>
      <c r="Y18" s="1">
        <f>T18+Y17</f>
        <v>0</v>
      </c>
      <c r="Z18" s="2">
        <f>Z17/F18</f>
        <v>1.2222222222222223</v>
      </c>
      <c r="AA18" s="1"/>
      <c r="AB18" s="1">
        <f>W18+AB17</f>
        <v>5</v>
      </c>
      <c r="AC18" s="1">
        <f>X18+AC17</f>
        <v>13</v>
      </c>
      <c r="AD18" s="1">
        <f>Y18+AD17</f>
        <v>0</v>
      </c>
      <c r="AE18" s="2">
        <f>AE17/F18</f>
        <v>1.2444444444444445</v>
      </c>
      <c r="AF18" s="1"/>
      <c r="AG18" s="1">
        <f>AB18+AG17</f>
        <v>5</v>
      </c>
      <c r="AH18" s="1">
        <f>AC18+AH17</f>
        <v>13</v>
      </c>
      <c r="AI18" s="1">
        <f>AD18+AI17</f>
        <v>0</v>
      </c>
      <c r="AJ18" s="2">
        <f>AJ17/F18</f>
        <v>1.2444444444444445</v>
      </c>
      <c r="AK18" s="1"/>
      <c r="AL18" s="1">
        <f>AG18+AL17</f>
        <v>5</v>
      </c>
      <c r="AM18" s="1">
        <f>AH18+AM17</f>
        <v>13</v>
      </c>
      <c r="AN18" s="1">
        <f>AI18+AN17</f>
        <v>0</v>
      </c>
      <c r="AO18" s="2">
        <f>AO17/F18</f>
        <v>1.2444444444444445</v>
      </c>
      <c r="AP18" s="1"/>
      <c r="AQ18" s="1">
        <f>AL18+AQ17</f>
        <v>5</v>
      </c>
      <c r="AR18" s="1">
        <f>AM18+AR17</f>
        <v>13</v>
      </c>
      <c r="AS18" s="1">
        <f>AN18+AS17</f>
        <v>0</v>
      </c>
      <c r="AT18" s="2">
        <f>AT17/F18</f>
        <v>1.2444444444444445</v>
      </c>
      <c r="AU18" s="1"/>
      <c r="AV18" s="1">
        <f>AQ18+AV17</f>
        <v>5</v>
      </c>
      <c r="AW18" s="1">
        <f>AR18+AW17</f>
        <v>13</v>
      </c>
      <c r="AX18" s="1">
        <f>AS18+AX17</f>
        <v>0</v>
      </c>
      <c r="AY18" s="2">
        <f>AY17/F18</f>
        <v>1.2444444444444445</v>
      </c>
      <c r="AZ18" s="1"/>
      <c r="BA18" s="1">
        <f>AV18+BA17</f>
        <v>5</v>
      </c>
      <c r="BB18" s="1">
        <f>AW18+BB17</f>
        <v>13</v>
      </c>
      <c r="BC18" s="1">
        <f>AX18+BC17</f>
        <v>0</v>
      </c>
      <c r="BD18" s="2">
        <f>BD17/F18</f>
        <v>1.2444444444444445</v>
      </c>
      <c r="BE18" s="1"/>
      <c r="BF18" s="1">
        <f>BA18+BF17</f>
        <v>5</v>
      </c>
      <c r="BG18" s="1">
        <f>BB18+BG17</f>
        <v>13</v>
      </c>
      <c r="BH18" s="1">
        <f>BC18+BH17</f>
        <v>0</v>
      </c>
      <c r="BI18" s="2">
        <f>BI17/F18</f>
        <v>1.2444444444444445</v>
      </c>
      <c r="BJ18" s="1"/>
      <c r="BK18" s="1">
        <f>BF18+BK17</f>
        <v>5</v>
      </c>
      <c r="BL18" s="1">
        <f>BG18+BL17</f>
        <v>13</v>
      </c>
      <c r="BM18" s="1">
        <f>BH18+BM17</f>
        <v>0</v>
      </c>
      <c r="BN18" s="2">
        <f>BN17/F18</f>
        <v>1.2444444444444445</v>
      </c>
      <c r="BO18" s="1"/>
      <c r="BP18" s="1">
        <f>BK18+BP17</f>
        <v>5</v>
      </c>
      <c r="BQ18" s="1">
        <f>BL18+BQ17</f>
        <v>13</v>
      </c>
      <c r="BR18" s="1">
        <f>BM18+BR17</f>
        <v>0</v>
      </c>
      <c r="BS18" s="2">
        <f>BS17/F18</f>
        <v>1.2444444444444445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S6"/>
  <sheetViews>
    <sheetView zoomScale="150" workbookViewId="0">
      <pane xSplit="12" ySplit="2" topLeftCell="BG3" activePane="bottomRight" state="frozen"/>
      <selection pane="topRight" activeCell="A19" sqref="A19:XFD48"/>
      <selection pane="bottomLeft" activeCell="A19" sqref="A19:XFD48"/>
      <selection pane="bottomRight" activeCell="F9" sqref="F9"/>
    </sheetView>
  </sheetViews>
  <sheetFormatPr defaultColWidth="8.85546875" defaultRowHeight="15" x14ac:dyDescent="0.25"/>
  <cols>
    <col min="1" max="1" width="8" bestFit="1" customWidth="1"/>
    <col min="2" max="2" width="8.85546875" bestFit="1" customWidth="1"/>
    <col min="3" max="3" width="4.42578125" customWidth="1"/>
    <col min="4" max="4" width="6" hidden="1" customWidth="1"/>
    <col min="5" max="5" width="5.42578125" customWidth="1"/>
    <col min="8" max="8" width="5.140625" style="74" customWidth="1"/>
    <col min="9" max="9" width="8" style="74" customWidth="1"/>
    <col min="10" max="10" width="4.7109375" style="74" customWidth="1"/>
    <col min="11" max="11" width="5.42578125" customWidth="1"/>
    <col min="12" max="12" width="8.28515625" customWidth="1"/>
    <col min="13" max="15" width="3" customWidth="1"/>
    <col min="16" max="16" width="7.140625" customWidth="1"/>
    <col min="17" max="20" width="3" customWidth="1"/>
    <col min="21" max="21" width="7.140625" customWidth="1"/>
    <col min="22" max="25" width="3" customWidth="1"/>
    <col min="26" max="26" width="7.85546875" customWidth="1"/>
    <col min="27" max="30" width="3" customWidth="1"/>
    <col min="31" max="31" width="8" bestFit="1" customWidth="1"/>
    <col min="32" max="35" width="3" customWidth="1"/>
    <col min="36" max="36" width="8" bestFit="1" customWidth="1"/>
    <col min="37" max="40" width="3" customWidth="1"/>
    <col min="41" max="41" width="8" bestFit="1" customWidth="1"/>
    <col min="42" max="45" width="3" customWidth="1"/>
    <col min="46" max="46" width="8" bestFit="1" customWidth="1"/>
    <col min="47" max="50" width="3" customWidth="1"/>
    <col min="51" max="51" width="8" bestFit="1" customWidth="1"/>
    <col min="52" max="55" width="3" customWidth="1"/>
    <col min="56" max="56" width="8" bestFit="1" customWidth="1"/>
    <col min="57" max="60" width="3" customWidth="1"/>
    <col min="61" max="61" width="8" bestFit="1" customWidth="1"/>
    <col min="62" max="65" width="3" customWidth="1"/>
    <col min="66" max="66" width="8" bestFit="1" customWidth="1"/>
    <col min="67" max="70" width="3" customWidth="1"/>
    <col min="71" max="71" width="8" bestFit="1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3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103</v>
      </c>
      <c r="B3" s="4"/>
      <c r="C3" s="4"/>
      <c r="D3" s="4"/>
      <c r="E3" s="4"/>
      <c r="F3" s="4"/>
      <c r="G3" s="5"/>
      <c r="H3" s="71"/>
      <c r="I3" s="71"/>
      <c r="J3" s="71"/>
      <c r="K3" s="4"/>
      <c r="L3" s="4"/>
      <c r="M3" s="8"/>
      <c r="N3" s="8"/>
      <c r="O3" s="8"/>
      <c r="P3" s="4"/>
      <c r="Q3" s="8"/>
      <c r="R3" s="8"/>
      <c r="S3" s="8"/>
      <c r="T3" s="8"/>
      <c r="U3" s="4"/>
      <c r="V3" s="8"/>
      <c r="W3" s="8"/>
      <c r="X3" s="8"/>
      <c r="Y3" s="8"/>
      <c r="Z3" s="4"/>
      <c r="AA3" s="8"/>
      <c r="AB3" s="8"/>
      <c r="AC3" s="8"/>
      <c r="AD3" s="8"/>
      <c r="AE3" s="4"/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s="86" customFormat="1" x14ac:dyDescent="0.25">
      <c r="A4" s="82"/>
      <c r="B4" s="115" t="s">
        <v>104</v>
      </c>
      <c r="C4" s="82">
        <v>1</v>
      </c>
      <c r="D4" s="88">
        <v>4951</v>
      </c>
      <c r="E4" s="82">
        <v>10</v>
      </c>
      <c r="F4" s="82">
        <f>IF(B4="MAL",E4,IF(E4&gt;=11,E4+variables!$B$1,11))</f>
        <v>11</v>
      </c>
      <c r="G4" s="83">
        <f>$BS4/F4</f>
        <v>0.81818181818181823</v>
      </c>
      <c r="H4" s="84">
        <v>9</v>
      </c>
      <c r="I4" s="84">
        <f>+H4+J4</f>
        <v>9</v>
      </c>
      <c r="J4" s="91"/>
      <c r="K4" s="85">
        <v>2025</v>
      </c>
      <c r="L4" s="85">
        <v>2024</v>
      </c>
      <c r="M4" s="85"/>
      <c r="N4" s="85"/>
      <c r="O4" s="85"/>
      <c r="P4" s="84">
        <f>SUM(M4:O4)+H4</f>
        <v>9</v>
      </c>
      <c r="Q4" s="85"/>
      <c r="R4" s="85"/>
      <c r="S4" s="85"/>
      <c r="T4" s="85"/>
      <c r="U4" s="82">
        <f>SUM(P4:T4)</f>
        <v>9</v>
      </c>
      <c r="V4" s="85"/>
      <c r="W4" s="85"/>
      <c r="X4" s="85"/>
      <c r="Y4" s="85"/>
      <c r="Z4" s="82">
        <f>SUM(U4:Y4)</f>
        <v>9</v>
      </c>
      <c r="AA4" s="85"/>
      <c r="AB4" s="85"/>
      <c r="AC4" s="85"/>
      <c r="AD4" s="85"/>
      <c r="AE4" s="82">
        <f>SUM(Z4:AD4)</f>
        <v>9</v>
      </c>
      <c r="AF4" s="85"/>
      <c r="AG4" s="85"/>
      <c r="AH4" s="85"/>
      <c r="AI4" s="85"/>
      <c r="AJ4" s="82">
        <f>SUM(AE4:AI4)</f>
        <v>9</v>
      </c>
      <c r="AK4" s="85"/>
      <c r="AL4" s="85"/>
      <c r="AM4" s="85"/>
      <c r="AN4" s="85"/>
      <c r="AO4" s="82">
        <f>SUM(AJ4:AN4)</f>
        <v>9</v>
      </c>
      <c r="AP4" s="85"/>
      <c r="AQ4" s="85"/>
      <c r="AR4" s="85"/>
      <c r="AS4" s="85"/>
      <c r="AT4" s="82">
        <f>SUM(AO4:AS4)</f>
        <v>9</v>
      </c>
      <c r="AU4" s="85"/>
      <c r="AV4" s="85"/>
      <c r="AW4" s="85"/>
      <c r="AX4" s="85"/>
      <c r="AY4" s="82">
        <f>SUM(AT4:AX4)</f>
        <v>9</v>
      </c>
      <c r="AZ4" s="85"/>
      <c r="BA4" s="85"/>
      <c r="BB4" s="85"/>
      <c r="BC4" s="85"/>
      <c r="BD4" s="82">
        <f>SUM(AY4:BC4)</f>
        <v>9</v>
      </c>
      <c r="BE4" s="85"/>
      <c r="BF4" s="85"/>
      <c r="BG4" s="85"/>
      <c r="BH4" s="85"/>
      <c r="BI4" s="82">
        <f>SUM(BD4:BH4)</f>
        <v>9</v>
      </c>
      <c r="BJ4" s="85"/>
      <c r="BK4" s="85"/>
      <c r="BL4" s="85"/>
      <c r="BM4" s="85"/>
      <c r="BN4" s="82">
        <f>SUM(BI4:BM4)</f>
        <v>9</v>
      </c>
      <c r="BO4" s="85"/>
      <c r="BP4" s="85"/>
      <c r="BQ4" s="85"/>
      <c r="BR4" s="85"/>
      <c r="BS4" s="82">
        <f>SUM(BN4:BR4)</f>
        <v>9</v>
      </c>
    </row>
    <row r="5" spans="1:71" x14ac:dyDescent="0.25">
      <c r="A5" s="1"/>
      <c r="B5" s="1"/>
      <c r="C5" s="1"/>
      <c r="D5" s="1"/>
      <c r="E5" s="1"/>
      <c r="F5" s="1"/>
      <c r="G5" s="1"/>
      <c r="H5" s="66"/>
      <c r="I5" s="66"/>
      <c r="J5" s="66"/>
      <c r="K5" s="1"/>
      <c r="L5" s="1"/>
      <c r="M5" s="1">
        <f t="shared" ref="M5:AR5" si="0">SUM(M3:M4)</f>
        <v>0</v>
      </c>
      <c r="N5" s="1">
        <f t="shared" si="0"/>
        <v>0</v>
      </c>
      <c r="O5" s="1">
        <f t="shared" si="0"/>
        <v>0</v>
      </c>
      <c r="P5" s="1">
        <f t="shared" si="0"/>
        <v>9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9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9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9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9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ref="AS5:BN5" si="1">SUM(AS3:AS4)</f>
        <v>0</v>
      </c>
      <c r="AT5" s="1">
        <f t="shared" si="1"/>
        <v>9</v>
      </c>
      <c r="AU5" s="1">
        <f t="shared" si="1"/>
        <v>0</v>
      </c>
      <c r="AV5" s="1">
        <f t="shared" si="1"/>
        <v>0</v>
      </c>
      <c r="AW5" s="1">
        <f t="shared" si="1"/>
        <v>0</v>
      </c>
      <c r="AX5" s="1">
        <f t="shared" si="1"/>
        <v>0</v>
      </c>
      <c r="AY5" s="1">
        <f t="shared" si="1"/>
        <v>9</v>
      </c>
      <c r="AZ5" s="1">
        <f t="shared" si="1"/>
        <v>0</v>
      </c>
      <c r="BA5" s="1">
        <f t="shared" si="1"/>
        <v>0</v>
      </c>
      <c r="BB5" s="1">
        <f t="shared" si="1"/>
        <v>0</v>
      </c>
      <c r="BC5" s="1">
        <f t="shared" si="1"/>
        <v>0</v>
      </c>
      <c r="BD5" s="1">
        <f t="shared" si="1"/>
        <v>9</v>
      </c>
      <c r="BE5" s="1">
        <f t="shared" si="1"/>
        <v>0</v>
      </c>
      <c r="BF5" s="1">
        <f t="shared" si="1"/>
        <v>0</v>
      </c>
      <c r="BG5" s="1">
        <f t="shared" si="1"/>
        <v>0</v>
      </c>
      <c r="BH5" s="1">
        <f t="shared" si="1"/>
        <v>0</v>
      </c>
      <c r="BI5" s="1">
        <f t="shared" si="1"/>
        <v>9</v>
      </c>
      <c r="BJ5" s="1">
        <f t="shared" si="1"/>
        <v>0</v>
      </c>
      <c r="BK5" s="1">
        <f t="shared" si="1"/>
        <v>0</v>
      </c>
      <c r="BL5" s="1">
        <f t="shared" si="1"/>
        <v>0</v>
      </c>
      <c r="BM5" s="1">
        <f t="shared" si="1"/>
        <v>0</v>
      </c>
      <c r="BN5" s="1">
        <f t="shared" si="1"/>
        <v>9</v>
      </c>
      <c r="BO5" s="1">
        <f>SUM(BO3:BO4)</f>
        <v>0</v>
      </c>
      <c r="BP5" s="1">
        <f>SUM(BP3:BP4)</f>
        <v>0</v>
      </c>
      <c r="BQ5" s="1">
        <f>SUM(BQ3:BQ4)</f>
        <v>0</v>
      </c>
      <c r="BR5" s="1">
        <f>SUM(BR3:BR4)</f>
        <v>0</v>
      </c>
      <c r="BS5" s="1">
        <f>SUM(BS3:BS4)</f>
        <v>9</v>
      </c>
    </row>
    <row r="6" spans="1:71" x14ac:dyDescent="0.25">
      <c r="A6" s="1"/>
      <c r="B6" s="1" t="s">
        <v>31</v>
      </c>
      <c r="C6" s="1">
        <f>COUNT(C4:C4)</f>
        <v>1</v>
      </c>
      <c r="D6" s="1"/>
      <c r="E6" s="1">
        <f>SUM(E3:E4)</f>
        <v>10</v>
      </c>
      <c r="F6" s="1">
        <f>SUM(F3:F4)</f>
        <v>11</v>
      </c>
      <c r="G6" s="2">
        <f>$BS5/F6</f>
        <v>0.81818181818181823</v>
      </c>
      <c r="H6" s="66">
        <f>+H4</f>
        <v>9</v>
      </c>
      <c r="I6" s="66">
        <f>+I4</f>
        <v>9</v>
      </c>
      <c r="J6" s="66">
        <f>SUM(J3:J4)</f>
        <v>0</v>
      </c>
      <c r="K6" s="1"/>
      <c r="L6" s="1"/>
      <c r="M6" s="1"/>
      <c r="N6" s="1"/>
      <c r="O6" s="1"/>
      <c r="P6" s="2">
        <f>P5/F6</f>
        <v>0.81818181818181823</v>
      </c>
      <c r="Q6" s="1"/>
      <c r="R6" s="1">
        <f>M5+R5</f>
        <v>0</v>
      </c>
      <c r="S6" s="1">
        <f>N5+S5</f>
        <v>0</v>
      </c>
      <c r="T6" s="1">
        <f>O5+T5</f>
        <v>0</v>
      </c>
      <c r="U6" s="2">
        <f>U5/F6</f>
        <v>0.81818181818181823</v>
      </c>
      <c r="V6" s="1"/>
      <c r="W6" s="1">
        <f>R6+W5</f>
        <v>0</v>
      </c>
      <c r="X6" s="1">
        <f>S6+X5</f>
        <v>0</v>
      </c>
      <c r="Y6" s="1">
        <f>T6+Y5</f>
        <v>0</v>
      </c>
      <c r="Z6" s="2">
        <f>Z5/F6</f>
        <v>0.81818181818181823</v>
      </c>
      <c r="AA6" s="1"/>
      <c r="AB6" s="1">
        <f>W6+AB5</f>
        <v>0</v>
      </c>
      <c r="AC6" s="1">
        <f>X6+AC5</f>
        <v>0</v>
      </c>
      <c r="AD6" s="1">
        <f>Y6+AD5</f>
        <v>0</v>
      </c>
      <c r="AE6" s="2">
        <f>AE5/F6</f>
        <v>0.81818181818181823</v>
      </c>
      <c r="AF6" s="1"/>
      <c r="AG6" s="1">
        <f>AB6+AG5</f>
        <v>0</v>
      </c>
      <c r="AH6" s="1">
        <f>AC6+AH5</f>
        <v>0</v>
      </c>
      <c r="AI6" s="1">
        <f>AD6+AI5</f>
        <v>0</v>
      </c>
      <c r="AJ6" s="2">
        <f>AJ5/F6</f>
        <v>0.81818181818181823</v>
      </c>
      <c r="AK6" s="1"/>
      <c r="AL6" s="1">
        <f>AG6+AL5</f>
        <v>0</v>
      </c>
      <c r="AM6" s="1">
        <f>AH6+AM5</f>
        <v>0</v>
      </c>
      <c r="AN6" s="1">
        <f>AI6+AN5</f>
        <v>0</v>
      </c>
      <c r="AO6" s="2">
        <f>AO5/F6</f>
        <v>0.81818181818181823</v>
      </c>
      <c r="AP6" s="1"/>
      <c r="AQ6" s="1">
        <f>AL6+AQ5</f>
        <v>0</v>
      </c>
      <c r="AR6" s="1">
        <f>AM6+AR5</f>
        <v>0</v>
      </c>
      <c r="AS6" s="1">
        <f>AN6+AS5</f>
        <v>0</v>
      </c>
      <c r="AT6" s="2">
        <f>AT5/F6</f>
        <v>0.81818181818181823</v>
      </c>
      <c r="AU6" s="1"/>
      <c r="AV6" s="1">
        <f>AQ6+AV5</f>
        <v>0</v>
      </c>
      <c r="AW6" s="1">
        <f>AR6+AW5</f>
        <v>0</v>
      </c>
      <c r="AX6" s="1">
        <f>AS6+AX5</f>
        <v>0</v>
      </c>
      <c r="AY6" s="2">
        <f>AY5/F6</f>
        <v>0.81818181818181823</v>
      </c>
      <c r="AZ6" s="1"/>
      <c r="BA6" s="1">
        <f>AV6+BA5</f>
        <v>0</v>
      </c>
      <c r="BB6" s="1">
        <f>AW6+BB5</f>
        <v>0</v>
      </c>
      <c r="BC6" s="1">
        <f>AX6+BC5</f>
        <v>0</v>
      </c>
      <c r="BD6" s="2">
        <f>BD5/F6</f>
        <v>0.81818181818181823</v>
      </c>
      <c r="BE6" s="1"/>
      <c r="BF6" s="1">
        <f>BA6+BF5</f>
        <v>0</v>
      </c>
      <c r="BG6" s="1">
        <f>BB6+BG5</f>
        <v>0</v>
      </c>
      <c r="BH6" s="1">
        <f>BC6+BH5</f>
        <v>0</v>
      </c>
      <c r="BI6" s="2">
        <f>BI5/F6</f>
        <v>0.81818181818181823</v>
      </c>
      <c r="BJ6" s="1"/>
      <c r="BK6" s="1">
        <f>BF6+BK5</f>
        <v>0</v>
      </c>
      <c r="BL6" s="1">
        <f>BG6+BL5</f>
        <v>0</v>
      </c>
      <c r="BM6" s="1">
        <f>BH6+BM5</f>
        <v>0</v>
      </c>
      <c r="BN6" s="2">
        <f>BN5/F6</f>
        <v>0.81818181818181823</v>
      </c>
      <c r="BO6" s="1"/>
      <c r="BP6" s="1">
        <f>BK6+BP5</f>
        <v>0</v>
      </c>
      <c r="BQ6" s="1">
        <f>BL6+BQ5</f>
        <v>0</v>
      </c>
      <c r="BR6" s="1">
        <f>BM6+BR5</f>
        <v>0</v>
      </c>
      <c r="BS6" s="2">
        <f>BS5/F6</f>
        <v>0.81818181818181823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24"/>
  <sheetViews>
    <sheetView zoomScale="150" workbookViewId="0">
      <pane xSplit="12" ySplit="2" topLeftCell="Q3" activePane="bottomRight" state="frozen"/>
      <selection pane="topRight" activeCell="A19" sqref="A19:XFD48"/>
      <selection pane="bottomLeft" activeCell="A19" sqref="A19:XFD48"/>
      <selection pane="bottomRight" activeCell="AL6" sqref="AL6"/>
    </sheetView>
  </sheetViews>
  <sheetFormatPr defaultColWidth="8.85546875" defaultRowHeight="15" x14ac:dyDescent="0.25"/>
  <cols>
    <col min="1" max="1" width="8.85546875" bestFit="1" customWidth="1"/>
    <col min="2" max="2" width="17" bestFit="1" customWidth="1"/>
    <col min="3" max="3" width="4.42578125" customWidth="1"/>
    <col min="4" max="4" width="6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7" width="4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8.140625" customWidth="1"/>
    <col min="52" max="55" width="3" customWidth="1"/>
    <col min="56" max="56" width="8" customWidth="1"/>
    <col min="57" max="60" width="3" customWidth="1"/>
    <col min="61" max="61" width="7.85546875" customWidth="1"/>
    <col min="62" max="65" width="3" customWidth="1"/>
    <col min="66" max="66" width="7.85546875" customWidth="1"/>
    <col min="67" max="70" width="3" customWidth="1"/>
    <col min="71" max="71" width="7.85546875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19" t="s">
        <v>105</v>
      </c>
      <c r="B3" s="1"/>
      <c r="C3" s="1"/>
      <c r="D3" s="1"/>
      <c r="E3" s="16"/>
      <c r="F3" s="1"/>
      <c r="G3" s="2"/>
      <c r="H3" s="66"/>
      <c r="I3" s="66"/>
      <c r="J3" s="76"/>
      <c r="K3" s="41"/>
      <c r="L3" s="9"/>
      <c r="M3" s="9"/>
      <c r="N3" s="9"/>
      <c r="O3" s="9"/>
      <c r="P3" s="66">
        <f>+H3</f>
        <v>0</v>
      </c>
      <c r="Q3" s="9"/>
      <c r="R3" s="9"/>
      <c r="S3" s="9"/>
      <c r="T3" s="9"/>
      <c r="U3" s="1">
        <f t="shared" ref="U3:U8" si="0">SUM(P3:T3)</f>
        <v>0</v>
      </c>
      <c r="V3" s="9"/>
      <c r="W3" s="9"/>
      <c r="X3" s="9"/>
      <c r="Y3" s="9"/>
      <c r="Z3" s="1">
        <f t="shared" ref="Z3:Z8" si="1">SUM(U3:Y3)</f>
        <v>0</v>
      </c>
      <c r="AA3" s="9"/>
      <c r="AB3" s="9"/>
      <c r="AC3" s="9"/>
      <c r="AD3" s="9"/>
      <c r="AE3" s="1">
        <f t="shared" ref="AE3:AE8" si="2">SUM(Z3:AD3)</f>
        <v>0</v>
      </c>
      <c r="AF3" s="9"/>
      <c r="AG3" s="9"/>
      <c r="AH3" s="9"/>
      <c r="AI3" s="9"/>
      <c r="AJ3" s="1">
        <f t="shared" ref="AJ3:AJ8" si="3">SUM(AE3:AI3)</f>
        <v>0</v>
      </c>
      <c r="AK3" s="9"/>
      <c r="AL3" s="9"/>
      <c r="AM3" s="9"/>
      <c r="AN3" s="9"/>
      <c r="AO3" s="1">
        <f t="shared" ref="AO3:AO8" si="4">SUM(AJ3:AN3)</f>
        <v>0</v>
      </c>
      <c r="AP3" s="9"/>
      <c r="AQ3" s="9"/>
      <c r="AR3" s="9"/>
      <c r="AS3" s="9"/>
      <c r="AT3" s="1">
        <f t="shared" ref="AT3:AT8" si="5">SUM(AO3:AS3)</f>
        <v>0</v>
      </c>
      <c r="AU3" s="9"/>
      <c r="AV3" s="9"/>
      <c r="AW3" s="9"/>
      <c r="AX3" s="9"/>
      <c r="AY3" s="1">
        <f t="shared" ref="AY3:AY8" si="6">SUM(AT3:AX3)</f>
        <v>0</v>
      </c>
      <c r="AZ3" s="9"/>
      <c r="BA3" s="9"/>
      <c r="BB3" s="9"/>
      <c r="BC3" s="9"/>
      <c r="BD3" s="1">
        <f t="shared" ref="BD3:BD8" si="7">SUM(AY3:BC3)</f>
        <v>0</v>
      </c>
      <c r="BE3" s="9"/>
      <c r="BF3" s="9"/>
      <c r="BG3" s="9"/>
      <c r="BH3" s="9"/>
      <c r="BI3" s="1">
        <f t="shared" ref="BI3:BI9" si="8">SUM(BD3:BH3)</f>
        <v>0</v>
      </c>
      <c r="BJ3" s="9"/>
      <c r="BK3" s="9"/>
      <c r="BL3" s="9"/>
      <c r="BM3" s="9"/>
      <c r="BN3" s="1">
        <f t="shared" ref="BN3:BN8" si="9">SUM(BI3:BM3)</f>
        <v>0</v>
      </c>
      <c r="BO3" s="9"/>
      <c r="BP3" s="9"/>
      <c r="BQ3" s="9"/>
      <c r="BR3" s="9"/>
      <c r="BS3" s="1">
        <f t="shared" ref="BS3:BS8" si="10">SUM(BN3:BR3)</f>
        <v>0</v>
      </c>
    </row>
    <row r="4" spans="1:71" s="147" customFormat="1" x14ac:dyDescent="0.25">
      <c r="A4" s="175"/>
      <c r="B4" s="141" t="s">
        <v>106</v>
      </c>
      <c r="C4" s="142">
        <v>2</v>
      </c>
      <c r="D4" s="151">
        <v>3883</v>
      </c>
      <c r="E4" s="149">
        <v>12</v>
      </c>
      <c r="F4" s="141"/>
      <c r="G4" s="143">
        <f>$BS4/E4</f>
        <v>1</v>
      </c>
      <c r="H4" s="144">
        <v>5</v>
      </c>
      <c r="I4" s="144">
        <f t="shared" ref="I4:I9" si="11">+H4+J4</f>
        <v>5</v>
      </c>
      <c r="J4" s="145"/>
      <c r="K4" s="148">
        <v>2025</v>
      </c>
      <c r="L4" s="146">
        <v>2025</v>
      </c>
      <c r="M4" s="146"/>
      <c r="N4" s="146">
        <v>7</v>
      </c>
      <c r="O4" s="146"/>
      <c r="P4" s="144">
        <f t="shared" ref="P4:P9" si="12">H4+SUM(M4:O4)</f>
        <v>12</v>
      </c>
      <c r="Q4" s="146"/>
      <c r="R4" s="146"/>
      <c r="S4" s="146"/>
      <c r="T4" s="146"/>
      <c r="U4" s="141">
        <f t="shared" si="0"/>
        <v>12</v>
      </c>
      <c r="V4" s="146"/>
      <c r="W4" s="146"/>
      <c r="X4" s="146"/>
      <c r="Y4" s="146"/>
      <c r="Z4" s="141">
        <f t="shared" si="1"/>
        <v>12</v>
      </c>
      <c r="AA4" s="146"/>
      <c r="AB4" s="146"/>
      <c r="AC4" s="146"/>
      <c r="AD4" s="146"/>
      <c r="AE4" s="141">
        <f t="shared" si="2"/>
        <v>12</v>
      </c>
      <c r="AF4" s="146"/>
      <c r="AG4" s="146"/>
      <c r="AH4" s="146"/>
      <c r="AI4" s="146"/>
      <c r="AJ4" s="141">
        <f t="shared" si="3"/>
        <v>12</v>
      </c>
      <c r="AK4" s="146"/>
      <c r="AL4" s="146"/>
      <c r="AM4" s="146"/>
      <c r="AN4" s="146"/>
      <c r="AO4" s="141">
        <f t="shared" si="4"/>
        <v>12</v>
      </c>
      <c r="AP4" s="146"/>
      <c r="AQ4" s="146"/>
      <c r="AR4" s="146"/>
      <c r="AS4" s="146"/>
      <c r="AT4" s="141">
        <f t="shared" si="5"/>
        <v>12</v>
      </c>
      <c r="AU4" s="146"/>
      <c r="AV4" s="146"/>
      <c r="AW4" s="146"/>
      <c r="AX4" s="146"/>
      <c r="AY4" s="141">
        <f t="shared" si="6"/>
        <v>12</v>
      </c>
      <c r="AZ4" s="146"/>
      <c r="BA4" s="146"/>
      <c r="BB4" s="146"/>
      <c r="BC4" s="146"/>
      <c r="BD4" s="141">
        <f t="shared" si="7"/>
        <v>12</v>
      </c>
      <c r="BE4" s="146"/>
      <c r="BF4" s="146"/>
      <c r="BG4" s="146"/>
      <c r="BH4" s="146"/>
      <c r="BI4" s="141">
        <f t="shared" si="8"/>
        <v>12</v>
      </c>
      <c r="BJ4" s="146"/>
      <c r="BK4" s="146"/>
      <c r="BL4" s="146"/>
      <c r="BM4" s="146"/>
      <c r="BN4" s="141">
        <f t="shared" si="9"/>
        <v>12</v>
      </c>
      <c r="BO4" s="146"/>
      <c r="BP4" s="146"/>
      <c r="BQ4" s="146"/>
      <c r="BR4" s="146"/>
      <c r="BS4" s="141">
        <f t="shared" si="10"/>
        <v>12</v>
      </c>
    </row>
    <row r="5" spans="1:71" s="86" customFormat="1" x14ac:dyDescent="0.25">
      <c r="A5" s="94"/>
      <c r="B5" s="82" t="s">
        <v>107</v>
      </c>
      <c r="C5" s="87">
        <v>3</v>
      </c>
      <c r="D5" s="88">
        <v>2978</v>
      </c>
      <c r="E5" s="120">
        <v>26</v>
      </c>
      <c r="F5" s="82"/>
      <c r="G5" s="83">
        <f t="shared" ref="G5:G9" si="13">$BS5/E5</f>
        <v>0.96153846153846156</v>
      </c>
      <c r="H5" s="84">
        <v>23</v>
      </c>
      <c r="I5" s="84">
        <f t="shared" si="11"/>
        <v>23</v>
      </c>
      <c r="J5" s="91"/>
      <c r="K5" s="121">
        <v>2025</v>
      </c>
      <c r="L5" s="9">
        <v>2025</v>
      </c>
      <c r="M5" s="85"/>
      <c r="N5" s="85">
        <v>2</v>
      </c>
      <c r="O5" s="85"/>
      <c r="P5" s="84">
        <f t="shared" si="12"/>
        <v>25</v>
      </c>
      <c r="Q5" s="85"/>
      <c r="R5" s="85"/>
      <c r="S5" s="85"/>
      <c r="T5" s="85"/>
      <c r="U5" s="82">
        <f>SUM(P5:T5)</f>
        <v>25</v>
      </c>
      <c r="V5" s="85"/>
      <c r="W5" s="85"/>
      <c r="X5" s="85"/>
      <c r="Y5" s="85"/>
      <c r="Z5" s="82">
        <f t="shared" si="1"/>
        <v>25</v>
      </c>
      <c r="AA5" s="85"/>
      <c r="AB5" s="85"/>
      <c r="AC5" s="85"/>
      <c r="AD5" s="85"/>
      <c r="AE5" s="82">
        <f>SUM(Z5:AD5)</f>
        <v>25</v>
      </c>
      <c r="AF5" s="85"/>
      <c r="AG5" s="85"/>
      <c r="AH5" s="85"/>
      <c r="AI5" s="85"/>
      <c r="AJ5" s="82">
        <f t="shared" si="3"/>
        <v>25</v>
      </c>
      <c r="AK5" s="85"/>
      <c r="AL5" s="85"/>
      <c r="AM5" s="85"/>
      <c r="AN5" s="85"/>
      <c r="AO5" s="82">
        <f>SUM(AJ5:AN5)</f>
        <v>25</v>
      </c>
      <c r="AP5" s="85"/>
      <c r="AQ5" s="85"/>
      <c r="AR5" s="85"/>
      <c r="AS5" s="85"/>
      <c r="AT5" s="82">
        <f>SUM(AO5:AS5)</f>
        <v>25</v>
      </c>
      <c r="AU5" s="85"/>
      <c r="AV5" s="85"/>
      <c r="AW5" s="85"/>
      <c r="AX5" s="85"/>
      <c r="AY5" s="82">
        <f>SUM(AT5:AX5)</f>
        <v>25</v>
      </c>
      <c r="AZ5" s="85"/>
      <c r="BA5" s="85"/>
      <c r="BB5" s="85"/>
      <c r="BC5" s="85"/>
      <c r="BD5" s="82">
        <f>SUM(AY5:BC5)</f>
        <v>25</v>
      </c>
      <c r="BE5" s="85"/>
      <c r="BF5" s="85"/>
      <c r="BG5" s="85"/>
      <c r="BH5" s="85"/>
      <c r="BI5" s="82">
        <f t="shared" si="8"/>
        <v>25</v>
      </c>
      <c r="BJ5" s="85"/>
      <c r="BK5" s="85"/>
      <c r="BL5" s="85"/>
      <c r="BM5" s="85"/>
      <c r="BN5" s="82">
        <f>SUM(BI5:BM5)</f>
        <v>25</v>
      </c>
      <c r="BO5" s="85"/>
      <c r="BP5" s="85"/>
      <c r="BQ5" s="85"/>
      <c r="BR5" s="85"/>
      <c r="BS5" s="82">
        <f t="shared" si="10"/>
        <v>25</v>
      </c>
    </row>
    <row r="6" spans="1:71" s="86" customFormat="1" x14ac:dyDescent="0.25">
      <c r="A6" s="122"/>
      <c r="B6" s="82" t="s">
        <v>108</v>
      </c>
      <c r="C6" s="87">
        <v>42</v>
      </c>
      <c r="D6" s="88">
        <v>5220</v>
      </c>
      <c r="E6" s="120">
        <v>34</v>
      </c>
      <c r="F6" s="82"/>
      <c r="G6" s="83">
        <f t="shared" si="13"/>
        <v>1.0294117647058822</v>
      </c>
      <c r="H6" s="84">
        <v>12</v>
      </c>
      <c r="I6" s="84">
        <f t="shared" si="11"/>
        <v>12</v>
      </c>
      <c r="J6" s="91"/>
      <c r="K6" s="121">
        <v>2025</v>
      </c>
      <c r="L6" s="9">
        <v>2025</v>
      </c>
      <c r="M6" s="85"/>
      <c r="N6" s="85"/>
      <c r="O6" s="85"/>
      <c r="P6" s="84">
        <f t="shared" si="12"/>
        <v>12</v>
      </c>
      <c r="Q6" s="85"/>
      <c r="R6" s="85">
        <v>1</v>
      </c>
      <c r="S6" s="85"/>
      <c r="T6" s="85"/>
      <c r="U6" s="82">
        <f>SUM(P6:T6)</f>
        <v>13</v>
      </c>
      <c r="V6" s="85"/>
      <c r="W6" s="85"/>
      <c r="X6" s="85">
        <v>20</v>
      </c>
      <c r="Y6" s="85">
        <v>1</v>
      </c>
      <c r="Z6" s="82">
        <f>SUM(U6:Y6)</f>
        <v>34</v>
      </c>
      <c r="AA6" s="85"/>
      <c r="AB6" s="85"/>
      <c r="AC6" s="85"/>
      <c r="AD6" s="85"/>
      <c r="AE6" s="82">
        <f>SUM(Z6:AD6)</f>
        <v>34</v>
      </c>
      <c r="AF6" s="85"/>
      <c r="AG6" s="85"/>
      <c r="AH6" s="85"/>
      <c r="AI6" s="85"/>
      <c r="AJ6" s="82">
        <f>SUM(AE6:AI6)</f>
        <v>34</v>
      </c>
      <c r="AK6" s="85"/>
      <c r="AL6" s="85">
        <v>1</v>
      </c>
      <c r="AM6" s="85"/>
      <c r="AN6" s="85"/>
      <c r="AO6" s="82">
        <f>SUM(AJ6:AN6)</f>
        <v>35</v>
      </c>
      <c r="AP6" s="85"/>
      <c r="AQ6" s="85"/>
      <c r="AR6" s="85"/>
      <c r="AS6" s="85"/>
      <c r="AT6" s="82">
        <f>SUM(AO6:AS6)</f>
        <v>35</v>
      </c>
      <c r="AU6" s="85"/>
      <c r="AV6" s="85"/>
      <c r="AW6" s="85"/>
      <c r="AX6" s="85"/>
      <c r="AY6" s="82">
        <f>SUM(AT6:AX6)</f>
        <v>35</v>
      </c>
      <c r="AZ6" s="85"/>
      <c r="BA6" s="85"/>
      <c r="BB6" s="85"/>
      <c r="BC6" s="85"/>
      <c r="BD6" s="82">
        <f>SUM(AY6:BC6)</f>
        <v>35</v>
      </c>
      <c r="BE6" s="85"/>
      <c r="BF6" s="85"/>
      <c r="BG6" s="85"/>
      <c r="BH6" s="85"/>
      <c r="BI6" s="82">
        <f t="shared" si="8"/>
        <v>35</v>
      </c>
      <c r="BJ6" s="85"/>
      <c r="BK6" s="85"/>
      <c r="BL6" s="85"/>
      <c r="BM6" s="85"/>
      <c r="BN6" s="82">
        <f>SUM(BI6:BM6)</f>
        <v>35</v>
      </c>
      <c r="BO6" s="85"/>
      <c r="BP6" s="85"/>
      <c r="BQ6" s="85"/>
      <c r="BR6" s="85"/>
      <c r="BS6" s="82">
        <f t="shared" si="10"/>
        <v>35</v>
      </c>
    </row>
    <row r="7" spans="1:71" s="86" customFormat="1" x14ac:dyDescent="0.25">
      <c r="A7" s="94"/>
      <c r="B7" s="82" t="s">
        <v>109</v>
      </c>
      <c r="C7" s="87">
        <v>48</v>
      </c>
      <c r="D7" s="88">
        <v>2244</v>
      </c>
      <c r="E7" s="120">
        <v>33</v>
      </c>
      <c r="F7" s="82"/>
      <c r="G7" s="83">
        <f t="shared" si="13"/>
        <v>0.48484848484848486</v>
      </c>
      <c r="H7" s="84">
        <v>16</v>
      </c>
      <c r="I7" s="84">
        <f t="shared" si="11"/>
        <v>16</v>
      </c>
      <c r="J7" s="91"/>
      <c r="K7" s="121">
        <v>2025</v>
      </c>
      <c r="L7" s="9">
        <v>2025</v>
      </c>
      <c r="M7" s="85"/>
      <c r="N7" s="85"/>
      <c r="O7" s="85"/>
      <c r="P7" s="84">
        <f t="shared" si="12"/>
        <v>16</v>
      </c>
      <c r="Q7" s="85"/>
      <c r="R7" s="85"/>
      <c r="S7" s="85"/>
      <c r="T7" s="85"/>
      <c r="U7" s="82">
        <f t="shared" si="0"/>
        <v>16</v>
      </c>
      <c r="V7" s="85"/>
      <c r="W7" s="85"/>
      <c r="X7" s="85"/>
      <c r="Y7" s="85"/>
      <c r="Z7" s="82">
        <f t="shared" si="1"/>
        <v>16</v>
      </c>
      <c r="AA7" s="85"/>
      <c r="AB7" s="85"/>
      <c r="AC7" s="85"/>
      <c r="AD7" s="85"/>
      <c r="AE7" s="82">
        <f t="shared" si="2"/>
        <v>16</v>
      </c>
      <c r="AF7" s="85"/>
      <c r="AG7" s="85"/>
      <c r="AH7" s="85"/>
      <c r="AI7" s="85"/>
      <c r="AJ7" s="82">
        <f>SUM(AE7:AI7)</f>
        <v>16</v>
      </c>
      <c r="AK7" s="85"/>
      <c r="AL7" s="85"/>
      <c r="AM7" s="85"/>
      <c r="AN7" s="85"/>
      <c r="AO7" s="82">
        <f t="shared" si="4"/>
        <v>16</v>
      </c>
      <c r="AP7" s="85"/>
      <c r="AQ7" s="85"/>
      <c r="AR7" s="85"/>
      <c r="AS7" s="85"/>
      <c r="AT7" s="82">
        <f t="shared" ref="AT7" si="14">SUM(AO7:AS7)</f>
        <v>16</v>
      </c>
      <c r="AU7" s="85"/>
      <c r="AV7" s="85"/>
      <c r="AW7" s="85"/>
      <c r="AX7" s="85"/>
      <c r="AY7" s="82">
        <f t="shared" si="6"/>
        <v>16</v>
      </c>
      <c r="AZ7" s="85"/>
      <c r="BA7" s="85"/>
      <c r="BB7" s="85"/>
      <c r="BC7" s="85"/>
      <c r="BD7" s="82">
        <f t="shared" si="7"/>
        <v>16</v>
      </c>
      <c r="BE7" s="85"/>
      <c r="BF7" s="85"/>
      <c r="BG7" s="85"/>
      <c r="BH7" s="85"/>
      <c r="BI7" s="82">
        <f t="shared" si="8"/>
        <v>16</v>
      </c>
      <c r="BJ7" s="85"/>
      <c r="BK7" s="85"/>
      <c r="BL7" s="85"/>
      <c r="BM7" s="85"/>
      <c r="BN7" s="82">
        <f t="shared" si="9"/>
        <v>16</v>
      </c>
      <c r="BO7" s="85"/>
      <c r="BP7" s="85"/>
      <c r="BQ7" s="85"/>
      <c r="BR7" s="85"/>
      <c r="BS7" s="82">
        <f t="shared" si="10"/>
        <v>16</v>
      </c>
    </row>
    <row r="8" spans="1:71" s="147" customFormat="1" x14ac:dyDescent="0.25">
      <c r="A8" s="175"/>
      <c r="B8" s="141" t="s">
        <v>110</v>
      </c>
      <c r="C8" s="142">
        <v>62</v>
      </c>
      <c r="D8" s="151">
        <v>99</v>
      </c>
      <c r="E8" s="149">
        <v>15</v>
      </c>
      <c r="F8" s="141"/>
      <c r="G8" s="143">
        <f t="shared" si="13"/>
        <v>1</v>
      </c>
      <c r="H8" s="144">
        <v>6</v>
      </c>
      <c r="I8" s="144">
        <f t="shared" si="11"/>
        <v>6</v>
      </c>
      <c r="J8" s="145"/>
      <c r="K8" s="148">
        <v>2025</v>
      </c>
      <c r="L8" s="146">
        <v>2025</v>
      </c>
      <c r="M8" s="146"/>
      <c r="N8" s="146">
        <v>9</v>
      </c>
      <c r="O8" s="146"/>
      <c r="P8" s="144">
        <f t="shared" si="12"/>
        <v>15</v>
      </c>
      <c r="Q8" s="146"/>
      <c r="R8" s="146"/>
      <c r="S8" s="146"/>
      <c r="T8" s="146"/>
      <c r="U8" s="141">
        <f t="shared" si="0"/>
        <v>15</v>
      </c>
      <c r="V8" s="146"/>
      <c r="W8" s="146"/>
      <c r="X8" s="146"/>
      <c r="Y8" s="146"/>
      <c r="Z8" s="141">
        <f t="shared" si="1"/>
        <v>15</v>
      </c>
      <c r="AA8" s="146"/>
      <c r="AB8" s="146"/>
      <c r="AC8" s="146"/>
      <c r="AD8" s="146"/>
      <c r="AE8" s="141">
        <f t="shared" si="2"/>
        <v>15</v>
      </c>
      <c r="AF8" s="146"/>
      <c r="AG8" s="146"/>
      <c r="AH8" s="146"/>
      <c r="AI8" s="146"/>
      <c r="AJ8" s="141">
        <f t="shared" si="3"/>
        <v>15</v>
      </c>
      <c r="AK8" s="146"/>
      <c r="AL8" s="146"/>
      <c r="AM8" s="146"/>
      <c r="AN8" s="146"/>
      <c r="AO8" s="141">
        <f t="shared" si="4"/>
        <v>15</v>
      </c>
      <c r="AP8" s="146"/>
      <c r="AQ8" s="146"/>
      <c r="AR8" s="146"/>
      <c r="AS8" s="146"/>
      <c r="AT8" s="141">
        <f t="shared" si="5"/>
        <v>15</v>
      </c>
      <c r="AU8" s="146"/>
      <c r="AV8" s="146"/>
      <c r="AW8" s="146"/>
      <c r="AX8" s="146"/>
      <c r="AY8" s="141">
        <f t="shared" si="6"/>
        <v>15</v>
      </c>
      <c r="AZ8" s="146"/>
      <c r="BA8" s="146"/>
      <c r="BB8" s="146"/>
      <c r="BC8" s="146"/>
      <c r="BD8" s="141">
        <f t="shared" si="7"/>
        <v>15</v>
      </c>
      <c r="BE8" s="146"/>
      <c r="BF8" s="146"/>
      <c r="BG8" s="146"/>
      <c r="BH8" s="146"/>
      <c r="BI8" s="141">
        <f t="shared" si="8"/>
        <v>15</v>
      </c>
      <c r="BJ8" s="146"/>
      <c r="BK8" s="146"/>
      <c r="BL8" s="146"/>
      <c r="BM8" s="146"/>
      <c r="BN8" s="141">
        <f t="shared" si="9"/>
        <v>15</v>
      </c>
      <c r="BO8" s="146"/>
      <c r="BP8" s="146"/>
      <c r="BQ8" s="146"/>
      <c r="BR8" s="146"/>
      <c r="BS8" s="141">
        <f t="shared" si="10"/>
        <v>15</v>
      </c>
    </row>
    <row r="9" spans="1:71" x14ac:dyDescent="0.25">
      <c r="A9" s="1"/>
      <c r="B9" s="1" t="s">
        <v>111</v>
      </c>
      <c r="C9" s="12">
        <v>79</v>
      </c>
      <c r="D9" s="10">
        <v>4600</v>
      </c>
      <c r="E9" s="16">
        <v>38</v>
      </c>
      <c r="F9" s="1"/>
      <c r="G9" s="2">
        <f t="shared" si="13"/>
        <v>0.81578947368421051</v>
      </c>
      <c r="H9" s="66">
        <v>29</v>
      </c>
      <c r="I9" s="66">
        <f t="shared" si="11"/>
        <v>29</v>
      </c>
      <c r="J9" s="76"/>
      <c r="K9" s="41">
        <v>2025</v>
      </c>
      <c r="L9" s="9">
        <v>2025</v>
      </c>
      <c r="M9" s="9"/>
      <c r="N9" s="9"/>
      <c r="O9" s="9"/>
      <c r="P9" s="66">
        <f t="shared" si="12"/>
        <v>29</v>
      </c>
      <c r="Q9" s="9"/>
      <c r="R9" s="9">
        <v>2</v>
      </c>
      <c r="S9" s="9"/>
      <c r="T9" s="9"/>
      <c r="U9" s="1">
        <f>SUM(P9:T9)</f>
        <v>31</v>
      </c>
      <c r="V9" s="9"/>
      <c r="W9" s="9"/>
      <c r="X9" s="9"/>
      <c r="Y9" s="9"/>
      <c r="Z9" s="1">
        <f>SUM(U9:Y9)</f>
        <v>31</v>
      </c>
      <c r="AA9" s="9"/>
      <c r="AB9" s="9"/>
      <c r="AC9" s="9"/>
      <c r="AD9" s="9"/>
      <c r="AE9" s="1">
        <f>SUM(Z9:AD9)</f>
        <v>31</v>
      </c>
      <c r="AF9" s="9"/>
      <c r="AG9" s="9"/>
      <c r="AH9" s="9"/>
      <c r="AI9" s="9"/>
      <c r="AJ9" s="1">
        <f>SUM(AE9:AI9)</f>
        <v>31</v>
      </c>
      <c r="AK9" s="9"/>
      <c r="AL9" s="9"/>
      <c r="AM9" s="9"/>
      <c r="AN9" s="9"/>
      <c r="AO9" s="1">
        <f>SUM(AJ9:AN9)</f>
        <v>31</v>
      </c>
      <c r="AP9" s="9"/>
      <c r="AQ9" s="9"/>
      <c r="AR9" s="9"/>
      <c r="AS9" s="9"/>
      <c r="AT9" s="1">
        <f>SUM(AO9:AS9)</f>
        <v>31</v>
      </c>
      <c r="AU9" s="9"/>
      <c r="AV9" s="9"/>
      <c r="AW9" s="9"/>
      <c r="AX9" s="9"/>
      <c r="AY9" s="1">
        <f>SUM(AT9:AX9)</f>
        <v>31</v>
      </c>
      <c r="AZ9" s="9"/>
      <c r="BA9" s="9"/>
      <c r="BB9" s="9"/>
      <c r="BC9" s="9"/>
      <c r="BD9" s="1">
        <f>SUM(AY9:BC9)</f>
        <v>31</v>
      </c>
      <c r="BE9" s="9"/>
      <c r="BF9" s="9"/>
      <c r="BG9" s="9"/>
      <c r="BH9" s="9"/>
      <c r="BI9" s="1">
        <f t="shared" si="8"/>
        <v>31</v>
      </c>
      <c r="BJ9" s="9"/>
      <c r="BK9" s="9"/>
      <c r="BL9" s="9"/>
      <c r="BM9" s="9"/>
      <c r="BN9" s="1">
        <f>SUM(BI9:BM9)</f>
        <v>31</v>
      </c>
      <c r="BO9" s="9"/>
      <c r="BP9" s="9"/>
      <c r="BQ9" s="9"/>
      <c r="BR9" s="9"/>
      <c r="BS9" s="1">
        <f>SUM(BN9:BR9)</f>
        <v>31</v>
      </c>
    </row>
    <row r="10" spans="1:71" x14ac:dyDescent="0.25">
      <c r="A10" s="1"/>
      <c r="B10" s="1"/>
      <c r="C10" s="1"/>
      <c r="D10" s="1"/>
      <c r="E10" s="1"/>
      <c r="F10" s="1"/>
      <c r="G10" s="1"/>
      <c r="H10" s="66"/>
      <c r="I10" s="66"/>
      <c r="J10" s="66"/>
      <c r="K10" s="1"/>
      <c r="L10" s="1"/>
      <c r="M10" s="1">
        <f>SUM(M4:M9)</f>
        <v>0</v>
      </c>
      <c r="N10" s="1">
        <f>SUM(N4:N9)</f>
        <v>18</v>
      </c>
      <c r="O10" s="1">
        <f>SUM(O4:O9)</f>
        <v>0</v>
      </c>
      <c r="P10" s="66">
        <f>SUM(P3:P9)</f>
        <v>109</v>
      </c>
      <c r="Q10" s="1">
        <f>SUM(Q3:Q9)</f>
        <v>0</v>
      </c>
      <c r="R10" s="1">
        <f>SUM(R4:R9)</f>
        <v>3</v>
      </c>
      <c r="S10" s="1">
        <f>SUM(S4:S9)</f>
        <v>0</v>
      </c>
      <c r="T10" s="1">
        <f>SUM(T4:T9)</f>
        <v>0</v>
      </c>
      <c r="U10" s="1">
        <f>SUM(U3:U9)</f>
        <v>112</v>
      </c>
      <c r="V10" s="1">
        <f>SUM(V4:V9)</f>
        <v>0</v>
      </c>
      <c r="W10" s="1">
        <f>SUM(W4:W9)</f>
        <v>0</v>
      </c>
      <c r="X10" s="1">
        <f>SUM(X4:X9)</f>
        <v>20</v>
      </c>
      <c r="Y10" s="1">
        <f>SUM(Y4:Y9)</f>
        <v>1</v>
      </c>
      <c r="Z10" s="1">
        <f>SUM(Z3:Z9)</f>
        <v>133</v>
      </c>
      <c r="AA10" s="1">
        <f>SUM(AA4:AA9)</f>
        <v>0</v>
      </c>
      <c r="AB10" s="1">
        <f>SUM(AB4:AB9)</f>
        <v>0</v>
      </c>
      <c r="AC10" s="1">
        <f>SUM(AC4:AC9)</f>
        <v>0</v>
      </c>
      <c r="AD10" s="1">
        <f>SUM(AD4:AD9)</f>
        <v>0</v>
      </c>
      <c r="AE10" s="1">
        <f>SUM(AE3:AE9)</f>
        <v>133</v>
      </c>
      <c r="AF10" s="1">
        <f>SUM(AF4:AF9)</f>
        <v>0</v>
      </c>
      <c r="AG10" s="1">
        <f>SUM(AG4:AG9)</f>
        <v>0</v>
      </c>
      <c r="AH10" s="1">
        <f>SUM(AH4:AH9)</f>
        <v>0</v>
      </c>
      <c r="AI10" s="1">
        <f>SUM(AI4:AI9)</f>
        <v>0</v>
      </c>
      <c r="AJ10" s="1">
        <f>SUM(AJ3:AJ9)</f>
        <v>133</v>
      </c>
      <c r="AK10" s="1">
        <f>SUM(AK4:AK9)</f>
        <v>0</v>
      </c>
      <c r="AL10" s="1">
        <f>SUM(AL4:AL9)</f>
        <v>1</v>
      </c>
      <c r="AM10" s="1">
        <f>SUM(AM4:AM9)</f>
        <v>0</v>
      </c>
      <c r="AN10" s="1">
        <f>SUM(AN4:AN9)</f>
        <v>0</v>
      </c>
      <c r="AO10" s="1">
        <f>SUM(AO3:AO9)</f>
        <v>134</v>
      </c>
      <c r="AP10" s="1">
        <f>SUM(AP4:AP9)</f>
        <v>0</v>
      </c>
      <c r="AQ10" s="1">
        <f>SUM(AQ4:AQ9)</f>
        <v>0</v>
      </c>
      <c r="AR10" s="1">
        <f>SUM(AR4:AR9)</f>
        <v>0</v>
      </c>
      <c r="AS10" s="1">
        <f>SUM(AS4:AS9)</f>
        <v>0</v>
      </c>
      <c r="AT10" s="1">
        <f>SUM(AT3:AT9)</f>
        <v>134</v>
      </c>
      <c r="AU10" s="1">
        <f>SUM(AU4:AU9)</f>
        <v>0</v>
      </c>
      <c r="AV10" s="1">
        <f>SUM(AV4:AV9)</f>
        <v>0</v>
      </c>
      <c r="AW10" s="1">
        <f>SUM(AW4:AW9)</f>
        <v>0</v>
      </c>
      <c r="AX10" s="1">
        <f>SUM(AX4:AX9)</f>
        <v>0</v>
      </c>
      <c r="AY10" s="1">
        <f>SUM(AY3:AY9)</f>
        <v>134</v>
      </c>
      <c r="AZ10" s="1">
        <f>SUM(AZ4:AZ9)</f>
        <v>0</v>
      </c>
      <c r="BA10" s="1">
        <f>SUM(BA4:BA9)</f>
        <v>0</v>
      </c>
      <c r="BB10" s="1">
        <f>SUM(BB4:BB9)</f>
        <v>0</v>
      </c>
      <c r="BC10" s="1">
        <f>SUM(BC4:BC9)</f>
        <v>0</v>
      </c>
      <c r="BD10" s="1">
        <f>SUM(BD3:BD9)</f>
        <v>134</v>
      </c>
      <c r="BE10" s="1">
        <f>SUM(BE4:BE9)</f>
        <v>0</v>
      </c>
      <c r="BF10" s="1">
        <f>SUM(BF4:BF9)</f>
        <v>0</v>
      </c>
      <c r="BG10" s="1">
        <f>SUM(BG4:BG9)</f>
        <v>0</v>
      </c>
      <c r="BH10" s="1">
        <f>SUM(BH4:BH9)</f>
        <v>0</v>
      </c>
      <c r="BI10" s="1">
        <f>SUM(BI3:BI9)</f>
        <v>134</v>
      </c>
      <c r="BJ10" s="1">
        <f>SUM(BJ4:BJ9)</f>
        <v>0</v>
      </c>
      <c r="BK10" s="1">
        <f>SUM(BK4:BK9)</f>
        <v>0</v>
      </c>
      <c r="BL10" s="1">
        <f>SUM(BL4:BL9)</f>
        <v>0</v>
      </c>
      <c r="BM10" s="1">
        <f>SUM(BM4:BM9)</f>
        <v>0</v>
      </c>
      <c r="BN10" s="1">
        <f>SUM(BN3:BN9)</f>
        <v>134</v>
      </c>
      <c r="BO10" s="1">
        <f>SUM(BO4:BO9)</f>
        <v>0</v>
      </c>
      <c r="BP10" s="1">
        <f>SUM(BP4:BP9)</f>
        <v>0</v>
      </c>
      <c r="BQ10" s="1">
        <f>SUM(BQ4:BQ9)</f>
        <v>0</v>
      </c>
      <c r="BR10" s="1">
        <f>SUM(BR4:BR9)</f>
        <v>0</v>
      </c>
      <c r="BS10" s="1">
        <f>SUM(BS3:BS9)</f>
        <v>134</v>
      </c>
    </row>
    <row r="11" spans="1:71" x14ac:dyDescent="0.25">
      <c r="A11" s="1"/>
      <c r="B11" s="1" t="s">
        <v>31</v>
      </c>
      <c r="C11" s="1">
        <f>COUNT(C4:C9)</f>
        <v>6</v>
      </c>
      <c r="D11" s="1"/>
      <c r="E11" s="1">
        <f>SUM(E3:E9)</f>
        <v>158</v>
      </c>
      <c r="F11" s="1">
        <f>SUM(E3:E9)+1</f>
        <v>159</v>
      </c>
      <c r="G11" s="2">
        <f>$BS10/F11</f>
        <v>0.84276729559748431</v>
      </c>
      <c r="H11" s="66">
        <f>SUM(H3:H9)</f>
        <v>91</v>
      </c>
      <c r="I11" s="66">
        <f>SUM(I3:I9)</f>
        <v>91</v>
      </c>
      <c r="J11" s="66">
        <f>SUM(J3:J9)</f>
        <v>0</v>
      </c>
      <c r="K11" s="1"/>
      <c r="L11" s="1"/>
      <c r="M11" s="1"/>
      <c r="N11" s="1"/>
      <c r="O11" s="1"/>
      <c r="P11" s="2">
        <f>P10/F11</f>
        <v>0.68553459119496851</v>
      </c>
      <c r="Q11" s="1"/>
      <c r="R11" s="1">
        <f>M10+R10</f>
        <v>3</v>
      </c>
      <c r="S11" s="1">
        <f>N10+S10</f>
        <v>18</v>
      </c>
      <c r="T11" s="1">
        <f>O10+T10</f>
        <v>0</v>
      </c>
      <c r="U11" s="2">
        <f>U10/F11</f>
        <v>0.70440251572327039</v>
      </c>
      <c r="V11" s="1"/>
      <c r="W11" s="1">
        <f>R11+W10</f>
        <v>3</v>
      </c>
      <c r="X11" s="1">
        <f>S11+X10</f>
        <v>38</v>
      </c>
      <c r="Y11" s="1">
        <f>T11+Y10</f>
        <v>1</v>
      </c>
      <c r="Z11" s="2">
        <f>Z10/F11</f>
        <v>0.83647798742138368</v>
      </c>
      <c r="AA11" s="1"/>
      <c r="AB11" s="1">
        <f>W11+AB10</f>
        <v>3</v>
      </c>
      <c r="AC11" s="1">
        <f>X11+AC10</f>
        <v>38</v>
      </c>
      <c r="AD11" s="1">
        <f>Y11+AD10</f>
        <v>1</v>
      </c>
      <c r="AE11" s="2">
        <f>AE10/F11</f>
        <v>0.83647798742138368</v>
      </c>
      <c r="AF11" s="1"/>
      <c r="AG11" s="1">
        <f>AB11+AG10</f>
        <v>3</v>
      </c>
      <c r="AH11" s="1">
        <f>AC11+AH10</f>
        <v>38</v>
      </c>
      <c r="AI11" s="1">
        <f>AD11+AI10</f>
        <v>1</v>
      </c>
      <c r="AJ11" s="2">
        <f>AJ10/F11</f>
        <v>0.83647798742138368</v>
      </c>
      <c r="AK11" s="1"/>
      <c r="AL11" s="1">
        <f>AG11+AL10</f>
        <v>4</v>
      </c>
      <c r="AM11" s="1">
        <f>AH11+AM10</f>
        <v>38</v>
      </c>
      <c r="AN11" s="1">
        <f>AI11+AN10</f>
        <v>1</v>
      </c>
      <c r="AO11" s="2">
        <f>AO10/F11</f>
        <v>0.84276729559748431</v>
      </c>
      <c r="AP11" s="1"/>
      <c r="AQ11" s="1">
        <f>AL11+AQ10</f>
        <v>4</v>
      </c>
      <c r="AR11" s="1">
        <f>AM11+AR10</f>
        <v>38</v>
      </c>
      <c r="AS11" s="1">
        <f>AN11+AS10</f>
        <v>1</v>
      </c>
      <c r="AT11" s="2">
        <f>AT10/F11</f>
        <v>0.84276729559748431</v>
      </c>
      <c r="AU11" s="1"/>
      <c r="AV11" s="1">
        <f>AQ11+AV10</f>
        <v>4</v>
      </c>
      <c r="AW11" s="1">
        <f>AR11+AW10</f>
        <v>38</v>
      </c>
      <c r="AX11" s="1">
        <f>AS11+AX10</f>
        <v>1</v>
      </c>
      <c r="AY11" s="2">
        <f>AY10/F11</f>
        <v>0.84276729559748431</v>
      </c>
      <c r="AZ11" s="1"/>
      <c r="BA11" s="1">
        <f>AV11+BA10</f>
        <v>4</v>
      </c>
      <c r="BB11" s="1">
        <f>AW11+BB10</f>
        <v>38</v>
      </c>
      <c r="BC11" s="1">
        <f>AX11+BC10</f>
        <v>1</v>
      </c>
      <c r="BD11" s="2">
        <f>BD10/F11</f>
        <v>0.84276729559748431</v>
      </c>
      <c r="BE11" s="1"/>
      <c r="BF11" s="1">
        <f>BA11+BF10</f>
        <v>4</v>
      </c>
      <c r="BG11" s="1">
        <f>BB11+BG10</f>
        <v>38</v>
      </c>
      <c r="BH11" s="1">
        <f>BC11+BH10</f>
        <v>1</v>
      </c>
      <c r="BI11" s="2">
        <f>BI10/F11</f>
        <v>0.84276729559748431</v>
      </c>
      <c r="BJ11" s="1"/>
      <c r="BK11" s="1">
        <f>BF11+BK10</f>
        <v>4</v>
      </c>
      <c r="BL11" s="1">
        <f>BG11+BL10</f>
        <v>38</v>
      </c>
      <c r="BM11" s="1">
        <f>BH11+BM10</f>
        <v>1</v>
      </c>
      <c r="BN11" s="2">
        <f>BN10/F11</f>
        <v>0.84276729559748431</v>
      </c>
      <c r="BO11" s="1"/>
      <c r="BP11" s="1">
        <f>BK11+BP10</f>
        <v>4</v>
      </c>
      <c r="BQ11" s="1">
        <f>BL11+BQ10</f>
        <v>38</v>
      </c>
      <c r="BR11" s="1">
        <f>BM11+BR10</f>
        <v>1</v>
      </c>
      <c r="BS11" s="2">
        <f>BS10/F11</f>
        <v>0.84276729559748431</v>
      </c>
    </row>
    <row r="12" spans="1:71" x14ac:dyDescent="0.25">
      <c r="G12" s="35"/>
      <c r="P12" s="35"/>
      <c r="U12" s="35"/>
      <c r="Z12" s="35"/>
      <c r="AE12" s="35"/>
      <c r="AJ12" s="35"/>
      <c r="AO12" s="35"/>
      <c r="AT12" s="35"/>
      <c r="AY12" s="35"/>
      <c r="BD12" s="35"/>
      <c r="BI12" s="35"/>
      <c r="BN12" s="35"/>
      <c r="BS12" s="35"/>
    </row>
    <row r="13" spans="1:71" x14ac:dyDescent="0.25">
      <c r="A13" s="19" t="s">
        <v>112</v>
      </c>
      <c r="B13" s="11" t="s">
        <v>113</v>
      </c>
      <c r="C13" s="1">
        <v>11</v>
      </c>
      <c r="D13" s="10">
        <v>889</v>
      </c>
      <c r="E13" s="1">
        <v>43</v>
      </c>
      <c r="F13" s="1">
        <f>IF(B13="MAL",E13,IF(E13&gt;=11,E13+variables!$B$1,11))</f>
        <v>44</v>
      </c>
      <c r="G13" s="2">
        <f>$BS13/F13</f>
        <v>0.5</v>
      </c>
      <c r="H13" s="66">
        <v>17</v>
      </c>
      <c r="I13" s="66">
        <f>+H13+J13</f>
        <v>18</v>
      </c>
      <c r="J13" s="76">
        <v>1</v>
      </c>
      <c r="K13" s="9">
        <v>2025</v>
      </c>
      <c r="L13" s="9">
        <v>2025</v>
      </c>
      <c r="M13" s="9"/>
      <c r="N13" s="9">
        <v>4</v>
      </c>
      <c r="O13" s="9"/>
      <c r="P13" s="66">
        <f>SUM(M13:O13)+H13</f>
        <v>21</v>
      </c>
      <c r="Q13" s="9"/>
      <c r="R13" s="9"/>
      <c r="S13" s="9"/>
      <c r="T13" s="9"/>
      <c r="U13" s="1">
        <f>SUM(P13:T13)</f>
        <v>21</v>
      </c>
      <c r="V13" s="9"/>
      <c r="W13" s="9"/>
      <c r="X13" s="9"/>
      <c r="Y13" s="9"/>
      <c r="Z13" s="1">
        <f>SUM(U13:Y13)</f>
        <v>21</v>
      </c>
      <c r="AA13" s="9"/>
      <c r="AB13" s="9"/>
      <c r="AC13" s="9"/>
      <c r="AD13" s="9"/>
      <c r="AE13" s="1">
        <f>SUM(Z13:AD13)</f>
        <v>21</v>
      </c>
      <c r="AF13" s="9">
        <v>1</v>
      </c>
      <c r="AG13" s="9"/>
      <c r="AH13" s="9"/>
      <c r="AI13" s="9"/>
      <c r="AJ13" s="1">
        <f>SUM(AE13:AI13)</f>
        <v>22</v>
      </c>
      <c r="AK13" s="9"/>
      <c r="AL13" s="9"/>
      <c r="AM13" s="9"/>
      <c r="AN13" s="9"/>
      <c r="AO13" s="1">
        <f>SUM(AJ13:AN13)</f>
        <v>22</v>
      </c>
      <c r="AP13" s="9"/>
      <c r="AQ13" s="9"/>
      <c r="AR13" s="9"/>
      <c r="AS13" s="9"/>
      <c r="AT13" s="1">
        <f>SUM(AO13:AS13)</f>
        <v>22</v>
      </c>
      <c r="AU13" s="9"/>
      <c r="AV13" s="9"/>
      <c r="AW13" s="9"/>
      <c r="AX13" s="9"/>
      <c r="AY13" s="1">
        <f>SUM(AT13:AX13)</f>
        <v>22</v>
      </c>
      <c r="AZ13" s="9"/>
      <c r="BA13" s="9"/>
      <c r="BB13" s="9"/>
      <c r="BC13" s="9"/>
      <c r="BD13" s="1">
        <f>SUM(AY13:BC13)</f>
        <v>22</v>
      </c>
      <c r="BE13" s="9"/>
      <c r="BF13" s="9"/>
      <c r="BG13" s="9"/>
      <c r="BH13" s="9"/>
      <c r="BI13" s="1">
        <f>SUM(BD13:BH13)</f>
        <v>22</v>
      </c>
      <c r="BJ13" s="9"/>
      <c r="BK13" s="9"/>
      <c r="BL13" s="9"/>
      <c r="BM13" s="9"/>
      <c r="BN13" s="1">
        <f>SUM(BI13:BM13)</f>
        <v>22</v>
      </c>
      <c r="BO13" s="9"/>
      <c r="BP13" s="9"/>
      <c r="BQ13" s="9"/>
      <c r="BR13" s="9"/>
      <c r="BS13" s="1">
        <f>SUM(BN13:BR13)</f>
        <v>22</v>
      </c>
    </row>
    <row r="14" spans="1:71" x14ac:dyDescent="0.25">
      <c r="A14" s="1"/>
      <c r="B14" s="1"/>
      <c r="C14" s="1"/>
      <c r="D14" s="1"/>
      <c r="E14" s="1"/>
      <c r="F14" s="1"/>
      <c r="G14" s="1"/>
      <c r="H14" s="66"/>
      <c r="I14" s="66"/>
      <c r="J14" s="66"/>
      <c r="K14" s="1"/>
      <c r="L14" s="1"/>
      <c r="M14" s="1">
        <f t="shared" ref="M14:BN14" si="15">SUM(M12:M13)</f>
        <v>0</v>
      </c>
      <c r="N14" s="1">
        <f t="shared" si="15"/>
        <v>4</v>
      </c>
      <c r="O14" s="1">
        <f t="shared" si="15"/>
        <v>0</v>
      </c>
      <c r="P14" s="1">
        <f t="shared" si="15"/>
        <v>21</v>
      </c>
      <c r="Q14" s="1">
        <f t="shared" si="15"/>
        <v>0</v>
      </c>
      <c r="R14" s="1">
        <f t="shared" si="15"/>
        <v>0</v>
      </c>
      <c r="S14" s="1">
        <f t="shared" si="15"/>
        <v>0</v>
      </c>
      <c r="T14" s="1">
        <f t="shared" si="15"/>
        <v>0</v>
      </c>
      <c r="U14" s="1">
        <f t="shared" si="15"/>
        <v>21</v>
      </c>
      <c r="V14" s="1">
        <f t="shared" si="15"/>
        <v>0</v>
      </c>
      <c r="W14" s="1">
        <f t="shared" si="15"/>
        <v>0</v>
      </c>
      <c r="X14" s="1">
        <f t="shared" si="15"/>
        <v>0</v>
      </c>
      <c r="Y14" s="1">
        <f t="shared" si="15"/>
        <v>0</v>
      </c>
      <c r="Z14" s="1">
        <f t="shared" si="15"/>
        <v>21</v>
      </c>
      <c r="AA14" s="1">
        <f t="shared" si="15"/>
        <v>0</v>
      </c>
      <c r="AB14" s="1">
        <f t="shared" si="15"/>
        <v>0</v>
      </c>
      <c r="AC14" s="1">
        <f t="shared" si="15"/>
        <v>0</v>
      </c>
      <c r="AD14" s="1">
        <f t="shared" si="15"/>
        <v>0</v>
      </c>
      <c r="AE14" s="1">
        <f t="shared" si="15"/>
        <v>21</v>
      </c>
      <c r="AF14" s="1">
        <f t="shared" si="15"/>
        <v>1</v>
      </c>
      <c r="AG14" s="1">
        <f t="shared" si="15"/>
        <v>0</v>
      </c>
      <c r="AH14" s="1">
        <f t="shared" si="15"/>
        <v>0</v>
      </c>
      <c r="AI14" s="1">
        <f t="shared" si="15"/>
        <v>0</v>
      </c>
      <c r="AJ14" s="1">
        <f t="shared" si="15"/>
        <v>22</v>
      </c>
      <c r="AK14" s="1">
        <f t="shared" si="15"/>
        <v>0</v>
      </c>
      <c r="AL14" s="1">
        <f t="shared" si="15"/>
        <v>0</v>
      </c>
      <c r="AM14" s="1">
        <f t="shared" si="15"/>
        <v>0</v>
      </c>
      <c r="AN14" s="1">
        <f t="shared" si="15"/>
        <v>0</v>
      </c>
      <c r="AO14" s="1">
        <f t="shared" si="15"/>
        <v>22</v>
      </c>
      <c r="AP14" s="1">
        <f t="shared" si="15"/>
        <v>0</v>
      </c>
      <c r="AQ14" s="1">
        <f t="shared" si="15"/>
        <v>0</v>
      </c>
      <c r="AR14" s="1">
        <f t="shared" si="15"/>
        <v>0</v>
      </c>
      <c r="AS14" s="1">
        <f t="shared" si="15"/>
        <v>0</v>
      </c>
      <c r="AT14" s="1">
        <f t="shared" si="15"/>
        <v>22</v>
      </c>
      <c r="AU14" s="1">
        <f t="shared" si="15"/>
        <v>0</v>
      </c>
      <c r="AV14" s="1">
        <f t="shared" si="15"/>
        <v>0</v>
      </c>
      <c r="AW14" s="1">
        <f t="shared" si="15"/>
        <v>0</v>
      </c>
      <c r="AX14" s="1">
        <f t="shared" si="15"/>
        <v>0</v>
      </c>
      <c r="AY14" s="1">
        <f t="shared" si="15"/>
        <v>22</v>
      </c>
      <c r="AZ14" s="1">
        <f t="shared" si="15"/>
        <v>0</v>
      </c>
      <c r="BA14" s="1">
        <f t="shared" si="15"/>
        <v>0</v>
      </c>
      <c r="BB14" s="1">
        <f t="shared" si="15"/>
        <v>0</v>
      </c>
      <c r="BC14" s="1">
        <f t="shared" si="15"/>
        <v>0</v>
      </c>
      <c r="BD14" s="1">
        <f t="shared" si="15"/>
        <v>22</v>
      </c>
      <c r="BE14" s="1">
        <f t="shared" si="15"/>
        <v>0</v>
      </c>
      <c r="BF14" s="1">
        <f t="shared" si="15"/>
        <v>0</v>
      </c>
      <c r="BG14" s="1">
        <f t="shared" si="15"/>
        <v>0</v>
      </c>
      <c r="BH14" s="1">
        <f t="shared" si="15"/>
        <v>0</v>
      </c>
      <c r="BI14" s="1">
        <f t="shared" si="15"/>
        <v>22</v>
      </c>
      <c r="BJ14" s="1">
        <f t="shared" si="15"/>
        <v>0</v>
      </c>
      <c r="BK14" s="1">
        <f t="shared" si="15"/>
        <v>0</v>
      </c>
      <c r="BL14" s="1">
        <f t="shared" si="15"/>
        <v>0</v>
      </c>
      <c r="BM14" s="1">
        <f t="shared" si="15"/>
        <v>0</v>
      </c>
      <c r="BN14" s="1">
        <f t="shared" si="15"/>
        <v>22</v>
      </c>
      <c r="BO14" s="1">
        <f>SUM(BO12:BO13)</f>
        <v>0</v>
      </c>
      <c r="BP14" s="1">
        <f>SUM(BP12:BP13)</f>
        <v>0</v>
      </c>
      <c r="BQ14" s="1">
        <f>SUM(BQ12:BQ13)</f>
        <v>0</v>
      </c>
      <c r="BR14" s="1">
        <f>SUM(BR12:BR13)</f>
        <v>0</v>
      </c>
      <c r="BS14" s="1">
        <f>SUM(BS12:BS13)</f>
        <v>22</v>
      </c>
    </row>
    <row r="15" spans="1:71" x14ac:dyDescent="0.25">
      <c r="A15" s="1"/>
      <c r="B15" s="1" t="s">
        <v>31</v>
      </c>
      <c r="C15" s="1">
        <f>COUNT(C13:C13)</f>
        <v>1</v>
      </c>
      <c r="D15" s="1"/>
      <c r="E15" s="1">
        <f>SUM(E12:E13)</f>
        <v>43</v>
      </c>
      <c r="F15" s="1">
        <f>SUM(F12:F13)</f>
        <v>44</v>
      </c>
      <c r="G15" s="2">
        <f>$BS14/F15</f>
        <v>0.5</v>
      </c>
      <c r="H15" s="66">
        <f>+H13</f>
        <v>17</v>
      </c>
      <c r="I15" s="66">
        <f>+I13</f>
        <v>18</v>
      </c>
      <c r="J15" s="66">
        <f>SUM(J12:J13)</f>
        <v>1</v>
      </c>
      <c r="K15" s="1"/>
      <c r="L15" s="1"/>
      <c r="M15" s="1"/>
      <c r="N15" s="1"/>
      <c r="O15" s="1"/>
      <c r="P15" s="2">
        <f>P14/F15</f>
        <v>0.47727272727272729</v>
      </c>
      <c r="Q15" s="1"/>
      <c r="R15" s="1">
        <f>M14+R14</f>
        <v>0</v>
      </c>
      <c r="S15" s="1">
        <f>N14+S14</f>
        <v>4</v>
      </c>
      <c r="T15" s="1">
        <f>O14+T14</f>
        <v>0</v>
      </c>
      <c r="U15" s="2">
        <f>U14/F15</f>
        <v>0.47727272727272729</v>
      </c>
      <c r="V15" s="1"/>
      <c r="W15" s="1">
        <f>R15+W14</f>
        <v>0</v>
      </c>
      <c r="X15" s="1">
        <f>S15+X14</f>
        <v>4</v>
      </c>
      <c r="Y15" s="1">
        <f>T15+Y14</f>
        <v>0</v>
      </c>
      <c r="Z15" s="2">
        <f>Z14/F15</f>
        <v>0.47727272727272729</v>
      </c>
      <c r="AA15" s="1"/>
      <c r="AB15" s="1">
        <f>W15+AB14</f>
        <v>0</v>
      </c>
      <c r="AC15" s="1">
        <f>X15+AC14</f>
        <v>4</v>
      </c>
      <c r="AD15" s="1">
        <f>Y15+AD14</f>
        <v>0</v>
      </c>
      <c r="AE15" s="2">
        <f>AE14/F15</f>
        <v>0.47727272727272729</v>
      </c>
      <c r="AF15" s="1"/>
      <c r="AG15" s="1">
        <f>AB15+AG14</f>
        <v>0</v>
      </c>
      <c r="AH15" s="1">
        <f>AC15+AH14</f>
        <v>4</v>
      </c>
      <c r="AI15" s="1">
        <f>AD15+AI14</f>
        <v>0</v>
      </c>
      <c r="AJ15" s="2">
        <f>AJ14/F15</f>
        <v>0.5</v>
      </c>
      <c r="AK15" s="1"/>
      <c r="AL15" s="1">
        <f>AG15+AL14</f>
        <v>0</v>
      </c>
      <c r="AM15" s="1">
        <f>AH15+AM14</f>
        <v>4</v>
      </c>
      <c r="AN15" s="1">
        <f>AI15+AN14</f>
        <v>0</v>
      </c>
      <c r="AO15" s="2">
        <f>AO14/F15</f>
        <v>0.5</v>
      </c>
      <c r="AP15" s="1"/>
      <c r="AQ15" s="1">
        <f>AL15+AQ14</f>
        <v>0</v>
      </c>
      <c r="AR15" s="1">
        <f>AM15+AR14</f>
        <v>4</v>
      </c>
      <c r="AS15" s="1">
        <f>AN15+AS14</f>
        <v>0</v>
      </c>
      <c r="AT15" s="2">
        <f>AT14/F15</f>
        <v>0.5</v>
      </c>
      <c r="AU15" s="1"/>
      <c r="AV15" s="1">
        <f>AQ15+AV14</f>
        <v>0</v>
      </c>
      <c r="AW15" s="1">
        <f>AR15+AW14</f>
        <v>4</v>
      </c>
      <c r="AX15" s="1">
        <f>AS15+AX14</f>
        <v>0</v>
      </c>
      <c r="AY15" s="2">
        <f>AY14/F15</f>
        <v>0.5</v>
      </c>
      <c r="AZ15" s="1"/>
      <c r="BA15" s="1">
        <f>AV15+BA14</f>
        <v>0</v>
      </c>
      <c r="BB15" s="1">
        <f>AW15+BB14</f>
        <v>4</v>
      </c>
      <c r="BC15" s="1">
        <f>AX15+BC14</f>
        <v>0</v>
      </c>
      <c r="BD15" s="2">
        <f>BD14/F15</f>
        <v>0.5</v>
      </c>
      <c r="BE15" s="1"/>
      <c r="BF15" s="1">
        <f>BA15+BF14</f>
        <v>0</v>
      </c>
      <c r="BG15" s="1">
        <f>BB15+BG14</f>
        <v>4</v>
      </c>
      <c r="BH15" s="1">
        <f>BC15+BH14</f>
        <v>0</v>
      </c>
      <c r="BI15" s="2">
        <f>BI14/F15</f>
        <v>0.5</v>
      </c>
      <c r="BJ15" s="1"/>
      <c r="BK15" s="1">
        <f>BF15+BK14</f>
        <v>0</v>
      </c>
      <c r="BL15" s="1">
        <f>BG15+BL14</f>
        <v>4</v>
      </c>
      <c r="BM15" s="1">
        <f>BH15+BM14</f>
        <v>0</v>
      </c>
      <c r="BN15" s="2">
        <f>BN14/F15</f>
        <v>0.5</v>
      </c>
      <c r="BO15" s="1"/>
      <c r="BP15" s="1">
        <f>BK15+BP14</f>
        <v>0</v>
      </c>
      <c r="BQ15" s="1">
        <f>BL15+BQ14</f>
        <v>4</v>
      </c>
      <c r="BR15" s="1">
        <f>BM15+BR14</f>
        <v>0</v>
      </c>
      <c r="BS15" s="2">
        <f>BS14/F15</f>
        <v>0.5</v>
      </c>
    </row>
    <row r="16" spans="1:71" x14ac:dyDescent="0.25">
      <c r="G16" s="35"/>
      <c r="P16" s="35"/>
      <c r="U16" s="35"/>
      <c r="Z16" s="35"/>
      <c r="AE16" s="35"/>
      <c r="AJ16" s="35"/>
      <c r="AO16" s="35"/>
      <c r="AT16" s="35"/>
      <c r="AY16" s="35"/>
      <c r="BD16" s="35"/>
      <c r="BI16" s="35"/>
      <c r="BN16" s="35"/>
      <c r="BS16" s="35"/>
    </row>
    <row r="17" spans="1:71" x14ac:dyDescent="0.25">
      <c r="A17" s="19" t="s">
        <v>114</v>
      </c>
      <c r="B17" s="1"/>
      <c r="C17" s="1"/>
      <c r="D17" s="1"/>
      <c r="E17" s="16"/>
      <c r="F17" s="1"/>
      <c r="G17" s="2"/>
      <c r="H17" s="66"/>
      <c r="I17" s="66"/>
      <c r="J17" s="66"/>
      <c r="K17" s="1">
        <v>2025</v>
      </c>
      <c r="L17" s="1">
        <v>2025</v>
      </c>
      <c r="M17" s="9"/>
      <c r="N17" s="9"/>
      <c r="O17" s="9"/>
      <c r="P17" s="66">
        <f>+H17</f>
        <v>0</v>
      </c>
      <c r="Q17" s="1"/>
      <c r="R17" s="9"/>
      <c r="S17" s="9"/>
      <c r="T17" s="9"/>
      <c r="U17" s="1">
        <f>SUM(P17:T17)</f>
        <v>0</v>
      </c>
      <c r="V17" s="9"/>
      <c r="W17" s="9"/>
      <c r="X17" s="9"/>
      <c r="Y17" s="9"/>
      <c r="Z17" s="1">
        <f>SUM(U17:Y17)</f>
        <v>0</v>
      </c>
      <c r="AA17" s="9"/>
      <c r="AB17" s="9"/>
      <c r="AC17" s="9"/>
      <c r="AD17" s="9"/>
      <c r="AE17" s="1">
        <f>SUM(Z17:AD17)</f>
        <v>0</v>
      </c>
      <c r="AF17" s="9"/>
      <c r="AG17" s="9"/>
      <c r="AH17" s="9"/>
      <c r="AI17" s="9"/>
      <c r="AJ17" s="1">
        <f>SUM(AE17:AI17)</f>
        <v>0</v>
      </c>
      <c r="AK17" s="9"/>
      <c r="AL17" s="9"/>
      <c r="AM17" s="9"/>
      <c r="AN17" s="9"/>
      <c r="AO17" s="1">
        <f>SUM(AJ17:AN17)</f>
        <v>0</v>
      </c>
      <c r="AP17" s="9"/>
      <c r="AQ17" s="9"/>
      <c r="AR17" s="9"/>
      <c r="AS17" s="9"/>
      <c r="AT17" s="1">
        <f>SUM(AO17:AS17)</f>
        <v>0</v>
      </c>
      <c r="AU17" s="9"/>
      <c r="AV17" s="9"/>
      <c r="AW17" s="9"/>
      <c r="AX17" s="9"/>
      <c r="AY17" s="1">
        <f>SUM(AT17:AX17)</f>
        <v>0</v>
      </c>
      <c r="AZ17" s="9"/>
      <c r="BA17" s="9"/>
      <c r="BB17" s="9"/>
      <c r="BC17" s="9"/>
      <c r="BD17" s="1">
        <f>SUM(AY17:BC17)</f>
        <v>0</v>
      </c>
      <c r="BE17" s="9"/>
      <c r="BF17" s="9"/>
      <c r="BG17" s="9"/>
      <c r="BH17" s="9"/>
      <c r="BI17" s="1">
        <f>SUM(BD17:BH17)</f>
        <v>0</v>
      </c>
      <c r="BJ17" s="9"/>
      <c r="BK17" s="9"/>
      <c r="BL17" s="9"/>
      <c r="BM17" s="9"/>
      <c r="BN17" s="1">
        <f>SUM(BI17:BM17)</f>
        <v>0</v>
      </c>
      <c r="BO17" s="9"/>
      <c r="BP17" s="9"/>
      <c r="BQ17" s="9"/>
      <c r="BR17" s="9"/>
      <c r="BS17" s="1">
        <f>SUM(BN17:BR17)</f>
        <v>0</v>
      </c>
    </row>
    <row r="18" spans="1:71" x14ac:dyDescent="0.25">
      <c r="A18" s="1"/>
      <c r="B18" s="17" t="s">
        <v>115</v>
      </c>
      <c r="C18" s="12">
        <v>1</v>
      </c>
      <c r="D18" s="10">
        <v>738</v>
      </c>
      <c r="E18" s="101">
        <v>35</v>
      </c>
      <c r="F18" s="1"/>
      <c r="G18" s="2">
        <f>$BS18/E18</f>
        <v>0.34285714285714286</v>
      </c>
      <c r="H18" s="66">
        <v>7</v>
      </c>
      <c r="I18" s="66">
        <f>+H18+J18</f>
        <v>10</v>
      </c>
      <c r="J18" s="76">
        <v>3</v>
      </c>
      <c r="K18" s="1">
        <v>2025</v>
      </c>
      <c r="L18" s="1">
        <v>2025</v>
      </c>
      <c r="M18" s="9">
        <v>2</v>
      </c>
      <c r="N18" s="9"/>
      <c r="O18" s="9"/>
      <c r="P18" s="66">
        <f>H18+SUM(M18:O18)</f>
        <v>9</v>
      </c>
      <c r="Q18" s="9"/>
      <c r="R18" s="9"/>
      <c r="S18" s="9"/>
      <c r="T18" s="9"/>
      <c r="U18" s="1">
        <f>SUM(P18:T18)</f>
        <v>9</v>
      </c>
      <c r="V18" s="9"/>
      <c r="W18" s="9"/>
      <c r="X18" s="9"/>
      <c r="Y18" s="9"/>
      <c r="Z18" s="1">
        <f>SUM(U18:Y18)</f>
        <v>9</v>
      </c>
      <c r="AA18" s="9"/>
      <c r="AB18" s="9"/>
      <c r="AC18" s="9"/>
      <c r="AD18" s="9"/>
      <c r="AE18" s="1">
        <f>SUM(Z18:AD18)</f>
        <v>9</v>
      </c>
      <c r="AF18" s="9"/>
      <c r="AG18" s="9"/>
      <c r="AH18" s="9"/>
      <c r="AI18" s="9"/>
      <c r="AJ18" s="1">
        <f>SUM(AE18:AI18)</f>
        <v>9</v>
      </c>
      <c r="AK18" s="9"/>
      <c r="AL18" s="9"/>
      <c r="AM18" s="9"/>
      <c r="AN18" s="9"/>
      <c r="AO18" s="1">
        <f>SUM(AJ18:AN18)</f>
        <v>9</v>
      </c>
      <c r="AP18" s="9">
        <v>1</v>
      </c>
      <c r="AQ18" s="9"/>
      <c r="AR18" s="9"/>
      <c r="AS18" s="9"/>
      <c r="AT18" s="1">
        <f>SUM(AO18:AS18)</f>
        <v>10</v>
      </c>
      <c r="AU18" s="9">
        <v>2</v>
      </c>
      <c r="AV18" s="9"/>
      <c r="AW18" s="9"/>
      <c r="AX18" s="9"/>
      <c r="AY18" s="1">
        <f>SUM(AT18:AX18)</f>
        <v>12</v>
      </c>
      <c r="AZ18" s="9"/>
      <c r="BA18" s="9"/>
      <c r="BB18" s="9"/>
      <c r="BC18" s="9"/>
      <c r="BD18" s="1">
        <f>SUM(AY18:BC18)</f>
        <v>12</v>
      </c>
      <c r="BE18" s="9"/>
      <c r="BF18" s="9"/>
      <c r="BG18" s="9"/>
      <c r="BH18" s="9"/>
      <c r="BI18" s="1">
        <f>SUM(BD18:BH18)</f>
        <v>12</v>
      </c>
      <c r="BJ18" s="9"/>
      <c r="BK18" s="9"/>
      <c r="BL18" s="9"/>
      <c r="BM18" s="9"/>
      <c r="BN18" s="1">
        <f>SUM(BI18:BM18)</f>
        <v>12</v>
      </c>
      <c r="BO18" s="9"/>
      <c r="BP18" s="9"/>
      <c r="BQ18" s="9"/>
      <c r="BR18" s="9"/>
      <c r="BS18" s="1">
        <f>SUM(BN18:BR18)</f>
        <v>12</v>
      </c>
    </row>
    <row r="19" spans="1:71" x14ac:dyDescent="0.25">
      <c r="A19" s="4"/>
      <c r="B19" s="4" t="s">
        <v>116</v>
      </c>
      <c r="C19" s="14">
        <v>6</v>
      </c>
      <c r="D19" s="4"/>
      <c r="E19" s="4">
        <v>27</v>
      </c>
      <c r="F19" s="1"/>
      <c r="G19" s="2">
        <f t="shared" ref="G19:G20" si="16">$BS19/E19</f>
        <v>0.85185185185185186</v>
      </c>
      <c r="H19" s="71">
        <v>17</v>
      </c>
      <c r="I19" s="66">
        <f>+H19+J19</f>
        <v>18</v>
      </c>
      <c r="J19" s="71">
        <v>1</v>
      </c>
      <c r="K19" s="1">
        <v>2025</v>
      </c>
      <c r="L19" s="1">
        <v>2025</v>
      </c>
      <c r="M19" s="1"/>
      <c r="N19" s="1"/>
      <c r="O19" s="1"/>
      <c r="P19" s="66">
        <f>H19+SUM(M19:O19)</f>
        <v>17</v>
      </c>
      <c r="Q19" s="1">
        <v>1</v>
      </c>
      <c r="R19" s="1"/>
      <c r="S19" s="1"/>
      <c r="T19" s="1"/>
      <c r="U19" s="1">
        <f>SUM(P19:T19)</f>
        <v>18</v>
      </c>
      <c r="V19" s="1"/>
      <c r="W19" s="1"/>
      <c r="X19" s="1"/>
      <c r="Y19" s="1"/>
      <c r="Z19" s="1">
        <f>SUM(U19:Y19)</f>
        <v>18</v>
      </c>
      <c r="AA19" s="1"/>
      <c r="AB19" s="1"/>
      <c r="AC19" s="1"/>
      <c r="AD19" s="1"/>
      <c r="AE19" s="1">
        <f>SUM(Z19:AD19)</f>
        <v>18</v>
      </c>
      <c r="AF19" s="1"/>
      <c r="AG19" s="1">
        <v>1</v>
      </c>
      <c r="AH19" s="1">
        <v>4</v>
      </c>
      <c r="AI19" s="1"/>
      <c r="AJ19" s="1">
        <f>SUM(AE19:AI19)</f>
        <v>23</v>
      </c>
      <c r="AK19" s="1"/>
      <c r="AL19" s="1"/>
      <c r="AM19" s="1"/>
      <c r="AN19" s="1"/>
      <c r="AO19" s="1">
        <f>SUM(AJ19:AN19)</f>
        <v>23</v>
      </c>
      <c r="AP19" s="1"/>
      <c r="AQ19" s="1"/>
      <c r="AR19" s="1"/>
      <c r="AS19" s="1"/>
      <c r="AT19" s="1">
        <f>SUM(AO19:AS19)</f>
        <v>23</v>
      </c>
      <c r="AU19" s="1"/>
      <c r="AV19" s="109"/>
      <c r="AW19" s="1"/>
      <c r="AX19" s="109"/>
      <c r="AY19" s="1">
        <f>SUM(AT19:AX19)</f>
        <v>23</v>
      </c>
      <c r="AZ19" s="109"/>
      <c r="BA19" s="1"/>
      <c r="BB19" s="1"/>
      <c r="BC19" s="110"/>
      <c r="BD19" s="1">
        <f>SUM(AY19:BC19)</f>
        <v>23</v>
      </c>
      <c r="BE19" s="1"/>
      <c r="BF19" s="1"/>
      <c r="BG19" s="1"/>
      <c r="BH19" s="1"/>
      <c r="BI19" s="1">
        <f>SUM(BD19:BH19)</f>
        <v>23</v>
      </c>
      <c r="BJ19" s="43"/>
      <c r="BK19" s="1"/>
      <c r="BL19" s="1"/>
      <c r="BM19" s="1"/>
      <c r="BN19" s="1">
        <f>SUM(BI19:BM19)</f>
        <v>23</v>
      </c>
      <c r="BO19" s="1"/>
      <c r="BP19" s="1"/>
      <c r="BQ19" s="1"/>
      <c r="BR19" s="1"/>
      <c r="BS19" s="1">
        <f>SUM(BN19:BR19)</f>
        <v>23</v>
      </c>
    </row>
    <row r="20" spans="1:71" x14ac:dyDescent="0.25">
      <c r="A20" s="1"/>
      <c r="B20" s="4" t="s">
        <v>117</v>
      </c>
      <c r="C20" s="14">
        <v>69</v>
      </c>
      <c r="D20" s="10">
        <v>775</v>
      </c>
      <c r="E20" s="101">
        <v>28</v>
      </c>
      <c r="F20" s="1"/>
      <c r="G20" s="2">
        <f t="shared" si="16"/>
        <v>0.8214285714285714</v>
      </c>
      <c r="H20" s="66">
        <v>22</v>
      </c>
      <c r="I20" s="66">
        <f>+H20+J20</f>
        <v>23</v>
      </c>
      <c r="J20" s="76">
        <v>1</v>
      </c>
      <c r="K20" s="1">
        <v>2025</v>
      </c>
      <c r="L20" s="1">
        <v>2025</v>
      </c>
      <c r="M20" s="9"/>
      <c r="N20" s="9"/>
      <c r="O20" s="9"/>
      <c r="P20" s="66">
        <f>H20+SUM(M20:O20)</f>
        <v>22</v>
      </c>
      <c r="Q20" s="9"/>
      <c r="R20" s="9"/>
      <c r="S20" s="9"/>
      <c r="T20" s="9"/>
      <c r="U20" s="1">
        <f>SUM(P20:T20)</f>
        <v>22</v>
      </c>
      <c r="V20" s="9"/>
      <c r="W20" s="9"/>
      <c r="X20" s="9"/>
      <c r="Y20" s="9"/>
      <c r="Z20" s="1">
        <f>SUM(U20:Y20)</f>
        <v>22</v>
      </c>
      <c r="AA20" s="9"/>
      <c r="AB20" s="9"/>
      <c r="AC20" s="9"/>
      <c r="AD20" s="9"/>
      <c r="AE20" s="1">
        <f>SUM(Z20:AD20)</f>
        <v>22</v>
      </c>
      <c r="AF20" s="9">
        <v>1</v>
      </c>
      <c r="AG20" s="9"/>
      <c r="AH20" s="9"/>
      <c r="AI20" s="9"/>
      <c r="AJ20" s="1">
        <f>SUM(AE20:AI20)</f>
        <v>23</v>
      </c>
      <c r="AK20" s="9"/>
      <c r="AL20" s="9"/>
      <c r="AM20" s="9"/>
      <c r="AN20" s="9"/>
      <c r="AO20" s="1">
        <f>SUM(AJ20:AN20)</f>
        <v>23</v>
      </c>
      <c r="AP20" s="9"/>
      <c r="AQ20" s="9"/>
      <c r="AR20" s="9"/>
      <c r="AS20" s="9"/>
      <c r="AT20" s="1">
        <f>SUM(AO20:AS20)</f>
        <v>23</v>
      </c>
      <c r="AU20" s="9"/>
      <c r="AV20" s="9"/>
      <c r="AW20" s="9"/>
      <c r="AX20" s="9"/>
      <c r="AY20" s="1">
        <f>SUM(AT20:AX20)</f>
        <v>23</v>
      </c>
      <c r="AZ20" s="9"/>
      <c r="BA20" s="9"/>
      <c r="BB20" s="9"/>
      <c r="BC20" s="9"/>
      <c r="BD20" s="1">
        <f>SUM(AY20:BC20)</f>
        <v>23</v>
      </c>
      <c r="BE20" s="9"/>
      <c r="BF20" s="9"/>
      <c r="BG20" s="9"/>
      <c r="BH20" s="9"/>
      <c r="BI20" s="1">
        <f>SUM(BD20:BH20)</f>
        <v>23</v>
      </c>
      <c r="BJ20" s="9"/>
      <c r="BK20" s="9"/>
      <c r="BL20" s="9"/>
      <c r="BM20" s="9"/>
      <c r="BN20" s="1">
        <f>SUM(BI20:BM20)</f>
        <v>23</v>
      </c>
      <c r="BO20" s="9"/>
      <c r="BP20" s="9"/>
      <c r="BQ20" s="9"/>
      <c r="BR20" s="9"/>
      <c r="BS20" s="1">
        <f>SUM(BN20:BR20)</f>
        <v>23</v>
      </c>
    </row>
    <row r="21" spans="1:71" x14ac:dyDescent="0.25">
      <c r="A21" s="1"/>
      <c r="D21" s="1"/>
      <c r="E21" s="1"/>
      <c r="F21" s="1"/>
      <c r="G21" s="1"/>
      <c r="H21" s="66"/>
      <c r="I21" s="66"/>
      <c r="J21" s="66"/>
      <c r="K21" s="1"/>
      <c r="L21" s="1"/>
      <c r="M21" s="1">
        <f>SUM(M18:M20)</f>
        <v>2</v>
      </c>
      <c r="N21" s="1">
        <f>SUM(N18:N20)</f>
        <v>0</v>
      </c>
      <c r="O21" s="1">
        <f>SUM(O18:O20)</f>
        <v>0</v>
      </c>
      <c r="P21" s="66">
        <f>SUM(P17:P20)</f>
        <v>48</v>
      </c>
      <c r="Q21" s="1">
        <f>SUM(Q18:Q20)</f>
        <v>1</v>
      </c>
      <c r="R21" s="1">
        <f>SUM(R18:R20)</f>
        <v>0</v>
      </c>
      <c r="S21" s="1">
        <f>SUM(S18:S20)</f>
        <v>0</v>
      </c>
      <c r="T21" s="1">
        <f>SUM(T18:T20)</f>
        <v>0</v>
      </c>
      <c r="U21" s="1">
        <f>SUM(U17:U20)</f>
        <v>49</v>
      </c>
      <c r="V21" s="1">
        <f>SUM(V18:V20)</f>
        <v>0</v>
      </c>
      <c r="W21" s="1">
        <f>SUM(W18:W20)</f>
        <v>0</v>
      </c>
      <c r="X21" s="1">
        <f>SUM(X18:X20)</f>
        <v>0</v>
      </c>
      <c r="Y21" s="1">
        <f>SUM(Y18:Y20)</f>
        <v>0</v>
      </c>
      <c r="Z21" s="1">
        <f>SUM(Z17:Z20)</f>
        <v>49</v>
      </c>
      <c r="AA21" s="1">
        <f>SUM(AA18:AA20)</f>
        <v>0</v>
      </c>
      <c r="AB21" s="1">
        <f>SUM(AB18:AB20)</f>
        <v>0</v>
      </c>
      <c r="AC21" s="1">
        <f>SUM(AC18:AC20)</f>
        <v>0</v>
      </c>
      <c r="AD21" s="1">
        <f>SUM(AD18:AD20)</f>
        <v>0</v>
      </c>
      <c r="AE21" s="1">
        <f>SUM(AE17:AE20)</f>
        <v>49</v>
      </c>
      <c r="AF21" s="1">
        <f>SUM(AF18:AF20)</f>
        <v>1</v>
      </c>
      <c r="AG21" s="1">
        <f>SUM(AG18:AG20)</f>
        <v>1</v>
      </c>
      <c r="AH21" s="1">
        <f>SUM(AH18:AH20)</f>
        <v>4</v>
      </c>
      <c r="AI21" s="1">
        <f>SUM(AI18:AI20)</f>
        <v>0</v>
      </c>
      <c r="AJ21" s="1">
        <f>SUM(AJ17:AJ20)</f>
        <v>55</v>
      </c>
      <c r="AK21" s="1">
        <f t="shared" ref="AK21:BR21" si="17">SUM(AK18:AK20)</f>
        <v>0</v>
      </c>
      <c r="AL21" s="1">
        <f t="shared" si="17"/>
        <v>0</v>
      </c>
      <c r="AM21" s="1">
        <f t="shared" si="17"/>
        <v>0</v>
      </c>
      <c r="AN21" s="1">
        <f t="shared" si="17"/>
        <v>0</v>
      </c>
      <c r="AO21" s="1">
        <f t="shared" si="17"/>
        <v>55</v>
      </c>
      <c r="AP21" s="1">
        <f t="shared" si="17"/>
        <v>1</v>
      </c>
      <c r="AQ21" s="1">
        <f t="shared" si="17"/>
        <v>0</v>
      </c>
      <c r="AR21" s="1">
        <f t="shared" si="17"/>
        <v>0</v>
      </c>
      <c r="AS21" s="1">
        <f t="shared" si="17"/>
        <v>0</v>
      </c>
      <c r="AT21" s="1">
        <f t="shared" si="17"/>
        <v>56</v>
      </c>
      <c r="AU21" s="1">
        <f t="shared" si="17"/>
        <v>2</v>
      </c>
      <c r="AV21" s="1">
        <f t="shared" si="17"/>
        <v>0</v>
      </c>
      <c r="AW21" s="1">
        <f t="shared" si="17"/>
        <v>0</v>
      </c>
      <c r="AX21" s="1">
        <f t="shared" si="17"/>
        <v>0</v>
      </c>
      <c r="AY21" s="1">
        <f t="shared" si="17"/>
        <v>58</v>
      </c>
      <c r="AZ21" s="1">
        <f t="shared" si="17"/>
        <v>0</v>
      </c>
      <c r="BA21" s="1">
        <f t="shared" si="17"/>
        <v>0</v>
      </c>
      <c r="BB21" s="1">
        <f t="shared" si="17"/>
        <v>0</v>
      </c>
      <c r="BC21" s="1">
        <f t="shared" si="17"/>
        <v>0</v>
      </c>
      <c r="BD21" s="1">
        <f t="shared" si="17"/>
        <v>58</v>
      </c>
      <c r="BE21" s="1">
        <f t="shared" si="17"/>
        <v>0</v>
      </c>
      <c r="BF21" s="1">
        <f t="shared" si="17"/>
        <v>0</v>
      </c>
      <c r="BG21" s="1">
        <f t="shared" si="17"/>
        <v>0</v>
      </c>
      <c r="BH21" s="1">
        <f t="shared" si="17"/>
        <v>0</v>
      </c>
      <c r="BI21" s="1">
        <f t="shared" si="17"/>
        <v>58</v>
      </c>
      <c r="BJ21" s="1">
        <f t="shared" si="17"/>
        <v>0</v>
      </c>
      <c r="BK21" s="1">
        <f t="shared" si="17"/>
        <v>0</v>
      </c>
      <c r="BL21" s="1">
        <f t="shared" si="17"/>
        <v>0</v>
      </c>
      <c r="BM21" s="1">
        <f t="shared" si="17"/>
        <v>0</v>
      </c>
      <c r="BN21" s="1">
        <f t="shared" si="17"/>
        <v>58</v>
      </c>
      <c r="BO21" s="1">
        <f t="shared" si="17"/>
        <v>0</v>
      </c>
      <c r="BP21" s="1">
        <f t="shared" si="17"/>
        <v>0</v>
      </c>
      <c r="BQ21" s="1">
        <f t="shared" si="17"/>
        <v>0</v>
      </c>
      <c r="BR21" s="1">
        <f t="shared" si="17"/>
        <v>0</v>
      </c>
      <c r="BS21" s="1">
        <f>SUM(BS17:BS20)+E17</f>
        <v>58</v>
      </c>
    </row>
    <row r="22" spans="1:71" x14ac:dyDescent="0.25">
      <c r="A22" s="4"/>
      <c r="B22" s="1" t="s">
        <v>31</v>
      </c>
      <c r="C22" s="1">
        <f>COUNT(C18:C20)</f>
        <v>3</v>
      </c>
      <c r="D22" s="4"/>
      <c r="E22" s="1">
        <f>SUM(E17:E20)</f>
        <v>90</v>
      </c>
      <c r="F22" s="1">
        <f>SUM(E17:E20)+1</f>
        <v>91</v>
      </c>
      <c r="G22" s="2">
        <f>$BS21/F22</f>
        <v>0.63736263736263732</v>
      </c>
      <c r="H22" s="71">
        <f>SUM(H17:H20)</f>
        <v>46</v>
      </c>
      <c r="I22" s="71">
        <f>SUM(I17:I20)</f>
        <v>51</v>
      </c>
      <c r="J22" s="71">
        <f>SUM(J17:J20)</f>
        <v>5</v>
      </c>
      <c r="K22" s="4"/>
      <c r="L22" s="4"/>
      <c r="M22" s="1">
        <f>SUM(M18:M20)</f>
        <v>2</v>
      </c>
      <c r="N22" s="1">
        <f>SUM(N18:N20)</f>
        <v>0</v>
      </c>
      <c r="O22" s="1">
        <f>SUM(O18:O20)</f>
        <v>0</v>
      </c>
      <c r="P22" s="2">
        <f>P21/F22</f>
        <v>0.52747252747252749</v>
      </c>
      <c r="Q22" s="1"/>
      <c r="R22" s="1">
        <f>M21+R21</f>
        <v>2</v>
      </c>
      <c r="S22" s="1">
        <f>N21+S21</f>
        <v>0</v>
      </c>
      <c r="T22" s="1">
        <f>O21+T21</f>
        <v>0</v>
      </c>
      <c r="U22" s="2">
        <f>U21/F22</f>
        <v>0.53846153846153844</v>
      </c>
      <c r="V22" s="1"/>
      <c r="W22" s="1">
        <f>R22+W21</f>
        <v>2</v>
      </c>
      <c r="X22" s="1">
        <f>S22+X21</f>
        <v>0</v>
      </c>
      <c r="Y22" s="1">
        <f>T22+Y21</f>
        <v>0</v>
      </c>
      <c r="Z22" s="2">
        <f>Z21/F22</f>
        <v>0.53846153846153844</v>
      </c>
      <c r="AA22" s="1"/>
      <c r="AB22" s="1">
        <f>W22+AB21</f>
        <v>2</v>
      </c>
      <c r="AC22" s="1">
        <f>X22+AC21</f>
        <v>0</v>
      </c>
      <c r="AD22" s="1">
        <f>Y22+AD21</f>
        <v>0</v>
      </c>
      <c r="AE22" s="2">
        <f>AE21/F22</f>
        <v>0.53846153846153844</v>
      </c>
      <c r="AF22" s="1"/>
      <c r="AG22" s="1">
        <f>AB22+AG21</f>
        <v>3</v>
      </c>
      <c r="AH22" s="1">
        <f>AC22+AH21</f>
        <v>4</v>
      </c>
      <c r="AI22" s="1">
        <f>AD22+AI21</f>
        <v>0</v>
      </c>
      <c r="AJ22" s="2">
        <f>AJ21/F22</f>
        <v>0.60439560439560436</v>
      </c>
      <c r="AK22" s="1"/>
      <c r="AL22" s="1">
        <f>AG22+AL21</f>
        <v>3</v>
      </c>
      <c r="AM22" s="1">
        <f>AH22+AM21</f>
        <v>4</v>
      </c>
      <c r="AN22" s="1">
        <f>AI22+AN21</f>
        <v>0</v>
      </c>
      <c r="AO22" s="2">
        <f>AO21/F22</f>
        <v>0.60439560439560436</v>
      </c>
      <c r="AP22" s="1"/>
      <c r="AQ22" s="1">
        <f>SUM(AL22+AQ18)</f>
        <v>3</v>
      </c>
      <c r="AR22" s="1">
        <f>SUM(AM22+AR18)</f>
        <v>4</v>
      </c>
      <c r="AS22" s="1">
        <f>SUM(AN22+AS18)</f>
        <v>0</v>
      </c>
      <c r="AT22" s="2">
        <f>AT21/F22</f>
        <v>0.61538461538461542</v>
      </c>
      <c r="AU22" s="1"/>
      <c r="AV22" s="1">
        <f>SUM(AQ22+AV18)</f>
        <v>3</v>
      </c>
      <c r="AW22" s="1">
        <f>SUM(AR22+AW18)</f>
        <v>4</v>
      </c>
      <c r="AX22" s="1">
        <f>SUM(AS22+AX18)</f>
        <v>0</v>
      </c>
      <c r="AY22" s="2">
        <f>AY21/F22</f>
        <v>0.63736263736263732</v>
      </c>
      <c r="AZ22" s="1"/>
      <c r="BA22" s="1">
        <f>SUM(AV22+BA18)</f>
        <v>3</v>
      </c>
      <c r="BB22" s="1">
        <f>SUM(AW22+BB18)</f>
        <v>4</v>
      </c>
      <c r="BC22" s="1">
        <f>SUM(AX22+BC18)</f>
        <v>0</v>
      </c>
      <c r="BD22" s="2">
        <f>BD21/F22</f>
        <v>0.63736263736263732</v>
      </c>
      <c r="BE22" s="1"/>
      <c r="BF22" s="1">
        <f>SUM(BA22+BF18)</f>
        <v>3</v>
      </c>
      <c r="BG22" s="1">
        <f>SUM(BB22+BG18)</f>
        <v>4</v>
      </c>
      <c r="BH22" s="1">
        <f>SUM(BC22+BH18)</f>
        <v>0</v>
      </c>
      <c r="BI22" s="2">
        <f>BI21/F22</f>
        <v>0.63736263736263732</v>
      </c>
      <c r="BJ22" s="1"/>
      <c r="BK22" s="1">
        <f>SUM(BF22+BK18)</f>
        <v>3</v>
      </c>
      <c r="BL22" s="1">
        <f>SUM(BG22+BL18)</f>
        <v>4</v>
      </c>
      <c r="BM22" s="1">
        <f>SUM(BH22+BM18)</f>
        <v>0</v>
      </c>
      <c r="BN22" s="2">
        <f>BN21/F22</f>
        <v>0.63736263736263732</v>
      </c>
      <c r="BO22" s="1"/>
      <c r="BP22" s="1">
        <f>SUM(BK22+BP18)</f>
        <v>3</v>
      </c>
      <c r="BQ22" s="1">
        <f>SUM(BL22+BQ18)</f>
        <v>4</v>
      </c>
      <c r="BR22" s="1">
        <f>SUM(BM22+BR18)</f>
        <v>0</v>
      </c>
      <c r="BS22" s="2">
        <f>BS21/F22</f>
        <v>0.63736263736263732</v>
      </c>
    </row>
    <row r="23" spans="1:71" x14ac:dyDescent="0.25">
      <c r="A23" s="4"/>
      <c r="B23" s="4"/>
      <c r="C23" s="4"/>
      <c r="D23" s="4"/>
      <c r="E23" s="4"/>
      <c r="F23" s="4"/>
      <c r="G23" s="4"/>
      <c r="H23" s="71"/>
      <c r="I23" s="71"/>
      <c r="J23" s="7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  <row r="24" spans="1:71" x14ac:dyDescent="0.25">
      <c r="A24" s="4"/>
      <c r="B24" s="4"/>
      <c r="C24" s="4"/>
      <c r="D24" s="4"/>
      <c r="E24" s="4"/>
      <c r="F24" s="4"/>
      <c r="G24" s="4"/>
      <c r="H24" s="71"/>
      <c r="I24" s="71"/>
      <c r="J24" s="7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S18"/>
  <sheetViews>
    <sheetView zoomScale="150" zoomScaleNormal="150" zoomScaleSheetLayoutView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K6" sqref="K6"/>
    </sheetView>
  </sheetViews>
  <sheetFormatPr defaultColWidth="8.85546875" defaultRowHeight="15" x14ac:dyDescent="0.25"/>
  <cols>
    <col min="1" max="1" width="10.42578125" bestFit="1" customWidth="1"/>
    <col min="2" max="2" width="16.7109375" bestFit="1" customWidth="1"/>
    <col min="3" max="3" width="4.42578125" customWidth="1"/>
    <col min="4" max="4" width="6.4257812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4" customWidth="1"/>
    <col min="9" max="9" width="8" style="74" customWidth="1"/>
    <col min="10" max="10" width="5" style="74" customWidth="1"/>
    <col min="11" max="11" width="5.42578125" customWidth="1"/>
    <col min="12" max="12" width="8.28515625" bestFit="1" customWidth="1"/>
    <col min="13" max="15" width="3" customWidth="1"/>
    <col min="16" max="16" width="7" customWidth="1"/>
    <col min="17" max="17" width="3.85546875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8" bestFit="1" customWidth="1"/>
    <col min="52" max="55" width="3" customWidth="1"/>
    <col min="56" max="56" width="8.140625" customWidth="1"/>
    <col min="57" max="58" width="3" customWidth="1"/>
    <col min="59" max="59" width="4.28515625" customWidth="1"/>
    <col min="60" max="60" width="3" customWidth="1"/>
    <col min="61" max="61" width="8" bestFit="1" customWidth="1"/>
    <col min="62" max="63" width="3" customWidth="1"/>
    <col min="64" max="64" width="4" customWidth="1"/>
    <col min="65" max="65" width="3" customWidth="1"/>
    <col min="66" max="66" width="8" bestFit="1" customWidth="1"/>
    <col min="67" max="68" width="3" customWidth="1"/>
    <col min="69" max="69" width="3.7109375" customWidth="1"/>
    <col min="70" max="70" width="3" customWidth="1"/>
    <col min="71" max="71" width="8" customWidth="1"/>
  </cols>
  <sheetData>
    <row r="1" spans="1:71" x14ac:dyDescent="0.25">
      <c r="A1" s="31"/>
      <c r="B1" s="31"/>
      <c r="C1" s="31"/>
      <c r="D1" s="31"/>
      <c r="E1" s="31"/>
      <c r="F1" s="31"/>
      <c r="G1" s="31"/>
      <c r="H1" s="72"/>
      <c r="I1" s="72"/>
      <c r="J1" s="72"/>
      <c r="K1" s="31"/>
      <c r="L1" s="31"/>
      <c r="M1" s="223" t="s">
        <v>51</v>
      </c>
      <c r="N1" s="224"/>
      <c r="O1" s="224"/>
      <c r="P1" s="225"/>
      <c r="Q1" s="223" t="s">
        <v>1</v>
      </c>
      <c r="R1" s="224"/>
      <c r="S1" s="224"/>
      <c r="T1" s="224"/>
      <c r="U1" s="225"/>
      <c r="V1" s="223" t="s">
        <v>2</v>
      </c>
      <c r="W1" s="224"/>
      <c r="X1" s="224"/>
      <c r="Y1" s="224"/>
      <c r="Z1" s="225"/>
      <c r="AA1" s="223" t="s">
        <v>3</v>
      </c>
      <c r="AB1" s="224"/>
      <c r="AC1" s="224"/>
      <c r="AD1" s="224"/>
      <c r="AE1" s="225"/>
      <c r="AF1" s="223" t="s">
        <v>4</v>
      </c>
      <c r="AG1" s="224"/>
      <c r="AH1" s="224"/>
      <c r="AI1" s="224"/>
      <c r="AJ1" s="225"/>
      <c r="AK1" s="223" t="s">
        <v>5</v>
      </c>
      <c r="AL1" s="224"/>
      <c r="AM1" s="224"/>
      <c r="AN1" s="224"/>
      <c r="AO1" s="225"/>
      <c r="AP1" s="223" t="s">
        <v>6</v>
      </c>
      <c r="AQ1" s="224"/>
      <c r="AR1" s="224"/>
      <c r="AS1" s="224"/>
      <c r="AT1" s="225"/>
      <c r="AU1" s="223" t="s">
        <v>7</v>
      </c>
      <c r="AV1" s="224"/>
      <c r="AW1" s="224"/>
      <c r="AX1" s="224"/>
      <c r="AY1" s="225"/>
      <c r="AZ1" s="223" t="s">
        <v>8</v>
      </c>
      <c r="BA1" s="224"/>
      <c r="BB1" s="224"/>
      <c r="BC1" s="224"/>
      <c r="BD1" s="225"/>
      <c r="BE1" s="223" t="s">
        <v>9</v>
      </c>
      <c r="BF1" s="224"/>
      <c r="BG1" s="224"/>
      <c r="BH1" s="224"/>
      <c r="BI1" s="225"/>
      <c r="BJ1" s="223" t="s">
        <v>10</v>
      </c>
      <c r="BK1" s="224"/>
      <c r="BL1" s="224"/>
      <c r="BM1" s="224"/>
      <c r="BN1" s="225"/>
      <c r="BO1" s="223" t="s">
        <v>11</v>
      </c>
      <c r="BP1" s="224"/>
      <c r="BQ1" s="224"/>
      <c r="BR1" s="224"/>
      <c r="BS1" s="225"/>
    </row>
    <row r="2" spans="1:7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7" t="s">
        <v>16</v>
      </c>
      <c r="F2" s="7" t="s">
        <v>17</v>
      </c>
      <c r="G2" s="7" t="s">
        <v>18</v>
      </c>
      <c r="H2" s="73" t="s">
        <v>19</v>
      </c>
      <c r="I2" s="73" t="s">
        <v>20</v>
      </c>
      <c r="J2" s="73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118</v>
      </c>
      <c r="B3" s="4"/>
      <c r="C3" s="4"/>
      <c r="D3" s="4"/>
      <c r="E3" s="4"/>
      <c r="F3" s="4"/>
      <c r="G3" s="5"/>
      <c r="H3" s="71"/>
      <c r="I3" s="71"/>
      <c r="J3" s="75"/>
      <c r="K3" s="8">
        <v>2025</v>
      </c>
      <c r="L3" s="8">
        <v>2025</v>
      </c>
      <c r="M3" s="8"/>
      <c r="N3" s="8"/>
      <c r="O3" s="8"/>
      <c r="P3" s="71">
        <f>+H3</f>
        <v>0</v>
      </c>
      <c r="Q3" s="8"/>
      <c r="R3" s="8"/>
      <c r="S3" s="8"/>
      <c r="T3" s="8"/>
      <c r="U3" s="1">
        <f t="shared" ref="U3:U8" si="0">SUM(P3:T3)</f>
        <v>0</v>
      </c>
      <c r="V3" s="8"/>
      <c r="W3" s="8"/>
      <c r="X3" s="8"/>
      <c r="Y3" s="8"/>
      <c r="Z3" s="1">
        <f t="shared" ref="Z3:Z8" si="1">SUM(U3:Y3)</f>
        <v>0</v>
      </c>
      <c r="AA3" s="8"/>
      <c r="AB3" s="8"/>
      <c r="AC3" s="8"/>
      <c r="AD3" s="8"/>
      <c r="AE3" s="1">
        <f t="shared" ref="AE3:AE8" si="2">SUM(Z3:AD3)</f>
        <v>0</v>
      </c>
      <c r="AF3" s="8"/>
      <c r="AG3" s="8"/>
      <c r="AH3" s="8"/>
      <c r="AI3" s="8"/>
      <c r="AJ3" s="1">
        <f t="shared" ref="AJ3:AJ8" si="3">SUM(AE3:AI3)</f>
        <v>0</v>
      </c>
      <c r="AK3" s="8"/>
      <c r="AL3" s="8"/>
      <c r="AM3" s="8"/>
      <c r="AN3" s="8"/>
      <c r="AO3" s="1">
        <f t="shared" ref="AO3:AO8" si="4">SUM(AJ3:AN3)</f>
        <v>0</v>
      </c>
      <c r="AP3" s="8"/>
      <c r="AQ3" s="8"/>
      <c r="AR3" s="8"/>
      <c r="AS3" s="8"/>
      <c r="AT3" s="1">
        <f t="shared" ref="AT3:AT8" si="5">SUM(AO3:AS3)</f>
        <v>0</v>
      </c>
      <c r="AU3" s="8"/>
      <c r="AV3" s="8"/>
      <c r="AW3" s="8"/>
      <c r="AX3" s="8"/>
      <c r="AY3" s="1">
        <f t="shared" ref="AY3:AY8" si="6">SUM(AT3:AX3)</f>
        <v>0</v>
      </c>
      <c r="AZ3" s="8"/>
      <c r="BA3" s="8"/>
      <c r="BB3" s="8"/>
      <c r="BC3" s="8"/>
      <c r="BD3" s="1">
        <f t="shared" ref="BD3:BD8" si="7">SUM(AY3:BC3)</f>
        <v>0</v>
      </c>
      <c r="BE3" s="8"/>
      <c r="BF3" s="8"/>
      <c r="BG3" s="8"/>
      <c r="BH3" s="8"/>
      <c r="BI3" s="1">
        <f t="shared" ref="BI3:BI8" si="8">SUM(BD3:BH3)</f>
        <v>0</v>
      </c>
      <c r="BJ3" s="8"/>
      <c r="BK3" s="8"/>
      <c r="BL3" s="8"/>
      <c r="BM3" s="8"/>
      <c r="BN3" s="1">
        <f t="shared" ref="BN3:BN8" si="9">SUM(BI3:BM3)</f>
        <v>0</v>
      </c>
      <c r="BO3" s="8"/>
      <c r="BP3" s="8"/>
      <c r="BQ3" s="8"/>
      <c r="BR3" s="8"/>
      <c r="BS3" s="1">
        <f t="shared" ref="BS3:BS8" si="10">SUM(BN3:BR3)</f>
        <v>0</v>
      </c>
    </row>
    <row r="4" spans="1:71" x14ac:dyDescent="0.25">
      <c r="A4" s="1"/>
      <c r="B4" s="11" t="s">
        <v>119</v>
      </c>
      <c r="C4" s="1">
        <v>2</v>
      </c>
      <c r="D4" s="10">
        <v>7026</v>
      </c>
      <c r="E4" s="1">
        <v>46</v>
      </c>
      <c r="F4" s="1"/>
      <c r="G4" s="5">
        <f>$BS4/E4</f>
        <v>0.84782608695652173</v>
      </c>
      <c r="H4" s="71">
        <v>6</v>
      </c>
      <c r="I4" s="71">
        <f>+H4+J4</f>
        <v>6</v>
      </c>
      <c r="J4" s="76"/>
      <c r="K4" s="8">
        <v>2025</v>
      </c>
      <c r="L4" s="8">
        <v>2025</v>
      </c>
      <c r="M4" s="9"/>
      <c r="N4" s="9">
        <v>4</v>
      </c>
      <c r="O4" s="9"/>
      <c r="P4" s="66">
        <f>H4+SUM(M4:O4)</f>
        <v>10</v>
      </c>
      <c r="Q4" s="9"/>
      <c r="R4" s="9"/>
      <c r="S4" s="9"/>
      <c r="T4" s="9"/>
      <c r="U4" s="1">
        <f t="shared" si="0"/>
        <v>10</v>
      </c>
      <c r="V4" s="9"/>
      <c r="W4" s="9">
        <v>1</v>
      </c>
      <c r="X4" s="9">
        <v>28</v>
      </c>
      <c r="Y4" s="9"/>
      <c r="Z4" s="1">
        <f t="shared" si="1"/>
        <v>39</v>
      </c>
      <c r="AA4" s="9"/>
      <c r="AB4" s="9"/>
      <c r="AC4" s="9"/>
      <c r="AD4" s="9"/>
      <c r="AE4" s="1">
        <f t="shared" si="2"/>
        <v>39</v>
      </c>
      <c r="AF4" s="9"/>
      <c r="AG4" s="9"/>
      <c r="AH4" s="9"/>
      <c r="AI4" s="9"/>
      <c r="AJ4" s="1">
        <f t="shared" si="3"/>
        <v>39</v>
      </c>
      <c r="AK4" s="9"/>
      <c r="AL4" s="9"/>
      <c r="AM4" s="9"/>
      <c r="AN4" s="9"/>
      <c r="AO4" s="1">
        <f t="shared" si="4"/>
        <v>39</v>
      </c>
      <c r="AP4" s="9"/>
      <c r="AQ4" s="9"/>
      <c r="AR4" s="9"/>
      <c r="AS4" s="9"/>
      <c r="AT4" s="1">
        <f t="shared" si="5"/>
        <v>39</v>
      </c>
      <c r="AU4" s="9"/>
      <c r="AV4" s="9"/>
      <c r="AW4" s="9"/>
      <c r="AX4" s="9"/>
      <c r="AY4" s="1">
        <f t="shared" si="6"/>
        <v>39</v>
      </c>
      <c r="AZ4" s="9"/>
      <c r="BA4" s="9"/>
      <c r="BB4" s="9"/>
      <c r="BC4" s="9"/>
      <c r="BD4" s="1">
        <f t="shared" si="7"/>
        <v>39</v>
      </c>
      <c r="BE4" s="9"/>
      <c r="BF4" s="9"/>
      <c r="BG4" s="9"/>
      <c r="BH4" s="9"/>
      <c r="BI4" s="1">
        <f t="shared" si="8"/>
        <v>39</v>
      </c>
      <c r="BJ4" s="9"/>
      <c r="BK4" s="9"/>
      <c r="BL4" s="9"/>
      <c r="BM4" s="9"/>
      <c r="BN4" s="1">
        <f t="shared" si="9"/>
        <v>39</v>
      </c>
      <c r="BO4" s="9"/>
      <c r="BP4" s="9"/>
      <c r="BQ4" s="9"/>
      <c r="BR4" s="9"/>
      <c r="BS4" s="1">
        <f t="shared" si="10"/>
        <v>39</v>
      </c>
    </row>
    <row r="5" spans="1:71" s="147" customFormat="1" x14ac:dyDescent="0.25">
      <c r="A5" s="141"/>
      <c r="B5" s="141" t="s">
        <v>120</v>
      </c>
      <c r="C5" s="141">
        <v>3</v>
      </c>
      <c r="D5" s="151">
        <v>1650</v>
      </c>
      <c r="E5" s="184">
        <v>14</v>
      </c>
      <c r="F5" s="141"/>
      <c r="G5" s="182">
        <f t="shared" ref="G5:G8" si="11">$BS5/E5</f>
        <v>1</v>
      </c>
      <c r="H5" s="177">
        <v>4</v>
      </c>
      <c r="I5" s="177">
        <f>+H5+J5</f>
        <v>4</v>
      </c>
      <c r="J5" s="145"/>
      <c r="K5" s="183">
        <v>2025</v>
      </c>
      <c r="L5" s="183">
        <v>2025</v>
      </c>
      <c r="M5" s="146"/>
      <c r="N5" s="146">
        <v>9</v>
      </c>
      <c r="O5" s="146"/>
      <c r="P5" s="144">
        <f>H5+SUM(M5:O5)</f>
        <v>13</v>
      </c>
      <c r="Q5" s="146"/>
      <c r="R5" s="146"/>
      <c r="S5" s="146"/>
      <c r="T5" s="146"/>
      <c r="U5" s="141">
        <f t="shared" si="0"/>
        <v>13</v>
      </c>
      <c r="V5" s="146"/>
      <c r="W5" s="146">
        <v>1</v>
      </c>
      <c r="X5" s="146"/>
      <c r="Y5" s="146"/>
      <c r="Z5" s="141">
        <f t="shared" si="1"/>
        <v>14</v>
      </c>
      <c r="AA5" s="146"/>
      <c r="AB5" s="146"/>
      <c r="AC5" s="146"/>
      <c r="AD5" s="146"/>
      <c r="AE5" s="141">
        <f t="shared" si="2"/>
        <v>14</v>
      </c>
      <c r="AF5" s="146"/>
      <c r="AG5" s="146"/>
      <c r="AH5" s="146"/>
      <c r="AI5" s="146"/>
      <c r="AJ5" s="141">
        <f t="shared" si="3"/>
        <v>14</v>
      </c>
      <c r="AK5" s="146"/>
      <c r="AL5" s="146"/>
      <c r="AM5" s="146"/>
      <c r="AN5" s="146"/>
      <c r="AO5" s="141">
        <f t="shared" si="4"/>
        <v>14</v>
      </c>
      <c r="AP5" s="146"/>
      <c r="AQ5" s="146"/>
      <c r="AR5" s="146"/>
      <c r="AS5" s="146"/>
      <c r="AT5" s="141">
        <f t="shared" si="5"/>
        <v>14</v>
      </c>
      <c r="AU5" s="146"/>
      <c r="AV5" s="146"/>
      <c r="AW5" s="146"/>
      <c r="AX5" s="146"/>
      <c r="AY5" s="141">
        <f t="shared" si="6"/>
        <v>14</v>
      </c>
      <c r="AZ5" s="146"/>
      <c r="BA5" s="146"/>
      <c r="BB5" s="146"/>
      <c r="BC5" s="146"/>
      <c r="BD5" s="141">
        <f t="shared" si="7"/>
        <v>14</v>
      </c>
      <c r="BE5" s="146"/>
      <c r="BF5" s="146"/>
      <c r="BG5" s="146"/>
      <c r="BH5" s="146"/>
      <c r="BI5" s="141">
        <f t="shared" si="8"/>
        <v>14</v>
      </c>
      <c r="BJ5" s="146"/>
      <c r="BK5" s="146"/>
      <c r="BL5" s="146"/>
      <c r="BM5" s="146"/>
      <c r="BN5" s="141">
        <f t="shared" si="9"/>
        <v>14</v>
      </c>
      <c r="BO5" s="146"/>
      <c r="BP5" s="146"/>
      <c r="BQ5" s="146"/>
      <c r="BR5" s="146"/>
      <c r="BS5" s="141">
        <f t="shared" si="10"/>
        <v>14</v>
      </c>
    </row>
    <row r="6" spans="1:71" s="86" customFormat="1" x14ac:dyDescent="0.25">
      <c r="A6" s="82"/>
      <c r="B6" s="82" t="s">
        <v>121</v>
      </c>
      <c r="C6" s="82">
        <v>4</v>
      </c>
      <c r="D6" s="88"/>
      <c r="E6" s="115">
        <v>36</v>
      </c>
      <c r="F6" s="82"/>
      <c r="G6" s="5">
        <f t="shared" si="11"/>
        <v>1.1666666666666667</v>
      </c>
      <c r="H6" s="90">
        <v>4</v>
      </c>
      <c r="I6" s="84">
        <f t="shared" ref="I6" si="12">+H6+J6</f>
        <v>10</v>
      </c>
      <c r="J6" s="91">
        <v>6</v>
      </c>
      <c r="K6" s="92"/>
      <c r="L6" s="8">
        <v>2025</v>
      </c>
      <c r="M6" s="85"/>
      <c r="N6" s="85">
        <v>25</v>
      </c>
      <c r="O6" s="85"/>
      <c r="P6" s="66">
        <f>H6+SUM(M6:O6)</f>
        <v>29</v>
      </c>
      <c r="Q6" s="85">
        <v>1</v>
      </c>
      <c r="R6" s="85"/>
      <c r="S6" s="85"/>
      <c r="T6" s="85"/>
      <c r="U6" s="1">
        <f t="shared" si="0"/>
        <v>30</v>
      </c>
      <c r="V6" s="85"/>
      <c r="W6" s="85">
        <v>1</v>
      </c>
      <c r="X6" s="85">
        <v>7</v>
      </c>
      <c r="Y6" s="85"/>
      <c r="Z6" s="1">
        <f t="shared" si="1"/>
        <v>38</v>
      </c>
      <c r="AA6" s="85"/>
      <c r="AB6" s="85"/>
      <c r="AC6" s="85"/>
      <c r="AD6" s="85"/>
      <c r="AE6" s="82">
        <f t="shared" si="2"/>
        <v>38</v>
      </c>
      <c r="AF6" s="85">
        <v>4</v>
      </c>
      <c r="AG6" s="85"/>
      <c r="AH6" s="85"/>
      <c r="AI6" s="85"/>
      <c r="AJ6" s="82">
        <f t="shared" si="3"/>
        <v>42</v>
      </c>
      <c r="AK6" s="85"/>
      <c r="AL6" s="85"/>
      <c r="AM6" s="85"/>
      <c r="AN6" s="85"/>
      <c r="AO6" s="82">
        <f t="shared" si="4"/>
        <v>42</v>
      </c>
      <c r="AP6" s="85"/>
      <c r="AQ6" s="85"/>
      <c r="AR6" s="85"/>
      <c r="AS6" s="85"/>
      <c r="AT6" s="82">
        <f t="shared" si="5"/>
        <v>42</v>
      </c>
      <c r="AU6" s="85"/>
      <c r="AV6" s="85"/>
      <c r="AW6" s="85"/>
      <c r="AX6" s="85"/>
      <c r="AY6" s="82">
        <f t="shared" si="6"/>
        <v>42</v>
      </c>
      <c r="AZ6" s="85"/>
      <c r="BA6" s="85"/>
      <c r="BB6" s="85"/>
      <c r="BC6" s="85"/>
      <c r="BD6" s="82">
        <f t="shared" si="7"/>
        <v>42</v>
      </c>
      <c r="BE6" s="85"/>
      <c r="BF6" s="85"/>
      <c r="BG6" s="85"/>
      <c r="BH6" s="85"/>
      <c r="BI6" s="82">
        <f t="shared" si="8"/>
        <v>42</v>
      </c>
      <c r="BJ6" s="85"/>
      <c r="BK6" s="85"/>
      <c r="BL6" s="85"/>
      <c r="BM6" s="85"/>
      <c r="BN6" s="82">
        <f t="shared" si="9"/>
        <v>42</v>
      </c>
      <c r="BO6" s="85"/>
      <c r="BP6" s="85"/>
      <c r="BQ6" s="85"/>
      <c r="BR6" s="85"/>
      <c r="BS6" s="82">
        <f t="shared" si="10"/>
        <v>42</v>
      </c>
    </row>
    <row r="7" spans="1:71" s="86" customFormat="1" x14ac:dyDescent="0.25">
      <c r="A7" s="82"/>
      <c r="B7" s="82" t="s">
        <v>122</v>
      </c>
      <c r="C7" s="82">
        <v>6</v>
      </c>
      <c r="D7" s="88">
        <v>8773</v>
      </c>
      <c r="E7" s="115">
        <v>33</v>
      </c>
      <c r="F7" s="82"/>
      <c r="G7" s="89">
        <f t="shared" si="11"/>
        <v>0.18181818181818182</v>
      </c>
      <c r="H7" s="90">
        <v>6</v>
      </c>
      <c r="I7" s="90">
        <f>+H7+J7</f>
        <v>6</v>
      </c>
      <c r="J7" s="91"/>
      <c r="K7" s="92">
        <v>2025</v>
      </c>
      <c r="L7" s="8">
        <v>2025</v>
      </c>
      <c r="M7" s="85"/>
      <c r="N7" s="85"/>
      <c r="O7" s="85"/>
      <c r="P7" s="84">
        <f>H7+SUM(M7:O7)</f>
        <v>6</v>
      </c>
      <c r="Q7" s="85"/>
      <c r="R7" s="85"/>
      <c r="S7" s="85"/>
      <c r="T7" s="85"/>
      <c r="U7" s="82">
        <f t="shared" si="0"/>
        <v>6</v>
      </c>
      <c r="V7" s="85"/>
      <c r="W7" s="85"/>
      <c r="X7" s="85"/>
      <c r="Y7" s="85"/>
      <c r="Z7" s="82">
        <f t="shared" si="1"/>
        <v>6</v>
      </c>
      <c r="AA7" s="85"/>
      <c r="AB7" s="85"/>
      <c r="AC7" s="85"/>
      <c r="AD7" s="85"/>
      <c r="AE7" s="82">
        <f t="shared" si="2"/>
        <v>6</v>
      </c>
      <c r="AF7" s="85"/>
      <c r="AG7" s="85"/>
      <c r="AH7" s="85"/>
      <c r="AI7" s="85"/>
      <c r="AJ7" s="82">
        <f t="shared" si="3"/>
        <v>6</v>
      </c>
      <c r="AK7" s="85"/>
      <c r="AL7" s="85"/>
      <c r="AM7" s="85"/>
      <c r="AN7" s="85"/>
      <c r="AO7" s="82">
        <f t="shared" si="4"/>
        <v>6</v>
      </c>
      <c r="AP7" s="85"/>
      <c r="AQ7" s="85"/>
      <c r="AR7" s="85"/>
      <c r="AS7" s="85"/>
      <c r="AT7" s="82">
        <f t="shared" si="5"/>
        <v>6</v>
      </c>
      <c r="AU7" s="85"/>
      <c r="AV7" s="85"/>
      <c r="AW7" s="85"/>
      <c r="AX7" s="85"/>
      <c r="AY7" s="82">
        <f t="shared" si="6"/>
        <v>6</v>
      </c>
      <c r="AZ7" s="85"/>
      <c r="BA7" s="85"/>
      <c r="BB7" s="85"/>
      <c r="BC7" s="85"/>
      <c r="BD7" s="82">
        <f t="shared" si="7"/>
        <v>6</v>
      </c>
      <c r="BE7" s="85"/>
      <c r="BF7" s="85"/>
      <c r="BG7" s="85"/>
      <c r="BH7" s="85"/>
      <c r="BI7" s="82">
        <f t="shared" si="8"/>
        <v>6</v>
      </c>
      <c r="BJ7" s="85"/>
      <c r="BK7" s="85"/>
      <c r="BL7" s="85"/>
      <c r="BM7" s="85"/>
      <c r="BN7" s="82">
        <f t="shared" si="9"/>
        <v>6</v>
      </c>
      <c r="BO7" s="85"/>
      <c r="BP7" s="85"/>
      <c r="BQ7" s="85"/>
      <c r="BR7" s="85"/>
      <c r="BS7" s="82">
        <f t="shared" si="10"/>
        <v>6</v>
      </c>
    </row>
    <row r="8" spans="1:71" x14ac:dyDescent="0.25">
      <c r="A8" s="1"/>
      <c r="B8" s="1" t="s">
        <v>123</v>
      </c>
      <c r="C8" s="1">
        <v>7</v>
      </c>
      <c r="D8" s="10" t="s">
        <v>70</v>
      </c>
      <c r="E8" s="11">
        <v>41</v>
      </c>
      <c r="F8" s="1"/>
      <c r="G8" s="5">
        <f t="shared" si="11"/>
        <v>0.65853658536585369</v>
      </c>
      <c r="H8" s="71">
        <v>15</v>
      </c>
      <c r="I8" s="71">
        <f>+H8+J8</f>
        <v>15</v>
      </c>
      <c r="J8" s="76"/>
      <c r="K8" s="8">
        <v>2025</v>
      </c>
      <c r="L8" s="8">
        <v>2025</v>
      </c>
      <c r="M8" s="9"/>
      <c r="N8" s="9">
        <v>7</v>
      </c>
      <c r="O8" s="9"/>
      <c r="P8" s="66">
        <f>H8+SUM(M8:O8)</f>
        <v>22</v>
      </c>
      <c r="Q8" s="9"/>
      <c r="R8" s="9"/>
      <c r="S8" s="9"/>
      <c r="T8" s="9"/>
      <c r="U8" s="1">
        <f t="shared" si="0"/>
        <v>22</v>
      </c>
      <c r="V8" s="9"/>
      <c r="W8" s="9"/>
      <c r="X8" s="9">
        <v>5</v>
      </c>
      <c r="Y8" s="9"/>
      <c r="Z8" s="1">
        <f t="shared" si="1"/>
        <v>27</v>
      </c>
      <c r="AA8" s="9"/>
      <c r="AB8" s="9"/>
      <c r="AC8" s="9"/>
      <c r="AD8" s="9"/>
      <c r="AE8" s="1">
        <f t="shared" si="2"/>
        <v>27</v>
      </c>
      <c r="AF8" s="9"/>
      <c r="AG8" s="9"/>
      <c r="AH8" s="9"/>
      <c r="AI8" s="9"/>
      <c r="AJ8" s="1">
        <f t="shared" si="3"/>
        <v>27</v>
      </c>
      <c r="AK8" s="9"/>
      <c r="AL8" s="9"/>
      <c r="AM8" s="9"/>
      <c r="AN8" s="9"/>
      <c r="AO8" s="1">
        <f t="shared" si="4"/>
        <v>27</v>
      </c>
      <c r="AP8" s="9"/>
      <c r="AQ8" s="9"/>
      <c r="AR8" s="9"/>
      <c r="AS8" s="9"/>
      <c r="AT8" s="1">
        <f t="shared" si="5"/>
        <v>27</v>
      </c>
      <c r="AU8" s="9"/>
      <c r="AV8" s="9"/>
      <c r="AW8" s="9"/>
      <c r="AX8" s="9"/>
      <c r="AY8" s="1">
        <f t="shared" si="6"/>
        <v>27</v>
      </c>
      <c r="AZ8" s="9"/>
      <c r="BA8" s="9"/>
      <c r="BB8" s="9"/>
      <c r="BC8" s="9"/>
      <c r="BD8" s="1">
        <f t="shared" si="7"/>
        <v>27</v>
      </c>
      <c r="BE8" s="9"/>
      <c r="BF8" s="9"/>
      <c r="BG8" s="9"/>
      <c r="BH8" s="9"/>
      <c r="BI8" s="1">
        <f t="shared" si="8"/>
        <v>27</v>
      </c>
      <c r="BJ8" s="9"/>
      <c r="BK8" s="9"/>
      <c r="BL8" s="9"/>
      <c r="BM8" s="9"/>
      <c r="BN8" s="1">
        <f t="shared" si="9"/>
        <v>27</v>
      </c>
      <c r="BO8" s="9"/>
      <c r="BP8" s="9"/>
      <c r="BQ8" s="9"/>
      <c r="BR8" s="9"/>
      <c r="BS8" s="1">
        <f t="shared" si="10"/>
        <v>27</v>
      </c>
    </row>
    <row r="9" spans="1:71" x14ac:dyDescent="0.25">
      <c r="A9" s="1"/>
      <c r="B9" s="1"/>
      <c r="C9" s="1"/>
      <c r="D9" s="1"/>
      <c r="E9" s="1"/>
      <c r="F9" s="1"/>
      <c r="G9" s="1"/>
      <c r="H9" s="66"/>
      <c r="I9" s="66"/>
      <c r="J9" s="66"/>
      <c r="K9" s="1"/>
      <c r="L9" s="1"/>
      <c r="M9" s="1">
        <f>SUM(M4:M8)</f>
        <v>0</v>
      </c>
      <c r="N9" s="1">
        <f>SUM(N4:N8)</f>
        <v>45</v>
      </c>
      <c r="O9" s="1">
        <f>SUM(O4:O8)</f>
        <v>0</v>
      </c>
      <c r="P9" s="66">
        <f>SUM(P3:P8)</f>
        <v>80</v>
      </c>
      <c r="Q9" s="1">
        <f>SUM(Q3:Q8)</f>
        <v>1</v>
      </c>
      <c r="R9" s="1">
        <f>SUM(R4:R8)</f>
        <v>0</v>
      </c>
      <c r="S9" s="1">
        <f>SUM(S4:S8)</f>
        <v>0</v>
      </c>
      <c r="T9" s="1">
        <f>SUM(T4:T8)</f>
        <v>0</v>
      </c>
      <c r="U9" s="1">
        <f>SUM(U3:U8)</f>
        <v>81</v>
      </c>
      <c r="V9" s="1">
        <f>SUM(V4:V8)</f>
        <v>0</v>
      </c>
      <c r="W9" s="1">
        <f>SUM(W4:W8)</f>
        <v>3</v>
      </c>
      <c r="X9" s="1">
        <f>SUM(X4:X8)</f>
        <v>40</v>
      </c>
      <c r="Y9" s="1">
        <f>SUM(Y4:Y8)</f>
        <v>0</v>
      </c>
      <c r="Z9" s="1">
        <f>SUM(Z3:Z8)</f>
        <v>124</v>
      </c>
      <c r="AA9" s="1">
        <f>SUM(AA4:AA8)</f>
        <v>0</v>
      </c>
      <c r="AB9" s="1">
        <f>SUM(AB4:AB8)</f>
        <v>0</v>
      </c>
      <c r="AC9" s="1">
        <f>SUM(AC4:AC8)</f>
        <v>0</v>
      </c>
      <c r="AD9" s="1">
        <f>SUM(AD4:AD8)</f>
        <v>0</v>
      </c>
      <c r="AE9" s="1">
        <f>SUM(AE3:AE8)</f>
        <v>124</v>
      </c>
      <c r="AF9" s="1">
        <f>SUM(AF4:AF8)</f>
        <v>4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128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SUM(AN4:AN8)</f>
        <v>0</v>
      </c>
      <c r="AO9" s="1">
        <f>SUM(AO3:AO8)</f>
        <v>128</v>
      </c>
      <c r="AP9" s="1">
        <f>SUM(AP4:AP8)</f>
        <v>0</v>
      </c>
      <c r="AQ9" s="1">
        <f>SUM(AQ4:AQ8)</f>
        <v>0</v>
      </c>
      <c r="AR9" s="1">
        <f>SUM(AR4:AR8)</f>
        <v>0</v>
      </c>
      <c r="AS9" s="1">
        <f>SUM(AS4:AS8)</f>
        <v>0</v>
      </c>
      <c r="AT9" s="1">
        <f>SUM(AT3:AT8)</f>
        <v>128</v>
      </c>
      <c r="AU9" s="1">
        <f>SUM(AU4:AU8)</f>
        <v>0</v>
      </c>
      <c r="AV9" s="1">
        <f>SUM(AV4:AV8)</f>
        <v>0</v>
      </c>
      <c r="AW9" s="1">
        <f>SUM(AW4:AW8)</f>
        <v>0</v>
      </c>
      <c r="AX9" s="1">
        <f>SUM(AX4:AX8)</f>
        <v>0</v>
      </c>
      <c r="AY9" s="1">
        <f>SUM(AY3:AY8)</f>
        <v>128</v>
      </c>
      <c r="AZ9" s="1">
        <f>SUM(AZ4:AZ8)</f>
        <v>0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128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SUM(BH4:BH8)</f>
        <v>0</v>
      </c>
      <c r="BI9" s="1">
        <f>SUM(BI3:BI8)</f>
        <v>128</v>
      </c>
      <c r="BJ9" s="1">
        <f>SUM(BJ4:BJ8)</f>
        <v>0</v>
      </c>
      <c r="BK9" s="1">
        <f>SUM(BK4:BK8)</f>
        <v>0</v>
      </c>
      <c r="BL9" s="1">
        <f>SUM(BL4:BL8)</f>
        <v>0</v>
      </c>
      <c r="BM9" s="1">
        <f>SUM(BM4:BM8)</f>
        <v>0</v>
      </c>
      <c r="BN9" s="1">
        <f>SUM(BN3:BN8)</f>
        <v>128</v>
      </c>
      <c r="BO9" s="1">
        <f>SUM(BO4:BO8)</f>
        <v>0</v>
      </c>
      <c r="BP9" s="1">
        <f>SUM(BP4:BP8)</f>
        <v>0</v>
      </c>
      <c r="BQ9" s="1">
        <f>SUM(BQ4:BQ8)</f>
        <v>0</v>
      </c>
      <c r="BR9" s="1">
        <f>SUM(BR4:BR8)</f>
        <v>0</v>
      </c>
      <c r="BS9" s="1">
        <f>SUM(BS3:BS8)</f>
        <v>128</v>
      </c>
    </row>
    <row r="10" spans="1:71" x14ac:dyDescent="0.25">
      <c r="A10" s="1"/>
      <c r="B10" s="1" t="s">
        <v>31</v>
      </c>
      <c r="C10" s="1">
        <f>COUNT(C4:C8)</f>
        <v>5</v>
      </c>
      <c r="D10" s="1"/>
      <c r="E10" s="1">
        <f>SUM(E3:E8)</f>
        <v>170</v>
      </c>
      <c r="F10" s="1">
        <f>SUM(E3:E8)+1</f>
        <v>171</v>
      </c>
      <c r="G10" s="2">
        <f>$BS9/F10</f>
        <v>0.74853801169590639</v>
      </c>
      <c r="H10" s="66">
        <f>SUM(H3:H8)</f>
        <v>35</v>
      </c>
      <c r="I10" s="66">
        <f>SUM(I3:I8)</f>
        <v>41</v>
      </c>
      <c r="J10" s="66">
        <f>SUM(J3:J8)</f>
        <v>6</v>
      </c>
      <c r="K10" s="1"/>
      <c r="L10" s="1"/>
      <c r="M10" s="1"/>
      <c r="N10" s="1"/>
      <c r="O10" s="1"/>
      <c r="P10" s="2">
        <f>P9/F10</f>
        <v>0.46783625730994149</v>
      </c>
      <c r="Q10" s="1"/>
      <c r="R10" s="1">
        <f>M9+R9</f>
        <v>0</v>
      </c>
      <c r="S10" s="1">
        <f>N9+S9</f>
        <v>45</v>
      </c>
      <c r="T10" s="1">
        <f>O9+T9</f>
        <v>0</v>
      </c>
      <c r="U10" s="2">
        <f>U9/F10</f>
        <v>0.47368421052631576</v>
      </c>
      <c r="V10" s="1"/>
      <c r="W10" s="1">
        <f>R10+W9</f>
        <v>3</v>
      </c>
      <c r="X10" s="1">
        <f>S10+X9</f>
        <v>85</v>
      </c>
      <c r="Y10" s="1">
        <f>T10+Y9</f>
        <v>0</v>
      </c>
      <c r="Z10" s="2">
        <f>Z9/F10</f>
        <v>0.72514619883040932</v>
      </c>
      <c r="AA10" s="1"/>
      <c r="AB10" s="1">
        <f>W10+AB9</f>
        <v>3</v>
      </c>
      <c r="AC10" s="1">
        <f>X10+AC9</f>
        <v>85</v>
      </c>
      <c r="AD10" s="1">
        <f>Y10+AD9</f>
        <v>0</v>
      </c>
      <c r="AE10" s="2">
        <f>AE9/F10</f>
        <v>0.72514619883040932</v>
      </c>
      <c r="AF10" s="1"/>
      <c r="AG10" s="1">
        <f>AB10+AG9</f>
        <v>3</v>
      </c>
      <c r="AH10" s="1">
        <f>AC10+AH9</f>
        <v>85</v>
      </c>
      <c r="AI10" s="1">
        <f>AD10+AI9</f>
        <v>0</v>
      </c>
      <c r="AJ10" s="2">
        <f>AJ9/F10</f>
        <v>0.74853801169590639</v>
      </c>
      <c r="AK10" s="1"/>
      <c r="AL10" s="1">
        <f>AG10+AL9</f>
        <v>3</v>
      </c>
      <c r="AM10" s="1">
        <f>AH10+AM9</f>
        <v>85</v>
      </c>
      <c r="AN10" s="1">
        <f>AI10+AN9</f>
        <v>0</v>
      </c>
      <c r="AO10" s="2">
        <f>AO9/F10</f>
        <v>0.74853801169590639</v>
      </c>
      <c r="AP10" s="1"/>
      <c r="AQ10" s="1">
        <f>AL10+AQ9</f>
        <v>3</v>
      </c>
      <c r="AR10" s="1">
        <f>AM10+AR9</f>
        <v>85</v>
      </c>
      <c r="AS10" s="1">
        <f>AN10+AS9</f>
        <v>0</v>
      </c>
      <c r="AT10" s="2">
        <f>AT9/F10</f>
        <v>0.74853801169590639</v>
      </c>
      <c r="AU10" s="1"/>
      <c r="AV10" s="1">
        <f>AQ10+AV9</f>
        <v>3</v>
      </c>
      <c r="AW10" s="1">
        <f>AR10+AW9</f>
        <v>85</v>
      </c>
      <c r="AX10" s="1">
        <f>AS10+AX9</f>
        <v>0</v>
      </c>
      <c r="AY10" s="2">
        <f>AY9/F10</f>
        <v>0.74853801169590639</v>
      </c>
      <c r="AZ10" s="1"/>
      <c r="BA10" s="1">
        <f>AV10+BA9</f>
        <v>3</v>
      </c>
      <c r="BB10" s="1">
        <f>AW10+BB9</f>
        <v>85</v>
      </c>
      <c r="BC10" s="1">
        <f>AX10+BC9</f>
        <v>0</v>
      </c>
      <c r="BD10" s="2">
        <f>BD9/F10</f>
        <v>0.74853801169590639</v>
      </c>
      <c r="BE10" s="1"/>
      <c r="BF10" s="1">
        <f>BA10+BF9</f>
        <v>3</v>
      </c>
      <c r="BG10" s="1">
        <f>BB10+BG9</f>
        <v>85</v>
      </c>
      <c r="BH10" s="1">
        <f>BC10+BH9</f>
        <v>0</v>
      </c>
      <c r="BI10" s="2">
        <f>BI9/F10</f>
        <v>0.74853801169590639</v>
      </c>
      <c r="BJ10" s="1"/>
      <c r="BK10" s="1">
        <f>BF10+BK9</f>
        <v>3</v>
      </c>
      <c r="BL10" s="1">
        <f>BG10+BL9</f>
        <v>85</v>
      </c>
      <c r="BM10" s="1">
        <f>BH10+BM9</f>
        <v>0</v>
      </c>
      <c r="BN10" s="2">
        <f>BN9/F10</f>
        <v>0.74853801169590639</v>
      </c>
      <c r="BO10" s="1"/>
      <c r="BP10" s="1">
        <f>BK10+BP9</f>
        <v>3</v>
      </c>
      <c r="BQ10" s="1">
        <f>BL10+BQ9</f>
        <v>85</v>
      </c>
      <c r="BR10" s="1">
        <f>BM10+BR9</f>
        <v>0</v>
      </c>
      <c r="BS10" s="2">
        <f>BS9/F10</f>
        <v>0.74853801169590639</v>
      </c>
    </row>
    <row r="12" spans="1:71" x14ac:dyDescent="0.25">
      <c r="A12" s="19" t="s">
        <v>124</v>
      </c>
      <c r="B12" s="1"/>
      <c r="C12" s="1"/>
      <c r="D12" s="1"/>
      <c r="E12" s="16"/>
      <c r="F12" s="1"/>
      <c r="G12" s="2"/>
      <c r="H12" s="66"/>
      <c r="I12" s="66"/>
      <c r="J12" s="76"/>
      <c r="K12" s="9">
        <v>2025</v>
      </c>
      <c r="L12" s="9">
        <v>2025</v>
      </c>
      <c r="M12" s="9"/>
      <c r="N12" s="9"/>
      <c r="O12" s="9"/>
      <c r="P12" s="77">
        <f>+H12</f>
        <v>0</v>
      </c>
      <c r="Q12" s="9"/>
      <c r="R12" s="9"/>
      <c r="S12" s="9"/>
      <c r="T12" s="9"/>
      <c r="U12" s="1">
        <f t="shared" ref="U12:U16" si="13">SUM(P12:T12)</f>
        <v>0</v>
      </c>
      <c r="V12" s="9"/>
      <c r="W12" s="9"/>
      <c r="X12" s="9"/>
      <c r="Y12" s="9"/>
      <c r="Z12" s="1">
        <f t="shared" ref="Z12:Z16" si="14">SUM(U12:Y12)</f>
        <v>0</v>
      </c>
      <c r="AA12" s="9"/>
      <c r="AB12" s="9"/>
      <c r="AC12" s="9"/>
      <c r="AD12" s="9"/>
      <c r="AE12" s="1">
        <f t="shared" ref="AE12:AE16" si="15">SUM(Z12:AD12)</f>
        <v>0</v>
      </c>
      <c r="AF12" s="9"/>
      <c r="AG12" s="9"/>
      <c r="AH12" s="9"/>
      <c r="AI12" s="9"/>
      <c r="AJ12" s="1">
        <f t="shared" ref="AJ12:AJ16" si="16">SUM(AE12:AI12)</f>
        <v>0</v>
      </c>
      <c r="AK12" s="9"/>
      <c r="AL12" s="9"/>
      <c r="AM12" s="9"/>
      <c r="AN12" s="9"/>
      <c r="AO12" s="1">
        <f t="shared" ref="AO12:AO16" si="17">SUM(AJ12:AN12)</f>
        <v>0</v>
      </c>
      <c r="AP12" s="9"/>
      <c r="AQ12" s="9"/>
      <c r="AR12" s="9"/>
      <c r="AS12" s="9"/>
      <c r="AT12" s="1">
        <f t="shared" ref="AT12:AT16" si="18">SUM(AO12:AS12)</f>
        <v>0</v>
      </c>
      <c r="AU12" s="9"/>
      <c r="AV12" s="9"/>
      <c r="AW12" s="9"/>
      <c r="AX12" s="9"/>
      <c r="AY12" s="1">
        <f t="shared" ref="AY12:AY16" si="19">SUM(AT12:AX12)</f>
        <v>0</v>
      </c>
      <c r="AZ12" s="9"/>
      <c r="BA12" s="9"/>
      <c r="BB12" s="9"/>
      <c r="BC12" s="9"/>
      <c r="BD12" s="1">
        <f t="shared" ref="BD12:BD16" si="20">SUM(AY12:BC12)</f>
        <v>0</v>
      </c>
      <c r="BE12" s="9"/>
      <c r="BF12" s="9"/>
      <c r="BG12" s="9"/>
      <c r="BH12" s="9"/>
      <c r="BI12" s="1">
        <f t="shared" ref="BI12:BI16" si="21">SUM(BD12:BH12)</f>
        <v>0</v>
      </c>
      <c r="BJ12" s="9"/>
      <c r="BK12" s="9"/>
      <c r="BL12" s="9"/>
      <c r="BM12" s="9"/>
      <c r="BN12" s="1">
        <f t="shared" ref="BN12:BN16" si="22">SUM(BI12:BM12)</f>
        <v>0</v>
      </c>
      <c r="BO12" s="9"/>
      <c r="BP12" s="9"/>
      <c r="BQ12" s="9"/>
      <c r="BR12" s="9"/>
      <c r="BS12" s="1">
        <f t="shared" ref="BS12:BS16" si="23">SUM(BN12:BR12)</f>
        <v>0</v>
      </c>
    </row>
    <row r="13" spans="1:71" s="147" customFormat="1" x14ac:dyDescent="0.25">
      <c r="A13" s="175"/>
      <c r="B13" s="141" t="s">
        <v>125</v>
      </c>
      <c r="C13" s="142">
        <v>2</v>
      </c>
      <c r="D13" s="151">
        <v>6423</v>
      </c>
      <c r="E13" s="149">
        <v>41</v>
      </c>
      <c r="F13" s="141"/>
      <c r="G13" s="143">
        <f>$BS13/E13</f>
        <v>1.0487804878048781</v>
      </c>
      <c r="H13" s="144">
        <v>41</v>
      </c>
      <c r="I13" s="144">
        <f t="shared" ref="I13:I16" si="24">+H13+J13</f>
        <v>43</v>
      </c>
      <c r="J13" s="145">
        <v>2</v>
      </c>
      <c r="K13" s="146">
        <v>2025</v>
      </c>
      <c r="L13" s="146">
        <v>2025</v>
      </c>
      <c r="M13" s="146">
        <v>1</v>
      </c>
      <c r="N13" s="146"/>
      <c r="O13" s="146"/>
      <c r="P13" s="185">
        <f t="shared" ref="P13:P16" si="25">SUM(M13:O13)+H13</f>
        <v>42</v>
      </c>
      <c r="Q13" s="146"/>
      <c r="R13" s="146"/>
      <c r="S13" s="146"/>
      <c r="T13" s="146"/>
      <c r="U13" s="141">
        <f t="shared" si="13"/>
        <v>42</v>
      </c>
      <c r="V13" s="146"/>
      <c r="W13" s="146">
        <v>1</v>
      </c>
      <c r="X13" s="146"/>
      <c r="Y13" s="146"/>
      <c r="Z13" s="141">
        <f t="shared" si="14"/>
        <v>43</v>
      </c>
      <c r="AA13" s="146"/>
      <c r="AB13" s="146"/>
      <c r="AC13" s="146"/>
      <c r="AD13" s="146"/>
      <c r="AE13" s="141">
        <f t="shared" si="15"/>
        <v>43</v>
      </c>
      <c r="AF13" s="146"/>
      <c r="AG13" s="146"/>
      <c r="AH13" s="146"/>
      <c r="AI13" s="146"/>
      <c r="AJ13" s="141">
        <f t="shared" si="16"/>
        <v>43</v>
      </c>
      <c r="AK13" s="146"/>
      <c r="AL13" s="146"/>
      <c r="AM13" s="146"/>
      <c r="AN13" s="146"/>
      <c r="AO13" s="141">
        <f t="shared" si="17"/>
        <v>43</v>
      </c>
      <c r="AP13" s="146"/>
      <c r="AQ13" s="146"/>
      <c r="AR13" s="146"/>
      <c r="AS13" s="146"/>
      <c r="AT13" s="141">
        <f t="shared" si="18"/>
        <v>43</v>
      </c>
      <c r="AU13" s="146"/>
      <c r="AV13" s="146"/>
      <c r="AW13" s="146"/>
      <c r="AX13" s="146"/>
      <c r="AY13" s="141">
        <f t="shared" si="19"/>
        <v>43</v>
      </c>
      <c r="AZ13" s="146"/>
      <c r="BA13" s="146"/>
      <c r="BB13" s="146"/>
      <c r="BC13" s="146"/>
      <c r="BD13" s="141">
        <f t="shared" si="20"/>
        <v>43</v>
      </c>
      <c r="BE13" s="146"/>
      <c r="BF13" s="146"/>
      <c r="BG13" s="146"/>
      <c r="BH13" s="146"/>
      <c r="BI13" s="141">
        <f t="shared" si="21"/>
        <v>43</v>
      </c>
      <c r="BJ13" s="146"/>
      <c r="BK13" s="146"/>
      <c r="BL13" s="146"/>
      <c r="BM13" s="146"/>
      <c r="BN13" s="141">
        <f t="shared" si="22"/>
        <v>43</v>
      </c>
      <c r="BO13" s="146"/>
      <c r="BP13" s="146"/>
      <c r="BQ13" s="146"/>
      <c r="BR13" s="146"/>
      <c r="BS13" s="141">
        <f t="shared" si="23"/>
        <v>43</v>
      </c>
    </row>
    <row r="14" spans="1:71" s="86" customFormat="1" x14ac:dyDescent="0.25">
      <c r="A14" s="94"/>
      <c r="B14" s="117" t="s">
        <v>126</v>
      </c>
      <c r="C14" s="87">
        <v>6</v>
      </c>
      <c r="D14" s="88">
        <v>1484</v>
      </c>
      <c r="E14" s="120">
        <v>12</v>
      </c>
      <c r="F14" s="82"/>
      <c r="G14" s="83">
        <f t="shared" ref="G14:G16" si="26">$BS14/E14</f>
        <v>0.91666666666666663</v>
      </c>
      <c r="H14" s="84">
        <v>5</v>
      </c>
      <c r="I14" s="84">
        <f t="shared" si="24"/>
        <v>5</v>
      </c>
      <c r="J14" s="91"/>
      <c r="K14" s="85">
        <v>2025</v>
      </c>
      <c r="L14" s="9">
        <v>2025</v>
      </c>
      <c r="M14" s="85"/>
      <c r="N14" s="85"/>
      <c r="O14" s="85"/>
      <c r="P14" s="123">
        <f t="shared" si="25"/>
        <v>5</v>
      </c>
      <c r="Q14" s="85"/>
      <c r="R14" s="85"/>
      <c r="S14" s="85"/>
      <c r="T14" s="85"/>
      <c r="U14" s="82">
        <f t="shared" si="13"/>
        <v>5</v>
      </c>
      <c r="V14" s="85"/>
      <c r="W14" s="85"/>
      <c r="X14" s="85">
        <v>6</v>
      </c>
      <c r="Y14" s="85"/>
      <c r="Z14" s="82">
        <f t="shared" si="14"/>
        <v>11</v>
      </c>
      <c r="AA14" s="85"/>
      <c r="AB14" s="85"/>
      <c r="AC14" s="85"/>
      <c r="AD14" s="85"/>
      <c r="AE14" s="82">
        <f t="shared" si="15"/>
        <v>11</v>
      </c>
      <c r="AF14" s="85"/>
      <c r="AG14" s="85"/>
      <c r="AH14" s="85"/>
      <c r="AI14" s="85"/>
      <c r="AJ14" s="82">
        <f t="shared" si="16"/>
        <v>11</v>
      </c>
      <c r="AK14" s="85"/>
      <c r="AL14" s="85"/>
      <c r="AM14" s="85"/>
      <c r="AN14" s="85"/>
      <c r="AO14" s="82">
        <f t="shared" si="17"/>
        <v>11</v>
      </c>
      <c r="AP14" s="85"/>
      <c r="AQ14" s="85"/>
      <c r="AR14" s="85"/>
      <c r="AS14" s="85"/>
      <c r="AT14" s="82">
        <f t="shared" si="18"/>
        <v>11</v>
      </c>
      <c r="AU14" s="85"/>
      <c r="AV14" s="85"/>
      <c r="AW14" s="85"/>
      <c r="AX14" s="85"/>
      <c r="AY14" s="82">
        <f t="shared" si="19"/>
        <v>11</v>
      </c>
      <c r="AZ14" s="85"/>
      <c r="BA14" s="85"/>
      <c r="BB14" s="85"/>
      <c r="BC14" s="85"/>
      <c r="BD14" s="82">
        <f t="shared" si="20"/>
        <v>11</v>
      </c>
      <c r="BE14" s="85"/>
      <c r="BF14" s="85"/>
      <c r="BG14" s="85"/>
      <c r="BH14" s="85"/>
      <c r="BI14" s="82">
        <f t="shared" si="21"/>
        <v>11</v>
      </c>
      <c r="BJ14" s="85"/>
      <c r="BK14" s="85"/>
      <c r="BL14" s="85"/>
      <c r="BM14" s="85"/>
      <c r="BN14" s="82">
        <f t="shared" si="22"/>
        <v>11</v>
      </c>
      <c r="BO14" s="85"/>
      <c r="BP14" s="85"/>
      <c r="BQ14" s="85"/>
      <c r="BR14" s="85"/>
      <c r="BS14" s="82">
        <f t="shared" si="23"/>
        <v>11</v>
      </c>
    </row>
    <row r="15" spans="1:71" s="147" customFormat="1" x14ac:dyDescent="0.25">
      <c r="A15" s="175"/>
      <c r="B15" s="181" t="s">
        <v>127</v>
      </c>
      <c r="C15" s="142">
        <v>7</v>
      </c>
      <c r="D15" s="151">
        <v>10281</v>
      </c>
      <c r="E15" s="149">
        <v>108</v>
      </c>
      <c r="F15" s="141"/>
      <c r="G15" s="143">
        <f t="shared" si="26"/>
        <v>1.0833333333333333</v>
      </c>
      <c r="H15" s="144">
        <v>55</v>
      </c>
      <c r="I15" s="144">
        <f t="shared" si="24"/>
        <v>55</v>
      </c>
      <c r="J15" s="145"/>
      <c r="K15" s="146">
        <v>2025</v>
      </c>
      <c r="L15" s="146">
        <v>2025</v>
      </c>
      <c r="M15" s="146">
        <v>2</v>
      </c>
      <c r="N15" s="146">
        <v>51</v>
      </c>
      <c r="O15" s="146"/>
      <c r="P15" s="185">
        <f t="shared" si="25"/>
        <v>108</v>
      </c>
      <c r="Q15" s="146"/>
      <c r="R15" s="146">
        <v>1</v>
      </c>
      <c r="S15" s="146"/>
      <c r="T15" s="146"/>
      <c r="U15" s="141">
        <f t="shared" si="13"/>
        <v>109</v>
      </c>
      <c r="V15" s="146"/>
      <c r="W15" s="146">
        <v>1</v>
      </c>
      <c r="X15" s="146"/>
      <c r="Y15" s="146"/>
      <c r="Z15" s="141">
        <f t="shared" si="14"/>
        <v>110</v>
      </c>
      <c r="AA15" s="146"/>
      <c r="AB15" s="146"/>
      <c r="AC15" s="146"/>
      <c r="AD15" s="146"/>
      <c r="AE15" s="141">
        <f t="shared" si="15"/>
        <v>110</v>
      </c>
      <c r="AF15" s="146"/>
      <c r="AG15" s="146"/>
      <c r="AH15" s="146"/>
      <c r="AI15" s="146"/>
      <c r="AJ15" s="141">
        <f t="shared" si="16"/>
        <v>110</v>
      </c>
      <c r="AK15" s="146"/>
      <c r="AL15" s="146"/>
      <c r="AM15" s="146"/>
      <c r="AN15" s="146"/>
      <c r="AO15" s="141">
        <f t="shared" si="17"/>
        <v>110</v>
      </c>
      <c r="AP15" s="146"/>
      <c r="AQ15" s="146">
        <v>7</v>
      </c>
      <c r="AR15" s="146"/>
      <c r="AS15" s="146"/>
      <c r="AT15" s="141">
        <f t="shared" si="18"/>
        <v>117</v>
      </c>
      <c r="AU15" s="146"/>
      <c r="AV15" s="146"/>
      <c r="AW15" s="146"/>
      <c r="AX15" s="146"/>
      <c r="AY15" s="141">
        <f t="shared" si="19"/>
        <v>117</v>
      </c>
      <c r="AZ15" s="146"/>
      <c r="BA15" s="146"/>
      <c r="BB15" s="146"/>
      <c r="BC15" s="146"/>
      <c r="BD15" s="141">
        <f t="shared" si="20"/>
        <v>117</v>
      </c>
      <c r="BE15" s="146"/>
      <c r="BF15" s="146"/>
      <c r="BG15" s="146"/>
      <c r="BH15" s="146"/>
      <c r="BI15" s="141">
        <f t="shared" si="21"/>
        <v>117</v>
      </c>
      <c r="BJ15" s="146"/>
      <c r="BK15" s="146"/>
      <c r="BL15" s="146"/>
      <c r="BM15" s="146"/>
      <c r="BN15" s="141">
        <f t="shared" si="22"/>
        <v>117</v>
      </c>
      <c r="BO15" s="146"/>
      <c r="BP15" s="146"/>
      <c r="BQ15" s="146"/>
      <c r="BR15" s="146"/>
      <c r="BS15" s="141">
        <f t="shared" si="23"/>
        <v>117</v>
      </c>
    </row>
    <row r="16" spans="1:71" s="86" customFormat="1" x14ac:dyDescent="0.25">
      <c r="A16" s="94"/>
      <c r="B16" s="82" t="s">
        <v>128</v>
      </c>
      <c r="C16" s="87">
        <v>9</v>
      </c>
      <c r="D16" s="88"/>
      <c r="E16" s="120">
        <v>38</v>
      </c>
      <c r="F16" s="82"/>
      <c r="G16" s="83">
        <f t="shared" si="26"/>
        <v>0.73684210526315785</v>
      </c>
      <c r="H16" s="84">
        <v>28</v>
      </c>
      <c r="I16" s="84">
        <f t="shared" si="24"/>
        <v>28</v>
      </c>
      <c r="J16" s="91"/>
      <c r="K16" s="85">
        <v>2025</v>
      </c>
      <c r="L16" s="9">
        <v>2025</v>
      </c>
      <c r="M16" s="85"/>
      <c r="N16" s="85"/>
      <c r="O16" s="85"/>
      <c r="P16" s="123">
        <f t="shared" si="25"/>
        <v>28</v>
      </c>
      <c r="Q16" s="85"/>
      <c r="R16" s="85"/>
      <c r="S16" s="85"/>
      <c r="T16" s="85"/>
      <c r="U16" s="82">
        <f t="shared" si="13"/>
        <v>28</v>
      </c>
      <c r="V16" s="85"/>
      <c r="W16" s="85"/>
      <c r="X16" s="85"/>
      <c r="Y16" s="85"/>
      <c r="Z16" s="82">
        <f t="shared" si="14"/>
        <v>28</v>
      </c>
      <c r="AA16" s="85"/>
      <c r="AB16" s="85"/>
      <c r="AC16" s="85"/>
      <c r="AD16" s="85"/>
      <c r="AE16" s="82">
        <f t="shared" si="15"/>
        <v>28</v>
      </c>
      <c r="AF16" s="85"/>
      <c r="AG16" s="85"/>
      <c r="AH16" s="85"/>
      <c r="AI16" s="85"/>
      <c r="AJ16" s="82">
        <f t="shared" si="16"/>
        <v>28</v>
      </c>
      <c r="AK16" s="85"/>
      <c r="AL16" s="85"/>
      <c r="AM16" s="85"/>
      <c r="AN16" s="85"/>
      <c r="AO16" s="82">
        <f t="shared" si="17"/>
        <v>28</v>
      </c>
      <c r="AP16" s="85"/>
      <c r="AQ16" s="85"/>
      <c r="AR16" s="85"/>
      <c r="AS16" s="85"/>
      <c r="AT16" s="82">
        <f t="shared" si="18"/>
        <v>28</v>
      </c>
      <c r="AU16" s="85"/>
      <c r="AV16" s="85"/>
      <c r="AW16" s="85"/>
      <c r="AX16" s="85"/>
      <c r="AY16" s="82">
        <f t="shared" si="19"/>
        <v>28</v>
      </c>
      <c r="AZ16" s="85"/>
      <c r="BA16" s="85"/>
      <c r="BB16" s="85"/>
      <c r="BC16" s="85"/>
      <c r="BD16" s="82">
        <f t="shared" si="20"/>
        <v>28</v>
      </c>
      <c r="BE16" s="85"/>
      <c r="BF16" s="85"/>
      <c r="BG16" s="85"/>
      <c r="BH16" s="85"/>
      <c r="BI16" s="82">
        <f t="shared" si="21"/>
        <v>28</v>
      </c>
      <c r="BJ16" s="85"/>
      <c r="BK16" s="85"/>
      <c r="BL16" s="85"/>
      <c r="BM16" s="85"/>
      <c r="BN16" s="82">
        <f t="shared" si="22"/>
        <v>28</v>
      </c>
      <c r="BO16" s="85"/>
      <c r="BP16" s="85"/>
      <c r="BQ16" s="85"/>
      <c r="BR16" s="85"/>
      <c r="BS16" s="82">
        <f t="shared" si="23"/>
        <v>28</v>
      </c>
    </row>
    <row r="17" spans="1:71" x14ac:dyDescent="0.25">
      <c r="A17" s="1"/>
      <c r="B17" s="1"/>
      <c r="C17" s="1"/>
      <c r="D17" s="1"/>
      <c r="E17" s="1"/>
      <c r="F17" s="1"/>
      <c r="G17" s="1"/>
      <c r="H17" s="66"/>
      <c r="I17" s="66"/>
      <c r="J17" s="66"/>
      <c r="K17" s="1"/>
      <c r="L17" s="1"/>
      <c r="M17" s="1">
        <f>SUM(M11:M16)</f>
        <v>3</v>
      </c>
      <c r="N17" s="1">
        <f>SUM(N11:N16)</f>
        <v>51</v>
      </c>
      <c r="O17" s="1">
        <f>SUM(O11:O16)</f>
        <v>0</v>
      </c>
      <c r="P17" s="66">
        <f>SUM(P12:P16)</f>
        <v>183</v>
      </c>
      <c r="Q17" s="1">
        <f>SUM(Q12:Q16)</f>
        <v>0</v>
      </c>
      <c r="R17" s="1">
        <f>SUM(R11:R16)</f>
        <v>1</v>
      </c>
      <c r="S17" s="1">
        <f>SUM(S11:S16)</f>
        <v>0</v>
      </c>
      <c r="T17" s="1">
        <f>SUM(T11:T16)</f>
        <v>0</v>
      </c>
      <c r="U17" s="1">
        <f>SUM(U12:U16)</f>
        <v>184</v>
      </c>
      <c r="V17" s="1">
        <f>SUM(V11:V16)</f>
        <v>0</v>
      </c>
      <c r="W17" s="1">
        <f>SUM(W11:W16)</f>
        <v>2</v>
      </c>
      <c r="X17" s="1">
        <f>SUM(X11:X16)</f>
        <v>6</v>
      </c>
      <c r="Y17" s="1">
        <f>SUM(Y11:Y16)</f>
        <v>0</v>
      </c>
      <c r="Z17" s="1">
        <f>SUM(Z12:Z16)</f>
        <v>192</v>
      </c>
      <c r="AA17" s="1">
        <f>SUM(AA11:AA16)</f>
        <v>0</v>
      </c>
      <c r="AB17" s="1">
        <f>SUM(AB11:AB16)</f>
        <v>0</v>
      </c>
      <c r="AC17" s="1">
        <f>SUM(AC11:AC16)</f>
        <v>0</v>
      </c>
      <c r="AD17" s="1">
        <f>SUM(AD11:AD16)</f>
        <v>0</v>
      </c>
      <c r="AE17" s="1">
        <f>SUM(AE12:AE16)</f>
        <v>192</v>
      </c>
      <c r="AF17" s="1">
        <f>SUM(AF11:AF16)</f>
        <v>0</v>
      </c>
      <c r="AG17" s="1">
        <f>SUM(AG11:AG16)</f>
        <v>0</v>
      </c>
      <c r="AH17" s="1">
        <f>SUM(AH11:AH16)</f>
        <v>0</v>
      </c>
      <c r="AI17" s="1">
        <f>SUM(AI11:AI16)</f>
        <v>0</v>
      </c>
      <c r="AJ17" s="1">
        <f>SUM(AJ12:AJ16)</f>
        <v>192</v>
      </c>
      <c r="AK17" s="1">
        <f>SUM(AK11:AK16)</f>
        <v>0</v>
      </c>
      <c r="AL17" s="1">
        <f>SUM(AL11:AL16)</f>
        <v>0</v>
      </c>
      <c r="AM17" s="1">
        <f>SUM(AM11:AM16)</f>
        <v>0</v>
      </c>
      <c r="AN17" s="1">
        <f>SUM(AN11:AN16)</f>
        <v>0</v>
      </c>
      <c r="AO17" s="1">
        <f>SUM(AO12:AO16)</f>
        <v>192</v>
      </c>
      <c r="AP17" s="1">
        <f>SUM(AP11:AP16)</f>
        <v>0</v>
      </c>
      <c r="AQ17" s="1">
        <f>SUM(AQ11:AQ16)</f>
        <v>7</v>
      </c>
      <c r="AR17" s="1">
        <f>SUM(AR11:AR16)</f>
        <v>0</v>
      </c>
      <c r="AS17" s="1">
        <f>SUM(AS11:AS16)</f>
        <v>0</v>
      </c>
      <c r="AT17" s="1">
        <f>SUM(AT12:AT16)</f>
        <v>199</v>
      </c>
      <c r="AU17" s="1">
        <f>SUM(AU11:AU16)</f>
        <v>0</v>
      </c>
      <c r="AV17" s="1">
        <f>SUM(AV11:AV16)</f>
        <v>0</v>
      </c>
      <c r="AW17" s="1">
        <f>SUM(AW11:AW16)</f>
        <v>0</v>
      </c>
      <c r="AX17" s="1">
        <f>SUM(AX11:AX16)</f>
        <v>0</v>
      </c>
      <c r="AY17" s="1">
        <f>SUM(AY12:AY16)</f>
        <v>199</v>
      </c>
      <c r="AZ17" s="1">
        <f>SUM(AZ11:AZ16)</f>
        <v>0</v>
      </c>
      <c r="BA17" s="1">
        <f>SUM(BA11:BA16)</f>
        <v>0</v>
      </c>
      <c r="BB17" s="1">
        <f>SUM(BB11:BB16)</f>
        <v>0</v>
      </c>
      <c r="BC17" s="1">
        <f>SUM(BC11:BC16)</f>
        <v>0</v>
      </c>
      <c r="BD17" s="1">
        <f>SUM(BD12:BD16)</f>
        <v>199</v>
      </c>
      <c r="BE17" s="1">
        <f>SUM(BE11:BE16)</f>
        <v>0</v>
      </c>
      <c r="BF17" s="1">
        <f>SUM(BF11:BF16)</f>
        <v>0</v>
      </c>
      <c r="BG17" s="1">
        <f>SUM(BG11:BG16)</f>
        <v>0</v>
      </c>
      <c r="BH17" s="1">
        <f>SUM(BH11:BH16)</f>
        <v>0</v>
      </c>
      <c r="BI17" s="1">
        <f>SUM(BI12:BI16)</f>
        <v>199</v>
      </c>
      <c r="BJ17" s="1">
        <f>SUM(BJ11:BJ16)</f>
        <v>0</v>
      </c>
      <c r="BK17" s="1">
        <f>SUM(BK11:BK16)</f>
        <v>0</v>
      </c>
      <c r="BL17" s="1">
        <f>SUM(BL11:BL16)</f>
        <v>0</v>
      </c>
      <c r="BM17" s="1">
        <f>SUM(BM11:BM16)</f>
        <v>0</v>
      </c>
      <c r="BN17" s="1">
        <f>SUM(BN12:BN16)</f>
        <v>199</v>
      </c>
      <c r="BO17" s="1">
        <f>SUM(BO11:BO16)</f>
        <v>0</v>
      </c>
      <c r="BP17" s="1">
        <f>SUM(BP11:BP16)</f>
        <v>0</v>
      </c>
      <c r="BQ17" s="1">
        <f>SUM(BQ11:BQ16)</f>
        <v>0</v>
      </c>
      <c r="BR17" s="1">
        <f>SUM(BR11:BR16)</f>
        <v>0</v>
      </c>
      <c r="BS17" s="1">
        <f>SUM(BS12:BS16)</f>
        <v>199</v>
      </c>
    </row>
    <row r="18" spans="1:71" s="86" customFormat="1" x14ac:dyDescent="0.25">
      <c r="A18" s="82"/>
      <c r="B18" s="82" t="s">
        <v>31</v>
      </c>
      <c r="C18" s="82">
        <f>COUNT(C13:C16)</f>
        <v>4</v>
      </c>
      <c r="D18" s="82"/>
      <c r="E18" s="82">
        <f>SUM(E12:E16)</f>
        <v>199</v>
      </c>
      <c r="F18" s="82">
        <f>SUM(E12:E16)+1</f>
        <v>200</v>
      </c>
      <c r="G18" s="83">
        <f>$BS17/F18</f>
        <v>0.995</v>
      </c>
      <c r="H18" s="84">
        <f>SUM(H12:H16)</f>
        <v>129</v>
      </c>
      <c r="I18" s="84">
        <f>SUM(I12:I16)</f>
        <v>131</v>
      </c>
      <c r="J18" s="84">
        <f>SUM(J12:J16)</f>
        <v>2</v>
      </c>
      <c r="K18" s="82"/>
      <c r="L18" s="82"/>
      <c r="M18" s="82"/>
      <c r="N18" s="82"/>
      <c r="O18" s="82"/>
      <c r="P18" s="83">
        <f>P17/F18</f>
        <v>0.91500000000000004</v>
      </c>
      <c r="Q18" s="82"/>
      <c r="R18" s="82">
        <f>M17+R17</f>
        <v>4</v>
      </c>
      <c r="S18" s="82">
        <f>N17+S17</f>
        <v>51</v>
      </c>
      <c r="T18" s="82">
        <f>O17+T17</f>
        <v>0</v>
      </c>
      <c r="U18" s="83">
        <f>U17/F18</f>
        <v>0.92</v>
      </c>
      <c r="V18" s="82"/>
      <c r="W18" s="82">
        <f>R18+W17</f>
        <v>6</v>
      </c>
      <c r="X18" s="82">
        <f>S18+X17</f>
        <v>57</v>
      </c>
      <c r="Y18" s="82">
        <f>T18+Y17</f>
        <v>0</v>
      </c>
      <c r="Z18" s="83">
        <f>Z17/F18</f>
        <v>0.96</v>
      </c>
      <c r="AA18" s="82"/>
      <c r="AB18" s="82">
        <f>W18+AB17</f>
        <v>6</v>
      </c>
      <c r="AC18" s="82">
        <f>X18+AC17</f>
        <v>57</v>
      </c>
      <c r="AD18" s="82">
        <f>Y18+AD17</f>
        <v>0</v>
      </c>
      <c r="AE18" s="83">
        <f>AE17/F18</f>
        <v>0.96</v>
      </c>
      <c r="AF18" s="82"/>
      <c r="AG18" s="82">
        <f>AB18+AG17</f>
        <v>6</v>
      </c>
      <c r="AH18" s="82">
        <f>AC18+AH17</f>
        <v>57</v>
      </c>
      <c r="AI18" s="82">
        <f>AD18+AI17</f>
        <v>0</v>
      </c>
      <c r="AJ18" s="83">
        <f>AJ17/F18</f>
        <v>0.96</v>
      </c>
      <c r="AK18" s="82"/>
      <c r="AL18" s="82">
        <f>AG18+AL17</f>
        <v>6</v>
      </c>
      <c r="AM18" s="82">
        <f>AH18+AM17</f>
        <v>57</v>
      </c>
      <c r="AN18" s="82">
        <f>AI18+AN17</f>
        <v>0</v>
      </c>
      <c r="AO18" s="83">
        <f>AO17/F18</f>
        <v>0.96</v>
      </c>
      <c r="AP18" s="82"/>
      <c r="AQ18" s="82">
        <f>AL18+AQ17</f>
        <v>13</v>
      </c>
      <c r="AR18" s="82">
        <f>AM18+AR17</f>
        <v>57</v>
      </c>
      <c r="AS18" s="82">
        <f>AN18+AS17</f>
        <v>0</v>
      </c>
      <c r="AT18" s="83">
        <f>AT17/F18</f>
        <v>0.995</v>
      </c>
      <c r="AU18" s="82"/>
      <c r="AV18" s="82">
        <f>AQ18+AV17</f>
        <v>13</v>
      </c>
      <c r="AW18" s="82">
        <f>AR18+AW17</f>
        <v>57</v>
      </c>
      <c r="AX18" s="82">
        <f>AS18+AX17</f>
        <v>0</v>
      </c>
      <c r="AY18" s="83">
        <f>AY17/F18</f>
        <v>0.995</v>
      </c>
      <c r="AZ18" s="82"/>
      <c r="BA18" s="82">
        <f>AV18+BA17</f>
        <v>13</v>
      </c>
      <c r="BB18" s="82">
        <f>AW18+BB17</f>
        <v>57</v>
      </c>
      <c r="BC18" s="82">
        <f>AX18+BC17</f>
        <v>0</v>
      </c>
      <c r="BD18" s="83">
        <f>BD17/F18</f>
        <v>0.995</v>
      </c>
      <c r="BE18" s="82"/>
      <c r="BF18" s="82">
        <f>BA18+BF17</f>
        <v>13</v>
      </c>
      <c r="BG18" s="82">
        <f>BB18+BG17</f>
        <v>57</v>
      </c>
      <c r="BH18" s="82">
        <f>BC18+BH17</f>
        <v>0</v>
      </c>
      <c r="BI18" s="83">
        <f>BI17/F18</f>
        <v>0.995</v>
      </c>
      <c r="BJ18" s="82"/>
      <c r="BK18" s="82">
        <f>BF18+BK17</f>
        <v>13</v>
      </c>
      <c r="BL18" s="82">
        <f>BG18+BL17</f>
        <v>57</v>
      </c>
      <c r="BM18" s="82">
        <f>BH18+BM17</f>
        <v>0</v>
      </c>
      <c r="BN18" s="83">
        <f>BN17/F18</f>
        <v>0.995</v>
      </c>
      <c r="BO18" s="82"/>
      <c r="BP18" s="82">
        <f>BK18+BP17</f>
        <v>13</v>
      </c>
      <c r="BQ18" s="82">
        <f>BL18+BQ17</f>
        <v>57</v>
      </c>
      <c r="BR18" s="82">
        <f>BM18+BR17</f>
        <v>0</v>
      </c>
      <c r="BS18" s="83">
        <f>BS17/F18</f>
        <v>0.995</v>
      </c>
    </row>
  </sheetData>
  <mergeCells count="12">
    <mergeCell ref="AK1:AO1"/>
    <mergeCell ref="M1:P1"/>
    <mergeCell ref="Q1:U1"/>
    <mergeCell ref="V1:Z1"/>
    <mergeCell ref="AA1:AE1"/>
    <mergeCell ref="AF1:AJ1"/>
    <mergeCell ref="BO1:BS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68A609CFB264BA4A964189E19547B" ma:contentTypeVersion="4" ma:contentTypeDescription="Create a new document." ma:contentTypeScope="" ma:versionID="28b7c06841b7ecf9c34dcd7553b94d0d">
  <xsd:schema xmlns:xsd="http://www.w3.org/2001/XMLSchema" xmlns:xs="http://www.w3.org/2001/XMLSchema" xmlns:p="http://schemas.microsoft.com/office/2006/metadata/properties" xmlns:ns2="7e44115d-c62c-4b0c-a5b7-57511ed8e13c" targetNamespace="http://schemas.microsoft.com/office/2006/metadata/properties" ma:root="true" ma:fieldsID="b0f0548e34ed19016ea1dea959670df5" ns2:_="">
    <xsd:import namespace="7e44115d-c62c-4b0c-a5b7-57511ed8e1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44115d-c62c-4b0c-a5b7-57511ed8e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C9FC28-EE22-4B07-9B0E-2E00944D50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D64AD2-2AAC-452F-9A6B-CCECAD370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3C5D79-520F-4E25-B9EF-0402A3D32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44115d-c62c-4b0c-a5b7-57511ed8e1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A</vt:lpstr>
      <vt:lpstr>C</vt:lpstr>
      <vt:lpstr>D</vt:lpstr>
      <vt:lpstr>E</vt:lpstr>
      <vt:lpstr>F</vt:lpstr>
      <vt:lpstr>G</vt:lpstr>
      <vt:lpstr>H</vt:lpstr>
      <vt:lpstr>I</vt:lpstr>
      <vt:lpstr>K</vt:lpstr>
      <vt:lpstr>L</vt:lpstr>
      <vt:lpstr>M</vt:lpstr>
      <vt:lpstr>N</vt:lpstr>
      <vt:lpstr>O</vt:lpstr>
      <vt:lpstr>P</vt:lpstr>
      <vt:lpstr>S</vt:lpstr>
      <vt:lpstr>T</vt:lpstr>
      <vt:lpstr>V</vt:lpstr>
      <vt:lpstr>W</vt:lpstr>
      <vt:lpstr>Standings</vt:lpstr>
      <vt:lpstr>variables</vt:lpstr>
      <vt:lpstr>Totals</vt:lpstr>
      <vt:lpstr>Standings!Print_Area</vt:lpstr>
      <vt:lpstr>P!Print_Titles</vt:lpstr>
      <vt:lpstr>Totals!Print_Titles</vt:lpstr>
    </vt:vector>
  </TitlesOfParts>
  <Manager/>
  <Company>KANGA-Rew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E Kitson</dc:creator>
  <cp:keywords/>
  <dc:description/>
  <cp:lastModifiedBy>Bluee Rundell</cp:lastModifiedBy>
  <cp:revision/>
  <dcterms:created xsi:type="dcterms:W3CDTF">2011-08-17T20:38:33Z</dcterms:created>
  <dcterms:modified xsi:type="dcterms:W3CDTF">2025-02-23T23:12:21Z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0x010100A1368A609CFB264BA4A964189E19547B</vt:lpwstr>
  </property>
</Properties>
</file>