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eva\Desktop\WSM\White Sheep Consulting\Resources\Financial Models\"/>
    </mc:Choice>
  </mc:AlternateContent>
  <xr:revisionPtr revIDLastSave="0" documentId="13_ncr:1_{17112AE9-AF5D-49C2-90B9-EA0A68EF8B6F}" xr6:coauthVersionLast="47" xr6:coauthVersionMax="47" xr10:uidLastSave="{00000000-0000-0000-0000-000000000000}"/>
  <bookViews>
    <workbookView xWindow="-120" yWindow="-120" windowWidth="29040" windowHeight="15720" xr2:uid="{184BCFED-F86B-4F9B-A42F-6B3330D87B8B}"/>
  </bookViews>
  <sheets>
    <sheet name="Amortization Table" sheetId="1" r:id="rId1"/>
    <sheet name="Depreciation Base" sheetId="2" r:id="rId2"/>
    <sheet name="Annual Interest" sheetId="3" r:id="rId3"/>
    <sheet name="Gross Income" sheetId="4" r:id="rId4"/>
    <sheet name="Taxes &amp; Insurance" sheetId="6" r:id="rId5"/>
    <sheet name="Tax Income" sheetId="5" r:id="rId6"/>
    <sheet name="Net Income" sheetId="7" r:id="rId7"/>
  </sheets>
  <definedNames>
    <definedName name="_xlnm._FilterDatabase" localSheetId="0" hidden="1">'Amortization Table'!$C$13:$I$373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C3" i="4"/>
  <c r="H7" i="5" l="1"/>
  <c r="C15" i="2"/>
  <c r="H8" i="5" s="1"/>
  <c r="C11" i="6"/>
  <c r="C3" i="6"/>
  <c r="C18" i="6" l="1"/>
  <c r="C4" i="6"/>
  <c r="C16" i="2"/>
  <c r="C19" i="6"/>
  <c r="C14" i="6"/>
  <c r="H9" i="5" l="1"/>
  <c r="C17" i="2"/>
  <c r="C13" i="6"/>
  <c r="C15" i="6" s="1"/>
  <c r="C31" i="6" s="1"/>
  <c r="C20" i="6"/>
  <c r="C22" i="6" s="1"/>
  <c r="C4" i="4"/>
  <c r="C9" i="4" s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13" i="1"/>
  <c r="C3" i="2"/>
  <c r="D7" i="1"/>
  <c r="D8" i="1" s="1"/>
  <c r="C5" i="2" l="1"/>
  <c r="D3" i="2"/>
  <c r="C27" i="6"/>
  <c r="C34" i="6"/>
  <c r="E17" i="7" s="1"/>
  <c r="C26" i="6"/>
  <c r="E9" i="7" s="1"/>
  <c r="C38" i="6"/>
  <c r="E20" i="5" s="1"/>
  <c r="C32" i="6"/>
  <c r="E15" i="7" s="1"/>
  <c r="C30" i="6"/>
  <c r="E12" i="5" s="1"/>
  <c r="C28" i="6"/>
  <c r="E10" i="5" s="1"/>
  <c r="C41" i="6"/>
  <c r="E23" i="5" s="1"/>
  <c r="C37" i="6"/>
  <c r="E19" i="5" s="1"/>
  <c r="C48" i="6"/>
  <c r="E30" i="5" s="1"/>
  <c r="C43" i="6"/>
  <c r="E26" i="7" s="1"/>
  <c r="C18" i="2"/>
  <c r="H10" i="5"/>
  <c r="C33" i="6"/>
  <c r="E16" i="7" s="1"/>
  <c r="C29" i="6"/>
  <c r="E12" i="7" s="1"/>
  <c r="C44" i="6"/>
  <c r="E27" i="7" s="1"/>
  <c r="C39" i="6"/>
  <c r="E21" i="5" s="1"/>
  <c r="C54" i="6"/>
  <c r="E37" i="7" s="1"/>
  <c r="C53" i="6"/>
  <c r="E36" i="7" s="1"/>
  <c r="C50" i="6"/>
  <c r="E33" i="7" s="1"/>
  <c r="C25" i="6"/>
  <c r="E7" i="5" s="1"/>
  <c r="C40" i="6"/>
  <c r="E23" i="7" s="1"/>
  <c r="C51" i="6"/>
  <c r="E34" i="7" s="1"/>
  <c r="C35" i="6"/>
  <c r="E17" i="5" s="1"/>
  <c r="C49" i="6"/>
  <c r="E32" i="7" s="1"/>
  <c r="C46" i="6"/>
  <c r="E29" i="7" s="1"/>
  <c r="C45" i="6"/>
  <c r="E28" i="7" s="1"/>
  <c r="C42" i="6"/>
  <c r="E25" i="7" s="1"/>
  <c r="C52" i="6"/>
  <c r="E35" i="7" s="1"/>
  <c r="C36" i="6"/>
  <c r="E18" i="5" s="1"/>
  <c r="C47" i="6"/>
  <c r="E30" i="7" s="1"/>
  <c r="C6" i="2"/>
  <c r="C8" i="2" s="1"/>
  <c r="C16" i="4"/>
  <c r="C17" i="7" s="1"/>
  <c r="C24" i="4"/>
  <c r="C25" i="7" s="1"/>
  <c r="E8" i="5"/>
  <c r="E22" i="7"/>
  <c r="D9" i="1"/>
  <c r="D69" i="1" s="1"/>
  <c r="D4" i="7"/>
  <c r="D42" i="6"/>
  <c r="D28" i="6"/>
  <c r="D32" i="6"/>
  <c r="D36" i="6"/>
  <c r="D40" i="6"/>
  <c r="D44" i="6"/>
  <c r="D48" i="6"/>
  <c r="D52" i="6"/>
  <c r="D25" i="6"/>
  <c r="D30" i="6"/>
  <c r="D38" i="6"/>
  <c r="D29" i="6"/>
  <c r="D33" i="6"/>
  <c r="D37" i="6"/>
  <c r="D41" i="6"/>
  <c r="D45" i="6"/>
  <c r="D49" i="6"/>
  <c r="D53" i="6"/>
  <c r="D26" i="6"/>
  <c r="D34" i="6"/>
  <c r="D35" i="6"/>
  <c r="D47" i="6"/>
  <c r="D39" i="6"/>
  <c r="D50" i="6"/>
  <c r="D27" i="6"/>
  <c r="D43" i="6"/>
  <c r="D51" i="6"/>
  <c r="D31" i="6"/>
  <c r="D46" i="6"/>
  <c r="D54" i="6"/>
  <c r="E36" i="5"/>
  <c r="E14" i="7"/>
  <c r="E13" i="5"/>
  <c r="E16" i="5"/>
  <c r="E10" i="7"/>
  <c r="E9" i="5"/>
  <c r="C8" i="4"/>
  <c r="C9" i="7" s="1"/>
  <c r="C32" i="4"/>
  <c r="C33" i="7" s="1"/>
  <c r="C23" i="4"/>
  <c r="C24" i="7" s="1"/>
  <c r="C36" i="4"/>
  <c r="C37" i="7" s="1"/>
  <c r="C28" i="4"/>
  <c r="C29" i="7" s="1"/>
  <c r="C20" i="4"/>
  <c r="C21" i="7" s="1"/>
  <c r="C12" i="4"/>
  <c r="C13" i="7" s="1"/>
  <c r="C31" i="4"/>
  <c r="C32" i="7" s="1"/>
  <c r="C15" i="4"/>
  <c r="C16" i="7" s="1"/>
  <c r="C35" i="4"/>
  <c r="C36" i="7" s="1"/>
  <c r="C27" i="4"/>
  <c r="C28" i="7" s="1"/>
  <c r="C19" i="4"/>
  <c r="C20" i="7" s="1"/>
  <c r="C11" i="4"/>
  <c r="C12" i="7" s="1"/>
  <c r="C10" i="7"/>
  <c r="C9" i="5"/>
  <c r="C34" i="4"/>
  <c r="C30" i="4"/>
  <c r="C26" i="4"/>
  <c r="C22" i="4"/>
  <c r="C18" i="4"/>
  <c r="C14" i="4"/>
  <c r="C10" i="4"/>
  <c r="C7" i="4"/>
  <c r="C33" i="4"/>
  <c r="C29" i="4"/>
  <c r="C25" i="4"/>
  <c r="C21" i="4"/>
  <c r="C17" i="4"/>
  <c r="C13" i="4"/>
  <c r="G13" i="1"/>
  <c r="E14" i="1" s="1"/>
  <c r="E15" i="5" l="1"/>
  <c r="E22" i="5"/>
  <c r="E21" i="7"/>
  <c r="E32" i="5"/>
  <c r="E11" i="7"/>
  <c r="E14" i="5"/>
  <c r="E20" i="7"/>
  <c r="E24" i="7"/>
  <c r="E18" i="7"/>
  <c r="E26" i="5"/>
  <c r="E11" i="5"/>
  <c r="E31" i="7"/>
  <c r="E19" i="7"/>
  <c r="E13" i="7"/>
  <c r="E25" i="5"/>
  <c r="E28" i="5"/>
  <c r="C24" i="5"/>
  <c r="C19" i="2"/>
  <c r="H11" i="5"/>
  <c r="E34" i="5"/>
  <c r="E24" i="5"/>
  <c r="E31" i="5"/>
  <c r="E8" i="7"/>
  <c r="E29" i="5"/>
  <c r="E27" i="5"/>
  <c r="E33" i="5"/>
  <c r="E35" i="5"/>
  <c r="D50" i="1"/>
  <c r="D94" i="1"/>
  <c r="D130" i="1"/>
  <c r="D178" i="1"/>
  <c r="D35" i="1"/>
  <c r="D71" i="1"/>
  <c r="D119" i="1"/>
  <c r="D163" i="1"/>
  <c r="D20" i="1"/>
  <c r="D68" i="1"/>
  <c r="D116" i="1"/>
  <c r="D156" i="1"/>
  <c r="D157" i="1"/>
  <c r="D25" i="1"/>
  <c r="D137" i="1"/>
  <c r="D62" i="1"/>
  <c r="D98" i="1"/>
  <c r="D146" i="1"/>
  <c r="D190" i="1"/>
  <c r="D39" i="1"/>
  <c r="D87" i="1"/>
  <c r="D131" i="1"/>
  <c r="D167" i="1"/>
  <c r="D36" i="1"/>
  <c r="D84" i="1"/>
  <c r="D120" i="1"/>
  <c r="D76" i="1"/>
  <c r="D65" i="1"/>
  <c r="D57" i="1"/>
  <c r="D30" i="1"/>
  <c r="D66" i="1"/>
  <c r="D114" i="1"/>
  <c r="D158" i="1"/>
  <c r="D14" i="1"/>
  <c r="F14" i="1" s="1"/>
  <c r="D55" i="1"/>
  <c r="D99" i="1"/>
  <c r="D135" i="1"/>
  <c r="D183" i="1"/>
  <c r="D48" i="1"/>
  <c r="D88" i="1"/>
  <c r="D136" i="1"/>
  <c r="D45" i="1"/>
  <c r="D81" i="1"/>
  <c r="D101" i="1"/>
  <c r="D34" i="1"/>
  <c r="D82" i="1"/>
  <c r="D126" i="1"/>
  <c r="D162" i="1"/>
  <c r="D23" i="1"/>
  <c r="D67" i="1"/>
  <c r="D103" i="1"/>
  <c r="D151" i="1"/>
  <c r="D16" i="1"/>
  <c r="D52" i="1"/>
  <c r="D104" i="1"/>
  <c r="D152" i="1"/>
  <c r="D61" i="1"/>
  <c r="D189" i="1"/>
  <c r="D105" i="1"/>
  <c r="D46" i="1"/>
  <c r="D78" i="1"/>
  <c r="D110" i="1"/>
  <c r="D142" i="1"/>
  <c r="D174" i="1"/>
  <c r="D19" i="1"/>
  <c r="D51" i="1"/>
  <c r="D83" i="1"/>
  <c r="D115" i="1"/>
  <c r="D147" i="1"/>
  <c r="D179" i="1"/>
  <c r="D32" i="1"/>
  <c r="D64" i="1"/>
  <c r="D100" i="1"/>
  <c r="D132" i="1"/>
  <c r="D168" i="1"/>
  <c r="D141" i="1"/>
  <c r="D181" i="1"/>
  <c r="C19" i="5"/>
  <c r="C16" i="5"/>
  <c r="D185" i="1"/>
  <c r="D22" i="1"/>
  <c r="D38" i="1"/>
  <c r="D54" i="1"/>
  <c r="D70" i="1"/>
  <c r="D86" i="1"/>
  <c r="D102" i="1"/>
  <c r="D118" i="1"/>
  <c r="D134" i="1"/>
  <c r="D150" i="1"/>
  <c r="D166" i="1"/>
  <c r="D182" i="1"/>
  <c r="D194" i="1"/>
  <c r="D27" i="1"/>
  <c r="D43" i="1"/>
  <c r="D59" i="1"/>
  <c r="D75" i="1"/>
  <c r="D91" i="1"/>
  <c r="D107" i="1"/>
  <c r="D123" i="1"/>
  <c r="D139" i="1"/>
  <c r="D155" i="1"/>
  <c r="D171" i="1"/>
  <c r="D187" i="1"/>
  <c r="D24" i="1"/>
  <c r="D40" i="1"/>
  <c r="D56" i="1"/>
  <c r="D72" i="1"/>
  <c r="D92" i="1"/>
  <c r="D108" i="1"/>
  <c r="D124" i="1"/>
  <c r="D140" i="1"/>
  <c r="D160" i="1"/>
  <c r="D148" i="1"/>
  <c r="D77" i="1"/>
  <c r="D188" i="1"/>
  <c r="D129" i="1"/>
  <c r="D117" i="1"/>
  <c r="D153" i="1"/>
  <c r="D184" i="1"/>
  <c r="D26" i="1"/>
  <c r="D42" i="1"/>
  <c r="D58" i="1"/>
  <c r="D74" i="1"/>
  <c r="D90" i="1"/>
  <c r="D106" i="1"/>
  <c r="D122" i="1"/>
  <c r="D138" i="1"/>
  <c r="D154" i="1"/>
  <c r="D170" i="1"/>
  <c r="D186" i="1"/>
  <c r="D15" i="1"/>
  <c r="D31" i="1"/>
  <c r="D47" i="1"/>
  <c r="D63" i="1"/>
  <c r="D79" i="1"/>
  <c r="D95" i="1"/>
  <c r="D111" i="1"/>
  <c r="D127" i="1"/>
  <c r="D143" i="1"/>
  <c r="D159" i="1"/>
  <c r="D175" i="1"/>
  <c r="D191" i="1"/>
  <c r="D28" i="1"/>
  <c r="D44" i="1"/>
  <c r="D60" i="1"/>
  <c r="D80" i="1"/>
  <c r="D96" i="1"/>
  <c r="D112" i="1"/>
  <c r="D128" i="1"/>
  <c r="D144" i="1"/>
  <c r="D164" i="1"/>
  <c r="D29" i="1"/>
  <c r="D93" i="1"/>
  <c r="D17" i="1"/>
  <c r="D145" i="1"/>
  <c r="D149" i="1"/>
  <c r="D177" i="1"/>
  <c r="D18" i="1"/>
  <c r="C32" i="5"/>
  <c r="C12" i="5"/>
  <c r="D109" i="1"/>
  <c r="D172" i="1"/>
  <c r="D33" i="1"/>
  <c r="D97" i="1"/>
  <c r="D161" i="1"/>
  <c r="D53" i="1"/>
  <c r="D176" i="1"/>
  <c r="D89" i="1"/>
  <c r="D193" i="1"/>
  <c r="D133" i="1"/>
  <c r="D41" i="1"/>
  <c r="D169" i="1"/>
  <c r="D125" i="1"/>
  <c r="D180" i="1"/>
  <c r="D49" i="1"/>
  <c r="D113" i="1"/>
  <c r="D173" i="1"/>
  <c r="D85" i="1"/>
  <c r="D192" i="1"/>
  <c r="D121" i="1"/>
  <c r="D37" i="1"/>
  <c r="D165" i="1"/>
  <c r="D73" i="1"/>
  <c r="F28" i="5"/>
  <c r="F29" i="7"/>
  <c r="F10" i="7"/>
  <c r="F9" i="5"/>
  <c r="F17" i="5"/>
  <c r="F18" i="7"/>
  <c r="F32" i="7"/>
  <c r="F31" i="5"/>
  <c r="F16" i="7"/>
  <c r="F15" i="5"/>
  <c r="F8" i="7"/>
  <c r="F7" i="5"/>
  <c r="F23" i="7"/>
  <c r="F22" i="5"/>
  <c r="F24" i="5"/>
  <c r="F25" i="7"/>
  <c r="D21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344" i="1"/>
  <c r="D348" i="1"/>
  <c r="D352" i="1"/>
  <c r="D356" i="1"/>
  <c r="D360" i="1"/>
  <c r="D364" i="1"/>
  <c r="D368" i="1"/>
  <c r="D372" i="1"/>
  <c r="D197" i="1"/>
  <c r="D201" i="1"/>
  <c r="D205" i="1"/>
  <c r="D213" i="1"/>
  <c r="D221" i="1"/>
  <c r="D225" i="1"/>
  <c r="D229" i="1"/>
  <c r="D241" i="1"/>
  <c r="D245" i="1"/>
  <c r="D257" i="1"/>
  <c r="D265" i="1"/>
  <c r="D273" i="1"/>
  <c r="D281" i="1"/>
  <c r="D289" i="1"/>
  <c r="D297" i="1"/>
  <c r="D309" i="1"/>
  <c r="D321" i="1"/>
  <c r="D333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42" i="1"/>
  <c r="D346" i="1"/>
  <c r="D350" i="1"/>
  <c r="D354" i="1"/>
  <c r="D358" i="1"/>
  <c r="D362" i="1"/>
  <c r="D366" i="1"/>
  <c r="D370" i="1"/>
  <c r="D217" i="1"/>
  <c r="D237" i="1"/>
  <c r="D253" i="1"/>
  <c r="D269" i="1"/>
  <c r="D285" i="1"/>
  <c r="D301" i="1"/>
  <c r="D313" i="1"/>
  <c r="D325" i="1"/>
  <c r="D337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343" i="1"/>
  <c r="D347" i="1"/>
  <c r="D351" i="1"/>
  <c r="D355" i="1"/>
  <c r="D359" i="1"/>
  <c r="D363" i="1"/>
  <c r="D367" i="1"/>
  <c r="D371" i="1"/>
  <c r="D209" i="1"/>
  <c r="D233" i="1"/>
  <c r="D249" i="1"/>
  <c r="D261" i="1"/>
  <c r="D277" i="1"/>
  <c r="D293" i="1"/>
  <c r="D305" i="1"/>
  <c r="D317" i="1"/>
  <c r="D329" i="1"/>
  <c r="D341" i="1"/>
  <c r="D349" i="1"/>
  <c r="D365" i="1"/>
  <c r="D353" i="1"/>
  <c r="D369" i="1"/>
  <c r="D357" i="1"/>
  <c r="D373" i="1"/>
  <c r="D345" i="1"/>
  <c r="D361" i="1"/>
  <c r="F36" i="5"/>
  <c r="F37" i="7"/>
  <c r="F26" i="7"/>
  <c r="F25" i="5"/>
  <c r="F30" i="7"/>
  <c r="F29" i="5"/>
  <c r="F35" i="5"/>
  <c r="F36" i="7"/>
  <c r="F20" i="7"/>
  <c r="F19" i="5"/>
  <c r="F12" i="5"/>
  <c r="F13" i="7"/>
  <c r="F27" i="7"/>
  <c r="F26" i="5"/>
  <c r="F11" i="7"/>
  <c r="F10" i="5"/>
  <c r="F13" i="5"/>
  <c r="F14" i="7"/>
  <c r="F32" i="5"/>
  <c r="F33" i="7"/>
  <c r="F16" i="5"/>
  <c r="F17" i="7"/>
  <c r="F28" i="7"/>
  <c r="F27" i="5"/>
  <c r="F11" i="5"/>
  <c r="F12" i="7"/>
  <c r="F35" i="7"/>
  <c r="F34" i="5"/>
  <c r="F19" i="7"/>
  <c r="F18" i="5"/>
  <c r="F33" i="5"/>
  <c r="F34" i="7"/>
  <c r="F21" i="5"/>
  <c r="F22" i="7"/>
  <c r="F8" i="5"/>
  <c r="F9" i="7"/>
  <c r="F23" i="5"/>
  <c r="F24" i="7"/>
  <c r="F20" i="5"/>
  <c r="F21" i="7"/>
  <c r="F31" i="7"/>
  <c r="F30" i="5"/>
  <c r="F15" i="7"/>
  <c r="F14" i="5"/>
  <c r="G9" i="5"/>
  <c r="G33" i="5"/>
  <c r="G10" i="5"/>
  <c r="G14" i="5"/>
  <c r="G18" i="5"/>
  <c r="G22" i="5"/>
  <c r="G26" i="5"/>
  <c r="G30" i="5"/>
  <c r="G34" i="5"/>
  <c r="G11" i="5"/>
  <c r="G15" i="5"/>
  <c r="G19" i="5"/>
  <c r="G23" i="5"/>
  <c r="G27" i="5"/>
  <c r="G31" i="5"/>
  <c r="G35" i="5"/>
  <c r="G13" i="5"/>
  <c r="G25" i="5"/>
  <c r="G7" i="5"/>
  <c r="G8" i="5"/>
  <c r="G12" i="5"/>
  <c r="G16" i="5"/>
  <c r="G20" i="5"/>
  <c r="G24" i="5"/>
  <c r="G28" i="5"/>
  <c r="G32" i="5"/>
  <c r="G36" i="5"/>
  <c r="G17" i="5"/>
  <c r="G21" i="5"/>
  <c r="G29" i="5"/>
  <c r="C23" i="5"/>
  <c r="C27" i="5"/>
  <c r="C35" i="5"/>
  <c r="C8" i="5"/>
  <c r="C28" i="5"/>
  <c r="C11" i="5"/>
  <c r="C15" i="5"/>
  <c r="C31" i="5"/>
  <c r="C20" i="5"/>
  <c r="C36" i="5"/>
  <c r="C22" i="7"/>
  <c r="C21" i="5"/>
  <c r="C8" i="7"/>
  <c r="C7" i="5"/>
  <c r="C23" i="7"/>
  <c r="C22" i="5"/>
  <c r="C26" i="7"/>
  <c r="C25" i="5"/>
  <c r="C11" i="7"/>
  <c r="C10" i="5"/>
  <c r="C27" i="7"/>
  <c r="C26" i="5"/>
  <c r="C14" i="7"/>
  <c r="C13" i="5"/>
  <c r="C30" i="7"/>
  <c r="C29" i="5"/>
  <c r="C15" i="7"/>
  <c r="C14" i="5"/>
  <c r="C31" i="7"/>
  <c r="C30" i="5"/>
  <c r="C18" i="7"/>
  <c r="C17" i="5"/>
  <c r="C34" i="7"/>
  <c r="C33" i="5"/>
  <c r="C19" i="7"/>
  <c r="C18" i="5"/>
  <c r="C35" i="7"/>
  <c r="C34" i="5"/>
  <c r="H12" i="5" l="1"/>
  <c r="C20" i="2"/>
  <c r="G14" i="1"/>
  <c r="E15" i="1" s="1"/>
  <c r="F15" i="1" s="1"/>
  <c r="G15" i="1" s="1"/>
  <c r="E16" i="1" s="1"/>
  <c r="F16" i="1" s="1"/>
  <c r="G16" i="1" s="1"/>
  <c r="E17" i="1" s="1"/>
  <c r="F17" i="1" s="1"/>
  <c r="G17" i="1" s="1"/>
  <c r="E18" i="1" s="1"/>
  <c r="F18" i="1" s="1"/>
  <c r="G18" i="1" s="1"/>
  <c r="E19" i="1" s="1"/>
  <c r="F19" i="1" s="1"/>
  <c r="G19" i="1" s="1"/>
  <c r="C21" i="2" l="1"/>
  <c r="H13" i="5"/>
  <c r="E20" i="1"/>
  <c r="C22" i="2" l="1"/>
  <c r="H14" i="5"/>
  <c r="F20" i="1"/>
  <c r="C23" i="2" l="1"/>
  <c r="H15" i="5"/>
  <c r="G20" i="1"/>
  <c r="E21" i="1" s="1"/>
  <c r="F21" i="1" s="1"/>
  <c r="G21" i="1" s="1"/>
  <c r="E22" i="1" s="1"/>
  <c r="C24" i="2" l="1"/>
  <c r="H16" i="5"/>
  <c r="F22" i="1"/>
  <c r="C25" i="2" l="1"/>
  <c r="H17" i="5"/>
  <c r="G22" i="1"/>
  <c r="E23" i="1" s="1"/>
  <c r="F23" i="1" s="1"/>
  <c r="G23" i="1" s="1"/>
  <c r="E24" i="1" s="1"/>
  <c r="F24" i="1" s="1"/>
  <c r="G24" i="1" s="1"/>
  <c r="C26" i="2" l="1"/>
  <c r="H18" i="5"/>
  <c r="E25" i="1"/>
  <c r="C27" i="2" l="1"/>
  <c r="H19" i="5"/>
  <c r="F25" i="1"/>
  <c r="I25" i="1"/>
  <c r="D4" i="3" s="1"/>
  <c r="C28" i="2" l="1"/>
  <c r="H20" i="5"/>
  <c r="G25" i="1"/>
  <c r="E26" i="1" s="1"/>
  <c r="J25" i="1"/>
  <c r="E4" i="3" s="1"/>
  <c r="K8" i="7" s="1"/>
  <c r="D8" i="7"/>
  <c r="D7" i="5"/>
  <c r="J7" i="5" s="1"/>
  <c r="K7" i="5" s="1"/>
  <c r="F26" i="1"/>
  <c r="H8" i="7" l="1"/>
  <c r="I8" i="7" s="1"/>
  <c r="J8" i="7" s="1"/>
  <c r="L8" i="7" s="1"/>
  <c r="L7" i="5"/>
  <c r="C29" i="2"/>
  <c r="H21" i="5"/>
  <c r="G26" i="1"/>
  <c r="E27" i="1" s="1"/>
  <c r="F27" i="1" s="1"/>
  <c r="C30" i="2" l="1"/>
  <c r="H22" i="5"/>
  <c r="G27" i="1"/>
  <c r="E28" i="1" s="1"/>
  <c r="F28" i="1" s="1"/>
  <c r="C31" i="2" l="1"/>
  <c r="H23" i="5"/>
  <c r="G28" i="1"/>
  <c r="E29" i="1" s="1"/>
  <c r="F29" i="1" s="1"/>
  <c r="C32" i="2" l="1"/>
  <c r="H24" i="5"/>
  <c r="G29" i="1"/>
  <c r="E30" i="1" s="1"/>
  <c r="F30" i="1" s="1"/>
  <c r="G30" i="1" s="1"/>
  <c r="E31" i="1" s="1"/>
  <c r="F31" i="1" s="1"/>
  <c r="G31" i="1" s="1"/>
  <c r="C33" i="2" l="1"/>
  <c r="H25" i="5"/>
  <c r="E32" i="1"/>
  <c r="F32" i="1" s="1"/>
  <c r="G32" i="1" s="1"/>
  <c r="C34" i="2" l="1"/>
  <c r="H26" i="5"/>
  <c r="E33" i="1"/>
  <c r="F33" i="1" s="1"/>
  <c r="G33" i="1" s="1"/>
  <c r="C35" i="2" l="1"/>
  <c r="H27" i="5"/>
  <c r="E34" i="1"/>
  <c r="F34" i="1" s="1"/>
  <c r="G34" i="1" s="1"/>
  <c r="C36" i="2" l="1"/>
  <c r="H28" i="5"/>
  <c r="E35" i="1"/>
  <c r="F35" i="1" s="1"/>
  <c r="G35" i="1" s="1"/>
  <c r="C37" i="2" l="1"/>
  <c r="H29" i="5"/>
  <c r="E36" i="1"/>
  <c r="F36" i="1" s="1"/>
  <c r="G36" i="1" s="1"/>
  <c r="C38" i="2" l="1"/>
  <c r="H30" i="5"/>
  <c r="E37" i="1"/>
  <c r="C39" i="2" l="1"/>
  <c r="H31" i="5"/>
  <c r="F37" i="1"/>
  <c r="I37" i="1"/>
  <c r="D5" i="3" s="1"/>
  <c r="C40" i="2" l="1"/>
  <c r="H32" i="5"/>
  <c r="G37" i="1"/>
  <c r="E38" i="1" s="1"/>
  <c r="F38" i="1" s="1"/>
  <c r="J37" i="1"/>
  <c r="E5" i="3" s="1"/>
  <c r="K9" i="7" s="1"/>
  <c r="D9" i="7"/>
  <c r="I9" i="7" s="1"/>
  <c r="J9" i="7" s="1"/>
  <c r="D8" i="5"/>
  <c r="J8" i="5" s="1"/>
  <c r="K8" i="5" s="1"/>
  <c r="H9" i="7" l="1"/>
  <c r="L8" i="5"/>
  <c r="C41" i="2"/>
  <c r="H33" i="5"/>
  <c r="L9" i="7"/>
  <c r="G38" i="1"/>
  <c r="E39" i="1" s="1"/>
  <c r="F39" i="1" s="1"/>
  <c r="C42" i="2" l="1"/>
  <c r="H34" i="5"/>
  <c r="G39" i="1"/>
  <c r="E40" i="1" s="1"/>
  <c r="F40" i="1" s="1"/>
  <c r="C43" i="2" l="1"/>
  <c r="H36" i="5" s="1"/>
  <c r="H35" i="5"/>
  <c r="G40" i="1"/>
  <c r="E41" i="1" s="1"/>
  <c r="F41" i="1" s="1"/>
  <c r="G41" i="1" l="1"/>
  <c r="E42" i="1" s="1"/>
  <c r="F42" i="1" s="1"/>
  <c r="G42" i="1" s="1"/>
  <c r="E43" i="1" s="1"/>
  <c r="F43" i="1" l="1"/>
  <c r="G43" i="1" s="1"/>
  <c r="E44" i="1" s="1"/>
  <c r="F44" i="1" s="1"/>
  <c r="G44" i="1" s="1"/>
  <c r="E45" i="1" l="1"/>
  <c r="F45" i="1" s="1"/>
  <c r="G45" i="1" s="1"/>
  <c r="E46" i="1" l="1"/>
  <c r="F46" i="1" s="1"/>
  <c r="G46" i="1" s="1"/>
  <c r="E47" i="1" l="1"/>
  <c r="F47" i="1" s="1"/>
  <c r="G47" i="1" s="1"/>
  <c r="E48" i="1" l="1"/>
  <c r="F48" i="1" s="1"/>
  <c r="G48" i="1" s="1"/>
  <c r="E49" i="1" l="1"/>
  <c r="F49" i="1" l="1"/>
  <c r="I49" i="1"/>
  <c r="D6" i="3" s="1"/>
  <c r="G49" i="1" l="1"/>
  <c r="E50" i="1" s="1"/>
  <c r="J49" i="1"/>
  <c r="E6" i="3" s="1"/>
  <c r="K10" i="7" s="1"/>
  <c r="D10" i="7"/>
  <c r="I10" i="7" s="1"/>
  <c r="J10" i="7" s="1"/>
  <c r="D9" i="5"/>
  <c r="J9" i="5" s="1"/>
  <c r="K9" i="5" s="1"/>
  <c r="F50" i="1"/>
  <c r="L9" i="5" l="1"/>
  <c r="H10" i="7" s="1"/>
  <c r="L10" i="7"/>
  <c r="G50" i="1"/>
  <c r="E51" i="1" s="1"/>
  <c r="F51" i="1" s="1"/>
  <c r="G51" i="1" s="1"/>
  <c r="E52" i="1" s="1"/>
  <c r="F52" i="1" l="1"/>
  <c r="G52" i="1" s="1"/>
  <c r="E53" i="1" s="1"/>
  <c r="F53" i="1" s="1"/>
  <c r="G53" i="1" s="1"/>
  <c r="E54" i="1" l="1"/>
  <c r="F54" i="1" s="1"/>
  <c r="G54" i="1" l="1"/>
  <c r="E55" i="1"/>
  <c r="F55" i="1" s="1"/>
  <c r="G55" i="1" s="1"/>
  <c r="E56" i="1" l="1"/>
  <c r="F56" i="1" s="1"/>
  <c r="G56" i="1" s="1"/>
  <c r="E57" i="1" l="1"/>
  <c r="F57" i="1" s="1"/>
  <c r="G57" i="1" s="1"/>
  <c r="E58" i="1" l="1"/>
  <c r="F58" i="1" s="1"/>
  <c r="G58" i="1" s="1"/>
  <c r="E59" i="1" l="1"/>
  <c r="F59" i="1" s="1"/>
  <c r="G59" i="1" s="1"/>
  <c r="E60" i="1" l="1"/>
  <c r="F60" i="1" s="1"/>
  <c r="G60" i="1" s="1"/>
  <c r="E61" i="1" l="1"/>
  <c r="F61" i="1" l="1"/>
  <c r="I61" i="1"/>
  <c r="D7" i="3" s="1"/>
  <c r="G61" i="1" l="1"/>
  <c r="E62" i="1" s="1"/>
  <c r="J61" i="1"/>
  <c r="E7" i="3" s="1"/>
  <c r="K11" i="7" s="1"/>
  <c r="D11" i="7"/>
  <c r="I11" i="7" s="1"/>
  <c r="J11" i="7" s="1"/>
  <c r="D10" i="5"/>
  <c r="J10" i="5" s="1"/>
  <c r="K10" i="5" s="1"/>
  <c r="F62" i="1"/>
  <c r="L10" i="5" l="1"/>
  <c r="H11" i="7" s="1"/>
  <c r="L11" i="7"/>
  <c r="G62" i="1"/>
  <c r="E63" i="1" s="1"/>
  <c r="F63" i="1" s="1"/>
  <c r="G63" i="1" s="1"/>
  <c r="E64" i="1"/>
  <c r="F64" i="1" s="1"/>
  <c r="G64" i="1" s="1"/>
  <c r="E65" i="1" l="1"/>
  <c r="F65" i="1" s="1"/>
  <c r="G65" i="1" s="1"/>
  <c r="E66" i="1" l="1"/>
  <c r="F66" i="1" s="1"/>
  <c r="G66" i="1" s="1"/>
  <c r="E67" i="1" l="1"/>
  <c r="F67" i="1" s="1"/>
  <c r="G67" i="1" s="1"/>
  <c r="E68" i="1" l="1"/>
  <c r="F68" i="1" s="1"/>
  <c r="G68" i="1" s="1"/>
  <c r="E69" i="1" l="1"/>
  <c r="F69" i="1" s="1"/>
  <c r="G69" i="1" s="1"/>
  <c r="E70" i="1" l="1"/>
  <c r="F70" i="1" s="1"/>
  <c r="G70" i="1" s="1"/>
  <c r="E71" i="1" l="1"/>
  <c r="F71" i="1" s="1"/>
  <c r="G71" i="1" s="1"/>
  <c r="E72" i="1" l="1"/>
  <c r="F72" i="1" s="1"/>
  <c r="G72" i="1" s="1"/>
  <c r="E73" i="1" l="1"/>
  <c r="F73" i="1" l="1"/>
  <c r="I73" i="1"/>
  <c r="D8" i="3" s="1"/>
  <c r="G73" i="1" l="1"/>
  <c r="E74" i="1" s="1"/>
  <c r="J73" i="1"/>
  <c r="E8" i="3" s="1"/>
  <c r="K12" i="7" s="1"/>
  <c r="D12" i="7"/>
  <c r="I12" i="7" s="1"/>
  <c r="J12" i="7" s="1"/>
  <c r="D11" i="5"/>
  <c r="J11" i="5" s="1"/>
  <c r="K11" i="5" s="1"/>
  <c r="F74" i="1"/>
  <c r="H12" i="7" l="1"/>
  <c r="L11" i="5"/>
  <c r="L12" i="7"/>
  <c r="G74" i="1"/>
  <c r="E75" i="1" s="1"/>
  <c r="F75" i="1" s="1"/>
  <c r="G75" i="1" s="1"/>
  <c r="E76" i="1" s="1"/>
  <c r="F76" i="1" s="1"/>
  <c r="G76" i="1" s="1"/>
  <c r="E77" i="1" l="1"/>
  <c r="F77" i="1" s="1"/>
  <c r="G77" i="1" s="1"/>
  <c r="E78" i="1" l="1"/>
  <c r="F78" i="1" s="1"/>
  <c r="G78" i="1" s="1"/>
  <c r="E79" i="1" l="1"/>
  <c r="F79" i="1" s="1"/>
  <c r="G79" i="1" s="1"/>
  <c r="E80" i="1" l="1"/>
  <c r="F80" i="1" s="1"/>
  <c r="G80" i="1" s="1"/>
  <c r="E81" i="1" l="1"/>
  <c r="F81" i="1" s="1"/>
  <c r="G81" i="1" s="1"/>
  <c r="E82" i="1" l="1"/>
  <c r="F82" i="1" s="1"/>
  <c r="G82" i="1" s="1"/>
  <c r="E83" i="1" l="1"/>
  <c r="F83" i="1" s="1"/>
  <c r="G83" i="1" s="1"/>
  <c r="E84" i="1" l="1"/>
  <c r="F84" i="1" s="1"/>
  <c r="G84" i="1" s="1"/>
  <c r="E85" i="1" l="1"/>
  <c r="F85" i="1" l="1"/>
  <c r="I85" i="1"/>
  <c r="D9" i="3" s="1"/>
  <c r="G85" i="1" l="1"/>
  <c r="E86" i="1" s="1"/>
  <c r="J85" i="1"/>
  <c r="E9" i="3" s="1"/>
  <c r="K13" i="7" s="1"/>
  <c r="D13" i="7"/>
  <c r="I13" i="7" s="1"/>
  <c r="J13" i="7" s="1"/>
  <c r="D12" i="5"/>
  <c r="J12" i="5" s="1"/>
  <c r="K12" i="5" s="1"/>
  <c r="F86" i="1"/>
  <c r="L12" i="5" l="1"/>
  <c r="H13" i="7" s="1"/>
  <c r="L13" i="7"/>
  <c r="G86" i="1"/>
  <c r="E87" i="1" s="1"/>
  <c r="F87" i="1" s="1"/>
  <c r="G87" i="1" s="1"/>
  <c r="E88" i="1" s="1"/>
  <c r="F88" i="1" s="1"/>
  <c r="G88" i="1" s="1"/>
  <c r="E89" i="1" l="1"/>
  <c r="F89" i="1" s="1"/>
  <c r="G89" i="1" l="1"/>
  <c r="E90" i="1" s="1"/>
  <c r="F90" i="1" s="1"/>
  <c r="G90" i="1" s="1"/>
  <c r="E91" i="1" l="1"/>
  <c r="F91" i="1" s="1"/>
  <c r="G91" i="1" s="1"/>
  <c r="E92" i="1" l="1"/>
  <c r="F92" i="1" s="1"/>
  <c r="G92" i="1" s="1"/>
  <c r="E93" i="1" l="1"/>
  <c r="F93" i="1" s="1"/>
  <c r="G93" i="1" s="1"/>
  <c r="E94" i="1" l="1"/>
  <c r="F94" i="1" s="1"/>
  <c r="G94" i="1" s="1"/>
  <c r="E95" i="1" l="1"/>
  <c r="F95" i="1" s="1"/>
  <c r="G95" i="1" s="1"/>
  <c r="E96" i="1" l="1"/>
  <c r="F96" i="1" s="1"/>
  <c r="G96" i="1" s="1"/>
  <c r="E97" i="1" l="1"/>
  <c r="F97" i="1" l="1"/>
  <c r="I97" i="1"/>
  <c r="D10" i="3" s="1"/>
  <c r="G97" i="1" l="1"/>
  <c r="E98" i="1" s="1"/>
  <c r="J97" i="1"/>
  <c r="E10" i="3" s="1"/>
  <c r="K14" i="7" s="1"/>
  <c r="D14" i="7"/>
  <c r="I14" i="7" s="1"/>
  <c r="J14" i="7" s="1"/>
  <c r="D13" i="5"/>
  <c r="J13" i="5" s="1"/>
  <c r="K13" i="5" s="1"/>
  <c r="F98" i="1"/>
  <c r="L13" i="5" l="1"/>
  <c r="H14" i="7" s="1"/>
  <c r="L14" i="7"/>
  <c r="G98" i="1"/>
  <c r="E99" i="1" s="1"/>
  <c r="F99" i="1" s="1"/>
  <c r="G99" i="1" s="1"/>
  <c r="E100" i="1" s="1"/>
  <c r="F100" i="1" l="1"/>
  <c r="G100" i="1" s="1"/>
  <c r="E101" i="1"/>
  <c r="F101" i="1" s="1"/>
  <c r="G101" i="1" s="1"/>
  <c r="E102" i="1" l="1"/>
  <c r="F102" i="1" s="1"/>
  <c r="G102" i="1" s="1"/>
  <c r="E103" i="1" l="1"/>
  <c r="F103" i="1" l="1"/>
  <c r="G103" i="1" l="1"/>
  <c r="E104" i="1" s="1"/>
  <c r="F104" i="1" s="1"/>
  <c r="G104" i="1" s="1"/>
  <c r="E105" i="1" s="1"/>
  <c r="F105" i="1" s="1"/>
  <c r="G105" i="1" s="1"/>
  <c r="E106" i="1" l="1"/>
  <c r="F106" i="1" s="1"/>
  <c r="G106" i="1" s="1"/>
  <c r="E107" i="1" l="1"/>
  <c r="F107" i="1" s="1"/>
  <c r="G107" i="1" s="1"/>
  <c r="E108" i="1" l="1"/>
  <c r="F108" i="1" s="1"/>
  <c r="G108" i="1" s="1"/>
  <c r="E109" i="1" l="1"/>
  <c r="F109" i="1" l="1"/>
  <c r="I109" i="1"/>
  <c r="D11" i="3" s="1"/>
  <c r="G109" i="1" l="1"/>
  <c r="E110" i="1" s="1"/>
  <c r="J109" i="1"/>
  <c r="E11" i="3" s="1"/>
  <c r="K15" i="7" s="1"/>
  <c r="D15" i="7"/>
  <c r="I15" i="7" s="1"/>
  <c r="J15" i="7" s="1"/>
  <c r="D14" i="5"/>
  <c r="J14" i="5" s="1"/>
  <c r="K14" i="5" s="1"/>
  <c r="F110" i="1"/>
  <c r="L14" i="5" l="1"/>
  <c r="H15" i="7" s="1"/>
  <c r="L15" i="7"/>
  <c r="G110" i="1"/>
  <c r="E111" i="1" s="1"/>
  <c r="F111" i="1" s="1"/>
  <c r="G111" i="1" s="1"/>
  <c r="E112" i="1" s="1"/>
  <c r="F112" i="1" s="1"/>
  <c r="G112" i="1" s="1"/>
  <c r="E113" i="1" l="1"/>
  <c r="F113" i="1" s="1"/>
  <c r="G113" i="1" l="1"/>
  <c r="E114" i="1"/>
  <c r="F114" i="1" s="1"/>
  <c r="G114" i="1" s="1"/>
  <c r="E115" i="1" l="1"/>
  <c r="F115" i="1" s="1"/>
  <c r="G115" i="1" s="1"/>
  <c r="E116" i="1" l="1"/>
  <c r="F116" i="1" s="1"/>
  <c r="G116" i="1" s="1"/>
  <c r="E117" i="1" l="1"/>
  <c r="F117" i="1" s="1"/>
  <c r="G117" i="1" s="1"/>
  <c r="E118" i="1" l="1"/>
  <c r="F118" i="1" s="1"/>
  <c r="G118" i="1" s="1"/>
  <c r="E119" i="1" l="1"/>
  <c r="F119" i="1" s="1"/>
  <c r="G119" i="1" s="1"/>
  <c r="E120" i="1" l="1"/>
  <c r="F120" i="1" s="1"/>
  <c r="G120" i="1" s="1"/>
  <c r="E121" i="1" l="1"/>
  <c r="F121" i="1" l="1"/>
  <c r="I121" i="1"/>
  <c r="D12" i="3" s="1"/>
  <c r="G121" i="1" l="1"/>
  <c r="E122" i="1" s="1"/>
  <c r="J121" i="1"/>
  <c r="E12" i="3" s="1"/>
  <c r="K16" i="7" s="1"/>
  <c r="D16" i="7"/>
  <c r="I16" i="7" s="1"/>
  <c r="J16" i="7" s="1"/>
  <c r="D15" i="5"/>
  <c r="J15" i="5" s="1"/>
  <c r="K15" i="5" s="1"/>
  <c r="F122" i="1"/>
  <c r="L15" i="5" l="1"/>
  <c r="H16" i="7" s="1"/>
  <c r="L16" i="7"/>
  <c r="G122" i="1"/>
  <c r="E123" i="1" s="1"/>
  <c r="F123" i="1" s="1"/>
  <c r="G123" i="1" s="1"/>
  <c r="E124" i="1" s="1"/>
  <c r="F124" i="1" s="1"/>
  <c r="G124" i="1" s="1"/>
  <c r="E125" i="1" l="1"/>
  <c r="F125" i="1" s="1"/>
  <c r="G125" i="1" s="1"/>
  <c r="E126" i="1" l="1"/>
  <c r="F126" i="1" s="1"/>
  <c r="G126" i="1" l="1"/>
  <c r="E127" i="1"/>
  <c r="F127" i="1" s="1"/>
  <c r="G127" i="1" s="1"/>
  <c r="E128" i="1" l="1"/>
  <c r="F128" i="1" s="1"/>
  <c r="G128" i="1" s="1"/>
  <c r="E129" i="1" l="1"/>
  <c r="F129" i="1" s="1"/>
  <c r="G129" i="1" s="1"/>
  <c r="E130" i="1" l="1"/>
  <c r="F130" i="1" s="1"/>
  <c r="G130" i="1" s="1"/>
  <c r="E131" i="1" l="1"/>
  <c r="F131" i="1" s="1"/>
  <c r="G131" i="1" s="1"/>
  <c r="E132" i="1" l="1"/>
  <c r="F132" i="1" s="1"/>
  <c r="G132" i="1" s="1"/>
  <c r="E133" i="1" l="1"/>
  <c r="F133" i="1" l="1"/>
  <c r="I133" i="1"/>
  <c r="D13" i="3" s="1"/>
  <c r="G133" i="1" l="1"/>
  <c r="E134" i="1" s="1"/>
  <c r="J133" i="1"/>
  <c r="E13" i="3" s="1"/>
  <c r="K17" i="7" s="1"/>
  <c r="D17" i="7"/>
  <c r="I17" i="7" s="1"/>
  <c r="J17" i="7" s="1"/>
  <c r="D16" i="5"/>
  <c r="J16" i="5" s="1"/>
  <c r="K16" i="5" s="1"/>
  <c r="F134" i="1"/>
  <c r="L16" i="5" l="1"/>
  <c r="H17" i="7" s="1"/>
  <c r="L17" i="7"/>
  <c r="G134" i="1"/>
  <c r="E135" i="1" s="1"/>
  <c r="F135" i="1" s="1"/>
  <c r="G135" i="1" s="1"/>
  <c r="E136" i="1" s="1"/>
  <c r="F136" i="1" s="1"/>
  <c r="G136" i="1" s="1"/>
  <c r="E137" i="1" l="1"/>
  <c r="F137" i="1" s="1"/>
  <c r="G137" i="1" s="1"/>
  <c r="E138" i="1" l="1"/>
  <c r="F138" i="1" s="1"/>
  <c r="G138" i="1" l="1"/>
  <c r="E139" i="1" s="1"/>
  <c r="F139" i="1" s="1"/>
  <c r="G139" i="1" s="1"/>
  <c r="E140" i="1" l="1"/>
  <c r="F140" i="1" s="1"/>
  <c r="G140" i="1" s="1"/>
  <c r="E141" i="1" l="1"/>
  <c r="F141" i="1" s="1"/>
  <c r="G141" i="1" l="1"/>
  <c r="E142" i="1" s="1"/>
  <c r="F142" i="1" s="1"/>
  <c r="G142" i="1" s="1"/>
  <c r="E143" i="1" l="1"/>
  <c r="F143" i="1" s="1"/>
  <c r="G143" i="1" s="1"/>
  <c r="E144" i="1" l="1"/>
  <c r="F144" i="1" s="1"/>
  <c r="G144" i="1" s="1"/>
  <c r="E145" i="1" l="1"/>
  <c r="F145" i="1" l="1"/>
  <c r="I145" i="1"/>
  <c r="D14" i="3" s="1"/>
  <c r="G145" i="1" l="1"/>
  <c r="E146" i="1" s="1"/>
  <c r="J145" i="1"/>
  <c r="E14" i="3" s="1"/>
  <c r="K18" i="7" s="1"/>
  <c r="D18" i="7"/>
  <c r="I18" i="7" s="1"/>
  <c r="J18" i="7" s="1"/>
  <c r="D17" i="5"/>
  <c r="J17" i="5" s="1"/>
  <c r="K17" i="5" s="1"/>
  <c r="F146" i="1"/>
  <c r="L17" i="5" l="1"/>
  <c r="H18" i="7" s="1"/>
  <c r="L18" i="7"/>
  <c r="G146" i="1"/>
  <c r="E147" i="1" s="1"/>
  <c r="F147" i="1" s="1"/>
  <c r="G147" i="1" s="1"/>
  <c r="E148" i="1" s="1"/>
  <c r="F148" i="1" s="1"/>
  <c r="G148" i="1" s="1"/>
  <c r="E149" i="1" l="1"/>
  <c r="F149" i="1" s="1"/>
  <c r="G149" i="1" s="1"/>
  <c r="E150" i="1" l="1"/>
  <c r="F150" i="1" s="1"/>
  <c r="G150" i="1" s="1"/>
  <c r="E151" i="1" l="1"/>
  <c r="F151" i="1" s="1"/>
  <c r="G151" i="1" s="1"/>
  <c r="E152" i="1" l="1"/>
  <c r="F152" i="1" s="1"/>
  <c r="G152" i="1" s="1"/>
  <c r="E153" i="1" l="1"/>
  <c r="F153" i="1" s="1"/>
  <c r="G153" i="1" s="1"/>
  <c r="E154" i="1" l="1"/>
  <c r="F154" i="1" s="1"/>
  <c r="G154" i="1" s="1"/>
  <c r="E155" i="1" l="1"/>
  <c r="F155" i="1" s="1"/>
  <c r="G155" i="1" s="1"/>
  <c r="E156" i="1" l="1"/>
  <c r="F156" i="1" s="1"/>
  <c r="G156" i="1" s="1"/>
  <c r="E157" i="1" l="1"/>
  <c r="F157" i="1" l="1"/>
  <c r="I157" i="1"/>
  <c r="D15" i="3" s="1"/>
  <c r="G157" i="1" l="1"/>
  <c r="E158" i="1" s="1"/>
  <c r="J157" i="1"/>
  <c r="E15" i="3" s="1"/>
  <c r="K19" i="7" s="1"/>
  <c r="D19" i="7"/>
  <c r="I19" i="7" s="1"/>
  <c r="J19" i="7" s="1"/>
  <c r="D18" i="5"/>
  <c r="J18" i="5" s="1"/>
  <c r="K18" i="5" s="1"/>
  <c r="F158" i="1"/>
  <c r="L18" i="5" l="1"/>
  <c r="H19" i="7" s="1"/>
  <c r="L19" i="7"/>
  <c r="G158" i="1"/>
  <c r="E159" i="1" s="1"/>
  <c r="F159" i="1" s="1"/>
  <c r="G159" i="1" s="1"/>
  <c r="E160" i="1" s="1"/>
  <c r="F160" i="1" s="1"/>
  <c r="G160" i="1" s="1"/>
  <c r="E161" i="1" l="1"/>
  <c r="F161" i="1" s="1"/>
  <c r="G161" i="1" s="1"/>
  <c r="E162" i="1" l="1"/>
  <c r="F162" i="1" s="1"/>
  <c r="G162" i="1" s="1"/>
  <c r="E163" i="1" l="1"/>
  <c r="F163" i="1" s="1"/>
  <c r="G163" i="1" s="1"/>
  <c r="E164" i="1" l="1"/>
  <c r="F164" i="1" s="1"/>
  <c r="G164" i="1" s="1"/>
  <c r="E165" i="1" l="1"/>
  <c r="F165" i="1" s="1"/>
  <c r="G165" i="1" s="1"/>
  <c r="E166" i="1" l="1"/>
  <c r="F166" i="1" s="1"/>
  <c r="G166" i="1" s="1"/>
  <c r="E167" i="1" l="1"/>
  <c r="F167" i="1" s="1"/>
  <c r="G167" i="1" s="1"/>
  <c r="E168" i="1" l="1"/>
  <c r="F168" i="1" s="1"/>
  <c r="G168" i="1" s="1"/>
  <c r="E169" i="1" l="1"/>
  <c r="F169" i="1" l="1"/>
  <c r="I169" i="1"/>
  <c r="D16" i="3" s="1"/>
  <c r="G169" i="1" l="1"/>
  <c r="E170" i="1" s="1"/>
  <c r="J169" i="1"/>
  <c r="E16" i="3" s="1"/>
  <c r="K20" i="7" s="1"/>
  <c r="D20" i="7"/>
  <c r="I20" i="7" s="1"/>
  <c r="J20" i="7" s="1"/>
  <c r="D19" i="5"/>
  <c r="J19" i="5" s="1"/>
  <c r="K19" i="5" s="1"/>
  <c r="F170" i="1"/>
  <c r="L19" i="5" l="1"/>
  <c r="H20" i="7" s="1"/>
  <c r="L20" i="7"/>
  <c r="G170" i="1"/>
  <c r="E171" i="1" s="1"/>
  <c r="F171" i="1" s="1"/>
  <c r="G171" i="1" s="1"/>
  <c r="E172" i="1" s="1"/>
  <c r="F172" i="1" s="1"/>
  <c r="G172" i="1" s="1"/>
  <c r="E173" i="1" l="1"/>
  <c r="F173" i="1" s="1"/>
  <c r="G173" i="1" s="1"/>
  <c r="E174" i="1" l="1"/>
  <c r="F174" i="1" s="1"/>
  <c r="G174" i="1" s="1"/>
  <c r="E175" i="1" l="1"/>
  <c r="F175" i="1" s="1"/>
  <c r="G175" i="1" s="1"/>
  <c r="E176" i="1" l="1"/>
  <c r="F176" i="1" s="1"/>
  <c r="G176" i="1" l="1"/>
  <c r="E177" i="1" s="1"/>
  <c r="F177" i="1" s="1"/>
  <c r="G177" i="1" s="1"/>
  <c r="E178" i="1" l="1"/>
  <c r="F178" i="1" s="1"/>
  <c r="G178" i="1" s="1"/>
  <c r="E179" i="1" l="1"/>
  <c r="F179" i="1" s="1"/>
  <c r="G179" i="1" s="1"/>
  <c r="E180" i="1" l="1"/>
  <c r="F180" i="1" s="1"/>
  <c r="G180" i="1" s="1"/>
  <c r="E181" i="1" l="1"/>
  <c r="F181" i="1" l="1"/>
  <c r="I181" i="1"/>
  <c r="D17" i="3" s="1"/>
  <c r="G181" i="1" l="1"/>
  <c r="E182" i="1" s="1"/>
  <c r="J181" i="1"/>
  <c r="E17" i="3" s="1"/>
  <c r="K21" i="7" s="1"/>
  <c r="D21" i="7"/>
  <c r="I21" i="7" s="1"/>
  <c r="J21" i="7" s="1"/>
  <c r="D20" i="5"/>
  <c r="J20" i="5" s="1"/>
  <c r="K20" i="5" s="1"/>
  <c r="F182" i="1"/>
  <c r="L20" i="5" l="1"/>
  <c r="H21" i="7" s="1"/>
  <c r="L21" i="7"/>
  <c r="G182" i="1"/>
  <c r="E183" i="1" s="1"/>
  <c r="F183" i="1" s="1"/>
  <c r="G183" i="1" s="1"/>
  <c r="E184" i="1" s="1"/>
  <c r="F184" i="1" s="1"/>
  <c r="G184" i="1" s="1"/>
  <c r="E185" i="1" l="1"/>
  <c r="F185" i="1" s="1"/>
  <c r="G185" i="1" s="1"/>
  <c r="E186" i="1" l="1"/>
  <c r="F186" i="1" s="1"/>
  <c r="G186" i="1" s="1"/>
  <c r="E187" i="1" l="1"/>
  <c r="F187" i="1" s="1"/>
  <c r="G187" i="1" s="1"/>
  <c r="E188" i="1" l="1"/>
  <c r="F188" i="1" s="1"/>
  <c r="G188" i="1" s="1"/>
  <c r="E189" i="1" l="1"/>
  <c r="F189" i="1" s="1"/>
  <c r="G189" i="1" s="1"/>
  <c r="E190" i="1" l="1"/>
  <c r="F190" i="1" s="1"/>
  <c r="G190" i="1" s="1"/>
  <c r="E191" i="1" l="1"/>
  <c r="F191" i="1" s="1"/>
  <c r="G191" i="1" s="1"/>
  <c r="E192" i="1" l="1"/>
  <c r="F192" i="1" s="1"/>
  <c r="G192" i="1" s="1"/>
  <c r="E193" i="1" l="1"/>
  <c r="F193" i="1" l="1"/>
  <c r="I193" i="1"/>
  <c r="D18" i="3" s="1"/>
  <c r="G193" i="1" l="1"/>
  <c r="E194" i="1" s="1"/>
  <c r="J193" i="1"/>
  <c r="E18" i="3" s="1"/>
  <c r="K22" i="7" s="1"/>
  <c r="D22" i="7"/>
  <c r="I22" i="7" s="1"/>
  <c r="J22" i="7" s="1"/>
  <c r="D21" i="5"/>
  <c r="J21" i="5" s="1"/>
  <c r="K21" i="5" s="1"/>
  <c r="F194" i="1"/>
  <c r="L21" i="5" l="1"/>
  <c r="H22" i="7" s="1"/>
  <c r="L22" i="7"/>
  <c r="G194" i="1"/>
  <c r="E195" i="1" s="1"/>
  <c r="F195" i="1" s="1"/>
  <c r="G195" i="1" s="1"/>
  <c r="E196" i="1" s="1"/>
  <c r="F196" i="1" s="1"/>
  <c r="G196" i="1" s="1"/>
  <c r="E197" i="1" l="1"/>
  <c r="F197" i="1" s="1"/>
  <c r="G197" i="1" s="1"/>
  <c r="E198" i="1" l="1"/>
  <c r="F198" i="1" s="1"/>
  <c r="G198" i="1" s="1"/>
  <c r="E199" i="1" l="1"/>
  <c r="F199" i="1" s="1"/>
  <c r="G199" i="1" s="1"/>
  <c r="E200" i="1" l="1"/>
  <c r="F200" i="1" s="1"/>
  <c r="G200" i="1" s="1"/>
  <c r="E201" i="1" l="1"/>
  <c r="F201" i="1" s="1"/>
  <c r="G201" i="1" s="1"/>
  <c r="E202" i="1" l="1"/>
  <c r="F202" i="1" s="1"/>
  <c r="G202" i="1" s="1"/>
  <c r="E203" i="1" l="1"/>
  <c r="F203" i="1" s="1"/>
  <c r="G203" i="1" s="1"/>
  <c r="E204" i="1" l="1"/>
  <c r="F204" i="1" s="1"/>
  <c r="G204" i="1" s="1"/>
  <c r="E205" i="1" l="1"/>
  <c r="F205" i="1" l="1"/>
  <c r="I205" i="1"/>
  <c r="D19" i="3" s="1"/>
  <c r="G205" i="1" l="1"/>
  <c r="J205" i="1"/>
  <c r="E19" i="3" s="1"/>
  <c r="K23" i="7" s="1"/>
  <c r="D23" i="7"/>
  <c r="I23" i="7" s="1"/>
  <c r="J23" i="7" s="1"/>
  <c r="D22" i="5"/>
  <c r="J22" i="5" s="1"/>
  <c r="K22" i="5" s="1"/>
  <c r="E206" i="1"/>
  <c r="L22" i="5" l="1"/>
  <c r="H23" i="7" s="1"/>
  <c r="L23" i="7"/>
  <c r="F206" i="1"/>
  <c r="G206" i="1" l="1"/>
  <c r="E207" i="1" s="1"/>
  <c r="F207" i="1" l="1"/>
  <c r="G207" i="1" l="1"/>
  <c r="E208" i="1" s="1"/>
  <c r="F208" i="1" l="1"/>
  <c r="G208" i="1" l="1"/>
  <c r="E209" i="1"/>
  <c r="F209" i="1" l="1"/>
  <c r="G209" i="1" l="1"/>
  <c r="E210" i="1" s="1"/>
  <c r="F210" i="1" l="1"/>
  <c r="G210" i="1" l="1"/>
  <c r="E211" i="1" s="1"/>
  <c r="F211" i="1" s="1"/>
  <c r="G211" i="1" s="1"/>
  <c r="E212" i="1" l="1"/>
  <c r="F212" i="1" s="1"/>
  <c r="G212" i="1" s="1"/>
  <c r="E213" i="1" l="1"/>
  <c r="F213" i="1" s="1"/>
  <c r="G213" i="1" s="1"/>
  <c r="E214" i="1" l="1"/>
  <c r="F214" i="1" s="1"/>
  <c r="G214" i="1" s="1"/>
  <c r="E215" i="1" l="1"/>
  <c r="F215" i="1" s="1"/>
  <c r="G215" i="1" s="1"/>
  <c r="E216" i="1" l="1"/>
  <c r="F216" i="1" s="1"/>
  <c r="G216" i="1" s="1"/>
  <c r="E217" i="1" l="1"/>
  <c r="F217" i="1" l="1"/>
  <c r="I217" i="1"/>
  <c r="D20" i="3" s="1"/>
  <c r="G217" i="1" l="1"/>
  <c r="J217" i="1"/>
  <c r="E20" i="3" s="1"/>
  <c r="K24" i="7" s="1"/>
  <c r="D24" i="7"/>
  <c r="I24" i="7" s="1"/>
  <c r="J24" i="7" s="1"/>
  <c r="D23" i="5"/>
  <c r="J23" i="5" s="1"/>
  <c r="K23" i="5" s="1"/>
  <c r="E218" i="1"/>
  <c r="L23" i="5" l="1"/>
  <c r="H24" i="7" s="1"/>
  <c r="L24" i="7"/>
  <c r="F218" i="1"/>
  <c r="G218" i="1" l="1"/>
  <c r="E219" i="1"/>
  <c r="F219" i="1" l="1"/>
  <c r="G219" i="1" l="1"/>
  <c r="E220" i="1"/>
  <c r="F220" i="1" l="1"/>
  <c r="G220" i="1" l="1"/>
  <c r="E221" i="1" s="1"/>
  <c r="F221" i="1" s="1"/>
  <c r="G221" i="1" s="1"/>
  <c r="E222" i="1" s="1"/>
  <c r="F222" i="1" s="1"/>
  <c r="G222" i="1" s="1"/>
  <c r="E223" i="1" s="1"/>
  <c r="F223" i="1" s="1"/>
  <c r="G223" i="1" s="1"/>
  <c r="E224" i="1" l="1"/>
  <c r="F224" i="1" l="1"/>
  <c r="G224" i="1" l="1"/>
  <c r="E225" i="1" s="1"/>
  <c r="F225" i="1" s="1"/>
  <c r="G225" i="1" s="1"/>
  <c r="E226" i="1" s="1"/>
  <c r="F226" i="1" s="1"/>
  <c r="G226" i="1" s="1"/>
  <c r="E227" i="1" s="1"/>
  <c r="F227" i="1" s="1"/>
  <c r="G227" i="1" s="1"/>
  <c r="E228" i="1" s="1"/>
  <c r="F228" i="1" s="1"/>
  <c r="G228" i="1" s="1"/>
  <c r="E229" i="1" s="1"/>
  <c r="F229" i="1" l="1"/>
  <c r="I229" i="1"/>
  <c r="D21" i="3" s="1"/>
  <c r="G229" i="1" l="1"/>
  <c r="J229" i="1"/>
  <c r="E21" i="3" s="1"/>
  <c r="K25" i="7" s="1"/>
  <c r="D25" i="7"/>
  <c r="I25" i="7" s="1"/>
  <c r="J25" i="7" s="1"/>
  <c r="D24" i="5"/>
  <c r="J24" i="5" s="1"/>
  <c r="K24" i="5" s="1"/>
  <c r="E230" i="1"/>
  <c r="L24" i="5" l="1"/>
  <c r="H25" i="7" s="1"/>
  <c r="L25" i="7"/>
  <c r="F230" i="1"/>
  <c r="G230" i="1" l="1"/>
  <c r="E231" i="1" s="1"/>
  <c r="F231" i="1" l="1"/>
  <c r="G231" i="1" l="1"/>
  <c r="E232" i="1"/>
  <c r="F232" i="1" l="1"/>
  <c r="G232" i="1" l="1"/>
  <c r="E233" i="1" s="1"/>
  <c r="F233" i="1" l="1"/>
  <c r="G233" i="1" l="1"/>
  <c r="E234" i="1" s="1"/>
  <c r="F234" i="1" l="1"/>
  <c r="G234" i="1" l="1"/>
  <c r="E235" i="1" s="1"/>
  <c r="F235" i="1" s="1"/>
  <c r="G235" i="1" s="1"/>
  <c r="E236" i="1" l="1"/>
  <c r="F236" i="1" s="1"/>
  <c r="G236" i="1" s="1"/>
  <c r="E237" i="1" l="1"/>
  <c r="F237" i="1" s="1"/>
  <c r="G237" i="1" s="1"/>
  <c r="E238" i="1" l="1"/>
  <c r="F238" i="1" s="1"/>
  <c r="G238" i="1" s="1"/>
  <c r="E239" i="1" l="1"/>
  <c r="F239" i="1" s="1"/>
  <c r="G239" i="1" s="1"/>
  <c r="E240" i="1" l="1"/>
  <c r="F240" i="1" s="1"/>
  <c r="G240" i="1" s="1"/>
  <c r="E241" i="1" l="1"/>
  <c r="F241" i="1" l="1"/>
  <c r="I241" i="1"/>
  <c r="D22" i="3" s="1"/>
  <c r="G241" i="1" l="1"/>
  <c r="E242" i="1" s="1"/>
  <c r="J241" i="1"/>
  <c r="E22" i="3" s="1"/>
  <c r="K26" i="7" s="1"/>
  <c r="D26" i="7"/>
  <c r="I26" i="7" s="1"/>
  <c r="J26" i="7" s="1"/>
  <c r="D25" i="5"/>
  <c r="J25" i="5" s="1"/>
  <c r="K25" i="5" s="1"/>
  <c r="F242" i="1"/>
  <c r="L25" i="5" l="1"/>
  <c r="H26" i="7" s="1"/>
  <c r="L26" i="7"/>
  <c r="G242" i="1"/>
  <c r="E243" i="1" s="1"/>
  <c r="F243" i="1" s="1"/>
  <c r="G243" i="1" s="1"/>
  <c r="E244" i="1" s="1"/>
  <c r="F244" i="1" s="1"/>
  <c r="G244" i="1" s="1"/>
  <c r="E245" i="1" s="1"/>
  <c r="F245" i="1" s="1"/>
  <c r="G245" i="1" s="1"/>
  <c r="E246" i="1" s="1"/>
  <c r="F246" i="1" s="1"/>
  <c r="G246" i="1" s="1"/>
  <c r="E247" i="1" s="1"/>
  <c r="F247" i="1" s="1"/>
  <c r="G247" i="1" s="1"/>
  <c r="E248" i="1" s="1"/>
  <c r="F248" i="1" s="1"/>
  <c r="G248" i="1" s="1"/>
  <c r="E249" i="1" s="1"/>
  <c r="F249" i="1" s="1"/>
  <c r="G249" i="1" s="1"/>
  <c r="E250" i="1" s="1"/>
  <c r="F250" i="1" s="1"/>
  <c r="G250" i="1" s="1"/>
  <c r="E251" i="1" s="1"/>
  <c r="F251" i="1" s="1"/>
  <c r="G251" i="1" s="1"/>
  <c r="E252" i="1" s="1"/>
  <c r="F252" i="1" s="1"/>
  <c r="G252" i="1" s="1"/>
  <c r="E253" i="1" s="1"/>
  <c r="F253" i="1" s="1"/>
  <c r="G253" i="1" s="1"/>
  <c r="E254" i="1" s="1"/>
  <c r="J253" i="1" l="1"/>
  <c r="E23" i="3" s="1"/>
  <c r="K27" i="7" s="1"/>
  <c r="F254" i="1"/>
  <c r="I253" i="1"/>
  <c r="D23" i="3" s="1"/>
  <c r="G254" i="1" l="1"/>
  <c r="E255" i="1" s="1"/>
  <c r="F255" i="1" s="1"/>
  <c r="G255" i="1" s="1"/>
  <c r="E256" i="1" s="1"/>
  <c r="D27" i="7"/>
  <c r="I27" i="7" s="1"/>
  <c r="J27" i="7" s="1"/>
  <c r="L27" i="7" s="1"/>
  <c r="D26" i="5"/>
  <c r="J26" i="5" s="1"/>
  <c r="K26" i="5" s="1"/>
  <c r="L26" i="5" l="1"/>
  <c r="H27" i="7" s="1"/>
  <c r="F256" i="1"/>
  <c r="G256" i="1" s="1"/>
  <c r="E257" i="1" l="1"/>
  <c r="F257" i="1" l="1"/>
  <c r="G257" i="1" l="1"/>
  <c r="E258" i="1" s="1"/>
  <c r="F258" i="1" l="1"/>
  <c r="G258" i="1" l="1"/>
  <c r="E259" i="1" s="1"/>
  <c r="F259" i="1" s="1"/>
  <c r="G259" i="1" s="1"/>
  <c r="E260" i="1" s="1"/>
  <c r="F260" i="1" s="1"/>
  <c r="G260" i="1" s="1"/>
  <c r="E261" i="1" s="1"/>
  <c r="F261" i="1" s="1"/>
  <c r="G261" i="1" s="1"/>
  <c r="E262" i="1" s="1"/>
  <c r="F262" i="1" s="1"/>
  <c r="G262" i="1" s="1"/>
  <c r="E263" i="1" s="1"/>
  <c r="F263" i="1" s="1"/>
  <c r="G263" i="1" s="1"/>
  <c r="E264" i="1" s="1"/>
  <c r="F264" i="1" s="1"/>
  <c r="G264" i="1" s="1"/>
  <c r="E265" i="1" s="1"/>
  <c r="F265" i="1" s="1"/>
  <c r="G265" i="1" s="1"/>
  <c r="E266" i="1" s="1"/>
  <c r="F266" i="1" s="1"/>
  <c r="G266" i="1" l="1"/>
  <c r="E267" i="1" s="1"/>
  <c r="F267" i="1" s="1"/>
  <c r="G267" i="1" s="1"/>
  <c r="E268" i="1" s="1"/>
  <c r="F268" i="1" s="1"/>
  <c r="G268" i="1" s="1"/>
  <c r="E269" i="1" s="1"/>
  <c r="F269" i="1" s="1"/>
  <c r="G269" i="1" s="1"/>
  <c r="E270" i="1" s="1"/>
  <c r="F270" i="1" s="1"/>
  <c r="G270" i="1" s="1"/>
  <c r="E271" i="1" s="1"/>
  <c r="F271" i="1" s="1"/>
  <c r="G271" i="1" s="1"/>
  <c r="E272" i="1" s="1"/>
  <c r="F272" i="1" s="1"/>
  <c r="G272" i="1" s="1"/>
  <c r="E273" i="1" s="1"/>
  <c r="F273" i="1" s="1"/>
  <c r="G273" i="1" s="1"/>
  <c r="I265" i="1"/>
  <c r="D24" i="3" s="1"/>
  <c r="D28" i="7" s="1"/>
  <c r="I28" i="7" s="1"/>
  <c r="J28" i="7" s="1"/>
  <c r="J265" i="1"/>
  <c r="E24" i="3" s="1"/>
  <c r="K28" i="7" s="1"/>
  <c r="L28" i="7" l="1"/>
  <c r="D27" i="5"/>
  <c r="J27" i="5" s="1"/>
  <c r="K27" i="5" s="1"/>
  <c r="E274" i="1"/>
  <c r="L27" i="5" l="1"/>
  <c r="H28" i="7" s="1"/>
  <c r="F274" i="1"/>
  <c r="G274" i="1" l="1"/>
  <c r="E275" i="1" s="1"/>
  <c r="F275" i="1" s="1"/>
  <c r="G275" i="1" s="1"/>
  <c r="E276" i="1" s="1"/>
  <c r="F276" i="1" s="1"/>
  <c r="G276" i="1" s="1"/>
  <c r="E277" i="1" l="1"/>
  <c r="F277" i="1" s="1"/>
  <c r="G277" i="1" s="1"/>
  <c r="J277" i="1" l="1"/>
  <c r="E25" i="3" s="1"/>
  <c r="K29" i="7" s="1"/>
  <c r="I277" i="1"/>
  <c r="D25" i="3" s="1"/>
  <c r="E278" i="1"/>
  <c r="D29" i="7" l="1"/>
  <c r="I29" i="7" s="1"/>
  <c r="J29" i="7" s="1"/>
  <c r="L29" i="7" s="1"/>
  <c r="D28" i="5"/>
  <c r="J28" i="5" s="1"/>
  <c r="K28" i="5" s="1"/>
  <c r="F278" i="1"/>
  <c r="L28" i="5" l="1"/>
  <c r="H29" i="7" s="1"/>
  <c r="G278" i="1"/>
  <c r="E279" i="1" s="1"/>
  <c r="F279" i="1" l="1"/>
  <c r="G279" i="1" l="1"/>
  <c r="E280" i="1" s="1"/>
  <c r="F280" i="1" l="1"/>
  <c r="G280" i="1" l="1"/>
  <c r="E281" i="1" s="1"/>
  <c r="F281" i="1" l="1"/>
  <c r="G281" i="1" l="1"/>
  <c r="E282" i="1" s="1"/>
  <c r="F282" i="1" s="1"/>
  <c r="G282" i="1" s="1"/>
  <c r="E283" i="1" s="1"/>
  <c r="F283" i="1" s="1"/>
  <c r="G283" i="1" s="1"/>
  <c r="E284" i="1" s="1"/>
  <c r="F284" i="1" s="1"/>
  <c r="G284" i="1" s="1"/>
  <c r="E285" i="1" s="1"/>
  <c r="F285" i="1" s="1"/>
  <c r="G285" i="1" s="1"/>
  <c r="E286" i="1" s="1"/>
  <c r="F286" i="1" s="1"/>
  <c r="G286" i="1" s="1"/>
  <c r="E287" i="1" s="1"/>
  <c r="F287" i="1" s="1"/>
  <c r="G287" i="1" s="1"/>
  <c r="E288" i="1" s="1"/>
  <c r="F288" i="1" s="1"/>
  <c r="G288" i="1" s="1"/>
  <c r="E289" i="1" s="1"/>
  <c r="F289" i="1" s="1"/>
  <c r="G289" i="1" s="1"/>
  <c r="J289" i="1" l="1"/>
  <c r="E26" i="3" s="1"/>
  <c r="K30" i="7" s="1"/>
  <c r="E290" i="1"/>
  <c r="I289" i="1"/>
  <c r="D26" i="3" s="1"/>
  <c r="D30" i="7" l="1"/>
  <c r="I30" i="7" s="1"/>
  <c r="J30" i="7" s="1"/>
  <c r="L30" i="7" s="1"/>
  <c r="D29" i="5"/>
  <c r="J29" i="5" s="1"/>
  <c r="K29" i="5" s="1"/>
  <c r="F290" i="1"/>
  <c r="H30" i="7" l="1"/>
  <c r="L29" i="5"/>
  <c r="G290" i="1"/>
  <c r="E291" i="1"/>
  <c r="F291" i="1" l="1"/>
  <c r="G291" i="1" l="1"/>
  <c r="E292" i="1"/>
  <c r="F292" i="1" l="1"/>
  <c r="G292" i="1" l="1"/>
  <c r="E293" i="1" s="1"/>
  <c r="F293" i="1" s="1"/>
  <c r="G293" i="1" s="1"/>
  <c r="E294" i="1" s="1"/>
  <c r="F294" i="1" s="1"/>
  <c r="G294" i="1" s="1"/>
  <c r="E295" i="1" s="1"/>
  <c r="F295" i="1" s="1"/>
  <c r="G295" i="1" s="1"/>
  <c r="E296" i="1" s="1"/>
  <c r="F296" i="1" s="1"/>
  <c r="G296" i="1" s="1"/>
  <c r="E297" i="1" s="1"/>
  <c r="F297" i="1" s="1"/>
  <c r="G297" i="1" s="1"/>
  <c r="E298" i="1" s="1"/>
  <c r="F298" i="1" l="1"/>
  <c r="G298" i="1" s="1"/>
  <c r="E299" i="1" s="1"/>
  <c r="F299" i="1" s="1"/>
  <c r="G299" i="1" s="1"/>
  <c r="E300" i="1" l="1"/>
  <c r="F300" i="1" l="1"/>
  <c r="G300" i="1" s="1"/>
  <c r="E301" i="1" l="1"/>
  <c r="F301" i="1" l="1"/>
  <c r="I301" i="1"/>
  <c r="D27" i="3" s="1"/>
  <c r="G301" i="1" l="1"/>
  <c r="J301" i="1"/>
  <c r="E27" i="3" s="1"/>
  <c r="K31" i="7" s="1"/>
  <c r="D31" i="7"/>
  <c r="I31" i="7" s="1"/>
  <c r="J31" i="7" s="1"/>
  <c r="D30" i="5"/>
  <c r="J30" i="5" s="1"/>
  <c r="K30" i="5" s="1"/>
  <c r="E302" i="1"/>
  <c r="L30" i="5" l="1"/>
  <c r="H31" i="7" s="1"/>
  <c r="L31" i="7"/>
  <c r="F302" i="1"/>
  <c r="G302" i="1" l="1"/>
  <c r="E303" i="1" s="1"/>
  <c r="F303" i="1" s="1"/>
  <c r="G303" i="1" s="1"/>
  <c r="E304" i="1" s="1"/>
  <c r="F304" i="1" s="1"/>
  <c r="G304" i="1" s="1"/>
  <c r="E305" i="1" s="1"/>
  <c r="F305" i="1" s="1"/>
  <c r="G305" i="1" s="1"/>
  <c r="E306" i="1" s="1"/>
  <c r="F306" i="1" s="1"/>
  <c r="G306" i="1" s="1"/>
  <c r="E307" i="1" l="1"/>
  <c r="F307" i="1" s="1"/>
  <c r="G307" i="1" s="1"/>
  <c r="E308" i="1" l="1"/>
  <c r="F308" i="1" l="1"/>
  <c r="G308" i="1" l="1"/>
  <c r="E309" i="1" s="1"/>
  <c r="F309" i="1" s="1"/>
  <c r="G309" i="1" s="1"/>
  <c r="E310" i="1" s="1"/>
  <c r="F310" i="1" s="1"/>
  <c r="G310" i="1" s="1"/>
  <c r="E311" i="1" s="1"/>
  <c r="F311" i="1" l="1"/>
  <c r="G311" i="1" l="1"/>
  <c r="E312" i="1" s="1"/>
  <c r="F312" i="1" s="1"/>
  <c r="G312" i="1" s="1"/>
  <c r="E313" i="1" s="1"/>
  <c r="F313" i="1" l="1"/>
  <c r="I313" i="1"/>
  <c r="D28" i="3" s="1"/>
  <c r="G313" i="1" l="1"/>
  <c r="J313" i="1"/>
  <c r="E28" i="3" s="1"/>
  <c r="K32" i="7" s="1"/>
  <c r="D32" i="7"/>
  <c r="I32" i="7" s="1"/>
  <c r="J32" i="7" s="1"/>
  <c r="D31" i="5"/>
  <c r="J31" i="5" s="1"/>
  <c r="K31" i="5" s="1"/>
  <c r="E314" i="1"/>
  <c r="L31" i="5" l="1"/>
  <c r="H32" i="7" s="1"/>
  <c r="L32" i="7"/>
  <c r="F314" i="1"/>
  <c r="G314" i="1" l="1"/>
  <c r="E315" i="1" s="1"/>
  <c r="F315" i="1" l="1"/>
  <c r="G315" i="1" l="1"/>
  <c r="E316" i="1" s="1"/>
  <c r="F316" i="1" s="1"/>
  <c r="G316" i="1" s="1"/>
  <c r="E317" i="1" s="1"/>
  <c r="F317" i="1" s="1"/>
  <c r="G317" i="1" s="1"/>
  <c r="E318" i="1" s="1"/>
  <c r="F318" i="1" s="1"/>
  <c r="G318" i="1" s="1"/>
  <c r="E319" i="1" l="1"/>
  <c r="F319" i="1" s="1"/>
  <c r="G319" i="1" s="1"/>
  <c r="E320" i="1" l="1"/>
  <c r="F320" i="1" s="1"/>
  <c r="G320" i="1" s="1"/>
  <c r="E321" i="1" s="1"/>
  <c r="F321" i="1" s="1"/>
  <c r="G321" i="1" l="1"/>
  <c r="E322" i="1" s="1"/>
  <c r="F322" i="1" s="1"/>
  <c r="G322" i="1" s="1"/>
  <c r="E323" i="1" s="1"/>
  <c r="F323" i="1" s="1"/>
  <c r="G323" i="1" s="1"/>
  <c r="E324" i="1" s="1"/>
  <c r="F324" i="1" s="1"/>
  <c r="G324" i="1" s="1"/>
  <c r="E325" i="1" s="1"/>
  <c r="F325" i="1" s="1"/>
  <c r="G325" i="1" s="1"/>
  <c r="E326" i="1" s="1"/>
  <c r="J325" i="1" l="1"/>
  <c r="E29" i="3" s="1"/>
  <c r="K33" i="7" s="1"/>
  <c r="I325" i="1"/>
  <c r="D29" i="3" s="1"/>
  <c r="F326" i="1"/>
  <c r="G326" i="1" l="1"/>
  <c r="E327" i="1" s="1"/>
  <c r="D33" i="7"/>
  <c r="I33" i="7" s="1"/>
  <c r="J33" i="7" s="1"/>
  <c r="L33" i="7" s="1"/>
  <c r="D32" i="5"/>
  <c r="J32" i="5" s="1"/>
  <c r="K32" i="5" s="1"/>
  <c r="L32" i="5" l="1"/>
  <c r="H33" i="7" s="1"/>
  <c r="F327" i="1"/>
  <c r="G327" i="1" l="1"/>
  <c r="E328" i="1"/>
  <c r="F328" i="1" l="1"/>
  <c r="G328" i="1" l="1"/>
  <c r="E329" i="1" s="1"/>
  <c r="F329" i="1" s="1"/>
  <c r="G329" i="1" s="1"/>
  <c r="E330" i="1" s="1"/>
  <c r="F330" i="1" s="1"/>
  <c r="G330" i="1" s="1"/>
  <c r="E331" i="1" s="1"/>
  <c r="F331" i="1" s="1"/>
  <c r="G331" i="1" s="1"/>
  <c r="E332" i="1" s="1"/>
  <c r="F332" i="1" s="1"/>
  <c r="G332" i="1" s="1"/>
  <c r="E333" i="1" s="1"/>
  <c r="F333" i="1" s="1"/>
  <c r="G333" i="1" s="1"/>
  <c r="E334" i="1" s="1"/>
  <c r="F334" i="1" s="1"/>
  <c r="G334" i="1" s="1"/>
  <c r="E335" i="1" l="1"/>
  <c r="F335" i="1" s="1"/>
  <c r="G335" i="1" l="1"/>
  <c r="E336" i="1" s="1"/>
  <c r="F336" i="1" s="1"/>
  <c r="G336" i="1" s="1"/>
  <c r="E337" i="1" s="1"/>
  <c r="F337" i="1" l="1"/>
  <c r="I337" i="1"/>
  <c r="D30" i="3" s="1"/>
  <c r="G337" i="1" l="1"/>
  <c r="E338" i="1" s="1"/>
  <c r="J337" i="1"/>
  <c r="E30" i="3" s="1"/>
  <c r="K34" i="7" s="1"/>
  <c r="D34" i="7"/>
  <c r="I34" i="7" s="1"/>
  <c r="J34" i="7" s="1"/>
  <c r="D33" i="5"/>
  <c r="J33" i="5" s="1"/>
  <c r="K33" i="5" s="1"/>
  <c r="F338" i="1"/>
  <c r="L33" i="5" l="1"/>
  <c r="H34" i="7" s="1"/>
  <c r="L34" i="7"/>
  <c r="G338" i="1"/>
  <c r="E339" i="1"/>
  <c r="F339" i="1" l="1"/>
  <c r="G339" i="1" l="1"/>
  <c r="E340" i="1"/>
  <c r="F340" i="1" l="1"/>
  <c r="G340" i="1" l="1"/>
  <c r="E341" i="1" s="1"/>
  <c r="F341" i="1" s="1"/>
  <c r="G341" i="1" s="1"/>
  <c r="E342" i="1"/>
  <c r="F342" i="1" l="1"/>
  <c r="G342" i="1" l="1"/>
  <c r="E343" i="1" s="1"/>
  <c r="F343" i="1" s="1"/>
  <c r="G343" i="1" s="1"/>
  <c r="E344" i="1" s="1"/>
  <c r="F344" i="1" l="1"/>
  <c r="G344" i="1" l="1"/>
  <c r="E345" i="1" s="1"/>
  <c r="F345" i="1" s="1"/>
  <c r="G345" i="1" s="1"/>
  <c r="E346" i="1" s="1"/>
  <c r="F346" i="1" s="1"/>
  <c r="G346" i="1" s="1"/>
  <c r="E347" i="1" s="1"/>
  <c r="F347" i="1" s="1"/>
  <c r="G347" i="1" s="1"/>
  <c r="E348" i="1" s="1"/>
  <c r="F348" i="1" s="1"/>
  <c r="G348" i="1" s="1"/>
  <c r="E349" i="1" s="1"/>
  <c r="F349" i="1" l="1"/>
  <c r="I349" i="1"/>
  <c r="D31" i="3" s="1"/>
  <c r="G349" i="1" l="1"/>
  <c r="J349" i="1"/>
  <c r="E31" i="3" s="1"/>
  <c r="K35" i="7" s="1"/>
  <c r="D35" i="7"/>
  <c r="I35" i="7" s="1"/>
  <c r="J35" i="7" s="1"/>
  <c r="D34" i="5"/>
  <c r="J34" i="5" s="1"/>
  <c r="K34" i="5" s="1"/>
  <c r="E350" i="1"/>
  <c r="L34" i="5" l="1"/>
  <c r="H35" i="7" s="1"/>
  <c r="L35" i="7"/>
  <c r="F350" i="1"/>
  <c r="G350" i="1" l="1"/>
  <c r="E351" i="1" s="1"/>
  <c r="F351" i="1" s="1"/>
  <c r="G351" i="1" s="1"/>
  <c r="E352" i="1"/>
  <c r="F352" i="1" l="1"/>
  <c r="G352" i="1" s="1"/>
  <c r="E353" i="1" s="1"/>
  <c r="F353" i="1" s="1"/>
  <c r="G353" i="1" s="1"/>
  <c r="E354" i="1" s="1"/>
  <c r="F354" i="1" s="1"/>
  <c r="G354" i="1" s="1"/>
  <c r="E355" i="1" s="1"/>
  <c r="F355" i="1" s="1"/>
  <c r="G355" i="1" s="1"/>
  <c r="E356" i="1" l="1"/>
  <c r="F356" i="1" s="1"/>
  <c r="G356" i="1" s="1"/>
  <c r="E357" i="1" s="1"/>
  <c r="F357" i="1" s="1"/>
  <c r="G357" i="1" s="1"/>
  <c r="E358" i="1" l="1"/>
  <c r="F358" i="1" s="1"/>
  <c r="G358" i="1" s="1"/>
  <c r="E359" i="1" l="1"/>
  <c r="F359" i="1" l="1"/>
  <c r="G359" i="1" s="1"/>
  <c r="E360" i="1" l="1"/>
  <c r="F360" i="1" s="1"/>
  <c r="G360" i="1" s="1"/>
  <c r="E361" i="1" s="1"/>
  <c r="F361" i="1" l="1"/>
  <c r="I361" i="1"/>
  <c r="D32" i="3" s="1"/>
  <c r="G361" i="1" l="1"/>
  <c r="J361" i="1"/>
  <c r="E32" i="3" s="1"/>
  <c r="K36" i="7" s="1"/>
  <c r="D36" i="7"/>
  <c r="I36" i="7" s="1"/>
  <c r="J36" i="7" s="1"/>
  <c r="D35" i="5"/>
  <c r="J35" i="5" s="1"/>
  <c r="K35" i="5" s="1"/>
  <c r="E362" i="1"/>
  <c r="L35" i="5" l="1"/>
  <c r="H36" i="7" s="1"/>
  <c r="L36" i="7"/>
  <c r="F362" i="1"/>
  <c r="G362" i="1" l="1"/>
  <c r="E363" i="1" s="1"/>
  <c r="F363" i="1" l="1"/>
  <c r="G363" i="1" l="1"/>
  <c r="E364" i="1" s="1"/>
  <c r="F364" i="1" l="1"/>
  <c r="G364" i="1" l="1"/>
  <c r="E365" i="1" s="1"/>
  <c r="F365" i="1" s="1"/>
  <c r="G365" i="1" s="1"/>
  <c r="E366" i="1" s="1"/>
  <c r="F366" i="1" s="1"/>
  <c r="G366" i="1" s="1"/>
  <c r="E367" i="1" s="1"/>
  <c r="F367" i="1" s="1"/>
  <c r="G367" i="1" s="1"/>
  <c r="E368" i="1" s="1"/>
  <c r="F368" i="1" s="1"/>
  <c r="G368" i="1" s="1"/>
  <c r="E369" i="1" s="1"/>
  <c r="F369" i="1" s="1"/>
  <c r="G369" i="1" s="1"/>
  <c r="E370" i="1" l="1"/>
  <c r="F370" i="1" s="1"/>
  <c r="G370" i="1" s="1"/>
  <c r="E371" i="1" l="1"/>
  <c r="F371" i="1" s="1"/>
  <c r="G371" i="1" s="1"/>
  <c r="E372" i="1" l="1"/>
  <c r="F372" i="1" s="1"/>
  <c r="G372" i="1" s="1"/>
  <c r="E373" i="1" s="1"/>
  <c r="F373" i="1" l="1"/>
  <c r="I373" i="1"/>
  <c r="D33" i="3" s="1"/>
  <c r="G373" i="1" l="1"/>
  <c r="J373" i="1"/>
  <c r="E33" i="3" s="1"/>
  <c r="K37" i="7" s="1"/>
  <c r="D37" i="7"/>
  <c r="I37" i="7" s="1"/>
  <c r="J37" i="7" s="1"/>
  <c r="D36" i="5"/>
  <c r="J36" i="5" s="1"/>
  <c r="K36" i="5" s="1"/>
  <c r="L36" i="5" l="1"/>
  <c r="H37" i="7" s="1"/>
  <c r="L37" i="7"/>
  <c r="D3" i="7"/>
  <c r="D5" i="7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<sst xmlns="http://schemas.openxmlformats.org/spreadsheetml/2006/main" count="72" uniqueCount="54">
  <si>
    <t>Rate</t>
  </si>
  <si>
    <t>Payment</t>
  </si>
  <si>
    <t>Current</t>
  </si>
  <si>
    <t>Amortization Table</t>
  </si>
  <si>
    <t>PMT</t>
  </si>
  <si>
    <t xml:space="preserve">Period </t>
  </si>
  <si>
    <t>Interest</t>
  </si>
  <si>
    <t>Principal</t>
  </si>
  <si>
    <t>Depreciation</t>
  </si>
  <si>
    <t>Down Payment</t>
  </si>
  <si>
    <t>Down Payment %</t>
  </si>
  <si>
    <t>Home Price</t>
  </si>
  <si>
    <t>Loan Balance</t>
  </si>
  <si>
    <t>Land Value Percentage</t>
  </si>
  <si>
    <t>Land Value</t>
  </si>
  <si>
    <t>Improved Value</t>
  </si>
  <si>
    <t>Annual Depreciation</t>
  </si>
  <si>
    <t>Monthly Rent</t>
  </si>
  <si>
    <t>Annual Income</t>
  </si>
  <si>
    <t>Year</t>
  </si>
  <si>
    <t>Gross Income</t>
  </si>
  <si>
    <t>Income</t>
  </si>
  <si>
    <t>Assessed Value</t>
  </si>
  <si>
    <t>City Tax Rate</t>
  </si>
  <si>
    <t>County Tax Rate</t>
  </si>
  <si>
    <t>PMI Rate</t>
  </si>
  <si>
    <t>Home Insurance Rate</t>
  </si>
  <si>
    <t>Taxes</t>
  </si>
  <si>
    <t>PMI Insurance</t>
  </si>
  <si>
    <t>Home Insurance</t>
  </si>
  <si>
    <t>Total</t>
  </si>
  <si>
    <t>City Taxes</t>
  </si>
  <si>
    <t>County Taxes</t>
  </si>
  <si>
    <t>Total Annual Insurance</t>
  </si>
  <si>
    <t>Insurance</t>
  </si>
  <si>
    <t>Annual Capex</t>
  </si>
  <si>
    <t>Amount</t>
  </si>
  <si>
    <t>Annual Capex Depreciation Increase</t>
  </si>
  <si>
    <t>Depreciation Addition</t>
  </si>
  <si>
    <t>Total Costs</t>
  </si>
  <si>
    <t>Tax Income</t>
  </si>
  <si>
    <t>Tax Cost</t>
  </si>
  <si>
    <t>Other Expenses</t>
  </si>
  <si>
    <t>Cash Income</t>
  </si>
  <si>
    <t>Tax Benefit/Burden</t>
  </si>
  <si>
    <t>Equity Income</t>
  </si>
  <si>
    <t>30 Year</t>
  </si>
  <si>
    <t>Total 30 Investment Value</t>
  </si>
  <si>
    <t>Worst</t>
  </si>
  <si>
    <t>Likely</t>
  </si>
  <si>
    <t>Best</t>
  </si>
  <si>
    <t>Total Return</t>
  </si>
  <si>
    <t>Tax Bracket</t>
  </si>
  <si>
    <t>Version 1.0 Updated Q125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</si>
</sst>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164" fontId="2" fillId="0" borderId="0" xfId="2" applyNumberFormat="1" applyFont="1"/>
    <xf numFmtId="9" fontId="2" fillId="0" borderId="0" xfId="2" applyFont="1"/>
    <xf numFmtId="43" fontId="2" fillId="0" borderId="0" xfId="1" applyFont="1"/>
    <xf numFmtId="10" fontId="2" fillId="0" borderId="0" xfId="2" applyNumberFormat="1" applyFont="1"/>
    <xf numFmtId="10" fontId="0" fillId="0" borderId="0" xfId="0" applyNumberFormat="1"/>
    <xf numFmtId="0" fontId="3" fillId="0" borderId="0" xfId="0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3" fontId="3" fillId="0" borderId="0" xfId="0" applyNumberFormat="1" applyFont="1"/>
    <xf numFmtId="43" fontId="0" fillId="2" borderId="1" xfId="0" applyNumberFormat="1" applyFill="1" applyBorder="1"/>
    <xf numFmtId="164" fontId="0" fillId="0" borderId="0" xfId="2" applyNumberFormat="1" applyFont="1"/>
    <xf numFmtId="9" fontId="0" fillId="0" borderId="0" xfId="2" applyFont="1"/>
    <xf numFmtId="0" fontId="3" fillId="0" borderId="0" xfId="0" applyFont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D2D1-1906-4F21-9488-C0D453332119}">
  <dimension ref="A1:J373"/>
  <sheetViews>
    <sheetView showGridLines="0" tabSelected="1" workbookViewId="0">
      <selection activeCell="F1" sqref="F1"/>
    </sheetView>
  </sheetViews>
  <sheetFormatPr defaultRowHeight="15" x14ac:dyDescent="0.25"/>
  <cols>
    <col min="1" max="1" width="20" customWidth="1"/>
    <col min="3" max="3" width="18.140625" bestFit="1" customWidth="1"/>
    <col min="4" max="4" width="11.5703125" bestFit="1" customWidth="1"/>
    <col min="5" max="5" width="8" bestFit="1" customWidth="1"/>
    <col min="6" max="6" width="10.28515625" bestFit="1" customWidth="1"/>
    <col min="7" max="7" width="11.5703125" bestFit="1" customWidth="1"/>
    <col min="8" max="8" width="7" bestFit="1" customWidth="1"/>
    <col min="9" max="9" width="9.5703125" style="1" bestFit="1" customWidth="1"/>
    <col min="10" max="10" width="10.5703125" bestFit="1" customWidth="1"/>
    <col min="11" max="11" width="17" bestFit="1" customWidth="1"/>
    <col min="12" max="12" width="29.42578125" bestFit="1" customWidth="1"/>
    <col min="13" max="13" width="17" bestFit="1" customWidth="1"/>
  </cols>
  <sheetData>
    <row r="1" spans="1:8" ht="99" customHeight="1" x14ac:dyDescent="0.25">
      <c r="A1" t="e" vm="1">
        <v>#VALUE!</v>
      </c>
      <c r="C1" s="16" t="s">
        <v>53</v>
      </c>
    </row>
    <row r="3" spans="1:8" x14ac:dyDescent="0.25">
      <c r="D3" t="s">
        <v>2</v>
      </c>
    </row>
    <row r="4" spans="1:8" x14ac:dyDescent="0.25">
      <c r="C4" t="s">
        <v>0</v>
      </c>
      <c r="D4" s="4">
        <v>0.04</v>
      </c>
    </row>
    <row r="5" spans="1:8" x14ac:dyDescent="0.25">
      <c r="C5" t="s">
        <v>11</v>
      </c>
      <c r="D5" s="6">
        <v>237900</v>
      </c>
    </row>
    <row r="6" spans="1:8" x14ac:dyDescent="0.25">
      <c r="C6" t="s">
        <v>10</v>
      </c>
      <c r="D6" s="5">
        <v>0.05</v>
      </c>
    </row>
    <row r="7" spans="1:8" x14ac:dyDescent="0.25">
      <c r="C7" t="s">
        <v>9</v>
      </c>
      <c r="D7" s="1">
        <f>D5*D6</f>
        <v>11895</v>
      </c>
    </row>
    <row r="8" spans="1:8" x14ac:dyDescent="0.25">
      <c r="C8" t="s">
        <v>12</v>
      </c>
      <c r="D8" s="1">
        <f>D5-D7</f>
        <v>226005</v>
      </c>
    </row>
    <row r="9" spans="1:8" x14ac:dyDescent="0.25">
      <c r="C9" t="s">
        <v>4</v>
      </c>
      <c r="D9" s="2">
        <f>PMT(D4/12,30*12,-D8,0,1)</f>
        <v>1075.3977792525366</v>
      </c>
    </row>
    <row r="11" spans="1:8" x14ac:dyDescent="0.25">
      <c r="C11" t="s">
        <v>3</v>
      </c>
    </row>
    <row r="12" spans="1:8" x14ac:dyDescent="0.25">
      <c r="C12" t="s">
        <v>5</v>
      </c>
      <c r="D12" t="s">
        <v>1</v>
      </c>
      <c r="E12" t="s">
        <v>6</v>
      </c>
      <c r="F12" t="s">
        <v>7</v>
      </c>
    </row>
    <row r="13" spans="1:8" x14ac:dyDescent="0.25">
      <c r="C13">
        <v>0</v>
      </c>
      <c r="G13" s="1">
        <f>D8</f>
        <v>226005</v>
      </c>
      <c r="H13" s="1">
        <f>C13/12</f>
        <v>0</v>
      </c>
    </row>
    <row r="14" spans="1:8" x14ac:dyDescent="0.25">
      <c r="C14">
        <v>1</v>
      </c>
      <c r="D14" s="2">
        <f>-$D$9</f>
        <v>-1075.3977792525366</v>
      </c>
      <c r="E14" s="3">
        <f>$D$4/12*G13</f>
        <v>753.35</v>
      </c>
      <c r="F14" s="3">
        <f>D14+E14</f>
        <v>-322.04777925253654</v>
      </c>
      <c r="G14" s="3">
        <f>G13+F14</f>
        <v>225682.95222074745</v>
      </c>
      <c r="H14" s="1">
        <f t="shared" ref="H14:H77" si="0">C14/12</f>
        <v>8.3333333333333329E-2</v>
      </c>
    </row>
    <row r="15" spans="1:8" x14ac:dyDescent="0.25">
      <c r="C15">
        <v>2</v>
      </c>
      <c r="D15" s="2">
        <f t="shared" ref="D15:D78" si="1">-$D$9</f>
        <v>-1075.3977792525366</v>
      </c>
      <c r="E15" s="3">
        <f t="shared" ref="E15:E78" si="2">$D$4/12*G14</f>
        <v>752.27650740249157</v>
      </c>
      <c r="F15" s="3">
        <f t="shared" ref="F15:F78" si="3">D15+E15</f>
        <v>-323.12127185004499</v>
      </c>
      <c r="G15" s="3">
        <f t="shared" ref="G15:G78" si="4">G14+F15</f>
        <v>225359.8309488974</v>
      </c>
      <c r="H15" s="1">
        <f t="shared" si="0"/>
        <v>0.16666666666666666</v>
      </c>
    </row>
    <row r="16" spans="1:8" x14ac:dyDescent="0.25">
      <c r="C16">
        <v>3</v>
      </c>
      <c r="D16" s="2">
        <f t="shared" si="1"/>
        <v>-1075.3977792525366</v>
      </c>
      <c r="E16" s="3">
        <f t="shared" si="2"/>
        <v>751.19943649632478</v>
      </c>
      <c r="F16" s="3">
        <f t="shared" si="3"/>
        <v>-324.19834275621179</v>
      </c>
      <c r="G16" s="3">
        <f t="shared" si="4"/>
        <v>225035.63260614118</v>
      </c>
      <c r="H16" s="1">
        <f t="shared" si="0"/>
        <v>0.25</v>
      </c>
    </row>
    <row r="17" spans="3:10" x14ac:dyDescent="0.25">
      <c r="C17">
        <v>4</v>
      </c>
      <c r="D17" s="2">
        <f t="shared" si="1"/>
        <v>-1075.3977792525366</v>
      </c>
      <c r="E17" s="3">
        <f t="shared" si="2"/>
        <v>750.11877535380404</v>
      </c>
      <c r="F17" s="3">
        <f t="shared" si="3"/>
        <v>-325.27900389873253</v>
      </c>
      <c r="G17" s="3">
        <f t="shared" si="4"/>
        <v>224710.35360224245</v>
      </c>
      <c r="H17" s="1">
        <f t="shared" si="0"/>
        <v>0.33333333333333331</v>
      </c>
    </row>
    <row r="18" spans="3:10" x14ac:dyDescent="0.25">
      <c r="C18">
        <v>5</v>
      </c>
      <c r="D18" s="2">
        <f t="shared" si="1"/>
        <v>-1075.3977792525366</v>
      </c>
      <c r="E18" s="3">
        <f t="shared" si="2"/>
        <v>749.03451200747486</v>
      </c>
      <c r="F18" s="3">
        <f t="shared" si="3"/>
        <v>-326.36326724506171</v>
      </c>
      <c r="G18" s="3">
        <f t="shared" si="4"/>
        <v>224383.99033499739</v>
      </c>
      <c r="H18" s="1">
        <f t="shared" si="0"/>
        <v>0.41666666666666669</v>
      </c>
    </row>
    <row r="19" spans="3:10" x14ac:dyDescent="0.25">
      <c r="C19">
        <v>6</v>
      </c>
      <c r="D19" s="2">
        <f t="shared" si="1"/>
        <v>-1075.3977792525366</v>
      </c>
      <c r="E19" s="3">
        <f t="shared" si="2"/>
        <v>747.94663444999139</v>
      </c>
      <c r="F19" s="3">
        <f t="shared" si="3"/>
        <v>-327.45114480254517</v>
      </c>
      <c r="G19" s="3">
        <f t="shared" si="4"/>
        <v>224056.53919019483</v>
      </c>
      <c r="H19" s="1">
        <f t="shared" si="0"/>
        <v>0.5</v>
      </c>
    </row>
    <row r="20" spans="3:10" x14ac:dyDescent="0.25">
      <c r="C20">
        <v>7</v>
      </c>
      <c r="D20" s="2">
        <f t="shared" si="1"/>
        <v>-1075.3977792525366</v>
      </c>
      <c r="E20" s="3">
        <f t="shared" si="2"/>
        <v>746.85513063398287</v>
      </c>
      <c r="F20" s="3">
        <f t="shared" si="3"/>
        <v>-328.5426486185537</v>
      </c>
      <c r="G20" s="3">
        <f t="shared" si="4"/>
        <v>223727.99654157629</v>
      </c>
      <c r="H20" s="1">
        <f t="shared" si="0"/>
        <v>0.58333333333333337</v>
      </c>
    </row>
    <row r="21" spans="3:10" x14ac:dyDescent="0.25">
      <c r="C21">
        <v>8</v>
      </c>
      <c r="D21" s="2">
        <f t="shared" si="1"/>
        <v>-1075.3977792525366</v>
      </c>
      <c r="E21" s="3">
        <f t="shared" si="2"/>
        <v>745.75998847192102</v>
      </c>
      <c r="F21" s="3">
        <f t="shared" si="3"/>
        <v>-329.63779078061555</v>
      </c>
      <c r="G21" s="3">
        <f t="shared" si="4"/>
        <v>223398.35875079568</v>
      </c>
      <c r="H21" s="1">
        <f t="shared" si="0"/>
        <v>0.66666666666666663</v>
      </c>
    </row>
    <row r="22" spans="3:10" x14ac:dyDescent="0.25">
      <c r="C22">
        <v>9</v>
      </c>
      <c r="D22" s="2">
        <f t="shared" si="1"/>
        <v>-1075.3977792525366</v>
      </c>
      <c r="E22" s="3">
        <f t="shared" si="2"/>
        <v>744.66119583598561</v>
      </c>
      <c r="F22" s="3">
        <f t="shared" si="3"/>
        <v>-330.73658341655096</v>
      </c>
      <c r="G22" s="3">
        <f t="shared" si="4"/>
        <v>223067.62216737913</v>
      </c>
      <c r="H22" s="1">
        <f t="shared" si="0"/>
        <v>0.75</v>
      </c>
    </row>
    <row r="23" spans="3:10" x14ac:dyDescent="0.25">
      <c r="C23">
        <v>10</v>
      </c>
      <c r="D23" s="2">
        <f t="shared" si="1"/>
        <v>-1075.3977792525366</v>
      </c>
      <c r="E23" s="3">
        <f t="shared" si="2"/>
        <v>743.55874055793049</v>
      </c>
      <c r="F23" s="3">
        <f t="shared" si="3"/>
        <v>-331.83903869460607</v>
      </c>
      <c r="G23" s="3">
        <f t="shared" si="4"/>
        <v>222735.78312868453</v>
      </c>
      <c r="H23" s="1">
        <f t="shared" si="0"/>
        <v>0.83333333333333337</v>
      </c>
    </row>
    <row r="24" spans="3:10" x14ac:dyDescent="0.25">
      <c r="C24">
        <v>11</v>
      </c>
      <c r="D24" s="2">
        <f t="shared" si="1"/>
        <v>-1075.3977792525366</v>
      </c>
      <c r="E24" s="3">
        <f t="shared" si="2"/>
        <v>742.45261042894845</v>
      </c>
      <c r="F24" s="3">
        <f t="shared" si="3"/>
        <v>-332.94516882358812</v>
      </c>
      <c r="G24" s="3">
        <f t="shared" si="4"/>
        <v>222402.83795986095</v>
      </c>
      <c r="H24" s="1">
        <f t="shared" si="0"/>
        <v>0.91666666666666663</v>
      </c>
    </row>
    <row r="25" spans="3:10" x14ac:dyDescent="0.25">
      <c r="C25">
        <v>12</v>
      </c>
      <c r="D25" s="2">
        <f t="shared" si="1"/>
        <v>-1075.3977792525366</v>
      </c>
      <c r="E25" s="3">
        <f t="shared" si="2"/>
        <v>741.34279319953657</v>
      </c>
      <c r="F25" s="3">
        <f t="shared" si="3"/>
        <v>-334.05498605299999</v>
      </c>
      <c r="G25" s="3">
        <f t="shared" si="4"/>
        <v>222068.78297380795</v>
      </c>
      <c r="H25" s="1">
        <f t="shared" si="0"/>
        <v>1</v>
      </c>
      <c r="I25" s="1">
        <f>SUM(E14:E25)</f>
        <v>8968.5563248383914</v>
      </c>
      <c r="J25" s="3">
        <f>-SUM(F14:F25)</f>
        <v>3936.2170261920473</v>
      </c>
    </row>
    <row r="26" spans="3:10" x14ac:dyDescent="0.25">
      <c r="C26">
        <v>13</v>
      </c>
      <c r="D26" s="2">
        <f t="shared" si="1"/>
        <v>-1075.3977792525366</v>
      </c>
      <c r="E26" s="3">
        <f t="shared" si="2"/>
        <v>740.22927657935986</v>
      </c>
      <c r="F26" s="3">
        <f t="shared" si="3"/>
        <v>-335.1685026731767</v>
      </c>
      <c r="G26" s="3">
        <f t="shared" si="4"/>
        <v>221733.61447113476</v>
      </c>
      <c r="H26" s="1">
        <f t="shared" si="0"/>
        <v>1.0833333333333333</v>
      </c>
    </row>
    <row r="27" spans="3:10" x14ac:dyDescent="0.25">
      <c r="C27">
        <v>14</v>
      </c>
      <c r="D27" s="2">
        <f t="shared" si="1"/>
        <v>-1075.3977792525366</v>
      </c>
      <c r="E27" s="3">
        <f t="shared" si="2"/>
        <v>739.11204823711591</v>
      </c>
      <c r="F27" s="3">
        <f t="shared" si="3"/>
        <v>-336.28573101542065</v>
      </c>
      <c r="G27" s="3">
        <f t="shared" si="4"/>
        <v>221397.32874011935</v>
      </c>
      <c r="H27" s="1">
        <f t="shared" si="0"/>
        <v>1.1666666666666667</v>
      </c>
    </row>
    <row r="28" spans="3:10" x14ac:dyDescent="0.25">
      <c r="C28">
        <v>15</v>
      </c>
      <c r="D28" s="2">
        <f t="shared" si="1"/>
        <v>-1075.3977792525366</v>
      </c>
      <c r="E28" s="3">
        <f t="shared" si="2"/>
        <v>737.99109580039794</v>
      </c>
      <c r="F28" s="3">
        <f t="shared" si="3"/>
        <v>-337.40668345213862</v>
      </c>
      <c r="G28" s="3">
        <f t="shared" si="4"/>
        <v>221059.92205666722</v>
      </c>
      <c r="H28" s="1">
        <f t="shared" si="0"/>
        <v>1.25</v>
      </c>
    </row>
    <row r="29" spans="3:10" x14ac:dyDescent="0.25">
      <c r="C29">
        <v>16</v>
      </c>
      <c r="D29" s="2">
        <f t="shared" si="1"/>
        <v>-1075.3977792525366</v>
      </c>
      <c r="E29" s="3">
        <f t="shared" si="2"/>
        <v>736.86640685555744</v>
      </c>
      <c r="F29" s="3">
        <f t="shared" si="3"/>
        <v>-338.53137239697912</v>
      </c>
      <c r="G29" s="3">
        <f t="shared" si="4"/>
        <v>220721.39068427024</v>
      </c>
      <c r="H29" s="1">
        <f t="shared" si="0"/>
        <v>1.3333333333333333</v>
      </c>
    </row>
    <row r="30" spans="3:10" x14ac:dyDescent="0.25">
      <c r="C30">
        <v>17</v>
      </c>
      <c r="D30" s="2">
        <f t="shared" si="1"/>
        <v>-1075.3977792525366</v>
      </c>
      <c r="E30" s="3">
        <f t="shared" si="2"/>
        <v>735.73796894756754</v>
      </c>
      <c r="F30" s="3">
        <f t="shared" si="3"/>
        <v>-339.65981030496903</v>
      </c>
      <c r="G30" s="3">
        <f t="shared" si="4"/>
        <v>220381.73087396528</v>
      </c>
      <c r="H30" s="1">
        <f t="shared" si="0"/>
        <v>1.4166666666666667</v>
      </c>
    </row>
    <row r="31" spans="3:10" x14ac:dyDescent="0.25">
      <c r="C31">
        <v>18</v>
      </c>
      <c r="D31" s="2">
        <f t="shared" si="1"/>
        <v>-1075.3977792525366</v>
      </c>
      <c r="E31" s="3">
        <f t="shared" si="2"/>
        <v>734.60576957988428</v>
      </c>
      <c r="F31" s="3">
        <f t="shared" si="3"/>
        <v>-340.79200967265228</v>
      </c>
      <c r="G31" s="3">
        <f t="shared" si="4"/>
        <v>220040.93886429264</v>
      </c>
      <c r="H31" s="1">
        <f t="shared" si="0"/>
        <v>1.5</v>
      </c>
    </row>
    <row r="32" spans="3:10" x14ac:dyDescent="0.25">
      <c r="C32">
        <v>19</v>
      </c>
      <c r="D32" s="2">
        <f t="shared" si="1"/>
        <v>-1075.3977792525366</v>
      </c>
      <c r="E32" s="3">
        <f t="shared" si="2"/>
        <v>733.46979621430887</v>
      </c>
      <c r="F32" s="3">
        <f t="shared" si="3"/>
        <v>-341.92798303822769</v>
      </c>
      <c r="G32" s="3">
        <f t="shared" si="4"/>
        <v>219699.01088125442</v>
      </c>
      <c r="H32" s="1">
        <f t="shared" si="0"/>
        <v>1.5833333333333333</v>
      </c>
    </row>
    <row r="33" spans="3:10" x14ac:dyDescent="0.25">
      <c r="C33">
        <v>20</v>
      </c>
      <c r="D33" s="2">
        <f t="shared" si="1"/>
        <v>-1075.3977792525366</v>
      </c>
      <c r="E33" s="3">
        <f t="shared" si="2"/>
        <v>732.33003627084815</v>
      </c>
      <c r="F33" s="3">
        <f t="shared" si="3"/>
        <v>-343.06774298168841</v>
      </c>
      <c r="G33" s="3">
        <f t="shared" si="4"/>
        <v>219355.94313827273</v>
      </c>
      <c r="H33" s="1">
        <f t="shared" si="0"/>
        <v>1.6666666666666667</v>
      </c>
    </row>
    <row r="34" spans="3:10" x14ac:dyDescent="0.25">
      <c r="C34">
        <v>21</v>
      </c>
      <c r="D34" s="2">
        <f t="shared" si="1"/>
        <v>-1075.3977792525366</v>
      </c>
      <c r="E34" s="3">
        <f t="shared" si="2"/>
        <v>731.18647712757581</v>
      </c>
      <c r="F34" s="3">
        <f t="shared" si="3"/>
        <v>-344.21130212496075</v>
      </c>
      <c r="G34" s="3">
        <f t="shared" si="4"/>
        <v>219011.73183614778</v>
      </c>
      <c r="H34" s="1">
        <f t="shared" si="0"/>
        <v>1.75</v>
      </c>
    </row>
    <row r="35" spans="3:10" x14ac:dyDescent="0.25">
      <c r="C35">
        <v>22</v>
      </c>
      <c r="D35" s="2">
        <f t="shared" si="1"/>
        <v>-1075.3977792525366</v>
      </c>
      <c r="E35" s="3">
        <f t="shared" si="2"/>
        <v>730.03910612049265</v>
      </c>
      <c r="F35" s="3">
        <f t="shared" si="3"/>
        <v>-345.35867313204392</v>
      </c>
      <c r="G35" s="3">
        <f t="shared" si="4"/>
        <v>218666.37316301573</v>
      </c>
      <c r="H35" s="1">
        <f t="shared" si="0"/>
        <v>1.8333333333333333</v>
      </c>
    </row>
    <row r="36" spans="3:10" x14ac:dyDescent="0.25">
      <c r="C36">
        <v>23</v>
      </c>
      <c r="D36" s="2">
        <f t="shared" si="1"/>
        <v>-1075.3977792525366</v>
      </c>
      <c r="E36" s="3">
        <f t="shared" si="2"/>
        <v>728.88791054338583</v>
      </c>
      <c r="F36" s="3">
        <f t="shared" si="3"/>
        <v>-346.50986870915074</v>
      </c>
      <c r="G36" s="3">
        <f t="shared" si="4"/>
        <v>218319.86329430659</v>
      </c>
      <c r="H36" s="1">
        <f t="shared" si="0"/>
        <v>1.9166666666666667</v>
      </c>
    </row>
    <row r="37" spans="3:10" x14ac:dyDescent="0.25">
      <c r="C37">
        <v>24</v>
      </c>
      <c r="D37" s="2">
        <f t="shared" si="1"/>
        <v>-1075.3977792525366</v>
      </c>
      <c r="E37" s="3">
        <f t="shared" si="2"/>
        <v>727.73287764768872</v>
      </c>
      <c r="F37" s="3">
        <f t="shared" si="3"/>
        <v>-347.66490160484784</v>
      </c>
      <c r="G37" s="3">
        <f t="shared" si="4"/>
        <v>217972.19839270174</v>
      </c>
      <c r="H37" s="1">
        <f t="shared" si="0"/>
        <v>2</v>
      </c>
      <c r="I37" s="1">
        <f>SUM(E26:E37)</f>
        <v>8808.1887699241834</v>
      </c>
      <c r="J37" s="1">
        <f>-SUM(F26:F37)</f>
        <v>4096.5845811062554</v>
      </c>
    </row>
    <row r="38" spans="3:10" x14ac:dyDescent="0.25">
      <c r="C38">
        <v>25</v>
      </c>
      <c r="D38" s="2">
        <f t="shared" si="1"/>
        <v>-1075.3977792525366</v>
      </c>
      <c r="E38" s="3">
        <f t="shared" si="2"/>
        <v>726.57399464233924</v>
      </c>
      <c r="F38" s="3">
        <f t="shared" si="3"/>
        <v>-348.82378461019732</v>
      </c>
      <c r="G38" s="3">
        <f t="shared" si="4"/>
        <v>217623.37460809154</v>
      </c>
      <c r="H38" s="1">
        <f t="shared" si="0"/>
        <v>2.0833333333333335</v>
      </c>
    </row>
    <row r="39" spans="3:10" x14ac:dyDescent="0.25">
      <c r="C39">
        <v>26</v>
      </c>
      <c r="D39" s="2">
        <f t="shared" si="1"/>
        <v>-1075.3977792525366</v>
      </c>
      <c r="E39" s="3">
        <f t="shared" si="2"/>
        <v>725.41124869363853</v>
      </c>
      <c r="F39" s="3">
        <f t="shared" si="3"/>
        <v>-349.98653055889804</v>
      </c>
      <c r="G39" s="3">
        <f t="shared" si="4"/>
        <v>217273.38807753264</v>
      </c>
      <c r="H39" s="1">
        <f t="shared" si="0"/>
        <v>2.1666666666666665</v>
      </c>
    </row>
    <row r="40" spans="3:10" x14ac:dyDescent="0.25">
      <c r="C40">
        <v>27</v>
      </c>
      <c r="D40" s="2">
        <f t="shared" si="1"/>
        <v>-1075.3977792525366</v>
      </c>
      <c r="E40" s="3">
        <f t="shared" si="2"/>
        <v>724.24462692510883</v>
      </c>
      <c r="F40" s="3">
        <f t="shared" si="3"/>
        <v>-351.15315232742773</v>
      </c>
      <c r="G40" s="3">
        <f t="shared" si="4"/>
        <v>216922.23492520521</v>
      </c>
      <c r="H40" s="1">
        <f t="shared" si="0"/>
        <v>2.25</v>
      </c>
    </row>
    <row r="41" spans="3:10" x14ac:dyDescent="0.25">
      <c r="C41">
        <v>28</v>
      </c>
      <c r="D41" s="2">
        <f t="shared" si="1"/>
        <v>-1075.3977792525366</v>
      </c>
      <c r="E41" s="3">
        <f t="shared" si="2"/>
        <v>723.07411641735075</v>
      </c>
      <c r="F41" s="3">
        <f t="shared" si="3"/>
        <v>-352.32366283518581</v>
      </c>
      <c r="G41" s="3">
        <f t="shared" si="4"/>
        <v>216569.91126237003</v>
      </c>
      <c r="H41" s="1">
        <f t="shared" si="0"/>
        <v>2.3333333333333335</v>
      </c>
    </row>
    <row r="42" spans="3:10" x14ac:dyDescent="0.25">
      <c r="C42">
        <v>29</v>
      </c>
      <c r="D42" s="2">
        <f t="shared" si="1"/>
        <v>-1075.3977792525366</v>
      </c>
      <c r="E42" s="3">
        <f t="shared" si="2"/>
        <v>721.89970420790019</v>
      </c>
      <c r="F42" s="3">
        <f t="shared" si="3"/>
        <v>-353.49807504463638</v>
      </c>
      <c r="G42" s="3">
        <f t="shared" si="4"/>
        <v>216216.41318732541</v>
      </c>
      <c r="H42" s="1">
        <f t="shared" si="0"/>
        <v>2.4166666666666665</v>
      </c>
    </row>
    <row r="43" spans="3:10" x14ac:dyDescent="0.25">
      <c r="C43">
        <v>30</v>
      </c>
      <c r="D43" s="2">
        <f t="shared" si="1"/>
        <v>-1075.3977792525366</v>
      </c>
      <c r="E43" s="3">
        <f t="shared" si="2"/>
        <v>720.72137729108476</v>
      </c>
      <c r="F43" s="3">
        <f t="shared" si="3"/>
        <v>-354.6764019614518</v>
      </c>
      <c r="G43" s="3">
        <f t="shared" si="4"/>
        <v>215861.73678536396</v>
      </c>
      <c r="H43" s="1">
        <f t="shared" si="0"/>
        <v>2.5</v>
      </c>
    </row>
    <row r="44" spans="3:10" x14ac:dyDescent="0.25">
      <c r="C44">
        <v>31</v>
      </c>
      <c r="D44" s="2">
        <f t="shared" si="1"/>
        <v>-1075.3977792525366</v>
      </c>
      <c r="E44" s="3">
        <f t="shared" si="2"/>
        <v>719.53912261787991</v>
      </c>
      <c r="F44" s="3">
        <f t="shared" si="3"/>
        <v>-355.85865663465665</v>
      </c>
      <c r="G44" s="3">
        <f t="shared" si="4"/>
        <v>215505.87812872929</v>
      </c>
      <c r="H44" s="1">
        <f t="shared" si="0"/>
        <v>2.5833333333333335</v>
      </c>
    </row>
    <row r="45" spans="3:10" x14ac:dyDescent="0.25">
      <c r="C45">
        <v>32</v>
      </c>
      <c r="D45" s="2">
        <f t="shared" si="1"/>
        <v>-1075.3977792525366</v>
      </c>
      <c r="E45" s="3">
        <f t="shared" si="2"/>
        <v>718.35292709576436</v>
      </c>
      <c r="F45" s="3">
        <f t="shared" si="3"/>
        <v>-357.04485215677221</v>
      </c>
      <c r="G45" s="3">
        <f t="shared" si="4"/>
        <v>215148.83327657252</v>
      </c>
      <c r="H45" s="1">
        <f t="shared" si="0"/>
        <v>2.6666666666666665</v>
      </c>
    </row>
    <row r="46" spans="3:10" x14ac:dyDescent="0.25">
      <c r="C46">
        <v>33</v>
      </c>
      <c r="D46" s="2">
        <f t="shared" si="1"/>
        <v>-1075.3977792525366</v>
      </c>
      <c r="E46" s="3">
        <f t="shared" si="2"/>
        <v>717.16277758857507</v>
      </c>
      <c r="F46" s="3">
        <f t="shared" si="3"/>
        <v>-358.2350016639615</v>
      </c>
      <c r="G46" s="3">
        <f t="shared" si="4"/>
        <v>214790.59827490855</v>
      </c>
      <c r="H46" s="1">
        <f t="shared" si="0"/>
        <v>2.75</v>
      </c>
    </row>
    <row r="47" spans="3:10" x14ac:dyDescent="0.25">
      <c r="C47">
        <v>34</v>
      </c>
      <c r="D47" s="2">
        <f t="shared" si="1"/>
        <v>-1075.3977792525366</v>
      </c>
      <c r="E47" s="3">
        <f t="shared" si="2"/>
        <v>715.96866091636184</v>
      </c>
      <c r="F47" s="3">
        <f t="shared" si="3"/>
        <v>-359.42911833617472</v>
      </c>
      <c r="G47" s="3">
        <f t="shared" si="4"/>
        <v>214431.16915657237</v>
      </c>
      <c r="H47" s="1">
        <f t="shared" si="0"/>
        <v>2.8333333333333335</v>
      </c>
    </row>
    <row r="48" spans="3:10" x14ac:dyDescent="0.25">
      <c r="C48">
        <v>35</v>
      </c>
      <c r="D48" s="2">
        <f t="shared" si="1"/>
        <v>-1075.3977792525366</v>
      </c>
      <c r="E48" s="3">
        <f t="shared" si="2"/>
        <v>714.77056385524133</v>
      </c>
      <c r="F48" s="3">
        <f t="shared" si="3"/>
        <v>-360.62721539729523</v>
      </c>
      <c r="G48" s="3">
        <f t="shared" si="4"/>
        <v>214070.54194117509</v>
      </c>
      <c r="H48" s="1">
        <f t="shared" si="0"/>
        <v>2.9166666666666665</v>
      </c>
    </row>
    <row r="49" spans="3:10" x14ac:dyDescent="0.25">
      <c r="C49">
        <v>36</v>
      </c>
      <c r="D49" s="2">
        <f t="shared" si="1"/>
        <v>-1075.3977792525366</v>
      </c>
      <c r="E49" s="3">
        <f t="shared" si="2"/>
        <v>713.56847313725041</v>
      </c>
      <c r="F49" s="3">
        <f t="shared" si="3"/>
        <v>-361.82930611528616</v>
      </c>
      <c r="G49" s="3">
        <f t="shared" si="4"/>
        <v>213708.71263505981</v>
      </c>
      <c r="H49" s="1">
        <f t="shared" si="0"/>
        <v>3</v>
      </c>
      <c r="I49" s="1">
        <f>SUM(E38:E49)</f>
        <v>8641.2875933884952</v>
      </c>
      <c r="J49" s="1">
        <f>-SUM(F38:F49)</f>
        <v>4263.4857576419445</v>
      </c>
    </row>
    <row r="50" spans="3:10" x14ac:dyDescent="0.25">
      <c r="C50">
        <v>37</v>
      </c>
      <c r="D50" s="2">
        <f t="shared" si="1"/>
        <v>-1075.3977792525366</v>
      </c>
      <c r="E50" s="3">
        <f t="shared" si="2"/>
        <v>712.36237545019947</v>
      </c>
      <c r="F50" s="3">
        <f t="shared" si="3"/>
        <v>-363.0354038023371</v>
      </c>
      <c r="G50" s="3">
        <f t="shared" si="4"/>
        <v>213345.67723125746</v>
      </c>
      <c r="H50" s="1">
        <f t="shared" si="0"/>
        <v>3.0833333333333335</v>
      </c>
    </row>
    <row r="51" spans="3:10" x14ac:dyDescent="0.25">
      <c r="C51">
        <v>38</v>
      </c>
      <c r="D51" s="2">
        <f t="shared" si="1"/>
        <v>-1075.3977792525366</v>
      </c>
      <c r="E51" s="3">
        <f t="shared" si="2"/>
        <v>711.1522574375249</v>
      </c>
      <c r="F51" s="3">
        <f t="shared" si="3"/>
        <v>-364.24552181501167</v>
      </c>
      <c r="G51" s="3">
        <f t="shared" si="4"/>
        <v>212981.43170944246</v>
      </c>
      <c r="H51" s="1">
        <f t="shared" si="0"/>
        <v>3.1666666666666665</v>
      </c>
    </row>
    <row r="52" spans="3:10" x14ac:dyDescent="0.25">
      <c r="C52">
        <v>39</v>
      </c>
      <c r="D52" s="2">
        <f t="shared" si="1"/>
        <v>-1075.3977792525366</v>
      </c>
      <c r="E52" s="3">
        <f t="shared" si="2"/>
        <v>709.93810569814161</v>
      </c>
      <c r="F52" s="3">
        <f t="shared" si="3"/>
        <v>-365.45967355439495</v>
      </c>
      <c r="G52" s="3">
        <f t="shared" si="4"/>
        <v>212615.97203588806</v>
      </c>
      <c r="H52" s="1">
        <f t="shared" si="0"/>
        <v>3.25</v>
      </c>
    </row>
    <row r="53" spans="3:10" x14ac:dyDescent="0.25">
      <c r="C53">
        <v>40</v>
      </c>
      <c r="D53" s="2">
        <f t="shared" si="1"/>
        <v>-1075.3977792525366</v>
      </c>
      <c r="E53" s="3">
        <f t="shared" si="2"/>
        <v>708.71990678629356</v>
      </c>
      <c r="F53" s="3">
        <f t="shared" si="3"/>
        <v>-366.677872466243</v>
      </c>
      <c r="G53" s="3">
        <f t="shared" si="4"/>
        <v>212249.29416342182</v>
      </c>
      <c r="H53" s="1">
        <f t="shared" si="0"/>
        <v>3.3333333333333335</v>
      </c>
    </row>
    <row r="54" spans="3:10" x14ac:dyDescent="0.25">
      <c r="C54">
        <v>41</v>
      </c>
      <c r="D54" s="2">
        <f t="shared" si="1"/>
        <v>-1075.3977792525366</v>
      </c>
      <c r="E54" s="3">
        <f t="shared" si="2"/>
        <v>707.49764721140605</v>
      </c>
      <c r="F54" s="3">
        <f t="shared" si="3"/>
        <v>-367.90013204113052</v>
      </c>
      <c r="G54" s="3">
        <f t="shared" si="4"/>
        <v>211881.39403138068</v>
      </c>
      <c r="H54" s="1">
        <f t="shared" si="0"/>
        <v>3.4166666666666665</v>
      </c>
    </row>
    <row r="55" spans="3:10" x14ac:dyDescent="0.25">
      <c r="C55">
        <v>42</v>
      </c>
      <c r="D55" s="2">
        <f t="shared" si="1"/>
        <v>-1075.3977792525366</v>
      </c>
      <c r="E55" s="3">
        <f t="shared" si="2"/>
        <v>706.27131343793565</v>
      </c>
      <c r="F55" s="3">
        <f t="shared" si="3"/>
        <v>-369.12646581460092</v>
      </c>
      <c r="G55" s="3">
        <f t="shared" si="4"/>
        <v>211512.26756556609</v>
      </c>
      <c r="H55" s="1">
        <f t="shared" si="0"/>
        <v>3.5</v>
      </c>
    </row>
    <row r="56" spans="3:10" x14ac:dyDescent="0.25">
      <c r="C56">
        <v>43</v>
      </c>
      <c r="D56" s="2">
        <f t="shared" si="1"/>
        <v>-1075.3977792525366</v>
      </c>
      <c r="E56" s="3">
        <f t="shared" si="2"/>
        <v>705.04089188522028</v>
      </c>
      <c r="F56" s="3">
        <f t="shared" si="3"/>
        <v>-370.35688736731629</v>
      </c>
      <c r="G56" s="3">
        <f t="shared" si="4"/>
        <v>211141.91067819876</v>
      </c>
      <c r="H56" s="1">
        <f t="shared" si="0"/>
        <v>3.5833333333333335</v>
      </c>
    </row>
    <row r="57" spans="3:10" x14ac:dyDescent="0.25">
      <c r="C57">
        <v>44</v>
      </c>
      <c r="D57" s="2">
        <f t="shared" si="1"/>
        <v>-1075.3977792525366</v>
      </c>
      <c r="E57" s="3">
        <f t="shared" si="2"/>
        <v>703.80636892732923</v>
      </c>
      <c r="F57" s="3">
        <f t="shared" si="3"/>
        <v>-371.59141032520733</v>
      </c>
      <c r="G57" s="3">
        <f t="shared" si="4"/>
        <v>210770.31926787356</v>
      </c>
      <c r="H57" s="1">
        <f t="shared" si="0"/>
        <v>3.6666666666666665</v>
      </c>
    </row>
    <row r="58" spans="3:10" x14ac:dyDescent="0.25">
      <c r="C58">
        <v>45</v>
      </c>
      <c r="D58" s="2">
        <f t="shared" si="1"/>
        <v>-1075.3977792525366</v>
      </c>
      <c r="E58" s="3">
        <f t="shared" si="2"/>
        <v>702.56773089291198</v>
      </c>
      <c r="F58" s="3">
        <f t="shared" si="3"/>
        <v>-372.83004835962458</v>
      </c>
      <c r="G58" s="3">
        <f t="shared" si="4"/>
        <v>210397.48921951395</v>
      </c>
      <c r="H58" s="1">
        <f t="shared" si="0"/>
        <v>3.75</v>
      </c>
    </row>
    <row r="59" spans="3:10" x14ac:dyDescent="0.25">
      <c r="C59">
        <v>46</v>
      </c>
      <c r="D59" s="2">
        <f t="shared" si="1"/>
        <v>-1075.3977792525366</v>
      </c>
      <c r="E59" s="3">
        <f t="shared" si="2"/>
        <v>701.32496406504652</v>
      </c>
      <c r="F59" s="3">
        <f t="shared" si="3"/>
        <v>-374.07281518749005</v>
      </c>
      <c r="G59" s="3">
        <f t="shared" si="4"/>
        <v>210023.41640432648</v>
      </c>
      <c r="H59" s="1">
        <f t="shared" si="0"/>
        <v>3.8333333333333335</v>
      </c>
    </row>
    <row r="60" spans="3:10" x14ac:dyDescent="0.25">
      <c r="C60">
        <v>47</v>
      </c>
      <c r="D60" s="2">
        <f t="shared" si="1"/>
        <v>-1075.3977792525366</v>
      </c>
      <c r="E60" s="3">
        <f t="shared" si="2"/>
        <v>700.07805468108825</v>
      </c>
      <c r="F60" s="3">
        <f t="shared" si="3"/>
        <v>-375.31972457144832</v>
      </c>
      <c r="G60" s="3">
        <f t="shared" si="4"/>
        <v>209648.09667975502</v>
      </c>
      <c r="H60" s="1">
        <f t="shared" si="0"/>
        <v>3.9166666666666665</v>
      </c>
    </row>
    <row r="61" spans="3:10" x14ac:dyDescent="0.25">
      <c r="C61">
        <v>48</v>
      </c>
      <c r="D61" s="2">
        <f t="shared" si="1"/>
        <v>-1075.3977792525366</v>
      </c>
      <c r="E61" s="3">
        <f t="shared" si="2"/>
        <v>698.82698893251677</v>
      </c>
      <c r="F61" s="3">
        <f t="shared" si="3"/>
        <v>-376.5707903200198</v>
      </c>
      <c r="G61" s="3">
        <f t="shared" si="4"/>
        <v>209271.525889435</v>
      </c>
      <c r="H61" s="1">
        <f t="shared" si="0"/>
        <v>4</v>
      </c>
      <c r="I61" s="1">
        <f>SUM(E50:E61)</f>
        <v>8467.5866054056132</v>
      </c>
      <c r="J61" s="1">
        <f>-SUM(F50:F61)</f>
        <v>4437.1867456248237</v>
      </c>
    </row>
    <row r="62" spans="3:10" x14ac:dyDescent="0.25">
      <c r="C62">
        <v>49</v>
      </c>
      <c r="D62" s="2">
        <f t="shared" si="1"/>
        <v>-1075.3977792525366</v>
      </c>
      <c r="E62" s="3">
        <f t="shared" si="2"/>
        <v>697.5717529647834</v>
      </c>
      <c r="F62" s="3">
        <f t="shared" si="3"/>
        <v>-377.82602628775317</v>
      </c>
      <c r="G62" s="3">
        <f t="shared" si="4"/>
        <v>208893.69986314725</v>
      </c>
      <c r="H62" s="1">
        <f t="shared" si="0"/>
        <v>4.083333333333333</v>
      </c>
    </row>
    <row r="63" spans="3:10" x14ac:dyDescent="0.25">
      <c r="C63">
        <v>50</v>
      </c>
      <c r="D63" s="2">
        <f t="shared" si="1"/>
        <v>-1075.3977792525366</v>
      </c>
      <c r="E63" s="3">
        <f t="shared" si="2"/>
        <v>696.31233287715759</v>
      </c>
      <c r="F63" s="3">
        <f t="shared" si="3"/>
        <v>-379.08544637537898</v>
      </c>
      <c r="G63" s="3">
        <f t="shared" si="4"/>
        <v>208514.61441677186</v>
      </c>
      <c r="H63" s="1">
        <f t="shared" si="0"/>
        <v>4.166666666666667</v>
      </c>
    </row>
    <row r="64" spans="3:10" x14ac:dyDescent="0.25">
      <c r="C64">
        <v>51</v>
      </c>
      <c r="D64" s="2">
        <f t="shared" si="1"/>
        <v>-1075.3977792525366</v>
      </c>
      <c r="E64" s="3">
        <f t="shared" si="2"/>
        <v>695.04871472257287</v>
      </c>
      <c r="F64" s="3">
        <f t="shared" si="3"/>
        <v>-380.3490645299637</v>
      </c>
      <c r="G64" s="3">
        <f t="shared" si="4"/>
        <v>208134.2653522419</v>
      </c>
      <c r="H64" s="1">
        <f t="shared" si="0"/>
        <v>4.25</v>
      </c>
    </row>
    <row r="65" spans="3:10" x14ac:dyDescent="0.25">
      <c r="C65">
        <v>52</v>
      </c>
      <c r="D65" s="2">
        <f t="shared" si="1"/>
        <v>-1075.3977792525366</v>
      </c>
      <c r="E65" s="3">
        <f t="shared" si="2"/>
        <v>693.78088450747305</v>
      </c>
      <c r="F65" s="3">
        <f t="shared" si="3"/>
        <v>-381.61689474506352</v>
      </c>
      <c r="G65" s="3">
        <f t="shared" si="4"/>
        <v>207752.64845749683</v>
      </c>
      <c r="H65" s="1">
        <f t="shared" si="0"/>
        <v>4.333333333333333</v>
      </c>
    </row>
    <row r="66" spans="3:10" x14ac:dyDescent="0.25">
      <c r="C66">
        <v>53</v>
      </c>
      <c r="D66" s="2">
        <f t="shared" si="1"/>
        <v>-1075.3977792525366</v>
      </c>
      <c r="E66" s="3">
        <f t="shared" si="2"/>
        <v>692.50882819165611</v>
      </c>
      <c r="F66" s="3">
        <f t="shared" si="3"/>
        <v>-382.88895106088046</v>
      </c>
      <c r="G66" s="3">
        <f t="shared" si="4"/>
        <v>207369.75950643595</v>
      </c>
      <c r="H66" s="1">
        <f t="shared" si="0"/>
        <v>4.416666666666667</v>
      </c>
    </row>
    <row r="67" spans="3:10" x14ac:dyDescent="0.25">
      <c r="C67">
        <v>54</v>
      </c>
      <c r="D67" s="2">
        <f t="shared" si="1"/>
        <v>-1075.3977792525366</v>
      </c>
      <c r="E67" s="3">
        <f t="shared" si="2"/>
        <v>691.23253168811982</v>
      </c>
      <c r="F67" s="3">
        <f t="shared" si="3"/>
        <v>-384.16524756441675</v>
      </c>
      <c r="G67" s="3">
        <f t="shared" si="4"/>
        <v>206985.59425887154</v>
      </c>
      <c r="H67" s="1">
        <f t="shared" si="0"/>
        <v>4.5</v>
      </c>
    </row>
    <row r="68" spans="3:10" x14ac:dyDescent="0.25">
      <c r="C68">
        <v>55</v>
      </c>
      <c r="D68" s="2">
        <f t="shared" si="1"/>
        <v>-1075.3977792525366</v>
      </c>
      <c r="E68" s="3">
        <f t="shared" si="2"/>
        <v>689.9519808629052</v>
      </c>
      <c r="F68" s="3">
        <f t="shared" si="3"/>
        <v>-385.44579838963136</v>
      </c>
      <c r="G68" s="3">
        <f t="shared" si="4"/>
        <v>206600.1484604819</v>
      </c>
      <c r="H68" s="1">
        <f t="shared" si="0"/>
        <v>4.583333333333333</v>
      </c>
    </row>
    <row r="69" spans="3:10" x14ac:dyDescent="0.25">
      <c r="C69">
        <v>56</v>
      </c>
      <c r="D69" s="2">
        <f t="shared" si="1"/>
        <v>-1075.3977792525366</v>
      </c>
      <c r="E69" s="3">
        <f t="shared" si="2"/>
        <v>688.66716153493974</v>
      </c>
      <c r="F69" s="3">
        <f t="shared" si="3"/>
        <v>-386.73061771759683</v>
      </c>
      <c r="G69" s="3">
        <f t="shared" si="4"/>
        <v>206213.41784276429</v>
      </c>
      <c r="H69" s="1">
        <f t="shared" si="0"/>
        <v>4.666666666666667</v>
      </c>
    </row>
    <row r="70" spans="3:10" x14ac:dyDescent="0.25">
      <c r="C70">
        <v>57</v>
      </c>
      <c r="D70" s="2">
        <f t="shared" si="1"/>
        <v>-1075.3977792525366</v>
      </c>
      <c r="E70" s="3">
        <f t="shared" si="2"/>
        <v>687.37805947588106</v>
      </c>
      <c r="F70" s="3">
        <f t="shared" si="3"/>
        <v>-388.01971977665551</v>
      </c>
      <c r="G70" s="3">
        <f t="shared" si="4"/>
        <v>205825.39812298762</v>
      </c>
      <c r="H70" s="1">
        <f t="shared" si="0"/>
        <v>4.75</v>
      </c>
    </row>
    <row r="71" spans="3:10" x14ac:dyDescent="0.25">
      <c r="C71">
        <v>58</v>
      </c>
      <c r="D71" s="2">
        <f t="shared" si="1"/>
        <v>-1075.3977792525366</v>
      </c>
      <c r="E71" s="3">
        <f t="shared" si="2"/>
        <v>686.08466040995881</v>
      </c>
      <c r="F71" s="3">
        <f t="shared" si="3"/>
        <v>-389.31311884257775</v>
      </c>
      <c r="G71" s="3">
        <f t="shared" si="4"/>
        <v>205436.08500414505</v>
      </c>
      <c r="H71" s="1">
        <f t="shared" si="0"/>
        <v>4.833333333333333</v>
      </c>
    </row>
    <row r="72" spans="3:10" x14ac:dyDescent="0.25">
      <c r="C72">
        <v>59</v>
      </c>
      <c r="D72" s="2">
        <f t="shared" si="1"/>
        <v>-1075.3977792525366</v>
      </c>
      <c r="E72" s="3">
        <f t="shared" si="2"/>
        <v>684.78695001381686</v>
      </c>
      <c r="F72" s="3">
        <f t="shared" si="3"/>
        <v>-390.6108292387197</v>
      </c>
      <c r="G72" s="3">
        <f t="shared" si="4"/>
        <v>205045.47417490633</v>
      </c>
      <c r="H72" s="1">
        <f t="shared" si="0"/>
        <v>4.916666666666667</v>
      </c>
    </row>
    <row r="73" spans="3:10" x14ac:dyDescent="0.25">
      <c r="C73">
        <v>60</v>
      </c>
      <c r="D73" s="2">
        <f t="shared" si="1"/>
        <v>-1075.3977792525366</v>
      </c>
      <c r="E73" s="3">
        <f t="shared" si="2"/>
        <v>683.48491391635446</v>
      </c>
      <c r="F73" s="3">
        <f t="shared" si="3"/>
        <v>-391.91286533618211</v>
      </c>
      <c r="G73" s="3">
        <f t="shared" si="4"/>
        <v>204653.56130957016</v>
      </c>
      <c r="H73" s="1">
        <f t="shared" si="0"/>
        <v>5</v>
      </c>
      <c r="I73" s="1">
        <f>SUM(E62:E73)</f>
        <v>8286.808771165619</v>
      </c>
      <c r="J73" s="1">
        <f>-SUM(F62:F73)</f>
        <v>4617.9645798648198</v>
      </c>
    </row>
    <row r="74" spans="3:10" x14ac:dyDescent="0.25">
      <c r="C74">
        <v>61</v>
      </c>
      <c r="D74" s="2">
        <f t="shared" si="1"/>
        <v>-1075.3977792525366</v>
      </c>
      <c r="E74" s="3">
        <f t="shared" si="2"/>
        <v>682.1785376985672</v>
      </c>
      <c r="F74" s="3">
        <f t="shared" si="3"/>
        <v>-393.21924155396937</v>
      </c>
      <c r="G74" s="3">
        <f t="shared" si="4"/>
        <v>204260.34206801618</v>
      </c>
      <c r="H74" s="1">
        <f t="shared" si="0"/>
        <v>5.083333333333333</v>
      </c>
    </row>
    <row r="75" spans="3:10" x14ac:dyDescent="0.25">
      <c r="C75">
        <v>62</v>
      </c>
      <c r="D75" s="2">
        <f t="shared" si="1"/>
        <v>-1075.3977792525366</v>
      </c>
      <c r="E75" s="3">
        <f t="shared" si="2"/>
        <v>680.8678068933873</v>
      </c>
      <c r="F75" s="3">
        <f t="shared" si="3"/>
        <v>-394.52997235914927</v>
      </c>
      <c r="G75" s="3">
        <f t="shared" si="4"/>
        <v>203865.81209565702</v>
      </c>
      <c r="H75" s="1">
        <f t="shared" si="0"/>
        <v>5.166666666666667</v>
      </c>
    </row>
    <row r="76" spans="3:10" x14ac:dyDescent="0.25">
      <c r="C76">
        <v>63</v>
      </c>
      <c r="D76" s="2">
        <f t="shared" si="1"/>
        <v>-1075.3977792525366</v>
      </c>
      <c r="E76" s="3">
        <f t="shared" si="2"/>
        <v>679.5527069855234</v>
      </c>
      <c r="F76" s="3">
        <f t="shared" si="3"/>
        <v>-395.84507226701317</v>
      </c>
      <c r="G76" s="3">
        <f t="shared" si="4"/>
        <v>203469.96702339</v>
      </c>
      <c r="H76" s="1">
        <f t="shared" si="0"/>
        <v>5.25</v>
      </c>
    </row>
    <row r="77" spans="3:10" x14ac:dyDescent="0.25">
      <c r="C77">
        <v>64</v>
      </c>
      <c r="D77" s="2">
        <f t="shared" si="1"/>
        <v>-1075.3977792525366</v>
      </c>
      <c r="E77" s="3">
        <f t="shared" si="2"/>
        <v>678.23322341130006</v>
      </c>
      <c r="F77" s="3">
        <f t="shared" si="3"/>
        <v>-397.16455584123651</v>
      </c>
      <c r="G77" s="3">
        <f t="shared" si="4"/>
        <v>203072.80246754875</v>
      </c>
      <c r="H77" s="1">
        <f t="shared" si="0"/>
        <v>5.333333333333333</v>
      </c>
    </row>
    <row r="78" spans="3:10" x14ac:dyDescent="0.25">
      <c r="C78">
        <v>65</v>
      </c>
      <c r="D78" s="2">
        <f t="shared" si="1"/>
        <v>-1075.3977792525366</v>
      </c>
      <c r="E78" s="3">
        <f t="shared" si="2"/>
        <v>676.90934155849584</v>
      </c>
      <c r="F78" s="3">
        <f t="shared" si="3"/>
        <v>-398.48843769404073</v>
      </c>
      <c r="G78" s="3">
        <f t="shared" si="4"/>
        <v>202674.31402985472</v>
      </c>
      <c r="H78" s="1">
        <f t="shared" ref="H78:H141" si="5">C78/12</f>
        <v>5.416666666666667</v>
      </c>
    </row>
    <row r="79" spans="3:10" x14ac:dyDescent="0.25">
      <c r="C79">
        <v>66</v>
      </c>
      <c r="D79" s="2">
        <f t="shared" ref="D79:D142" si="6">-$D$9</f>
        <v>-1075.3977792525366</v>
      </c>
      <c r="E79" s="3">
        <f t="shared" ref="E79:E142" si="7">$D$4/12*G78</f>
        <v>675.58104676618245</v>
      </c>
      <c r="F79" s="3">
        <f t="shared" ref="F79:F142" si="8">D79+E79</f>
        <v>-399.81673248635411</v>
      </c>
      <c r="G79" s="3">
        <f t="shared" ref="G79:G142" si="9">G78+F79</f>
        <v>202274.49729736836</v>
      </c>
      <c r="H79" s="1">
        <f t="shared" si="5"/>
        <v>5.5</v>
      </c>
    </row>
    <row r="80" spans="3:10" x14ac:dyDescent="0.25">
      <c r="C80">
        <v>67</v>
      </c>
      <c r="D80" s="2">
        <f t="shared" si="6"/>
        <v>-1075.3977792525366</v>
      </c>
      <c r="E80" s="3">
        <f t="shared" si="7"/>
        <v>674.24832432456128</v>
      </c>
      <c r="F80" s="3">
        <f t="shared" si="8"/>
        <v>-401.14945492797528</v>
      </c>
      <c r="G80" s="3">
        <f t="shared" si="9"/>
        <v>201873.34784244039</v>
      </c>
      <c r="H80" s="1">
        <f t="shared" si="5"/>
        <v>5.583333333333333</v>
      </c>
    </row>
    <row r="81" spans="3:10" x14ac:dyDescent="0.25">
      <c r="C81">
        <v>68</v>
      </c>
      <c r="D81" s="2">
        <f t="shared" si="6"/>
        <v>-1075.3977792525366</v>
      </c>
      <c r="E81" s="3">
        <f t="shared" si="7"/>
        <v>672.91115947480137</v>
      </c>
      <c r="F81" s="3">
        <f t="shared" si="8"/>
        <v>-402.4866197777352</v>
      </c>
      <c r="G81" s="3">
        <f t="shared" si="9"/>
        <v>201470.86122266264</v>
      </c>
      <c r="H81" s="1">
        <f t="shared" si="5"/>
        <v>5.666666666666667</v>
      </c>
    </row>
    <row r="82" spans="3:10" x14ac:dyDescent="0.25">
      <c r="C82">
        <v>69</v>
      </c>
      <c r="D82" s="2">
        <f t="shared" si="6"/>
        <v>-1075.3977792525366</v>
      </c>
      <c r="E82" s="3">
        <f t="shared" si="7"/>
        <v>671.56953740887548</v>
      </c>
      <c r="F82" s="3">
        <f t="shared" si="8"/>
        <v>-403.82824184366109</v>
      </c>
      <c r="G82" s="3">
        <f t="shared" si="9"/>
        <v>201067.03298081897</v>
      </c>
      <c r="H82" s="1">
        <f t="shared" si="5"/>
        <v>5.75</v>
      </c>
    </row>
    <row r="83" spans="3:10" x14ac:dyDescent="0.25">
      <c r="C83">
        <v>70</v>
      </c>
      <c r="D83" s="2">
        <f t="shared" si="6"/>
        <v>-1075.3977792525366</v>
      </c>
      <c r="E83" s="3">
        <f t="shared" si="7"/>
        <v>670.22344326939663</v>
      </c>
      <c r="F83" s="3">
        <f t="shared" si="8"/>
        <v>-405.17433598313994</v>
      </c>
      <c r="G83" s="3">
        <f t="shared" si="9"/>
        <v>200661.85864483583</v>
      </c>
      <c r="H83" s="1">
        <f t="shared" si="5"/>
        <v>5.833333333333333</v>
      </c>
    </row>
    <row r="84" spans="3:10" x14ac:dyDescent="0.25">
      <c r="C84">
        <v>71</v>
      </c>
      <c r="D84" s="2">
        <f t="shared" si="6"/>
        <v>-1075.3977792525366</v>
      </c>
      <c r="E84" s="3">
        <f t="shared" si="7"/>
        <v>668.87286214945277</v>
      </c>
      <c r="F84" s="3">
        <f t="shared" si="8"/>
        <v>-406.52491710308379</v>
      </c>
      <c r="G84" s="3">
        <f t="shared" si="9"/>
        <v>200255.33372773274</v>
      </c>
      <c r="H84" s="1">
        <f t="shared" si="5"/>
        <v>5.916666666666667</v>
      </c>
    </row>
    <row r="85" spans="3:10" x14ac:dyDescent="0.25">
      <c r="C85">
        <v>72</v>
      </c>
      <c r="D85" s="2">
        <f t="shared" si="6"/>
        <v>-1075.3977792525366</v>
      </c>
      <c r="E85" s="3">
        <f t="shared" si="7"/>
        <v>667.51777909244254</v>
      </c>
      <c r="F85" s="3">
        <f t="shared" si="8"/>
        <v>-407.88000016009403</v>
      </c>
      <c r="G85" s="3">
        <f t="shared" si="9"/>
        <v>199847.45372757263</v>
      </c>
      <c r="H85" s="1">
        <f t="shared" si="5"/>
        <v>6</v>
      </c>
      <c r="I85" s="1">
        <f>SUM(E74:E85)</f>
        <v>8098.6657690329866</v>
      </c>
      <c r="J85" s="1">
        <f>-SUM(F74:F85)</f>
        <v>4806.1075819974521</v>
      </c>
    </row>
    <row r="86" spans="3:10" x14ac:dyDescent="0.25">
      <c r="C86">
        <v>73</v>
      </c>
      <c r="D86" s="2">
        <f t="shared" si="6"/>
        <v>-1075.3977792525366</v>
      </c>
      <c r="E86" s="3">
        <f t="shared" si="7"/>
        <v>666.15817909190878</v>
      </c>
      <c r="F86" s="3">
        <f t="shared" si="8"/>
        <v>-409.23960016062779</v>
      </c>
      <c r="G86" s="3">
        <f t="shared" si="9"/>
        <v>199438.21412741201</v>
      </c>
      <c r="H86" s="1">
        <f t="shared" si="5"/>
        <v>6.083333333333333</v>
      </c>
    </row>
    <row r="87" spans="3:10" x14ac:dyDescent="0.25">
      <c r="C87">
        <v>74</v>
      </c>
      <c r="D87" s="2">
        <f t="shared" si="6"/>
        <v>-1075.3977792525366</v>
      </c>
      <c r="E87" s="3">
        <f t="shared" si="7"/>
        <v>664.79404709137339</v>
      </c>
      <c r="F87" s="3">
        <f t="shared" si="8"/>
        <v>-410.60373216116318</v>
      </c>
      <c r="G87" s="3">
        <f t="shared" si="9"/>
        <v>199027.61039525084</v>
      </c>
      <c r="H87" s="1">
        <f t="shared" si="5"/>
        <v>6.166666666666667</v>
      </c>
    </row>
    <row r="88" spans="3:10" x14ac:dyDescent="0.25">
      <c r="C88">
        <v>75</v>
      </c>
      <c r="D88" s="2">
        <f t="shared" si="6"/>
        <v>-1075.3977792525366</v>
      </c>
      <c r="E88" s="3">
        <f t="shared" si="7"/>
        <v>663.4253679841695</v>
      </c>
      <c r="F88" s="3">
        <f t="shared" si="8"/>
        <v>-411.97241126836707</v>
      </c>
      <c r="G88" s="3">
        <f t="shared" si="9"/>
        <v>198615.63798398248</v>
      </c>
      <c r="H88" s="1">
        <f t="shared" si="5"/>
        <v>6.25</v>
      </c>
    </row>
    <row r="89" spans="3:10" x14ac:dyDescent="0.25">
      <c r="C89">
        <v>76</v>
      </c>
      <c r="D89" s="2">
        <f t="shared" si="6"/>
        <v>-1075.3977792525366</v>
      </c>
      <c r="E89" s="3">
        <f t="shared" si="7"/>
        <v>662.05212661327494</v>
      </c>
      <c r="F89" s="3">
        <f t="shared" si="8"/>
        <v>-413.34565263926163</v>
      </c>
      <c r="G89" s="3">
        <f t="shared" si="9"/>
        <v>198202.29233134323</v>
      </c>
      <c r="H89" s="1">
        <f t="shared" si="5"/>
        <v>6.333333333333333</v>
      </c>
    </row>
    <row r="90" spans="3:10" x14ac:dyDescent="0.25">
      <c r="C90">
        <v>77</v>
      </c>
      <c r="D90" s="2">
        <f t="shared" si="6"/>
        <v>-1075.3977792525366</v>
      </c>
      <c r="E90" s="3">
        <f t="shared" si="7"/>
        <v>660.67430777114407</v>
      </c>
      <c r="F90" s="3">
        <f t="shared" si="8"/>
        <v>-414.72347148139249</v>
      </c>
      <c r="G90" s="3">
        <f t="shared" si="9"/>
        <v>197787.56885986184</v>
      </c>
      <c r="H90" s="1">
        <f t="shared" si="5"/>
        <v>6.416666666666667</v>
      </c>
    </row>
    <row r="91" spans="3:10" x14ac:dyDescent="0.25">
      <c r="C91">
        <v>78</v>
      </c>
      <c r="D91" s="2">
        <f t="shared" si="6"/>
        <v>-1075.3977792525366</v>
      </c>
      <c r="E91" s="3">
        <f t="shared" si="7"/>
        <v>659.29189619953956</v>
      </c>
      <c r="F91" s="3">
        <f t="shared" si="8"/>
        <v>-416.105883052997</v>
      </c>
      <c r="G91" s="3">
        <f t="shared" si="9"/>
        <v>197371.46297680883</v>
      </c>
      <c r="H91" s="1">
        <f t="shared" si="5"/>
        <v>6.5</v>
      </c>
    </row>
    <row r="92" spans="3:10" x14ac:dyDescent="0.25">
      <c r="C92">
        <v>79</v>
      </c>
      <c r="D92" s="2">
        <f t="shared" si="6"/>
        <v>-1075.3977792525366</v>
      </c>
      <c r="E92" s="3">
        <f t="shared" si="7"/>
        <v>657.90487658936286</v>
      </c>
      <c r="F92" s="3">
        <f t="shared" si="8"/>
        <v>-417.49290266317371</v>
      </c>
      <c r="G92" s="3">
        <f t="shared" si="9"/>
        <v>196953.97007414565</v>
      </c>
      <c r="H92" s="1">
        <f t="shared" si="5"/>
        <v>6.583333333333333</v>
      </c>
    </row>
    <row r="93" spans="3:10" x14ac:dyDescent="0.25">
      <c r="C93">
        <v>80</v>
      </c>
      <c r="D93" s="2">
        <f t="shared" si="6"/>
        <v>-1075.3977792525366</v>
      </c>
      <c r="E93" s="3">
        <f t="shared" si="7"/>
        <v>656.51323358048558</v>
      </c>
      <c r="F93" s="3">
        <f t="shared" si="8"/>
        <v>-418.88454567205099</v>
      </c>
      <c r="G93" s="3">
        <f t="shared" si="9"/>
        <v>196535.0855284736</v>
      </c>
      <c r="H93" s="1">
        <f t="shared" si="5"/>
        <v>6.666666666666667</v>
      </c>
    </row>
    <row r="94" spans="3:10" x14ac:dyDescent="0.25">
      <c r="C94">
        <v>81</v>
      </c>
      <c r="D94" s="2">
        <f t="shared" si="6"/>
        <v>-1075.3977792525366</v>
      </c>
      <c r="E94" s="3">
        <f t="shared" si="7"/>
        <v>655.11695176157866</v>
      </c>
      <c r="F94" s="3">
        <f t="shared" si="8"/>
        <v>-420.2808274909579</v>
      </c>
      <c r="G94" s="3">
        <f t="shared" si="9"/>
        <v>196114.80470098264</v>
      </c>
      <c r="H94" s="1">
        <f t="shared" si="5"/>
        <v>6.75</v>
      </c>
    </row>
    <row r="95" spans="3:10" x14ac:dyDescent="0.25">
      <c r="C95">
        <v>82</v>
      </c>
      <c r="D95" s="2">
        <f t="shared" si="6"/>
        <v>-1075.3977792525366</v>
      </c>
      <c r="E95" s="3">
        <f t="shared" si="7"/>
        <v>653.71601566994218</v>
      </c>
      <c r="F95" s="3">
        <f t="shared" si="8"/>
        <v>-421.68176358259439</v>
      </c>
      <c r="G95" s="3">
        <f t="shared" si="9"/>
        <v>195693.12293740004</v>
      </c>
      <c r="H95" s="1">
        <f t="shared" si="5"/>
        <v>6.833333333333333</v>
      </c>
    </row>
    <row r="96" spans="3:10" x14ac:dyDescent="0.25">
      <c r="C96">
        <v>83</v>
      </c>
      <c r="D96" s="2">
        <f t="shared" si="6"/>
        <v>-1075.3977792525366</v>
      </c>
      <c r="E96" s="3">
        <f t="shared" si="7"/>
        <v>652.31040979133354</v>
      </c>
      <c r="F96" s="3">
        <f t="shared" si="8"/>
        <v>-423.08736946120302</v>
      </c>
      <c r="G96" s="3">
        <f t="shared" si="9"/>
        <v>195270.03556793884</v>
      </c>
      <c r="H96" s="1">
        <f t="shared" si="5"/>
        <v>6.916666666666667</v>
      </c>
    </row>
    <row r="97" spans="3:10" x14ac:dyDescent="0.25">
      <c r="C97">
        <v>84</v>
      </c>
      <c r="D97" s="2">
        <f t="shared" si="6"/>
        <v>-1075.3977792525366</v>
      </c>
      <c r="E97" s="3">
        <f t="shared" si="7"/>
        <v>650.90011855979617</v>
      </c>
      <c r="F97" s="3">
        <f t="shared" si="8"/>
        <v>-424.4976606927404</v>
      </c>
      <c r="G97" s="3">
        <f t="shared" si="9"/>
        <v>194845.53790724609</v>
      </c>
      <c r="H97" s="1">
        <f t="shared" si="5"/>
        <v>7</v>
      </c>
      <c r="I97" s="1">
        <f>SUM(E86:E97)</f>
        <v>7902.85753070391</v>
      </c>
      <c r="J97" s="1">
        <f>-SUM(F86:F97)</f>
        <v>5001.9158203265288</v>
      </c>
    </row>
    <row r="98" spans="3:10" x14ac:dyDescent="0.25">
      <c r="C98">
        <v>85</v>
      </c>
      <c r="D98" s="2">
        <f t="shared" si="6"/>
        <v>-1075.3977792525366</v>
      </c>
      <c r="E98" s="3">
        <f t="shared" si="7"/>
        <v>649.48512635748705</v>
      </c>
      <c r="F98" s="3">
        <f t="shared" si="8"/>
        <v>-425.91265289504952</v>
      </c>
      <c r="G98" s="3">
        <f t="shared" si="9"/>
        <v>194419.62525435103</v>
      </c>
      <c r="H98" s="1">
        <f t="shared" si="5"/>
        <v>7.083333333333333</v>
      </c>
    </row>
    <row r="99" spans="3:10" x14ac:dyDescent="0.25">
      <c r="C99">
        <v>86</v>
      </c>
      <c r="D99" s="2">
        <f t="shared" si="6"/>
        <v>-1075.3977792525366</v>
      </c>
      <c r="E99" s="3">
        <f t="shared" si="7"/>
        <v>648.06541751450345</v>
      </c>
      <c r="F99" s="3">
        <f t="shared" si="8"/>
        <v>-427.33236173803311</v>
      </c>
      <c r="G99" s="3">
        <f t="shared" si="9"/>
        <v>193992.29289261301</v>
      </c>
      <c r="H99" s="1">
        <f t="shared" si="5"/>
        <v>7.166666666666667</v>
      </c>
    </row>
    <row r="100" spans="3:10" x14ac:dyDescent="0.25">
      <c r="C100">
        <v>87</v>
      </c>
      <c r="D100" s="2">
        <f t="shared" si="6"/>
        <v>-1075.3977792525366</v>
      </c>
      <c r="E100" s="3">
        <f t="shared" si="7"/>
        <v>646.64097630871004</v>
      </c>
      <c r="F100" s="3">
        <f t="shared" si="8"/>
        <v>-428.75680294382653</v>
      </c>
      <c r="G100" s="3">
        <f t="shared" si="9"/>
        <v>193563.53608966919</v>
      </c>
      <c r="H100" s="1">
        <f t="shared" si="5"/>
        <v>7.25</v>
      </c>
    </row>
    <row r="101" spans="3:10" x14ac:dyDescent="0.25">
      <c r="C101">
        <v>88</v>
      </c>
      <c r="D101" s="2">
        <f t="shared" si="6"/>
        <v>-1075.3977792525366</v>
      </c>
      <c r="E101" s="3">
        <f t="shared" si="7"/>
        <v>645.21178696556399</v>
      </c>
      <c r="F101" s="3">
        <f t="shared" si="8"/>
        <v>-430.18599228697258</v>
      </c>
      <c r="G101" s="3">
        <f t="shared" si="9"/>
        <v>193133.35009738221</v>
      </c>
      <c r="H101" s="1">
        <f t="shared" si="5"/>
        <v>7.333333333333333</v>
      </c>
    </row>
    <row r="102" spans="3:10" x14ac:dyDescent="0.25">
      <c r="C102">
        <v>89</v>
      </c>
      <c r="D102" s="2">
        <f t="shared" si="6"/>
        <v>-1075.3977792525366</v>
      </c>
      <c r="E102" s="3">
        <f t="shared" si="7"/>
        <v>643.77783365794073</v>
      </c>
      <c r="F102" s="3">
        <f t="shared" si="8"/>
        <v>-431.61994559459583</v>
      </c>
      <c r="G102" s="3">
        <f t="shared" si="9"/>
        <v>192701.7301517876</v>
      </c>
      <c r="H102" s="1">
        <f t="shared" si="5"/>
        <v>7.416666666666667</v>
      </c>
    </row>
    <row r="103" spans="3:10" x14ac:dyDescent="0.25">
      <c r="C103">
        <v>90</v>
      </c>
      <c r="D103" s="2">
        <f t="shared" si="6"/>
        <v>-1075.3977792525366</v>
      </c>
      <c r="E103" s="3">
        <f t="shared" si="7"/>
        <v>642.33910050595875</v>
      </c>
      <c r="F103" s="3">
        <f t="shared" si="8"/>
        <v>-433.05867874657781</v>
      </c>
      <c r="G103" s="3">
        <f t="shared" si="9"/>
        <v>192268.67147304103</v>
      </c>
      <c r="H103" s="1">
        <f t="shared" si="5"/>
        <v>7.5</v>
      </c>
    </row>
    <row r="104" spans="3:10" x14ac:dyDescent="0.25">
      <c r="C104">
        <v>91</v>
      </c>
      <c r="D104" s="2">
        <f t="shared" si="6"/>
        <v>-1075.3977792525366</v>
      </c>
      <c r="E104" s="3">
        <f t="shared" si="7"/>
        <v>640.89557157680349</v>
      </c>
      <c r="F104" s="3">
        <f t="shared" si="8"/>
        <v>-434.50220767573308</v>
      </c>
      <c r="G104" s="3">
        <f t="shared" si="9"/>
        <v>191834.16926536529</v>
      </c>
      <c r="H104" s="1">
        <f t="shared" si="5"/>
        <v>7.583333333333333</v>
      </c>
    </row>
    <row r="105" spans="3:10" x14ac:dyDescent="0.25">
      <c r="C105">
        <v>92</v>
      </c>
      <c r="D105" s="2">
        <f t="shared" si="6"/>
        <v>-1075.3977792525366</v>
      </c>
      <c r="E105" s="3">
        <f t="shared" si="7"/>
        <v>639.447230884551</v>
      </c>
      <c r="F105" s="3">
        <f t="shared" si="8"/>
        <v>-435.95054836798556</v>
      </c>
      <c r="G105" s="3">
        <f t="shared" si="9"/>
        <v>191398.2187169973</v>
      </c>
      <c r="H105" s="1">
        <f t="shared" si="5"/>
        <v>7.666666666666667</v>
      </c>
    </row>
    <row r="106" spans="3:10" x14ac:dyDescent="0.25">
      <c r="C106">
        <v>93</v>
      </c>
      <c r="D106" s="2">
        <f t="shared" si="6"/>
        <v>-1075.3977792525366</v>
      </c>
      <c r="E106" s="3">
        <f t="shared" si="7"/>
        <v>637.99406238999109</v>
      </c>
      <c r="F106" s="3">
        <f t="shared" si="8"/>
        <v>-437.40371686254548</v>
      </c>
      <c r="G106" s="3">
        <f t="shared" si="9"/>
        <v>190960.81500013475</v>
      </c>
      <c r="H106" s="1">
        <f t="shared" si="5"/>
        <v>7.75</v>
      </c>
    </row>
    <row r="107" spans="3:10" x14ac:dyDescent="0.25">
      <c r="C107">
        <v>94</v>
      </c>
      <c r="D107" s="2">
        <f t="shared" si="6"/>
        <v>-1075.3977792525366</v>
      </c>
      <c r="E107" s="3">
        <f t="shared" si="7"/>
        <v>636.53605000044922</v>
      </c>
      <c r="F107" s="3">
        <f t="shared" si="8"/>
        <v>-438.86172925208734</v>
      </c>
      <c r="G107" s="3">
        <f t="shared" si="9"/>
        <v>190521.95327088266</v>
      </c>
      <c r="H107" s="1">
        <f t="shared" si="5"/>
        <v>7.833333333333333</v>
      </c>
    </row>
    <row r="108" spans="3:10" x14ac:dyDescent="0.25">
      <c r="C108">
        <v>95</v>
      </c>
      <c r="D108" s="2">
        <f t="shared" si="6"/>
        <v>-1075.3977792525366</v>
      </c>
      <c r="E108" s="3">
        <f t="shared" si="7"/>
        <v>635.0731775696089</v>
      </c>
      <c r="F108" s="3">
        <f t="shared" si="8"/>
        <v>-440.32460168292766</v>
      </c>
      <c r="G108" s="3">
        <f t="shared" si="9"/>
        <v>190081.62866919974</v>
      </c>
      <c r="H108" s="1">
        <f t="shared" si="5"/>
        <v>7.916666666666667</v>
      </c>
    </row>
    <row r="109" spans="3:10" x14ac:dyDescent="0.25">
      <c r="C109">
        <v>96</v>
      </c>
      <c r="D109" s="2">
        <f t="shared" si="6"/>
        <v>-1075.3977792525366</v>
      </c>
      <c r="E109" s="3">
        <f t="shared" si="7"/>
        <v>633.60542889733244</v>
      </c>
      <c r="F109" s="3">
        <f t="shared" si="8"/>
        <v>-441.79235035520412</v>
      </c>
      <c r="G109" s="3">
        <f t="shared" si="9"/>
        <v>189639.83631884452</v>
      </c>
      <c r="H109" s="1">
        <f t="shared" si="5"/>
        <v>8</v>
      </c>
      <c r="I109" s="1">
        <f>SUM(E98:E109)</f>
        <v>7699.0717626288997</v>
      </c>
      <c r="J109" s="1">
        <f>-SUM(F98:F109)</f>
        <v>5205.7015884015382</v>
      </c>
    </row>
    <row r="110" spans="3:10" x14ac:dyDescent="0.25">
      <c r="C110">
        <v>97</v>
      </c>
      <c r="D110" s="2">
        <f t="shared" si="6"/>
        <v>-1075.3977792525366</v>
      </c>
      <c r="E110" s="3">
        <f t="shared" si="7"/>
        <v>632.13278772948183</v>
      </c>
      <c r="F110" s="3">
        <f t="shared" si="8"/>
        <v>-443.26499152305473</v>
      </c>
      <c r="G110" s="3">
        <f t="shared" si="9"/>
        <v>189196.57132732146</v>
      </c>
      <c r="H110" s="1">
        <f t="shared" si="5"/>
        <v>8.0833333333333339</v>
      </c>
    </row>
    <row r="111" spans="3:10" x14ac:dyDescent="0.25">
      <c r="C111">
        <v>98</v>
      </c>
      <c r="D111" s="2">
        <f t="shared" si="6"/>
        <v>-1075.3977792525366</v>
      </c>
      <c r="E111" s="3">
        <f t="shared" si="7"/>
        <v>630.65523775773829</v>
      </c>
      <c r="F111" s="3">
        <f t="shared" si="8"/>
        <v>-444.74254149479827</v>
      </c>
      <c r="G111" s="3">
        <f t="shared" si="9"/>
        <v>188751.82878582666</v>
      </c>
      <c r="H111" s="1">
        <f t="shared" si="5"/>
        <v>8.1666666666666661</v>
      </c>
    </row>
    <row r="112" spans="3:10" x14ac:dyDescent="0.25">
      <c r="C112">
        <v>99</v>
      </c>
      <c r="D112" s="2">
        <f t="shared" si="6"/>
        <v>-1075.3977792525366</v>
      </c>
      <c r="E112" s="3">
        <f t="shared" si="7"/>
        <v>629.1727626194222</v>
      </c>
      <c r="F112" s="3">
        <f t="shared" si="8"/>
        <v>-446.22501663311436</v>
      </c>
      <c r="G112" s="3">
        <f t="shared" si="9"/>
        <v>188305.60376919355</v>
      </c>
      <c r="H112" s="1">
        <f t="shared" si="5"/>
        <v>8.25</v>
      </c>
    </row>
    <row r="113" spans="3:10" x14ac:dyDescent="0.25">
      <c r="C113">
        <v>100</v>
      </c>
      <c r="D113" s="2">
        <f t="shared" si="6"/>
        <v>-1075.3977792525366</v>
      </c>
      <c r="E113" s="3">
        <f t="shared" si="7"/>
        <v>627.68534589731189</v>
      </c>
      <c r="F113" s="3">
        <f t="shared" si="8"/>
        <v>-447.71243335522468</v>
      </c>
      <c r="G113" s="3">
        <f t="shared" si="9"/>
        <v>187857.89133583833</v>
      </c>
      <c r="H113" s="1">
        <f t="shared" si="5"/>
        <v>8.3333333333333339</v>
      </c>
    </row>
    <row r="114" spans="3:10" x14ac:dyDescent="0.25">
      <c r="C114">
        <v>101</v>
      </c>
      <c r="D114" s="2">
        <f t="shared" si="6"/>
        <v>-1075.3977792525366</v>
      </c>
      <c r="E114" s="3">
        <f t="shared" si="7"/>
        <v>626.19297111946116</v>
      </c>
      <c r="F114" s="3">
        <f t="shared" si="8"/>
        <v>-449.2048081330754</v>
      </c>
      <c r="G114" s="3">
        <f t="shared" si="9"/>
        <v>187408.68652770526</v>
      </c>
      <c r="H114" s="1">
        <f t="shared" si="5"/>
        <v>8.4166666666666661</v>
      </c>
    </row>
    <row r="115" spans="3:10" x14ac:dyDescent="0.25">
      <c r="C115">
        <v>102</v>
      </c>
      <c r="D115" s="2">
        <f t="shared" si="6"/>
        <v>-1075.3977792525366</v>
      </c>
      <c r="E115" s="3">
        <f t="shared" si="7"/>
        <v>624.69562175901751</v>
      </c>
      <c r="F115" s="3">
        <f t="shared" si="8"/>
        <v>-450.70215749351905</v>
      </c>
      <c r="G115" s="3">
        <f t="shared" si="9"/>
        <v>186957.98437021175</v>
      </c>
      <c r="H115" s="1">
        <f t="shared" si="5"/>
        <v>8.5</v>
      </c>
    </row>
    <row r="116" spans="3:10" x14ac:dyDescent="0.25">
      <c r="C116">
        <v>103</v>
      </c>
      <c r="D116" s="2">
        <f t="shared" si="6"/>
        <v>-1075.3977792525366</v>
      </c>
      <c r="E116" s="3">
        <f t="shared" si="7"/>
        <v>623.1932812340392</v>
      </c>
      <c r="F116" s="3">
        <f t="shared" si="8"/>
        <v>-452.20449801849736</v>
      </c>
      <c r="G116" s="3">
        <f t="shared" si="9"/>
        <v>186505.77987219326</v>
      </c>
      <c r="H116" s="1">
        <f t="shared" si="5"/>
        <v>8.5833333333333339</v>
      </c>
    </row>
    <row r="117" spans="3:10" x14ac:dyDescent="0.25">
      <c r="C117">
        <v>104</v>
      </c>
      <c r="D117" s="2">
        <f t="shared" si="6"/>
        <v>-1075.3977792525366</v>
      </c>
      <c r="E117" s="3">
        <f t="shared" si="7"/>
        <v>621.68593290731087</v>
      </c>
      <c r="F117" s="3">
        <f t="shared" si="8"/>
        <v>-453.71184634522569</v>
      </c>
      <c r="G117" s="3">
        <f t="shared" si="9"/>
        <v>186052.06802584804</v>
      </c>
      <c r="H117" s="1">
        <f t="shared" si="5"/>
        <v>8.6666666666666661</v>
      </c>
    </row>
    <row r="118" spans="3:10" x14ac:dyDescent="0.25">
      <c r="C118">
        <v>105</v>
      </c>
      <c r="D118" s="2">
        <f t="shared" si="6"/>
        <v>-1075.3977792525366</v>
      </c>
      <c r="E118" s="3">
        <f t="shared" si="7"/>
        <v>620.17356008616014</v>
      </c>
      <c r="F118" s="3">
        <f t="shared" si="8"/>
        <v>-455.22421916637643</v>
      </c>
      <c r="G118" s="3">
        <f t="shared" si="9"/>
        <v>185596.84380668166</v>
      </c>
      <c r="H118" s="1">
        <f t="shared" si="5"/>
        <v>8.75</v>
      </c>
    </row>
    <row r="119" spans="3:10" x14ac:dyDescent="0.25">
      <c r="C119">
        <v>106</v>
      </c>
      <c r="D119" s="2">
        <f t="shared" si="6"/>
        <v>-1075.3977792525366</v>
      </c>
      <c r="E119" s="3">
        <f t="shared" si="7"/>
        <v>618.6561460222722</v>
      </c>
      <c r="F119" s="3">
        <f t="shared" si="8"/>
        <v>-456.74163323026437</v>
      </c>
      <c r="G119" s="3">
        <f t="shared" si="9"/>
        <v>185140.10217345139</v>
      </c>
      <c r="H119" s="1">
        <f t="shared" si="5"/>
        <v>8.8333333333333339</v>
      </c>
    </row>
    <row r="120" spans="3:10" x14ac:dyDescent="0.25">
      <c r="C120">
        <v>107</v>
      </c>
      <c r="D120" s="2">
        <f t="shared" si="6"/>
        <v>-1075.3977792525366</v>
      </c>
      <c r="E120" s="3">
        <f t="shared" si="7"/>
        <v>617.13367391150473</v>
      </c>
      <c r="F120" s="3">
        <f t="shared" si="8"/>
        <v>-458.26410534103184</v>
      </c>
      <c r="G120" s="3">
        <f t="shared" si="9"/>
        <v>184681.83806811037</v>
      </c>
      <c r="H120" s="1">
        <f t="shared" si="5"/>
        <v>8.9166666666666661</v>
      </c>
    </row>
    <row r="121" spans="3:10" x14ac:dyDescent="0.25">
      <c r="C121">
        <v>108</v>
      </c>
      <c r="D121" s="2">
        <f t="shared" si="6"/>
        <v>-1075.3977792525366</v>
      </c>
      <c r="E121" s="3">
        <f t="shared" si="7"/>
        <v>615.60612689370123</v>
      </c>
      <c r="F121" s="3">
        <f t="shared" si="8"/>
        <v>-459.79165235883534</v>
      </c>
      <c r="G121" s="3">
        <f t="shared" si="9"/>
        <v>184222.04641575154</v>
      </c>
      <c r="H121" s="1">
        <f t="shared" si="5"/>
        <v>9</v>
      </c>
      <c r="I121" s="1">
        <f>SUM(E110:E121)</f>
        <v>7486.9834479374204</v>
      </c>
      <c r="J121" s="1">
        <f>-SUM(F110:F121)</f>
        <v>5417.7899030930175</v>
      </c>
    </row>
    <row r="122" spans="3:10" x14ac:dyDescent="0.25">
      <c r="C122">
        <v>109</v>
      </c>
      <c r="D122" s="2">
        <f t="shared" si="6"/>
        <v>-1075.3977792525366</v>
      </c>
      <c r="E122" s="3">
        <f t="shared" si="7"/>
        <v>614.07348805250513</v>
      </c>
      <c r="F122" s="3">
        <f t="shared" si="8"/>
        <v>-461.32429120003144</v>
      </c>
      <c r="G122" s="3">
        <f t="shared" si="9"/>
        <v>183760.72212455151</v>
      </c>
      <c r="H122" s="1">
        <f t="shared" si="5"/>
        <v>9.0833333333333339</v>
      </c>
    </row>
    <row r="123" spans="3:10" x14ac:dyDescent="0.25">
      <c r="C123">
        <v>110</v>
      </c>
      <c r="D123" s="2">
        <f t="shared" si="6"/>
        <v>-1075.3977792525366</v>
      </c>
      <c r="E123" s="3">
        <f t="shared" si="7"/>
        <v>612.53574041517174</v>
      </c>
      <c r="F123" s="3">
        <f t="shared" si="8"/>
        <v>-462.86203883736482</v>
      </c>
      <c r="G123" s="3">
        <f t="shared" si="9"/>
        <v>183297.86008571414</v>
      </c>
      <c r="H123" s="1">
        <f t="shared" si="5"/>
        <v>9.1666666666666661</v>
      </c>
    </row>
    <row r="124" spans="3:10" x14ac:dyDescent="0.25">
      <c r="C124">
        <v>111</v>
      </c>
      <c r="D124" s="2">
        <f t="shared" si="6"/>
        <v>-1075.3977792525366</v>
      </c>
      <c r="E124" s="3">
        <f t="shared" si="7"/>
        <v>610.9928669523805</v>
      </c>
      <c r="F124" s="3">
        <f t="shared" si="8"/>
        <v>-464.40491230015607</v>
      </c>
      <c r="G124" s="3">
        <f t="shared" si="9"/>
        <v>182833.455173414</v>
      </c>
      <c r="H124" s="1">
        <f t="shared" si="5"/>
        <v>9.25</v>
      </c>
    </row>
    <row r="125" spans="3:10" x14ac:dyDescent="0.25">
      <c r="C125">
        <v>112</v>
      </c>
      <c r="D125" s="2">
        <f t="shared" si="6"/>
        <v>-1075.3977792525366</v>
      </c>
      <c r="E125" s="3">
        <f t="shared" si="7"/>
        <v>609.44485057804673</v>
      </c>
      <c r="F125" s="3">
        <f t="shared" si="8"/>
        <v>-465.95292867448984</v>
      </c>
      <c r="G125" s="3">
        <f t="shared" si="9"/>
        <v>182367.5022447395</v>
      </c>
      <c r="H125" s="1">
        <f t="shared" si="5"/>
        <v>9.3333333333333339</v>
      </c>
    </row>
    <row r="126" spans="3:10" x14ac:dyDescent="0.25">
      <c r="C126">
        <v>113</v>
      </c>
      <c r="D126" s="2">
        <f t="shared" si="6"/>
        <v>-1075.3977792525366</v>
      </c>
      <c r="E126" s="3">
        <f t="shared" si="7"/>
        <v>607.89167414913175</v>
      </c>
      <c r="F126" s="3">
        <f t="shared" si="8"/>
        <v>-467.50610510340482</v>
      </c>
      <c r="G126" s="3">
        <f t="shared" si="9"/>
        <v>181899.99613963609</v>
      </c>
      <c r="H126" s="1">
        <f t="shared" si="5"/>
        <v>9.4166666666666661</v>
      </c>
    </row>
    <row r="127" spans="3:10" x14ac:dyDescent="0.25">
      <c r="C127">
        <v>114</v>
      </c>
      <c r="D127" s="2">
        <f t="shared" si="6"/>
        <v>-1075.3977792525366</v>
      </c>
      <c r="E127" s="3">
        <f t="shared" si="7"/>
        <v>606.33332046545365</v>
      </c>
      <c r="F127" s="3">
        <f t="shared" si="8"/>
        <v>-469.06445878708291</v>
      </c>
      <c r="G127" s="3">
        <f t="shared" si="9"/>
        <v>181430.931680849</v>
      </c>
      <c r="H127" s="1">
        <f t="shared" si="5"/>
        <v>9.5</v>
      </c>
    </row>
    <row r="128" spans="3:10" x14ac:dyDescent="0.25">
      <c r="C128">
        <v>115</v>
      </c>
      <c r="D128" s="2">
        <f t="shared" si="6"/>
        <v>-1075.3977792525366</v>
      </c>
      <c r="E128" s="3">
        <f t="shared" si="7"/>
        <v>604.76977226949668</v>
      </c>
      <c r="F128" s="3">
        <f t="shared" si="8"/>
        <v>-470.62800698303988</v>
      </c>
      <c r="G128" s="3">
        <f t="shared" si="9"/>
        <v>180960.30367386594</v>
      </c>
      <c r="H128" s="1">
        <f t="shared" si="5"/>
        <v>9.5833333333333339</v>
      </c>
    </row>
    <row r="129" spans="3:10" x14ac:dyDescent="0.25">
      <c r="C129">
        <v>116</v>
      </c>
      <c r="D129" s="2">
        <f t="shared" si="6"/>
        <v>-1075.3977792525366</v>
      </c>
      <c r="E129" s="3">
        <f t="shared" si="7"/>
        <v>603.20101224621988</v>
      </c>
      <c r="F129" s="3">
        <f t="shared" si="8"/>
        <v>-472.19676700631669</v>
      </c>
      <c r="G129" s="3">
        <f t="shared" si="9"/>
        <v>180488.10690685964</v>
      </c>
      <c r="H129" s="1">
        <f t="shared" si="5"/>
        <v>9.6666666666666661</v>
      </c>
    </row>
    <row r="130" spans="3:10" x14ac:dyDescent="0.25">
      <c r="C130">
        <v>117</v>
      </c>
      <c r="D130" s="2">
        <f t="shared" si="6"/>
        <v>-1075.3977792525366</v>
      </c>
      <c r="E130" s="3">
        <f t="shared" si="7"/>
        <v>601.6270230228655</v>
      </c>
      <c r="F130" s="3">
        <f t="shared" si="8"/>
        <v>-473.77075622967106</v>
      </c>
      <c r="G130" s="3">
        <f t="shared" si="9"/>
        <v>180014.33615062997</v>
      </c>
      <c r="H130" s="1">
        <f t="shared" si="5"/>
        <v>9.75</v>
      </c>
    </row>
    <row r="131" spans="3:10" x14ac:dyDescent="0.25">
      <c r="C131">
        <v>118</v>
      </c>
      <c r="D131" s="2">
        <f t="shared" si="6"/>
        <v>-1075.3977792525366</v>
      </c>
      <c r="E131" s="3">
        <f t="shared" si="7"/>
        <v>600.0477871687666</v>
      </c>
      <c r="F131" s="3">
        <f t="shared" si="8"/>
        <v>-475.34999208376996</v>
      </c>
      <c r="G131" s="3">
        <f t="shared" si="9"/>
        <v>179538.98615854621</v>
      </c>
      <c r="H131" s="1">
        <f t="shared" si="5"/>
        <v>9.8333333333333339</v>
      </c>
    </row>
    <row r="132" spans="3:10" x14ac:dyDescent="0.25">
      <c r="C132">
        <v>119</v>
      </c>
      <c r="D132" s="2">
        <f t="shared" si="6"/>
        <v>-1075.3977792525366</v>
      </c>
      <c r="E132" s="3">
        <f t="shared" si="7"/>
        <v>598.46328719515407</v>
      </c>
      <c r="F132" s="3">
        <f t="shared" si="8"/>
        <v>-476.9344920573825</v>
      </c>
      <c r="G132" s="3">
        <f t="shared" si="9"/>
        <v>179062.05166648881</v>
      </c>
      <c r="H132" s="1">
        <f t="shared" si="5"/>
        <v>9.9166666666666661</v>
      </c>
    </row>
    <row r="133" spans="3:10" x14ac:dyDescent="0.25">
      <c r="C133">
        <v>120</v>
      </c>
      <c r="D133" s="2">
        <f t="shared" si="6"/>
        <v>-1075.3977792525366</v>
      </c>
      <c r="E133" s="3">
        <f t="shared" si="7"/>
        <v>596.87350555496278</v>
      </c>
      <c r="F133" s="3">
        <f t="shared" si="8"/>
        <v>-478.52427369757379</v>
      </c>
      <c r="G133" s="3">
        <f t="shared" si="9"/>
        <v>178583.52739279123</v>
      </c>
      <c r="H133" s="1">
        <f t="shared" si="5"/>
        <v>10</v>
      </c>
      <c r="I133" s="1">
        <f>SUM(E122:E133)</f>
        <v>7266.2543280701557</v>
      </c>
      <c r="J133" s="1">
        <f>-SUM(F122:F133)</f>
        <v>5638.5190229602849</v>
      </c>
    </row>
    <row r="134" spans="3:10" x14ac:dyDescent="0.25">
      <c r="C134">
        <v>121</v>
      </c>
      <c r="D134" s="2">
        <f t="shared" si="6"/>
        <v>-1075.3977792525366</v>
      </c>
      <c r="E134" s="3">
        <f t="shared" si="7"/>
        <v>595.27842464263745</v>
      </c>
      <c r="F134" s="3">
        <f t="shared" si="8"/>
        <v>-480.11935460989912</v>
      </c>
      <c r="G134" s="3">
        <f t="shared" si="9"/>
        <v>178103.40803818134</v>
      </c>
      <c r="H134" s="1">
        <f t="shared" si="5"/>
        <v>10.083333333333334</v>
      </c>
    </row>
    <row r="135" spans="3:10" x14ac:dyDescent="0.25">
      <c r="C135">
        <v>122</v>
      </c>
      <c r="D135" s="2">
        <f t="shared" si="6"/>
        <v>-1075.3977792525366</v>
      </c>
      <c r="E135" s="3">
        <f t="shared" si="7"/>
        <v>593.67802679393787</v>
      </c>
      <c r="F135" s="3">
        <f t="shared" si="8"/>
        <v>-481.71975245859869</v>
      </c>
      <c r="G135" s="3">
        <f t="shared" si="9"/>
        <v>177621.68828572275</v>
      </c>
      <c r="H135" s="1">
        <f t="shared" si="5"/>
        <v>10.166666666666666</v>
      </c>
    </row>
    <row r="136" spans="3:10" x14ac:dyDescent="0.25">
      <c r="C136">
        <v>123</v>
      </c>
      <c r="D136" s="2">
        <f t="shared" si="6"/>
        <v>-1075.3977792525366</v>
      </c>
      <c r="E136" s="3">
        <f t="shared" si="7"/>
        <v>592.07229428574249</v>
      </c>
      <c r="F136" s="3">
        <f t="shared" si="8"/>
        <v>-483.32548496679408</v>
      </c>
      <c r="G136" s="3">
        <f t="shared" si="9"/>
        <v>177138.36280075595</v>
      </c>
      <c r="H136" s="1">
        <f t="shared" si="5"/>
        <v>10.25</v>
      </c>
    </row>
    <row r="137" spans="3:10" x14ac:dyDescent="0.25">
      <c r="C137">
        <v>124</v>
      </c>
      <c r="D137" s="2">
        <f t="shared" si="6"/>
        <v>-1075.3977792525366</v>
      </c>
      <c r="E137" s="3">
        <f t="shared" si="7"/>
        <v>590.46120933585314</v>
      </c>
      <c r="F137" s="3">
        <f t="shared" si="8"/>
        <v>-484.93656991668342</v>
      </c>
      <c r="G137" s="3">
        <f t="shared" si="9"/>
        <v>176653.42623083925</v>
      </c>
      <c r="H137" s="1">
        <f t="shared" si="5"/>
        <v>10.333333333333334</v>
      </c>
    </row>
    <row r="138" spans="3:10" x14ac:dyDescent="0.25">
      <c r="C138">
        <v>125</v>
      </c>
      <c r="D138" s="2">
        <f t="shared" si="6"/>
        <v>-1075.3977792525366</v>
      </c>
      <c r="E138" s="3">
        <f t="shared" si="7"/>
        <v>588.84475410279754</v>
      </c>
      <c r="F138" s="3">
        <f t="shared" si="8"/>
        <v>-486.55302514973903</v>
      </c>
      <c r="G138" s="3">
        <f t="shared" si="9"/>
        <v>176166.87320568951</v>
      </c>
      <c r="H138" s="1">
        <f t="shared" si="5"/>
        <v>10.416666666666666</v>
      </c>
    </row>
    <row r="139" spans="3:10" x14ac:dyDescent="0.25">
      <c r="C139">
        <v>126</v>
      </c>
      <c r="D139" s="2">
        <f t="shared" si="6"/>
        <v>-1075.3977792525366</v>
      </c>
      <c r="E139" s="3">
        <f t="shared" si="7"/>
        <v>587.22291068563175</v>
      </c>
      <c r="F139" s="3">
        <f t="shared" si="8"/>
        <v>-488.17486856690482</v>
      </c>
      <c r="G139" s="3">
        <f t="shared" si="9"/>
        <v>175678.69833712259</v>
      </c>
      <c r="H139" s="1">
        <f t="shared" si="5"/>
        <v>10.5</v>
      </c>
    </row>
    <row r="140" spans="3:10" x14ac:dyDescent="0.25">
      <c r="C140">
        <v>127</v>
      </c>
      <c r="D140" s="2">
        <f t="shared" si="6"/>
        <v>-1075.3977792525366</v>
      </c>
      <c r="E140" s="3">
        <f t="shared" si="7"/>
        <v>585.59566112374205</v>
      </c>
      <c r="F140" s="3">
        <f t="shared" si="8"/>
        <v>-489.80211812879452</v>
      </c>
      <c r="G140" s="3">
        <f t="shared" si="9"/>
        <v>175188.89621899379</v>
      </c>
      <c r="H140" s="1">
        <f t="shared" si="5"/>
        <v>10.583333333333334</v>
      </c>
    </row>
    <row r="141" spans="3:10" x14ac:dyDescent="0.25">
      <c r="C141">
        <v>128</v>
      </c>
      <c r="D141" s="2">
        <f t="shared" si="6"/>
        <v>-1075.3977792525366</v>
      </c>
      <c r="E141" s="3">
        <f t="shared" si="7"/>
        <v>583.96298739664599</v>
      </c>
      <c r="F141" s="3">
        <f t="shared" si="8"/>
        <v>-491.43479185589058</v>
      </c>
      <c r="G141" s="3">
        <f t="shared" si="9"/>
        <v>174697.4614271379</v>
      </c>
      <c r="H141" s="1">
        <f t="shared" si="5"/>
        <v>10.666666666666666</v>
      </c>
    </row>
    <row r="142" spans="3:10" x14ac:dyDescent="0.25">
      <c r="C142">
        <v>129</v>
      </c>
      <c r="D142" s="2">
        <f t="shared" si="6"/>
        <v>-1075.3977792525366</v>
      </c>
      <c r="E142" s="3">
        <f t="shared" si="7"/>
        <v>582.32487142379307</v>
      </c>
      <c r="F142" s="3">
        <f t="shared" si="8"/>
        <v>-493.0729078287435</v>
      </c>
      <c r="G142" s="3">
        <f t="shared" si="9"/>
        <v>174204.38851930914</v>
      </c>
      <c r="H142" s="1">
        <f t="shared" ref="H142:H205" si="10">C142/12</f>
        <v>10.75</v>
      </c>
    </row>
    <row r="143" spans="3:10" x14ac:dyDescent="0.25">
      <c r="C143">
        <v>130</v>
      </c>
      <c r="D143" s="2">
        <f t="shared" ref="D143:D206" si="11">-$D$9</f>
        <v>-1075.3977792525366</v>
      </c>
      <c r="E143" s="3">
        <f t="shared" ref="E143:E193" si="12">$D$4/12*G142</f>
        <v>580.68129506436389</v>
      </c>
      <c r="F143" s="3">
        <f t="shared" ref="F143:F193" si="13">D143+E143</f>
        <v>-494.71648418817267</v>
      </c>
      <c r="G143" s="3">
        <f t="shared" ref="G143:G193" si="14">G142+F143</f>
        <v>173709.67203512098</v>
      </c>
      <c r="H143" s="1">
        <f t="shared" si="10"/>
        <v>10.833333333333334</v>
      </c>
    </row>
    <row r="144" spans="3:10" x14ac:dyDescent="0.25">
      <c r="C144">
        <v>131</v>
      </c>
      <c r="D144" s="2">
        <f t="shared" si="11"/>
        <v>-1075.3977792525366</v>
      </c>
      <c r="E144" s="3">
        <f t="shared" si="12"/>
        <v>579.03224011706993</v>
      </c>
      <c r="F144" s="3">
        <f t="shared" si="13"/>
        <v>-496.36553913546663</v>
      </c>
      <c r="G144" s="3">
        <f t="shared" si="14"/>
        <v>173213.30649598551</v>
      </c>
      <c r="H144" s="1">
        <f t="shared" si="10"/>
        <v>10.916666666666666</v>
      </c>
    </row>
    <row r="145" spans="3:10" x14ac:dyDescent="0.25">
      <c r="C145">
        <v>132</v>
      </c>
      <c r="D145" s="2">
        <f t="shared" si="11"/>
        <v>-1075.3977792525366</v>
      </c>
      <c r="E145" s="3">
        <f t="shared" si="12"/>
        <v>577.37768831995174</v>
      </c>
      <c r="F145" s="3">
        <f t="shared" si="13"/>
        <v>-498.02009093258482</v>
      </c>
      <c r="G145" s="3">
        <f t="shared" si="14"/>
        <v>172715.28640505293</v>
      </c>
      <c r="H145" s="1">
        <f t="shared" si="10"/>
        <v>11</v>
      </c>
      <c r="I145" s="1">
        <f>SUM(E134:E145)</f>
        <v>7036.5323632921672</v>
      </c>
      <c r="J145" s="1">
        <f>-SUM(F134:F145)</f>
        <v>5868.2409877382715</v>
      </c>
    </row>
    <row r="146" spans="3:10" x14ac:dyDescent="0.25">
      <c r="C146">
        <v>133</v>
      </c>
      <c r="D146" s="2">
        <f t="shared" si="11"/>
        <v>-1075.3977792525366</v>
      </c>
      <c r="E146" s="3">
        <f t="shared" si="12"/>
        <v>575.7176213501765</v>
      </c>
      <c r="F146" s="3">
        <f t="shared" si="13"/>
        <v>-499.68015790236007</v>
      </c>
      <c r="G146" s="3">
        <f t="shared" si="14"/>
        <v>172215.60624715057</v>
      </c>
      <c r="H146" s="1">
        <f t="shared" si="10"/>
        <v>11.083333333333334</v>
      </c>
    </row>
    <row r="147" spans="3:10" x14ac:dyDescent="0.25">
      <c r="C147">
        <v>134</v>
      </c>
      <c r="D147" s="2">
        <f t="shared" si="11"/>
        <v>-1075.3977792525366</v>
      </c>
      <c r="E147" s="3">
        <f t="shared" si="12"/>
        <v>574.05202082383528</v>
      </c>
      <c r="F147" s="3">
        <f t="shared" si="13"/>
        <v>-501.34575842870129</v>
      </c>
      <c r="G147" s="3">
        <f t="shared" si="14"/>
        <v>171714.26048872186</v>
      </c>
      <c r="H147" s="1">
        <f t="shared" si="10"/>
        <v>11.166666666666666</v>
      </c>
    </row>
    <row r="148" spans="3:10" x14ac:dyDescent="0.25">
      <c r="C148">
        <v>135</v>
      </c>
      <c r="D148" s="2">
        <f t="shared" si="11"/>
        <v>-1075.3977792525366</v>
      </c>
      <c r="E148" s="3">
        <f t="shared" si="12"/>
        <v>572.38086829573956</v>
      </c>
      <c r="F148" s="3">
        <f t="shared" si="13"/>
        <v>-503.01691095679701</v>
      </c>
      <c r="G148" s="3">
        <f t="shared" si="14"/>
        <v>171211.24357776507</v>
      </c>
      <c r="H148" s="1">
        <f t="shared" si="10"/>
        <v>11.25</v>
      </c>
    </row>
    <row r="149" spans="3:10" x14ac:dyDescent="0.25">
      <c r="C149">
        <v>136</v>
      </c>
      <c r="D149" s="2">
        <f t="shared" si="11"/>
        <v>-1075.3977792525366</v>
      </c>
      <c r="E149" s="3">
        <f t="shared" si="12"/>
        <v>570.70414525921694</v>
      </c>
      <c r="F149" s="3">
        <f t="shared" si="13"/>
        <v>-504.69363399331962</v>
      </c>
      <c r="G149" s="3">
        <f t="shared" si="14"/>
        <v>170706.54994377174</v>
      </c>
      <c r="H149" s="1">
        <f t="shared" si="10"/>
        <v>11.333333333333334</v>
      </c>
    </row>
    <row r="150" spans="3:10" x14ac:dyDescent="0.25">
      <c r="C150">
        <v>137</v>
      </c>
      <c r="D150" s="2">
        <f t="shared" si="11"/>
        <v>-1075.3977792525366</v>
      </c>
      <c r="E150" s="3">
        <f t="shared" si="12"/>
        <v>569.02183314590582</v>
      </c>
      <c r="F150" s="3">
        <f t="shared" si="13"/>
        <v>-506.37594610663075</v>
      </c>
      <c r="G150" s="3">
        <f t="shared" si="14"/>
        <v>170200.17399766512</v>
      </c>
      <c r="H150" s="1">
        <f t="shared" si="10"/>
        <v>11.416666666666666</v>
      </c>
    </row>
    <row r="151" spans="3:10" x14ac:dyDescent="0.25">
      <c r="C151">
        <v>138</v>
      </c>
      <c r="D151" s="2">
        <f t="shared" si="11"/>
        <v>-1075.3977792525366</v>
      </c>
      <c r="E151" s="3">
        <f t="shared" si="12"/>
        <v>567.33391332555038</v>
      </c>
      <c r="F151" s="3">
        <f t="shared" si="13"/>
        <v>-508.06386592698618</v>
      </c>
      <c r="G151" s="3">
        <f t="shared" si="14"/>
        <v>169692.11013173813</v>
      </c>
      <c r="H151" s="1">
        <f t="shared" si="10"/>
        <v>11.5</v>
      </c>
    </row>
    <row r="152" spans="3:10" x14ac:dyDescent="0.25">
      <c r="C152">
        <v>139</v>
      </c>
      <c r="D152" s="2">
        <f t="shared" si="11"/>
        <v>-1075.3977792525366</v>
      </c>
      <c r="E152" s="3">
        <f t="shared" si="12"/>
        <v>565.64036710579376</v>
      </c>
      <c r="F152" s="3">
        <f t="shared" si="13"/>
        <v>-509.75741214674281</v>
      </c>
      <c r="G152" s="3">
        <f t="shared" si="14"/>
        <v>169182.35271959138</v>
      </c>
      <c r="H152" s="1">
        <f t="shared" si="10"/>
        <v>11.583333333333334</v>
      </c>
    </row>
    <row r="153" spans="3:10" x14ac:dyDescent="0.25">
      <c r="C153">
        <v>140</v>
      </c>
      <c r="D153" s="2">
        <f t="shared" si="11"/>
        <v>-1075.3977792525366</v>
      </c>
      <c r="E153" s="3">
        <f t="shared" si="12"/>
        <v>563.94117573197127</v>
      </c>
      <c r="F153" s="3">
        <f t="shared" si="13"/>
        <v>-511.4566035205653</v>
      </c>
      <c r="G153" s="3">
        <f t="shared" si="14"/>
        <v>168670.8961160708</v>
      </c>
      <c r="H153" s="1">
        <f t="shared" si="10"/>
        <v>11.666666666666666</v>
      </c>
    </row>
    <row r="154" spans="3:10" x14ac:dyDescent="0.25">
      <c r="C154">
        <v>141</v>
      </c>
      <c r="D154" s="2">
        <f t="shared" si="11"/>
        <v>-1075.3977792525366</v>
      </c>
      <c r="E154" s="3">
        <f t="shared" si="12"/>
        <v>562.23632038690266</v>
      </c>
      <c r="F154" s="3">
        <f t="shared" si="13"/>
        <v>-513.1614588656339</v>
      </c>
      <c r="G154" s="3">
        <f t="shared" si="14"/>
        <v>168157.73465720518</v>
      </c>
      <c r="H154" s="1">
        <f t="shared" si="10"/>
        <v>11.75</v>
      </c>
    </row>
    <row r="155" spans="3:10" x14ac:dyDescent="0.25">
      <c r="C155">
        <v>142</v>
      </c>
      <c r="D155" s="2">
        <f t="shared" si="11"/>
        <v>-1075.3977792525366</v>
      </c>
      <c r="E155" s="3">
        <f t="shared" si="12"/>
        <v>560.52578219068391</v>
      </c>
      <c r="F155" s="3">
        <f t="shared" si="13"/>
        <v>-514.87199706185265</v>
      </c>
      <c r="G155" s="3">
        <f t="shared" si="14"/>
        <v>167642.86266014332</v>
      </c>
      <c r="H155" s="1">
        <f t="shared" si="10"/>
        <v>11.833333333333334</v>
      </c>
    </row>
    <row r="156" spans="3:10" x14ac:dyDescent="0.25">
      <c r="C156">
        <v>143</v>
      </c>
      <c r="D156" s="2">
        <f t="shared" si="11"/>
        <v>-1075.3977792525366</v>
      </c>
      <c r="E156" s="3">
        <f t="shared" si="12"/>
        <v>558.80954220047772</v>
      </c>
      <c r="F156" s="3">
        <f t="shared" si="13"/>
        <v>-516.58823705205884</v>
      </c>
      <c r="G156" s="3">
        <f t="shared" si="14"/>
        <v>167126.27442309126</v>
      </c>
      <c r="H156" s="1">
        <f t="shared" si="10"/>
        <v>11.916666666666666</v>
      </c>
    </row>
    <row r="157" spans="3:10" x14ac:dyDescent="0.25">
      <c r="C157">
        <v>144</v>
      </c>
      <c r="D157" s="2">
        <f t="shared" si="11"/>
        <v>-1075.3977792525366</v>
      </c>
      <c r="E157" s="3">
        <f t="shared" si="12"/>
        <v>557.08758141030421</v>
      </c>
      <c r="F157" s="3">
        <f t="shared" si="13"/>
        <v>-518.31019784223236</v>
      </c>
      <c r="G157" s="3">
        <f t="shared" si="14"/>
        <v>166607.96422524904</v>
      </c>
      <c r="H157" s="1">
        <f t="shared" si="10"/>
        <v>12</v>
      </c>
      <c r="I157" s="1">
        <f>SUM(E146:E157)</f>
        <v>6797.4511712265594</v>
      </c>
      <c r="J157" s="1">
        <f>-SUM(F146:F157)</f>
        <v>6107.3221798038794</v>
      </c>
    </row>
    <row r="158" spans="3:10" x14ac:dyDescent="0.25">
      <c r="C158">
        <v>145</v>
      </c>
      <c r="D158" s="2">
        <f t="shared" si="11"/>
        <v>-1075.3977792525366</v>
      </c>
      <c r="E158" s="3">
        <f t="shared" si="12"/>
        <v>555.35988075083014</v>
      </c>
      <c r="F158" s="3">
        <f t="shared" si="13"/>
        <v>-520.03789850170642</v>
      </c>
      <c r="G158" s="3">
        <f t="shared" si="14"/>
        <v>166087.92632674734</v>
      </c>
      <c r="H158" s="1">
        <f t="shared" si="10"/>
        <v>12.083333333333334</v>
      </c>
    </row>
    <row r="159" spans="3:10" x14ac:dyDescent="0.25">
      <c r="C159">
        <v>146</v>
      </c>
      <c r="D159" s="2">
        <f t="shared" si="11"/>
        <v>-1075.3977792525366</v>
      </c>
      <c r="E159" s="3">
        <f t="shared" si="12"/>
        <v>553.62642108915782</v>
      </c>
      <c r="F159" s="3">
        <f t="shared" si="13"/>
        <v>-521.77135816337875</v>
      </c>
      <c r="G159" s="3">
        <f t="shared" si="14"/>
        <v>165566.15496858396</v>
      </c>
      <c r="H159" s="1">
        <f t="shared" si="10"/>
        <v>12.166666666666666</v>
      </c>
    </row>
    <row r="160" spans="3:10" x14ac:dyDescent="0.25">
      <c r="C160">
        <v>147</v>
      </c>
      <c r="D160" s="2">
        <f t="shared" si="11"/>
        <v>-1075.3977792525366</v>
      </c>
      <c r="E160" s="3">
        <f t="shared" si="12"/>
        <v>551.88718322861325</v>
      </c>
      <c r="F160" s="3">
        <f t="shared" si="13"/>
        <v>-523.51059602392331</v>
      </c>
      <c r="G160" s="3">
        <f t="shared" si="14"/>
        <v>165042.64437256003</v>
      </c>
      <c r="H160" s="1">
        <f t="shared" si="10"/>
        <v>12.25</v>
      </c>
    </row>
    <row r="161" spans="3:10" x14ac:dyDescent="0.25">
      <c r="C161">
        <v>148</v>
      </c>
      <c r="D161" s="2">
        <f t="shared" si="11"/>
        <v>-1075.3977792525366</v>
      </c>
      <c r="E161" s="3">
        <f t="shared" si="12"/>
        <v>550.1421479085335</v>
      </c>
      <c r="F161" s="3">
        <f t="shared" si="13"/>
        <v>-525.25563134400306</v>
      </c>
      <c r="G161" s="3">
        <f t="shared" si="14"/>
        <v>164517.38874121601</v>
      </c>
      <c r="H161" s="1">
        <f t="shared" si="10"/>
        <v>12.333333333333334</v>
      </c>
    </row>
    <row r="162" spans="3:10" x14ac:dyDescent="0.25">
      <c r="C162">
        <v>149</v>
      </c>
      <c r="D162" s="2">
        <f t="shared" si="11"/>
        <v>-1075.3977792525366</v>
      </c>
      <c r="E162" s="3">
        <f t="shared" si="12"/>
        <v>548.39129580405336</v>
      </c>
      <c r="F162" s="3">
        <f t="shared" si="13"/>
        <v>-527.00648344848321</v>
      </c>
      <c r="G162" s="3">
        <f t="shared" si="14"/>
        <v>163990.38225776752</v>
      </c>
      <c r="H162" s="1">
        <f t="shared" si="10"/>
        <v>12.416666666666666</v>
      </c>
    </row>
    <row r="163" spans="3:10" x14ac:dyDescent="0.25">
      <c r="C163">
        <v>150</v>
      </c>
      <c r="D163" s="2">
        <f t="shared" si="11"/>
        <v>-1075.3977792525366</v>
      </c>
      <c r="E163" s="3">
        <f t="shared" si="12"/>
        <v>546.63460752589174</v>
      </c>
      <c r="F163" s="3">
        <f t="shared" si="13"/>
        <v>-528.76317172664483</v>
      </c>
      <c r="G163" s="3">
        <f t="shared" si="14"/>
        <v>163461.61908604088</v>
      </c>
      <c r="H163" s="1">
        <f t="shared" si="10"/>
        <v>12.5</v>
      </c>
    </row>
    <row r="164" spans="3:10" x14ac:dyDescent="0.25">
      <c r="C164">
        <v>151</v>
      </c>
      <c r="D164" s="2">
        <f t="shared" si="11"/>
        <v>-1075.3977792525366</v>
      </c>
      <c r="E164" s="3">
        <f t="shared" si="12"/>
        <v>544.87206362013626</v>
      </c>
      <c r="F164" s="3">
        <f t="shared" si="13"/>
        <v>-530.52571563240031</v>
      </c>
      <c r="G164" s="3">
        <f t="shared" si="14"/>
        <v>162931.09337040849</v>
      </c>
      <c r="H164" s="1">
        <f t="shared" si="10"/>
        <v>12.583333333333334</v>
      </c>
    </row>
    <row r="165" spans="3:10" x14ac:dyDescent="0.25">
      <c r="C165">
        <v>152</v>
      </c>
      <c r="D165" s="2">
        <f t="shared" si="11"/>
        <v>-1075.3977792525366</v>
      </c>
      <c r="E165" s="3">
        <f t="shared" si="12"/>
        <v>543.10364456802836</v>
      </c>
      <c r="F165" s="3">
        <f t="shared" si="13"/>
        <v>-532.29413468450821</v>
      </c>
      <c r="G165" s="3">
        <f t="shared" si="14"/>
        <v>162398.79923572397</v>
      </c>
      <c r="H165" s="1">
        <f t="shared" si="10"/>
        <v>12.666666666666666</v>
      </c>
    </row>
    <row r="166" spans="3:10" x14ac:dyDescent="0.25">
      <c r="C166">
        <v>153</v>
      </c>
      <c r="D166" s="2">
        <f t="shared" si="11"/>
        <v>-1075.3977792525366</v>
      </c>
      <c r="E166" s="3">
        <f t="shared" si="12"/>
        <v>541.32933078574661</v>
      </c>
      <c r="F166" s="3">
        <f t="shared" si="13"/>
        <v>-534.06844846678996</v>
      </c>
      <c r="G166" s="3">
        <f t="shared" si="14"/>
        <v>161864.73078725717</v>
      </c>
      <c r="H166" s="1">
        <f t="shared" si="10"/>
        <v>12.75</v>
      </c>
    </row>
    <row r="167" spans="3:10" x14ac:dyDescent="0.25">
      <c r="C167">
        <v>154</v>
      </c>
      <c r="D167" s="2">
        <f t="shared" si="11"/>
        <v>-1075.3977792525366</v>
      </c>
      <c r="E167" s="3">
        <f t="shared" si="12"/>
        <v>539.5491026241906</v>
      </c>
      <c r="F167" s="3">
        <f t="shared" si="13"/>
        <v>-535.84867662834597</v>
      </c>
      <c r="G167" s="3">
        <f t="shared" si="14"/>
        <v>161328.88211062882</v>
      </c>
      <c r="H167" s="1">
        <f t="shared" si="10"/>
        <v>12.833333333333334</v>
      </c>
    </row>
    <row r="168" spans="3:10" x14ac:dyDescent="0.25">
      <c r="C168">
        <v>155</v>
      </c>
      <c r="D168" s="2">
        <f t="shared" si="11"/>
        <v>-1075.3977792525366</v>
      </c>
      <c r="E168" s="3">
        <f t="shared" si="12"/>
        <v>537.76294036876277</v>
      </c>
      <c r="F168" s="3">
        <f t="shared" si="13"/>
        <v>-537.6348388837738</v>
      </c>
      <c r="G168" s="3">
        <f t="shared" si="14"/>
        <v>160791.24727174506</v>
      </c>
      <c r="H168" s="1">
        <f t="shared" si="10"/>
        <v>12.916666666666666</v>
      </c>
    </row>
    <row r="169" spans="3:10" x14ac:dyDescent="0.25">
      <c r="C169">
        <v>156</v>
      </c>
      <c r="D169" s="2">
        <f t="shared" si="11"/>
        <v>-1075.3977792525366</v>
      </c>
      <c r="E169" s="3">
        <f t="shared" si="12"/>
        <v>535.97082423915026</v>
      </c>
      <c r="F169" s="3">
        <f t="shared" si="13"/>
        <v>-539.4269550133863</v>
      </c>
      <c r="G169" s="3">
        <f t="shared" si="14"/>
        <v>160251.82031673167</v>
      </c>
      <c r="H169" s="1">
        <f t="shared" si="10"/>
        <v>13</v>
      </c>
      <c r="I169" s="1">
        <f>SUM(E158:E169)</f>
        <v>6548.6294425130945</v>
      </c>
      <c r="J169" s="1">
        <f>-SUM(F158:F169)</f>
        <v>6356.1439085173442</v>
      </c>
    </row>
    <row r="170" spans="3:10" x14ac:dyDescent="0.25">
      <c r="C170">
        <v>157</v>
      </c>
      <c r="D170" s="2">
        <f t="shared" si="11"/>
        <v>-1075.3977792525366</v>
      </c>
      <c r="E170" s="3">
        <f t="shared" si="12"/>
        <v>534.17273438910559</v>
      </c>
      <c r="F170" s="3">
        <f t="shared" si="13"/>
        <v>-541.22504486343098</v>
      </c>
      <c r="G170" s="3">
        <f t="shared" si="14"/>
        <v>159710.59527186822</v>
      </c>
      <c r="H170" s="1">
        <f t="shared" si="10"/>
        <v>13.083333333333334</v>
      </c>
    </row>
    <row r="171" spans="3:10" x14ac:dyDescent="0.25">
      <c r="C171">
        <v>158</v>
      </c>
      <c r="D171" s="2">
        <f t="shared" si="11"/>
        <v>-1075.3977792525366</v>
      </c>
      <c r="E171" s="3">
        <f t="shared" si="12"/>
        <v>532.36865090622746</v>
      </c>
      <c r="F171" s="3">
        <f t="shared" si="13"/>
        <v>-543.02912834630911</v>
      </c>
      <c r="G171" s="3">
        <f t="shared" si="14"/>
        <v>159167.56614352192</v>
      </c>
      <c r="H171" s="1">
        <f t="shared" si="10"/>
        <v>13.166666666666666</v>
      </c>
    </row>
    <row r="172" spans="3:10" x14ac:dyDescent="0.25">
      <c r="C172">
        <v>159</v>
      </c>
      <c r="D172" s="2">
        <f t="shared" si="11"/>
        <v>-1075.3977792525366</v>
      </c>
      <c r="E172" s="3">
        <f t="shared" si="12"/>
        <v>530.55855381173978</v>
      </c>
      <c r="F172" s="3">
        <f t="shared" si="13"/>
        <v>-544.83922544079678</v>
      </c>
      <c r="G172" s="3">
        <f t="shared" si="14"/>
        <v>158622.72691808111</v>
      </c>
      <c r="H172" s="1">
        <f t="shared" si="10"/>
        <v>13.25</v>
      </c>
    </row>
    <row r="173" spans="3:10" x14ac:dyDescent="0.25">
      <c r="C173">
        <v>160</v>
      </c>
      <c r="D173" s="2">
        <f t="shared" si="11"/>
        <v>-1075.3977792525366</v>
      </c>
      <c r="E173" s="3">
        <f t="shared" si="12"/>
        <v>528.74242306027043</v>
      </c>
      <c r="F173" s="3">
        <f t="shared" si="13"/>
        <v>-546.65535619226614</v>
      </c>
      <c r="G173" s="3">
        <f t="shared" si="14"/>
        <v>158076.07156188885</v>
      </c>
      <c r="H173" s="1">
        <f t="shared" si="10"/>
        <v>13.333333333333334</v>
      </c>
    </row>
    <row r="174" spans="3:10" x14ac:dyDescent="0.25">
      <c r="C174">
        <v>161</v>
      </c>
      <c r="D174" s="2">
        <f t="shared" si="11"/>
        <v>-1075.3977792525366</v>
      </c>
      <c r="E174" s="3">
        <f t="shared" si="12"/>
        <v>526.92023853962951</v>
      </c>
      <c r="F174" s="3">
        <f t="shared" si="13"/>
        <v>-548.47754071290706</v>
      </c>
      <c r="G174" s="3">
        <f t="shared" si="14"/>
        <v>157527.59402117593</v>
      </c>
      <c r="H174" s="1">
        <f t="shared" si="10"/>
        <v>13.416666666666666</v>
      </c>
    </row>
    <row r="175" spans="3:10" x14ac:dyDescent="0.25">
      <c r="C175">
        <v>162</v>
      </c>
      <c r="D175" s="2">
        <f t="shared" si="11"/>
        <v>-1075.3977792525366</v>
      </c>
      <c r="E175" s="3">
        <f t="shared" si="12"/>
        <v>525.09198007058649</v>
      </c>
      <c r="F175" s="3">
        <f t="shared" si="13"/>
        <v>-550.30579918195008</v>
      </c>
      <c r="G175" s="3">
        <f t="shared" si="14"/>
        <v>156977.28822199398</v>
      </c>
      <c r="H175" s="1">
        <f t="shared" si="10"/>
        <v>13.5</v>
      </c>
    </row>
    <row r="176" spans="3:10" x14ac:dyDescent="0.25">
      <c r="C176">
        <v>163</v>
      </c>
      <c r="D176" s="2">
        <f t="shared" si="11"/>
        <v>-1075.3977792525366</v>
      </c>
      <c r="E176" s="3">
        <f t="shared" si="12"/>
        <v>523.25762740664663</v>
      </c>
      <c r="F176" s="3">
        <f t="shared" si="13"/>
        <v>-552.14015184588993</v>
      </c>
      <c r="G176" s="3">
        <f t="shared" si="14"/>
        <v>156425.14807014808</v>
      </c>
      <c r="H176" s="1">
        <f t="shared" si="10"/>
        <v>13.583333333333334</v>
      </c>
    </row>
    <row r="177" spans="3:10" x14ac:dyDescent="0.25">
      <c r="C177">
        <v>164</v>
      </c>
      <c r="D177" s="2">
        <f t="shared" si="11"/>
        <v>-1075.3977792525366</v>
      </c>
      <c r="E177" s="3">
        <f t="shared" si="12"/>
        <v>521.41716023382696</v>
      </c>
      <c r="F177" s="3">
        <f t="shared" si="13"/>
        <v>-553.9806190187096</v>
      </c>
      <c r="G177" s="3">
        <f t="shared" si="14"/>
        <v>155871.16745112935</v>
      </c>
      <c r="H177" s="1">
        <f t="shared" si="10"/>
        <v>13.666666666666666</v>
      </c>
    </row>
    <row r="178" spans="3:10" x14ac:dyDescent="0.25">
      <c r="C178">
        <v>165</v>
      </c>
      <c r="D178" s="2">
        <f t="shared" si="11"/>
        <v>-1075.3977792525366</v>
      </c>
      <c r="E178" s="3">
        <f t="shared" si="12"/>
        <v>519.57055817043124</v>
      </c>
      <c r="F178" s="3">
        <f t="shared" si="13"/>
        <v>-555.82722108210532</v>
      </c>
      <c r="G178" s="3">
        <f t="shared" si="14"/>
        <v>155315.34023004724</v>
      </c>
      <c r="H178" s="1">
        <f t="shared" si="10"/>
        <v>13.75</v>
      </c>
    </row>
    <row r="179" spans="3:10" x14ac:dyDescent="0.25">
      <c r="C179">
        <v>166</v>
      </c>
      <c r="D179" s="2">
        <f t="shared" si="11"/>
        <v>-1075.3977792525366</v>
      </c>
      <c r="E179" s="3">
        <f t="shared" si="12"/>
        <v>517.71780076682421</v>
      </c>
      <c r="F179" s="3">
        <f t="shared" si="13"/>
        <v>-557.67997848571235</v>
      </c>
      <c r="G179" s="3">
        <f t="shared" si="14"/>
        <v>154757.66025156152</v>
      </c>
      <c r="H179" s="1">
        <f t="shared" si="10"/>
        <v>13.833333333333334</v>
      </c>
    </row>
    <row r="180" spans="3:10" x14ac:dyDescent="0.25">
      <c r="C180">
        <v>167</v>
      </c>
      <c r="D180" s="2">
        <f t="shared" si="11"/>
        <v>-1075.3977792525366</v>
      </c>
      <c r="E180" s="3">
        <f t="shared" si="12"/>
        <v>515.85886750520513</v>
      </c>
      <c r="F180" s="3">
        <f t="shared" si="13"/>
        <v>-559.53891174733144</v>
      </c>
      <c r="G180" s="3">
        <f t="shared" si="14"/>
        <v>154198.12133981418</v>
      </c>
      <c r="H180" s="1">
        <f t="shared" si="10"/>
        <v>13.916666666666666</v>
      </c>
    </row>
    <row r="181" spans="3:10" x14ac:dyDescent="0.25">
      <c r="C181">
        <v>168</v>
      </c>
      <c r="D181" s="2">
        <f t="shared" si="11"/>
        <v>-1075.3977792525366</v>
      </c>
      <c r="E181" s="3">
        <f t="shared" si="12"/>
        <v>513.9937377993806</v>
      </c>
      <c r="F181" s="3">
        <f t="shared" si="13"/>
        <v>-561.40404145315597</v>
      </c>
      <c r="G181" s="3">
        <f t="shared" si="14"/>
        <v>153636.71729836104</v>
      </c>
      <c r="H181" s="1">
        <f t="shared" si="10"/>
        <v>14</v>
      </c>
      <c r="I181" s="1">
        <f>SUM(E170:E181)</f>
        <v>6289.6703326598745</v>
      </c>
      <c r="J181" s="1">
        <f>-SUM(F170:F181)</f>
        <v>6615.1030183705643</v>
      </c>
    </row>
    <row r="182" spans="3:10" x14ac:dyDescent="0.25">
      <c r="C182">
        <v>169</v>
      </c>
      <c r="D182" s="2">
        <f t="shared" si="11"/>
        <v>-1075.3977792525366</v>
      </c>
      <c r="E182" s="3">
        <f t="shared" si="12"/>
        <v>512.12239099453677</v>
      </c>
      <c r="F182" s="3">
        <f t="shared" si="13"/>
        <v>-563.27538825799979</v>
      </c>
      <c r="G182" s="3">
        <f t="shared" si="14"/>
        <v>153073.44191010305</v>
      </c>
      <c r="H182" s="1">
        <f t="shared" si="10"/>
        <v>14.083333333333334</v>
      </c>
    </row>
    <row r="183" spans="3:10" x14ac:dyDescent="0.25">
      <c r="C183">
        <v>170</v>
      </c>
      <c r="D183" s="2">
        <f t="shared" si="11"/>
        <v>-1075.3977792525366</v>
      </c>
      <c r="E183" s="3">
        <f t="shared" si="12"/>
        <v>510.2448063670102</v>
      </c>
      <c r="F183" s="3">
        <f t="shared" si="13"/>
        <v>-565.15297288552642</v>
      </c>
      <c r="G183" s="3">
        <f t="shared" si="14"/>
        <v>152508.28893721753</v>
      </c>
      <c r="H183" s="1">
        <f t="shared" si="10"/>
        <v>14.166666666666666</v>
      </c>
    </row>
    <row r="184" spans="3:10" x14ac:dyDescent="0.25">
      <c r="C184">
        <v>171</v>
      </c>
      <c r="D184" s="2">
        <f t="shared" si="11"/>
        <v>-1075.3977792525366</v>
      </c>
      <c r="E184" s="3">
        <f t="shared" si="12"/>
        <v>508.36096312405846</v>
      </c>
      <c r="F184" s="3">
        <f t="shared" si="13"/>
        <v>-567.03681612847811</v>
      </c>
      <c r="G184" s="3">
        <f t="shared" si="14"/>
        <v>151941.25212108906</v>
      </c>
      <c r="H184" s="1">
        <f t="shared" si="10"/>
        <v>14.25</v>
      </c>
    </row>
    <row r="185" spans="3:10" x14ac:dyDescent="0.25">
      <c r="C185">
        <v>172</v>
      </c>
      <c r="D185" s="2">
        <f t="shared" si="11"/>
        <v>-1075.3977792525366</v>
      </c>
      <c r="E185" s="3">
        <f t="shared" si="12"/>
        <v>506.47084040363023</v>
      </c>
      <c r="F185" s="3">
        <f t="shared" si="13"/>
        <v>-568.92693884890627</v>
      </c>
      <c r="G185" s="3">
        <f t="shared" si="14"/>
        <v>151372.32518224014</v>
      </c>
      <c r="H185" s="1">
        <f t="shared" si="10"/>
        <v>14.333333333333334</v>
      </c>
    </row>
    <row r="186" spans="3:10" x14ac:dyDescent="0.25">
      <c r="C186">
        <v>173</v>
      </c>
      <c r="D186" s="2">
        <f t="shared" si="11"/>
        <v>-1075.3977792525366</v>
      </c>
      <c r="E186" s="3">
        <f t="shared" si="12"/>
        <v>504.57441727413379</v>
      </c>
      <c r="F186" s="3">
        <f t="shared" si="13"/>
        <v>-570.82336197840277</v>
      </c>
      <c r="G186" s="3">
        <f t="shared" si="14"/>
        <v>150801.50182026174</v>
      </c>
      <c r="H186" s="1">
        <f t="shared" si="10"/>
        <v>14.416666666666666</v>
      </c>
    </row>
    <row r="187" spans="3:10" x14ac:dyDescent="0.25">
      <c r="C187">
        <v>174</v>
      </c>
      <c r="D187" s="2">
        <f t="shared" si="11"/>
        <v>-1075.3977792525366</v>
      </c>
      <c r="E187" s="3">
        <f t="shared" si="12"/>
        <v>502.6716727342058</v>
      </c>
      <c r="F187" s="3">
        <f t="shared" si="13"/>
        <v>-572.72610651833077</v>
      </c>
      <c r="G187" s="3">
        <f t="shared" si="14"/>
        <v>150228.77571374341</v>
      </c>
      <c r="H187" s="1">
        <f t="shared" si="10"/>
        <v>14.5</v>
      </c>
    </row>
    <row r="188" spans="3:10" x14ac:dyDescent="0.25">
      <c r="C188">
        <v>175</v>
      </c>
      <c r="D188" s="2">
        <f t="shared" si="11"/>
        <v>-1075.3977792525366</v>
      </c>
      <c r="E188" s="3">
        <f t="shared" si="12"/>
        <v>500.76258571247809</v>
      </c>
      <c r="F188" s="3">
        <f t="shared" si="13"/>
        <v>-574.63519354005848</v>
      </c>
      <c r="G188" s="3">
        <f t="shared" si="14"/>
        <v>149654.14052020336</v>
      </c>
      <c r="H188" s="1">
        <f t="shared" si="10"/>
        <v>14.583333333333334</v>
      </c>
    </row>
    <row r="189" spans="3:10" x14ac:dyDescent="0.25">
      <c r="C189">
        <v>176</v>
      </c>
      <c r="D189" s="2">
        <f t="shared" si="11"/>
        <v>-1075.3977792525366</v>
      </c>
      <c r="E189" s="3">
        <f t="shared" si="12"/>
        <v>498.8471350673446</v>
      </c>
      <c r="F189" s="3">
        <f t="shared" si="13"/>
        <v>-576.55064418519191</v>
      </c>
      <c r="G189" s="3">
        <f t="shared" si="14"/>
        <v>149077.58987601817</v>
      </c>
      <c r="H189" s="1">
        <f t="shared" si="10"/>
        <v>14.666666666666666</v>
      </c>
    </row>
    <row r="190" spans="3:10" x14ac:dyDescent="0.25">
      <c r="C190">
        <v>177</v>
      </c>
      <c r="D190" s="2">
        <f t="shared" si="11"/>
        <v>-1075.3977792525366</v>
      </c>
      <c r="E190" s="3">
        <f t="shared" si="12"/>
        <v>496.92529958672725</v>
      </c>
      <c r="F190" s="3">
        <f t="shared" si="13"/>
        <v>-578.47247966580926</v>
      </c>
      <c r="G190" s="3">
        <f t="shared" si="14"/>
        <v>148499.11739635238</v>
      </c>
      <c r="H190" s="1">
        <f t="shared" si="10"/>
        <v>14.75</v>
      </c>
    </row>
    <row r="191" spans="3:10" x14ac:dyDescent="0.25">
      <c r="C191">
        <v>178</v>
      </c>
      <c r="D191" s="2">
        <f t="shared" si="11"/>
        <v>-1075.3977792525366</v>
      </c>
      <c r="E191" s="3">
        <f t="shared" si="12"/>
        <v>494.99705798784129</v>
      </c>
      <c r="F191" s="3">
        <f t="shared" si="13"/>
        <v>-580.40072126469522</v>
      </c>
      <c r="G191" s="3">
        <f t="shared" si="14"/>
        <v>147918.71667508769</v>
      </c>
      <c r="H191" s="1">
        <f t="shared" si="10"/>
        <v>14.833333333333334</v>
      </c>
    </row>
    <row r="192" spans="3:10" x14ac:dyDescent="0.25">
      <c r="C192">
        <v>179</v>
      </c>
      <c r="D192" s="2">
        <f t="shared" si="11"/>
        <v>-1075.3977792525366</v>
      </c>
      <c r="E192" s="3">
        <f t="shared" si="12"/>
        <v>493.06238891695904</v>
      </c>
      <c r="F192" s="3">
        <f t="shared" si="13"/>
        <v>-582.33539033557759</v>
      </c>
      <c r="G192" s="3">
        <f t="shared" si="14"/>
        <v>147336.3812847521</v>
      </c>
      <c r="H192" s="1">
        <f t="shared" si="10"/>
        <v>14.916666666666666</v>
      </c>
    </row>
    <row r="193" spans="3:10" x14ac:dyDescent="0.25">
      <c r="C193">
        <v>180</v>
      </c>
      <c r="D193" s="2">
        <f t="shared" si="11"/>
        <v>-1075.3977792525366</v>
      </c>
      <c r="E193" s="3">
        <f t="shared" si="12"/>
        <v>491.12127094917372</v>
      </c>
      <c r="F193" s="3">
        <f t="shared" si="13"/>
        <v>-584.27650830336279</v>
      </c>
      <c r="G193" s="3">
        <f t="shared" si="14"/>
        <v>146752.10477644874</v>
      </c>
      <c r="H193" s="1">
        <f t="shared" si="10"/>
        <v>15</v>
      </c>
      <c r="I193" s="1">
        <f>SUM(E182:E193)</f>
        <v>6020.1608291180992</v>
      </c>
      <c r="J193" s="1">
        <f>-SUM(F182:F193)</f>
        <v>6884.6125219123396</v>
      </c>
    </row>
    <row r="194" spans="3:10" x14ac:dyDescent="0.25">
      <c r="C194">
        <v>181</v>
      </c>
      <c r="D194" s="2">
        <f t="shared" si="11"/>
        <v>-1075.3977792525366</v>
      </c>
      <c r="E194" s="3">
        <f>$D$4/12*G193</f>
        <v>489.17368258816254</v>
      </c>
      <c r="F194" s="3">
        <f>D194+E194</f>
        <v>-586.22409666437397</v>
      </c>
      <c r="G194" s="3">
        <f>G193+F194</f>
        <v>146165.88067978437</v>
      </c>
      <c r="H194" s="1">
        <f t="shared" si="10"/>
        <v>15.083333333333334</v>
      </c>
    </row>
    <row r="195" spans="3:10" x14ac:dyDescent="0.25">
      <c r="C195">
        <v>182</v>
      </c>
      <c r="D195" s="2">
        <f t="shared" si="11"/>
        <v>-1075.3977792525366</v>
      </c>
      <c r="E195" s="3">
        <f t="shared" ref="E195:E258" si="15">$D$4/12*G194</f>
        <v>487.21960226594791</v>
      </c>
      <c r="F195" s="3">
        <f t="shared" ref="F195:F258" si="16">D195+E195</f>
        <v>-588.1781769865886</v>
      </c>
      <c r="G195" s="3">
        <f t="shared" ref="G195:G258" si="17">G194+F195</f>
        <v>145577.70250279779</v>
      </c>
      <c r="H195" s="1">
        <f t="shared" si="10"/>
        <v>15.166666666666666</v>
      </c>
    </row>
    <row r="196" spans="3:10" x14ac:dyDescent="0.25">
      <c r="C196">
        <v>183</v>
      </c>
      <c r="D196" s="2">
        <f t="shared" si="11"/>
        <v>-1075.3977792525366</v>
      </c>
      <c r="E196" s="3">
        <f t="shared" si="15"/>
        <v>485.25900834265934</v>
      </c>
      <c r="F196" s="3">
        <f t="shared" si="16"/>
        <v>-590.13877090987717</v>
      </c>
      <c r="G196" s="3">
        <f t="shared" si="17"/>
        <v>144987.56373188793</v>
      </c>
      <c r="H196" s="1">
        <f t="shared" si="10"/>
        <v>15.25</v>
      </c>
    </row>
    <row r="197" spans="3:10" x14ac:dyDescent="0.25">
      <c r="C197">
        <v>184</v>
      </c>
      <c r="D197" s="2">
        <f t="shared" si="11"/>
        <v>-1075.3977792525366</v>
      </c>
      <c r="E197" s="3">
        <f t="shared" si="15"/>
        <v>483.29187910629315</v>
      </c>
      <c r="F197" s="3">
        <f t="shared" si="16"/>
        <v>-592.10590014624336</v>
      </c>
      <c r="G197" s="3">
        <f t="shared" si="17"/>
        <v>144395.45783174169</v>
      </c>
      <c r="H197" s="1">
        <f t="shared" si="10"/>
        <v>15.333333333333334</v>
      </c>
    </row>
    <row r="198" spans="3:10" x14ac:dyDescent="0.25">
      <c r="C198">
        <v>185</v>
      </c>
      <c r="D198" s="2">
        <f t="shared" si="11"/>
        <v>-1075.3977792525366</v>
      </c>
      <c r="E198" s="3">
        <f t="shared" si="15"/>
        <v>481.31819277247234</v>
      </c>
      <c r="F198" s="3">
        <f t="shared" si="16"/>
        <v>-594.07958648006422</v>
      </c>
      <c r="G198" s="3">
        <f t="shared" si="17"/>
        <v>143801.37824526161</v>
      </c>
      <c r="H198" s="1">
        <f t="shared" si="10"/>
        <v>15.416666666666666</v>
      </c>
    </row>
    <row r="199" spans="3:10" x14ac:dyDescent="0.25">
      <c r="C199">
        <v>186</v>
      </c>
      <c r="D199" s="2">
        <f t="shared" si="11"/>
        <v>-1075.3977792525366</v>
      </c>
      <c r="E199" s="3">
        <f t="shared" si="15"/>
        <v>479.33792748420541</v>
      </c>
      <c r="F199" s="3">
        <f t="shared" si="16"/>
        <v>-596.0598517683311</v>
      </c>
      <c r="G199" s="3">
        <f t="shared" si="17"/>
        <v>143205.31839349327</v>
      </c>
      <c r="H199" s="1">
        <f t="shared" si="10"/>
        <v>15.5</v>
      </c>
    </row>
    <row r="200" spans="3:10" x14ac:dyDescent="0.25">
      <c r="C200">
        <v>187</v>
      </c>
      <c r="D200" s="2">
        <f t="shared" si="11"/>
        <v>-1075.3977792525366</v>
      </c>
      <c r="E200" s="3">
        <f t="shared" si="15"/>
        <v>477.35106131164429</v>
      </c>
      <c r="F200" s="3">
        <f t="shared" si="16"/>
        <v>-598.04671794089222</v>
      </c>
      <c r="G200" s="3">
        <f t="shared" si="17"/>
        <v>142607.27167555239</v>
      </c>
      <c r="H200" s="1">
        <f t="shared" si="10"/>
        <v>15.583333333333334</v>
      </c>
    </row>
    <row r="201" spans="3:10" x14ac:dyDescent="0.25">
      <c r="C201">
        <v>188</v>
      </c>
      <c r="D201" s="2">
        <f t="shared" si="11"/>
        <v>-1075.3977792525366</v>
      </c>
      <c r="E201" s="3">
        <f t="shared" si="15"/>
        <v>475.3575722518413</v>
      </c>
      <c r="F201" s="3">
        <f t="shared" si="16"/>
        <v>-600.04020700069532</v>
      </c>
      <c r="G201" s="3">
        <f t="shared" si="17"/>
        <v>142007.2314685517</v>
      </c>
      <c r="H201" s="1">
        <f t="shared" si="10"/>
        <v>15.666666666666666</v>
      </c>
    </row>
    <row r="202" spans="3:10" x14ac:dyDescent="0.25">
      <c r="C202">
        <v>189</v>
      </c>
      <c r="D202" s="2">
        <f t="shared" si="11"/>
        <v>-1075.3977792525366</v>
      </c>
      <c r="E202" s="3">
        <f t="shared" si="15"/>
        <v>473.35743822850571</v>
      </c>
      <c r="F202" s="3">
        <f t="shared" si="16"/>
        <v>-602.04034102403079</v>
      </c>
      <c r="G202" s="3">
        <f t="shared" si="17"/>
        <v>141405.19112752768</v>
      </c>
      <c r="H202" s="1">
        <f t="shared" si="10"/>
        <v>15.75</v>
      </c>
    </row>
    <row r="203" spans="3:10" x14ac:dyDescent="0.25">
      <c r="C203">
        <v>190</v>
      </c>
      <c r="D203" s="2">
        <f t="shared" si="11"/>
        <v>-1075.3977792525366</v>
      </c>
      <c r="E203" s="3">
        <f t="shared" si="15"/>
        <v>471.35063709175898</v>
      </c>
      <c r="F203" s="3">
        <f t="shared" si="16"/>
        <v>-604.04714216077764</v>
      </c>
      <c r="G203" s="3">
        <f t="shared" si="17"/>
        <v>140801.14398536691</v>
      </c>
      <c r="H203" s="1">
        <f t="shared" si="10"/>
        <v>15.833333333333334</v>
      </c>
    </row>
    <row r="204" spans="3:10" x14ac:dyDescent="0.25">
      <c r="C204">
        <v>191</v>
      </c>
      <c r="D204" s="2">
        <f t="shared" si="11"/>
        <v>-1075.3977792525366</v>
      </c>
      <c r="E204" s="3">
        <f t="shared" si="15"/>
        <v>469.33714661788974</v>
      </c>
      <c r="F204" s="3">
        <f t="shared" si="16"/>
        <v>-606.06063263464682</v>
      </c>
      <c r="G204" s="3">
        <f t="shared" si="17"/>
        <v>140195.08335273227</v>
      </c>
      <c r="H204" s="1">
        <f t="shared" si="10"/>
        <v>15.916666666666666</v>
      </c>
    </row>
    <row r="205" spans="3:10" x14ac:dyDescent="0.25">
      <c r="C205">
        <v>192</v>
      </c>
      <c r="D205" s="2">
        <f t="shared" si="11"/>
        <v>-1075.3977792525366</v>
      </c>
      <c r="E205" s="3">
        <f t="shared" si="15"/>
        <v>467.3169445091076</v>
      </c>
      <c r="F205" s="3">
        <f t="shared" si="16"/>
        <v>-608.08083474342902</v>
      </c>
      <c r="G205" s="3">
        <f t="shared" si="17"/>
        <v>139587.00251798885</v>
      </c>
      <c r="H205" s="1">
        <f t="shared" si="10"/>
        <v>16</v>
      </c>
      <c r="I205" s="1">
        <f>SUM(E194:E205)</f>
        <v>5739.6710925704892</v>
      </c>
      <c r="J205" s="1">
        <f>-SUM(F194:F205)</f>
        <v>7165.1022584599505</v>
      </c>
    </row>
    <row r="206" spans="3:10" x14ac:dyDescent="0.25">
      <c r="C206">
        <v>193</v>
      </c>
      <c r="D206" s="2">
        <f t="shared" si="11"/>
        <v>-1075.3977792525366</v>
      </c>
      <c r="E206" s="3">
        <f t="shared" si="15"/>
        <v>465.2900083932962</v>
      </c>
      <c r="F206" s="3">
        <f t="shared" si="16"/>
        <v>-610.10777085924042</v>
      </c>
      <c r="G206" s="3">
        <f t="shared" si="17"/>
        <v>138976.89474712961</v>
      </c>
      <c r="H206" s="1">
        <f t="shared" ref="H206:H269" si="18">C206/12</f>
        <v>16.083333333333332</v>
      </c>
    </row>
    <row r="207" spans="3:10" x14ac:dyDescent="0.25">
      <c r="C207">
        <v>194</v>
      </c>
      <c r="D207" s="2">
        <f t="shared" ref="D207:D270" si="19">-$D$9</f>
        <v>-1075.3977792525366</v>
      </c>
      <c r="E207" s="3">
        <f t="shared" si="15"/>
        <v>463.25631582376542</v>
      </c>
      <c r="F207" s="3">
        <f t="shared" si="16"/>
        <v>-612.1414634287712</v>
      </c>
      <c r="G207" s="3">
        <f t="shared" si="17"/>
        <v>138364.75328370085</v>
      </c>
      <c r="H207" s="1">
        <f t="shared" si="18"/>
        <v>16.166666666666668</v>
      </c>
    </row>
    <row r="208" spans="3:10" x14ac:dyDescent="0.25">
      <c r="C208">
        <v>195</v>
      </c>
      <c r="D208" s="2">
        <f t="shared" si="19"/>
        <v>-1075.3977792525366</v>
      </c>
      <c r="E208" s="3">
        <f t="shared" si="15"/>
        <v>461.21584427900285</v>
      </c>
      <c r="F208" s="3">
        <f t="shared" si="16"/>
        <v>-614.18193497353377</v>
      </c>
      <c r="G208" s="3">
        <f t="shared" si="17"/>
        <v>137750.5713487273</v>
      </c>
      <c r="H208" s="1">
        <f t="shared" si="18"/>
        <v>16.25</v>
      </c>
    </row>
    <row r="209" spans="3:10" x14ac:dyDescent="0.25">
      <c r="C209">
        <v>196</v>
      </c>
      <c r="D209" s="2">
        <f t="shared" si="19"/>
        <v>-1075.3977792525366</v>
      </c>
      <c r="E209" s="3">
        <f t="shared" si="15"/>
        <v>459.16857116242437</v>
      </c>
      <c r="F209" s="3">
        <f t="shared" si="16"/>
        <v>-616.22920809011225</v>
      </c>
      <c r="G209" s="3">
        <f t="shared" si="17"/>
        <v>137134.34214063719</v>
      </c>
      <c r="H209" s="1">
        <f t="shared" si="18"/>
        <v>16.333333333333332</v>
      </c>
    </row>
    <row r="210" spans="3:10" x14ac:dyDescent="0.25">
      <c r="C210">
        <v>197</v>
      </c>
      <c r="D210" s="2">
        <f t="shared" si="19"/>
        <v>-1075.3977792525366</v>
      </c>
      <c r="E210" s="3">
        <f t="shared" si="15"/>
        <v>457.114473802124</v>
      </c>
      <c r="F210" s="3">
        <f t="shared" si="16"/>
        <v>-618.28330545041263</v>
      </c>
      <c r="G210" s="3">
        <f t="shared" si="17"/>
        <v>136516.05883518679</v>
      </c>
      <c r="H210" s="1">
        <f t="shared" si="18"/>
        <v>16.416666666666668</v>
      </c>
    </row>
    <row r="211" spans="3:10" x14ac:dyDescent="0.25">
      <c r="C211">
        <v>198</v>
      </c>
      <c r="D211" s="2">
        <f t="shared" si="19"/>
        <v>-1075.3977792525366</v>
      </c>
      <c r="E211" s="3">
        <f t="shared" si="15"/>
        <v>455.05352945062265</v>
      </c>
      <c r="F211" s="3">
        <f t="shared" si="16"/>
        <v>-620.34424980191397</v>
      </c>
      <c r="G211" s="3">
        <f t="shared" si="17"/>
        <v>135895.71458538488</v>
      </c>
      <c r="H211" s="1">
        <f t="shared" si="18"/>
        <v>16.5</v>
      </c>
    </row>
    <row r="212" spans="3:10" x14ac:dyDescent="0.25">
      <c r="C212">
        <v>199</v>
      </c>
      <c r="D212" s="2">
        <f t="shared" si="19"/>
        <v>-1075.3977792525366</v>
      </c>
      <c r="E212" s="3">
        <f t="shared" si="15"/>
        <v>452.98571528461628</v>
      </c>
      <c r="F212" s="3">
        <f t="shared" si="16"/>
        <v>-622.41206396792029</v>
      </c>
      <c r="G212" s="3">
        <f t="shared" si="17"/>
        <v>135273.30252141695</v>
      </c>
      <c r="H212" s="1">
        <f t="shared" si="18"/>
        <v>16.583333333333332</v>
      </c>
    </row>
    <row r="213" spans="3:10" x14ac:dyDescent="0.25">
      <c r="C213">
        <v>200</v>
      </c>
      <c r="D213" s="2">
        <f t="shared" si="19"/>
        <v>-1075.3977792525366</v>
      </c>
      <c r="E213" s="3">
        <f t="shared" si="15"/>
        <v>450.91100840472319</v>
      </c>
      <c r="F213" s="3">
        <f t="shared" si="16"/>
        <v>-624.48677084781343</v>
      </c>
      <c r="G213" s="3">
        <f t="shared" si="17"/>
        <v>134648.81575056913</v>
      </c>
      <c r="H213" s="1">
        <f t="shared" si="18"/>
        <v>16.666666666666668</v>
      </c>
    </row>
    <row r="214" spans="3:10" x14ac:dyDescent="0.25">
      <c r="C214">
        <v>201</v>
      </c>
      <c r="D214" s="2">
        <f t="shared" si="19"/>
        <v>-1075.3977792525366</v>
      </c>
      <c r="E214" s="3">
        <f t="shared" si="15"/>
        <v>448.82938583523048</v>
      </c>
      <c r="F214" s="3">
        <f t="shared" si="16"/>
        <v>-626.56839341730608</v>
      </c>
      <c r="G214" s="3">
        <f t="shared" si="17"/>
        <v>134022.24735715182</v>
      </c>
      <c r="H214" s="1">
        <f t="shared" si="18"/>
        <v>16.75</v>
      </c>
    </row>
    <row r="215" spans="3:10" x14ac:dyDescent="0.25">
      <c r="C215">
        <v>202</v>
      </c>
      <c r="D215" s="2">
        <f t="shared" si="19"/>
        <v>-1075.3977792525366</v>
      </c>
      <c r="E215" s="3">
        <f t="shared" si="15"/>
        <v>446.74082452383942</v>
      </c>
      <c r="F215" s="3">
        <f t="shared" si="16"/>
        <v>-628.6569547286972</v>
      </c>
      <c r="G215" s="3">
        <f t="shared" si="17"/>
        <v>133393.59040242311</v>
      </c>
      <c r="H215" s="1">
        <f t="shared" si="18"/>
        <v>16.833333333333332</v>
      </c>
    </row>
    <row r="216" spans="3:10" x14ac:dyDescent="0.25">
      <c r="C216">
        <v>203</v>
      </c>
      <c r="D216" s="2">
        <f t="shared" si="19"/>
        <v>-1075.3977792525366</v>
      </c>
      <c r="E216" s="3">
        <f t="shared" si="15"/>
        <v>444.6453013414104</v>
      </c>
      <c r="F216" s="3">
        <f t="shared" si="16"/>
        <v>-630.75247791112611</v>
      </c>
      <c r="G216" s="3">
        <f t="shared" si="17"/>
        <v>132762.83792451199</v>
      </c>
      <c r="H216" s="1">
        <f t="shared" si="18"/>
        <v>16.916666666666668</v>
      </c>
    </row>
    <row r="217" spans="3:10" x14ac:dyDescent="0.25">
      <c r="C217">
        <v>204</v>
      </c>
      <c r="D217" s="2">
        <f t="shared" si="19"/>
        <v>-1075.3977792525366</v>
      </c>
      <c r="E217" s="3">
        <f t="shared" si="15"/>
        <v>442.54279308170663</v>
      </c>
      <c r="F217" s="3">
        <f t="shared" si="16"/>
        <v>-632.85498617082999</v>
      </c>
      <c r="G217" s="3">
        <f t="shared" si="17"/>
        <v>132129.98293834116</v>
      </c>
      <c r="H217" s="1">
        <f t="shared" si="18"/>
        <v>17</v>
      </c>
      <c r="I217" s="1">
        <f>SUM(E206:E217)</f>
        <v>5447.7537713827624</v>
      </c>
      <c r="J217" s="1">
        <f>-SUM(F206:F217)</f>
        <v>7457.0195796476764</v>
      </c>
    </row>
    <row r="218" spans="3:10" x14ac:dyDescent="0.25">
      <c r="C218">
        <v>205</v>
      </c>
      <c r="D218" s="2">
        <f t="shared" si="19"/>
        <v>-1075.3977792525366</v>
      </c>
      <c r="E218" s="3">
        <f t="shared" si="15"/>
        <v>440.43327646113721</v>
      </c>
      <c r="F218" s="3">
        <f t="shared" si="16"/>
        <v>-634.96450279139935</v>
      </c>
      <c r="G218" s="3">
        <f t="shared" si="17"/>
        <v>131495.01843554975</v>
      </c>
      <c r="H218" s="1">
        <f t="shared" si="18"/>
        <v>17.083333333333332</v>
      </c>
    </row>
    <row r="219" spans="3:10" x14ac:dyDescent="0.25">
      <c r="C219">
        <v>206</v>
      </c>
      <c r="D219" s="2">
        <f t="shared" si="19"/>
        <v>-1075.3977792525366</v>
      </c>
      <c r="E219" s="3">
        <f t="shared" si="15"/>
        <v>438.31672811849921</v>
      </c>
      <c r="F219" s="3">
        <f t="shared" si="16"/>
        <v>-637.08105113403735</v>
      </c>
      <c r="G219" s="3">
        <f t="shared" si="17"/>
        <v>130857.93738441571</v>
      </c>
      <c r="H219" s="1">
        <f t="shared" si="18"/>
        <v>17.166666666666668</v>
      </c>
    </row>
    <row r="220" spans="3:10" x14ac:dyDescent="0.25">
      <c r="C220">
        <v>207</v>
      </c>
      <c r="D220" s="2">
        <f t="shared" si="19"/>
        <v>-1075.3977792525366</v>
      </c>
      <c r="E220" s="3">
        <f t="shared" si="15"/>
        <v>436.19312461471907</v>
      </c>
      <c r="F220" s="3">
        <f t="shared" si="16"/>
        <v>-639.2046546378175</v>
      </c>
      <c r="G220" s="3">
        <f t="shared" si="17"/>
        <v>130218.7327297779</v>
      </c>
      <c r="H220" s="1">
        <f t="shared" si="18"/>
        <v>17.25</v>
      </c>
    </row>
    <row r="221" spans="3:10" x14ac:dyDescent="0.25">
      <c r="C221">
        <v>208</v>
      </c>
      <c r="D221" s="2">
        <f t="shared" si="19"/>
        <v>-1075.3977792525366</v>
      </c>
      <c r="E221" s="3">
        <f t="shared" si="15"/>
        <v>434.062442432593</v>
      </c>
      <c r="F221" s="3">
        <f t="shared" si="16"/>
        <v>-641.33533681994356</v>
      </c>
      <c r="G221" s="3">
        <f t="shared" si="17"/>
        <v>129577.39739295795</v>
      </c>
      <c r="H221" s="1">
        <f t="shared" si="18"/>
        <v>17.333333333333332</v>
      </c>
    </row>
    <row r="222" spans="3:10" x14ac:dyDescent="0.25">
      <c r="C222">
        <v>209</v>
      </c>
      <c r="D222" s="2">
        <f t="shared" si="19"/>
        <v>-1075.3977792525366</v>
      </c>
      <c r="E222" s="3">
        <f t="shared" si="15"/>
        <v>431.92465797652653</v>
      </c>
      <c r="F222" s="3">
        <f t="shared" si="16"/>
        <v>-643.47312127601003</v>
      </c>
      <c r="G222" s="3">
        <f t="shared" si="17"/>
        <v>128933.92427168194</v>
      </c>
      <c r="H222" s="1">
        <f t="shared" si="18"/>
        <v>17.416666666666668</v>
      </c>
    </row>
    <row r="223" spans="3:10" x14ac:dyDescent="0.25">
      <c r="C223">
        <v>210</v>
      </c>
      <c r="D223" s="2">
        <f t="shared" si="19"/>
        <v>-1075.3977792525366</v>
      </c>
      <c r="E223" s="3">
        <f t="shared" si="15"/>
        <v>429.77974757227315</v>
      </c>
      <c r="F223" s="3">
        <f t="shared" si="16"/>
        <v>-645.61803168026336</v>
      </c>
      <c r="G223" s="3">
        <f t="shared" si="17"/>
        <v>128288.30624000168</v>
      </c>
      <c r="H223" s="1">
        <f t="shared" si="18"/>
        <v>17.5</v>
      </c>
    </row>
    <row r="224" spans="3:10" x14ac:dyDescent="0.25">
      <c r="C224">
        <v>211</v>
      </c>
      <c r="D224" s="2">
        <f t="shared" si="19"/>
        <v>-1075.3977792525366</v>
      </c>
      <c r="E224" s="3">
        <f t="shared" si="15"/>
        <v>427.62768746667228</v>
      </c>
      <c r="F224" s="3">
        <f t="shared" si="16"/>
        <v>-647.77009178586422</v>
      </c>
      <c r="G224" s="3">
        <f t="shared" si="17"/>
        <v>127640.53614821582</v>
      </c>
      <c r="H224" s="1">
        <f t="shared" si="18"/>
        <v>17.583333333333332</v>
      </c>
    </row>
    <row r="225" spans="3:10" x14ac:dyDescent="0.25">
      <c r="C225">
        <v>212</v>
      </c>
      <c r="D225" s="2">
        <f t="shared" si="19"/>
        <v>-1075.3977792525366</v>
      </c>
      <c r="E225" s="3">
        <f t="shared" si="15"/>
        <v>425.4684538273861</v>
      </c>
      <c r="F225" s="3">
        <f t="shared" si="16"/>
        <v>-649.92932542515041</v>
      </c>
      <c r="G225" s="3">
        <f t="shared" si="17"/>
        <v>126990.60682279067</v>
      </c>
      <c r="H225" s="1">
        <f t="shared" si="18"/>
        <v>17.666666666666668</v>
      </c>
    </row>
    <row r="226" spans="3:10" x14ac:dyDescent="0.25">
      <c r="C226">
        <v>213</v>
      </c>
      <c r="D226" s="2">
        <f t="shared" si="19"/>
        <v>-1075.3977792525366</v>
      </c>
      <c r="E226" s="3">
        <f t="shared" si="15"/>
        <v>423.30202274263559</v>
      </c>
      <c r="F226" s="3">
        <f t="shared" si="16"/>
        <v>-652.09575650990098</v>
      </c>
      <c r="G226" s="3">
        <f t="shared" si="17"/>
        <v>126338.51106628077</v>
      </c>
      <c r="H226" s="1">
        <f t="shared" si="18"/>
        <v>17.75</v>
      </c>
    </row>
    <row r="227" spans="3:10" x14ac:dyDescent="0.25">
      <c r="C227">
        <v>214</v>
      </c>
      <c r="D227" s="2">
        <f t="shared" si="19"/>
        <v>-1075.3977792525366</v>
      </c>
      <c r="E227" s="3">
        <f t="shared" si="15"/>
        <v>421.12837022093595</v>
      </c>
      <c r="F227" s="3">
        <f t="shared" si="16"/>
        <v>-654.26940903160062</v>
      </c>
      <c r="G227" s="3">
        <f t="shared" si="17"/>
        <v>125684.24165724916</v>
      </c>
      <c r="H227" s="1">
        <f t="shared" si="18"/>
        <v>17.833333333333332</v>
      </c>
    </row>
    <row r="228" spans="3:10" x14ac:dyDescent="0.25">
      <c r="C228">
        <v>215</v>
      </c>
      <c r="D228" s="2">
        <f t="shared" si="19"/>
        <v>-1075.3977792525366</v>
      </c>
      <c r="E228" s="3">
        <f t="shared" si="15"/>
        <v>418.94747219083058</v>
      </c>
      <c r="F228" s="3">
        <f t="shared" si="16"/>
        <v>-656.45030706170598</v>
      </c>
      <c r="G228" s="3">
        <f t="shared" si="17"/>
        <v>125027.79135018746</v>
      </c>
      <c r="H228" s="1">
        <f t="shared" si="18"/>
        <v>17.916666666666668</v>
      </c>
    </row>
    <row r="229" spans="3:10" x14ac:dyDescent="0.25">
      <c r="C229">
        <v>216</v>
      </c>
      <c r="D229" s="2">
        <f t="shared" si="19"/>
        <v>-1075.3977792525366</v>
      </c>
      <c r="E229" s="3">
        <f t="shared" si="15"/>
        <v>416.75930450062486</v>
      </c>
      <c r="F229" s="3">
        <f t="shared" si="16"/>
        <v>-658.63847475191164</v>
      </c>
      <c r="G229" s="3">
        <f t="shared" si="17"/>
        <v>124369.15287543554</v>
      </c>
      <c r="H229" s="1">
        <f t="shared" si="18"/>
        <v>18</v>
      </c>
      <c r="I229" s="1">
        <f>SUM(E218:E229)</f>
        <v>5143.943288124834</v>
      </c>
      <c r="J229" s="1">
        <f>-SUM(F218:F229)</f>
        <v>7760.8300629056048</v>
      </c>
    </row>
    <row r="230" spans="3:10" x14ac:dyDescent="0.25">
      <c r="C230">
        <v>217</v>
      </c>
      <c r="D230" s="2">
        <f t="shared" si="19"/>
        <v>-1075.3977792525366</v>
      </c>
      <c r="E230" s="3">
        <f t="shared" si="15"/>
        <v>414.5638429181185</v>
      </c>
      <c r="F230" s="3">
        <f t="shared" si="16"/>
        <v>-660.83393633441801</v>
      </c>
      <c r="G230" s="3">
        <f t="shared" si="17"/>
        <v>123708.31893910113</v>
      </c>
      <c r="H230" s="1">
        <f t="shared" si="18"/>
        <v>18.083333333333332</v>
      </c>
    </row>
    <row r="231" spans="3:10" x14ac:dyDescent="0.25">
      <c r="C231">
        <v>218</v>
      </c>
      <c r="D231" s="2">
        <f t="shared" si="19"/>
        <v>-1075.3977792525366</v>
      </c>
      <c r="E231" s="3">
        <f t="shared" si="15"/>
        <v>412.36106313033713</v>
      </c>
      <c r="F231" s="3">
        <f t="shared" si="16"/>
        <v>-663.03671612219944</v>
      </c>
      <c r="G231" s="3">
        <f t="shared" si="17"/>
        <v>123045.28222297893</v>
      </c>
      <c r="H231" s="1">
        <f t="shared" si="18"/>
        <v>18.166666666666668</v>
      </c>
    </row>
    <row r="232" spans="3:10" x14ac:dyDescent="0.25">
      <c r="C232">
        <v>219</v>
      </c>
      <c r="D232" s="2">
        <f t="shared" si="19"/>
        <v>-1075.3977792525366</v>
      </c>
      <c r="E232" s="3">
        <f t="shared" si="15"/>
        <v>410.15094074326311</v>
      </c>
      <c r="F232" s="3">
        <f t="shared" si="16"/>
        <v>-665.2468385092734</v>
      </c>
      <c r="G232" s="3">
        <f t="shared" si="17"/>
        <v>122380.03538446965</v>
      </c>
      <c r="H232" s="1">
        <f t="shared" si="18"/>
        <v>18.25</v>
      </c>
    </row>
    <row r="233" spans="3:10" x14ac:dyDescent="0.25">
      <c r="C233">
        <v>220</v>
      </c>
      <c r="D233" s="2">
        <f t="shared" si="19"/>
        <v>-1075.3977792525366</v>
      </c>
      <c r="E233" s="3">
        <f t="shared" si="15"/>
        <v>407.93345128156551</v>
      </c>
      <c r="F233" s="3">
        <f t="shared" si="16"/>
        <v>-667.464327970971</v>
      </c>
      <c r="G233" s="3">
        <f t="shared" si="17"/>
        <v>121712.57105649868</v>
      </c>
      <c r="H233" s="1">
        <f t="shared" si="18"/>
        <v>18.333333333333332</v>
      </c>
    </row>
    <row r="234" spans="3:10" x14ac:dyDescent="0.25">
      <c r="C234">
        <v>221</v>
      </c>
      <c r="D234" s="2">
        <f t="shared" si="19"/>
        <v>-1075.3977792525366</v>
      </c>
      <c r="E234" s="3">
        <f t="shared" si="15"/>
        <v>405.70857018832896</v>
      </c>
      <c r="F234" s="3">
        <f t="shared" si="16"/>
        <v>-669.6892090642076</v>
      </c>
      <c r="G234" s="3">
        <f t="shared" si="17"/>
        <v>121042.88184743447</v>
      </c>
      <c r="H234" s="1">
        <f t="shared" si="18"/>
        <v>18.416666666666668</v>
      </c>
    </row>
    <row r="235" spans="3:10" x14ac:dyDescent="0.25">
      <c r="C235">
        <v>222</v>
      </c>
      <c r="D235" s="2">
        <f t="shared" si="19"/>
        <v>-1075.3977792525366</v>
      </c>
      <c r="E235" s="3">
        <f t="shared" si="15"/>
        <v>403.47627282478163</v>
      </c>
      <c r="F235" s="3">
        <f t="shared" si="16"/>
        <v>-671.92150642775493</v>
      </c>
      <c r="G235" s="3">
        <f t="shared" si="17"/>
        <v>120370.96034100672</v>
      </c>
      <c r="H235" s="1">
        <f t="shared" si="18"/>
        <v>18.5</v>
      </c>
    </row>
    <row r="236" spans="3:10" x14ac:dyDescent="0.25">
      <c r="C236">
        <v>223</v>
      </c>
      <c r="D236" s="2">
        <f t="shared" si="19"/>
        <v>-1075.3977792525366</v>
      </c>
      <c r="E236" s="3">
        <f t="shared" si="15"/>
        <v>401.23653447002243</v>
      </c>
      <c r="F236" s="3">
        <f t="shared" si="16"/>
        <v>-674.16124478251413</v>
      </c>
      <c r="G236" s="3">
        <f t="shared" si="17"/>
        <v>119696.7990962242</v>
      </c>
      <c r="H236" s="1">
        <f t="shared" si="18"/>
        <v>18.583333333333332</v>
      </c>
    </row>
    <row r="237" spans="3:10" x14ac:dyDescent="0.25">
      <c r="C237">
        <v>224</v>
      </c>
      <c r="D237" s="2">
        <f t="shared" si="19"/>
        <v>-1075.3977792525366</v>
      </c>
      <c r="E237" s="3">
        <f t="shared" si="15"/>
        <v>398.9893303207474</v>
      </c>
      <c r="F237" s="3">
        <f t="shared" si="16"/>
        <v>-676.40844893178917</v>
      </c>
      <c r="G237" s="3">
        <f t="shared" si="17"/>
        <v>119020.39064729241</v>
      </c>
      <c r="H237" s="1">
        <f t="shared" si="18"/>
        <v>18.666666666666668</v>
      </c>
    </row>
    <row r="238" spans="3:10" x14ac:dyDescent="0.25">
      <c r="C238">
        <v>225</v>
      </c>
      <c r="D238" s="2">
        <f t="shared" si="19"/>
        <v>-1075.3977792525366</v>
      </c>
      <c r="E238" s="3">
        <f t="shared" si="15"/>
        <v>396.73463549097471</v>
      </c>
      <c r="F238" s="3">
        <f t="shared" si="16"/>
        <v>-678.66314376156186</v>
      </c>
      <c r="G238" s="3">
        <f t="shared" si="17"/>
        <v>118341.72750353086</v>
      </c>
      <c r="H238" s="1">
        <f t="shared" si="18"/>
        <v>18.75</v>
      </c>
    </row>
    <row r="239" spans="3:10" x14ac:dyDescent="0.25">
      <c r="C239">
        <v>226</v>
      </c>
      <c r="D239" s="2">
        <f t="shared" si="19"/>
        <v>-1075.3977792525366</v>
      </c>
      <c r="E239" s="3">
        <f t="shared" si="15"/>
        <v>394.47242501176953</v>
      </c>
      <c r="F239" s="3">
        <f t="shared" si="16"/>
        <v>-680.92535424076709</v>
      </c>
      <c r="G239" s="3">
        <f t="shared" si="17"/>
        <v>117660.80214929009</v>
      </c>
      <c r="H239" s="1">
        <f t="shared" si="18"/>
        <v>18.833333333333332</v>
      </c>
    </row>
    <row r="240" spans="3:10" x14ac:dyDescent="0.25">
      <c r="C240">
        <v>227</v>
      </c>
      <c r="D240" s="2">
        <f t="shared" si="19"/>
        <v>-1075.3977792525366</v>
      </c>
      <c r="E240" s="3">
        <f t="shared" si="15"/>
        <v>392.202673830967</v>
      </c>
      <c r="F240" s="3">
        <f t="shared" si="16"/>
        <v>-683.19510542156956</v>
      </c>
      <c r="G240" s="3">
        <f t="shared" si="17"/>
        <v>116977.60704386851</v>
      </c>
      <c r="H240" s="1">
        <f t="shared" si="18"/>
        <v>18.916666666666668</v>
      </c>
    </row>
    <row r="241" spans="3:10" x14ac:dyDescent="0.25">
      <c r="C241">
        <v>228</v>
      </c>
      <c r="D241" s="2">
        <f t="shared" si="19"/>
        <v>-1075.3977792525366</v>
      </c>
      <c r="E241" s="3">
        <f t="shared" si="15"/>
        <v>389.92535681289507</v>
      </c>
      <c r="F241" s="3">
        <f t="shared" si="16"/>
        <v>-685.47242243964149</v>
      </c>
      <c r="G241" s="3">
        <f t="shared" si="17"/>
        <v>116292.13462142886</v>
      </c>
      <c r="H241" s="1">
        <f t="shared" si="18"/>
        <v>19</v>
      </c>
      <c r="I241" s="1">
        <f>SUM(E230:E241)</f>
        <v>4827.7550970237708</v>
      </c>
      <c r="J241" s="1">
        <f>-SUM(F230:F241)</f>
        <v>8077.0182540066671</v>
      </c>
    </row>
    <row r="242" spans="3:10" x14ac:dyDescent="0.25">
      <c r="C242">
        <v>229</v>
      </c>
      <c r="D242" s="2">
        <f t="shared" si="19"/>
        <v>-1075.3977792525366</v>
      </c>
      <c r="E242" s="3">
        <f t="shared" si="15"/>
        <v>387.64044873809621</v>
      </c>
      <c r="F242" s="3">
        <f t="shared" si="16"/>
        <v>-687.75733051444035</v>
      </c>
      <c r="G242" s="3">
        <f t="shared" si="17"/>
        <v>115604.37729091442</v>
      </c>
      <c r="H242" s="1">
        <f t="shared" si="18"/>
        <v>19.083333333333332</v>
      </c>
    </row>
    <row r="243" spans="3:10" x14ac:dyDescent="0.25">
      <c r="C243">
        <v>230</v>
      </c>
      <c r="D243" s="2">
        <f t="shared" si="19"/>
        <v>-1075.3977792525366</v>
      </c>
      <c r="E243" s="3">
        <f t="shared" si="15"/>
        <v>385.3479243030481</v>
      </c>
      <c r="F243" s="3">
        <f t="shared" si="16"/>
        <v>-690.04985494948846</v>
      </c>
      <c r="G243" s="3">
        <f t="shared" si="17"/>
        <v>114914.32743596492</v>
      </c>
      <c r="H243" s="1">
        <f t="shared" si="18"/>
        <v>19.166666666666668</v>
      </c>
    </row>
    <row r="244" spans="3:10" x14ac:dyDescent="0.25">
      <c r="C244">
        <v>231</v>
      </c>
      <c r="D244" s="2">
        <f t="shared" si="19"/>
        <v>-1075.3977792525366</v>
      </c>
      <c r="E244" s="3">
        <f t="shared" si="15"/>
        <v>383.0477581198831</v>
      </c>
      <c r="F244" s="3">
        <f t="shared" si="16"/>
        <v>-692.35002113265341</v>
      </c>
      <c r="G244" s="3">
        <f t="shared" si="17"/>
        <v>114221.97741483228</v>
      </c>
      <c r="H244" s="1">
        <f t="shared" si="18"/>
        <v>19.25</v>
      </c>
    </row>
    <row r="245" spans="3:10" x14ac:dyDescent="0.25">
      <c r="C245">
        <v>232</v>
      </c>
      <c r="D245" s="2">
        <f t="shared" si="19"/>
        <v>-1075.3977792525366</v>
      </c>
      <c r="E245" s="3">
        <f t="shared" si="15"/>
        <v>380.73992471610762</v>
      </c>
      <c r="F245" s="3">
        <f t="shared" si="16"/>
        <v>-694.65785453642889</v>
      </c>
      <c r="G245" s="3">
        <f t="shared" si="17"/>
        <v>113527.31956029584</v>
      </c>
      <c r="H245" s="1">
        <f t="shared" si="18"/>
        <v>19.333333333333332</v>
      </c>
    </row>
    <row r="246" spans="3:10" x14ac:dyDescent="0.25">
      <c r="C246">
        <v>233</v>
      </c>
      <c r="D246" s="2">
        <f t="shared" si="19"/>
        <v>-1075.3977792525366</v>
      </c>
      <c r="E246" s="3">
        <f t="shared" si="15"/>
        <v>378.42439853431949</v>
      </c>
      <c r="F246" s="3">
        <f t="shared" si="16"/>
        <v>-696.97338071821707</v>
      </c>
      <c r="G246" s="3">
        <f t="shared" si="17"/>
        <v>112830.34617957762</v>
      </c>
      <c r="H246" s="1">
        <f t="shared" si="18"/>
        <v>19.416666666666668</v>
      </c>
    </row>
    <row r="247" spans="3:10" x14ac:dyDescent="0.25">
      <c r="C247">
        <v>234</v>
      </c>
      <c r="D247" s="2">
        <f t="shared" si="19"/>
        <v>-1075.3977792525366</v>
      </c>
      <c r="E247" s="3">
        <f t="shared" si="15"/>
        <v>376.10115393192541</v>
      </c>
      <c r="F247" s="3">
        <f t="shared" si="16"/>
        <v>-699.29662532061116</v>
      </c>
      <c r="G247" s="3">
        <f t="shared" si="17"/>
        <v>112131.04955425701</v>
      </c>
      <c r="H247" s="1">
        <f t="shared" si="18"/>
        <v>19.5</v>
      </c>
    </row>
    <row r="248" spans="3:10" x14ac:dyDescent="0.25">
      <c r="C248">
        <v>235</v>
      </c>
      <c r="D248" s="2">
        <f t="shared" si="19"/>
        <v>-1075.3977792525366</v>
      </c>
      <c r="E248" s="3">
        <f t="shared" si="15"/>
        <v>373.77016518085674</v>
      </c>
      <c r="F248" s="3">
        <f t="shared" si="16"/>
        <v>-701.62761407167977</v>
      </c>
      <c r="G248" s="3">
        <f t="shared" si="17"/>
        <v>111429.42194018533</v>
      </c>
      <c r="H248" s="1">
        <f t="shared" si="18"/>
        <v>19.583333333333332</v>
      </c>
    </row>
    <row r="249" spans="3:10" x14ac:dyDescent="0.25">
      <c r="C249">
        <v>236</v>
      </c>
      <c r="D249" s="2">
        <f t="shared" si="19"/>
        <v>-1075.3977792525366</v>
      </c>
      <c r="E249" s="3">
        <f t="shared" si="15"/>
        <v>371.43140646728449</v>
      </c>
      <c r="F249" s="3">
        <f t="shared" si="16"/>
        <v>-703.96637278525213</v>
      </c>
      <c r="G249" s="3">
        <f t="shared" si="17"/>
        <v>110725.45556740009</v>
      </c>
      <c r="H249" s="1">
        <f t="shared" si="18"/>
        <v>19.666666666666668</v>
      </c>
    </row>
    <row r="250" spans="3:10" x14ac:dyDescent="0.25">
      <c r="C250">
        <v>237</v>
      </c>
      <c r="D250" s="2">
        <f t="shared" si="19"/>
        <v>-1075.3977792525366</v>
      </c>
      <c r="E250" s="3">
        <f t="shared" si="15"/>
        <v>369.08485189133364</v>
      </c>
      <c r="F250" s="3">
        <f t="shared" si="16"/>
        <v>-706.31292736120292</v>
      </c>
      <c r="G250" s="3">
        <f t="shared" si="17"/>
        <v>110019.14264003889</v>
      </c>
      <c r="H250" s="1">
        <f t="shared" si="18"/>
        <v>19.75</v>
      </c>
    </row>
    <row r="251" spans="3:10" x14ac:dyDescent="0.25">
      <c r="C251">
        <v>238</v>
      </c>
      <c r="D251" s="2">
        <f t="shared" si="19"/>
        <v>-1075.3977792525366</v>
      </c>
      <c r="E251" s="3">
        <f t="shared" si="15"/>
        <v>366.73047546679629</v>
      </c>
      <c r="F251" s="3">
        <f t="shared" si="16"/>
        <v>-708.66730378574027</v>
      </c>
      <c r="G251" s="3">
        <f t="shared" si="17"/>
        <v>109310.47533625315</v>
      </c>
      <c r="H251" s="1">
        <f t="shared" si="18"/>
        <v>19.833333333333332</v>
      </c>
    </row>
    <row r="252" spans="3:10" x14ac:dyDescent="0.25">
      <c r="C252">
        <v>239</v>
      </c>
      <c r="D252" s="2">
        <f t="shared" si="19"/>
        <v>-1075.3977792525366</v>
      </c>
      <c r="E252" s="3">
        <f t="shared" si="15"/>
        <v>364.36825112084387</v>
      </c>
      <c r="F252" s="3">
        <f t="shared" si="16"/>
        <v>-711.0295281316927</v>
      </c>
      <c r="G252" s="3">
        <f t="shared" si="17"/>
        <v>108599.44580812145</v>
      </c>
      <c r="H252" s="1">
        <f t="shared" si="18"/>
        <v>19.916666666666668</v>
      </c>
    </row>
    <row r="253" spans="3:10" x14ac:dyDescent="0.25">
      <c r="C253">
        <v>240</v>
      </c>
      <c r="D253" s="2">
        <f t="shared" si="19"/>
        <v>-1075.3977792525366</v>
      </c>
      <c r="E253" s="3">
        <f t="shared" si="15"/>
        <v>361.99815269373818</v>
      </c>
      <c r="F253" s="3">
        <f t="shared" si="16"/>
        <v>-713.39962655879845</v>
      </c>
      <c r="G253" s="3">
        <f t="shared" si="17"/>
        <v>107886.04618156266</v>
      </c>
      <c r="H253" s="1">
        <f t="shared" si="18"/>
        <v>20</v>
      </c>
      <c r="I253" s="1">
        <f>SUM(E242:E253)</f>
        <v>4498.6849111642332</v>
      </c>
      <c r="J253" s="1">
        <f>-SUM(F242:F253)</f>
        <v>8406.0884398662056</v>
      </c>
    </row>
    <row r="254" spans="3:10" x14ac:dyDescent="0.25">
      <c r="C254">
        <v>241</v>
      </c>
      <c r="D254" s="2">
        <f t="shared" si="19"/>
        <v>-1075.3977792525366</v>
      </c>
      <c r="E254" s="3">
        <f t="shared" si="15"/>
        <v>359.62015393854222</v>
      </c>
      <c r="F254" s="3">
        <f t="shared" si="16"/>
        <v>-715.77762531399435</v>
      </c>
      <c r="G254" s="3">
        <f t="shared" si="17"/>
        <v>107170.26855624867</v>
      </c>
      <c r="H254" s="1">
        <f t="shared" si="18"/>
        <v>20.083333333333332</v>
      </c>
    </row>
    <row r="255" spans="3:10" x14ac:dyDescent="0.25">
      <c r="C255">
        <v>242</v>
      </c>
      <c r="D255" s="2">
        <f t="shared" si="19"/>
        <v>-1075.3977792525366</v>
      </c>
      <c r="E255" s="3">
        <f t="shared" si="15"/>
        <v>357.23422852082894</v>
      </c>
      <c r="F255" s="3">
        <f t="shared" si="16"/>
        <v>-718.16355073170757</v>
      </c>
      <c r="G255" s="3">
        <f t="shared" si="17"/>
        <v>106452.10500551696</v>
      </c>
      <c r="H255" s="1">
        <f t="shared" si="18"/>
        <v>20.166666666666668</v>
      </c>
    </row>
    <row r="256" spans="3:10" x14ac:dyDescent="0.25">
      <c r="C256">
        <v>243</v>
      </c>
      <c r="D256" s="2">
        <f t="shared" si="19"/>
        <v>-1075.3977792525366</v>
      </c>
      <c r="E256" s="3">
        <f t="shared" si="15"/>
        <v>354.84035001838987</v>
      </c>
      <c r="F256" s="3">
        <f t="shared" si="16"/>
        <v>-720.55742923414664</v>
      </c>
      <c r="G256" s="3">
        <f t="shared" si="17"/>
        <v>105731.54757628281</v>
      </c>
      <c r="H256" s="1">
        <f t="shared" si="18"/>
        <v>20.25</v>
      </c>
    </row>
    <row r="257" spans="3:10" x14ac:dyDescent="0.25">
      <c r="C257">
        <v>244</v>
      </c>
      <c r="D257" s="2">
        <f t="shared" si="19"/>
        <v>-1075.3977792525366</v>
      </c>
      <c r="E257" s="3">
        <f t="shared" si="15"/>
        <v>352.43849192094274</v>
      </c>
      <c r="F257" s="3">
        <f t="shared" si="16"/>
        <v>-722.95928733159383</v>
      </c>
      <c r="G257" s="3">
        <f t="shared" si="17"/>
        <v>105008.58828895121</v>
      </c>
      <c r="H257" s="1">
        <f t="shared" si="18"/>
        <v>20.333333333333332</v>
      </c>
    </row>
    <row r="258" spans="3:10" x14ac:dyDescent="0.25">
      <c r="C258">
        <v>245</v>
      </c>
      <c r="D258" s="2">
        <f t="shared" si="19"/>
        <v>-1075.3977792525366</v>
      </c>
      <c r="E258" s="3">
        <f t="shared" si="15"/>
        <v>350.02862762983739</v>
      </c>
      <c r="F258" s="3">
        <f t="shared" si="16"/>
        <v>-725.36915162269918</v>
      </c>
      <c r="G258" s="3">
        <f t="shared" si="17"/>
        <v>104283.21913732852</v>
      </c>
      <c r="H258" s="1">
        <f t="shared" si="18"/>
        <v>20.416666666666668</v>
      </c>
    </row>
    <row r="259" spans="3:10" x14ac:dyDescent="0.25">
      <c r="C259">
        <v>246</v>
      </c>
      <c r="D259" s="2">
        <f t="shared" si="19"/>
        <v>-1075.3977792525366</v>
      </c>
      <c r="E259" s="3">
        <f t="shared" ref="E259:E322" si="20">$D$4/12*G258</f>
        <v>347.61073045776175</v>
      </c>
      <c r="F259" s="3">
        <f t="shared" ref="F259:F322" si="21">D259+E259</f>
        <v>-727.78704879477482</v>
      </c>
      <c r="G259" s="3">
        <f t="shared" ref="G259:G322" si="22">G258+F259</f>
        <v>103555.43208853374</v>
      </c>
      <c r="H259" s="1">
        <f t="shared" si="18"/>
        <v>20.5</v>
      </c>
    </row>
    <row r="260" spans="3:10" x14ac:dyDescent="0.25">
      <c r="C260">
        <v>247</v>
      </c>
      <c r="D260" s="2">
        <f t="shared" si="19"/>
        <v>-1075.3977792525366</v>
      </c>
      <c r="E260" s="3">
        <f t="shared" si="20"/>
        <v>345.18477362844578</v>
      </c>
      <c r="F260" s="3">
        <f t="shared" si="21"/>
        <v>-730.21300562409078</v>
      </c>
      <c r="G260" s="3">
        <f t="shared" si="22"/>
        <v>102825.21908290965</v>
      </c>
      <c r="H260" s="1">
        <f t="shared" si="18"/>
        <v>20.583333333333332</v>
      </c>
    </row>
    <row r="261" spans="3:10" x14ac:dyDescent="0.25">
      <c r="C261">
        <v>248</v>
      </c>
      <c r="D261" s="2">
        <f t="shared" si="19"/>
        <v>-1075.3977792525366</v>
      </c>
      <c r="E261" s="3">
        <f t="shared" si="20"/>
        <v>342.75073027636552</v>
      </c>
      <c r="F261" s="3">
        <f t="shared" si="21"/>
        <v>-732.64704897617105</v>
      </c>
      <c r="G261" s="3">
        <f t="shared" si="22"/>
        <v>102092.57203393348</v>
      </c>
      <c r="H261" s="1">
        <f t="shared" si="18"/>
        <v>20.666666666666668</v>
      </c>
    </row>
    <row r="262" spans="3:10" x14ac:dyDescent="0.25">
      <c r="C262">
        <v>249</v>
      </c>
      <c r="D262" s="2">
        <f t="shared" si="19"/>
        <v>-1075.3977792525366</v>
      </c>
      <c r="E262" s="3">
        <f t="shared" si="20"/>
        <v>340.30857344644494</v>
      </c>
      <c r="F262" s="3">
        <f t="shared" si="21"/>
        <v>-735.08920580609163</v>
      </c>
      <c r="G262" s="3">
        <f t="shared" si="22"/>
        <v>101357.48282812739</v>
      </c>
      <c r="H262" s="1">
        <f t="shared" si="18"/>
        <v>20.75</v>
      </c>
    </row>
    <row r="263" spans="3:10" x14ac:dyDescent="0.25">
      <c r="C263">
        <v>250</v>
      </c>
      <c r="D263" s="2">
        <f t="shared" si="19"/>
        <v>-1075.3977792525366</v>
      </c>
      <c r="E263" s="3">
        <f t="shared" si="20"/>
        <v>337.85827609375798</v>
      </c>
      <c r="F263" s="3">
        <f t="shared" si="21"/>
        <v>-737.53950315877864</v>
      </c>
      <c r="G263" s="3">
        <f t="shared" si="22"/>
        <v>100619.94332496861</v>
      </c>
      <c r="H263" s="1">
        <f t="shared" si="18"/>
        <v>20.833333333333332</v>
      </c>
    </row>
    <row r="264" spans="3:10" x14ac:dyDescent="0.25">
      <c r="C264">
        <v>251</v>
      </c>
      <c r="D264" s="2">
        <f t="shared" si="19"/>
        <v>-1075.3977792525366</v>
      </c>
      <c r="E264" s="3">
        <f t="shared" si="20"/>
        <v>335.39981108322871</v>
      </c>
      <c r="F264" s="3">
        <f t="shared" si="21"/>
        <v>-739.9979681693078</v>
      </c>
      <c r="G264" s="3">
        <f t="shared" si="22"/>
        <v>99879.945356799304</v>
      </c>
      <c r="H264" s="1">
        <f t="shared" si="18"/>
        <v>20.916666666666668</v>
      </c>
    </row>
    <row r="265" spans="3:10" x14ac:dyDescent="0.25">
      <c r="C265">
        <v>252</v>
      </c>
      <c r="D265" s="2">
        <f t="shared" si="19"/>
        <v>-1075.3977792525366</v>
      </c>
      <c r="E265" s="3">
        <f t="shared" si="20"/>
        <v>332.93315118933106</v>
      </c>
      <c r="F265" s="3">
        <f t="shared" si="21"/>
        <v>-742.46462806320551</v>
      </c>
      <c r="G265" s="3">
        <f t="shared" si="22"/>
        <v>99137.480728736104</v>
      </c>
      <c r="H265" s="1">
        <f t="shared" si="18"/>
        <v>21</v>
      </c>
      <c r="I265" s="1">
        <f>SUM(E254:E265)</f>
        <v>4156.2078982038765</v>
      </c>
      <c r="J265" s="1">
        <f>-SUM(F254:F265)</f>
        <v>8748.5654528265623</v>
      </c>
    </row>
    <row r="266" spans="3:10" x14ac:dyDescent="0.25">
      <c r="C266">
        <v>253</v>
      </c>
      <c r="D266" s="2">
        <f t="shared" si="19"/>
        <v>-1075.3977792525366</v>
      </c>
      <c r="E266" s="3">
        <f t="shared" si="20"/>
        <v>330.45826909578705</v>
      </c>
      <c r="F266" s="3">
        <f t="shared" si="21"/>
        <v>-744.93951015674952</v>
      </c>
      <c r="G266" s="3">
        <f t="shared" si="22"/>
        <v>98392.541218579354</v>
      </c>
      <c r="H266" s="1">
        <f t="shared" si="18"/>
        <v>21.083333333333332</v>
      </c>
    </row>
    <row r="267" spans="3:10" x14ac:dyDescent="0.25">
      <c r="C267">
        <v>254</v>
      </c>
      <c r="D267" s="2">
        <f t="shared" si="19"/>
        <v>-1075.3977792525366</v>
      </c>
      <c r="E267" s="3">
        <f t="shared" si="20"/>
        <v>327.97513739526454</v>
      </c>
      <c r="F267" s="3">
        <f t="shared" si="21"/>
        <v>-747.42264185727208</v>
      </c>
      <c r="G267" s="3">
        <f t="shared" si="22"/>
        <v>97645.118576722089</v>
      </c>
      <c r="H267" s="1">
        <f t="shared" si="18"/>
        <v>21.166666666666668</v>
      </c>
    </row>
    <row r="268" spans="3:10" x14ac:dyDescent="0.25">
      <c r="C268">
        <v>255</v>
      </c>
      <c r="D268" s="2">
        <f t="shared" si="19"/>
        <v>-1075.3977792525366</v>
      </c>
      <c r="E268" s="3">
        <f t="shared" si="20"/>
        <v>325.48372858907368</v>
      </c>
      <c r="F268" s="3">
        <f t="shared" si="21"/>
        <v>-749.91405066346283</v>
      </c>
      <c r="G268" s="3">
        <f t="shared" si="22"/>
        <v>96895.204526058631</v>
      </c>
      <c r="H268" s="1">
        <f t="shared" si="18"/>
        <v>21.25</v>
      </c>
    </row>
    <row r="269" spans="3:10" x14ac:dyDescent="0.25">
      <c r="C269">
        <v>256</v>
      </c>
      <c r="D269" s="2">
        <f t="shared" si="19"/>
        <v>-1075.3977792525366</v>
      </c>
      <c r="E269" s="3">
        <f t="shared" si="20"/>
        <v>322.98401508686214</v>
      </c>
      <c r="F269" s="3">
        <f t="shared" si="21"/>
        <v>-752.41376416567437</v>
      </c>
      <c r="G269" s="3">
        <f t="shared" si="22"/>
        <v>96142.79076189296</v>
      </c>
      <c r="H269" s="1">
        <f t="shared" si="18"/>
        <v>21.333333333333332</v>
      </c>
    </row>
    <row r="270" spans="3:10" x14ac:dyDescent="0.25">
      <c r="C270">
        <v>257</v>
      </c>
      <c r="D270" s="2">
        <f t="shared" si="19"/>
        <v>-1075.3977792525366</v>
      </c>
      <c r="E270" s="3">
        <f t="shared" si="20"/>
        <v>320.47596920630991</v>
      </c>
      <c r="F270" s="3">
        <f t="shared" si="21"/>
        <v>-754.92181004622671</v>
      </c>
      <c r="G270" s="3">
        <f t="shared" si="22"/>
        <v>95387.868951846729</v>
      </c>
      <c r="H270" s="1">
        <f t="shared" ref="H270:H333" si="23">C270/12</f>
        <v>21.416666666666668</v>
      </c>
    </row>
    <row r="271" spans="3:10" x14ac:dyDescent="0.25">
      <c r="C271">
        <v>258</v>
      </c>
      <c r="D271" s="2">
        <f t="shared" ref="D271:D334" si="24">-$D$9</f>
        <v>-1075.3977792525366</v>
      </c>
      <c r="E271" s="3">
        <f t="shared" si="20"/>
        <v>317.95956317282247</v>
      </c>
      <c r="F271" s="3">
        <f t="shared" si="21"/>
        <v>-757.43821607971404</v>
      </c>
      <c r="G271" s="3">
        <f t="shared" si="22"/>
        <v>94630.430735767019</v>
      </c>
      <c r="H271" s="1">
        <f t="shared" si="23"/>
        <v>21.5</v>
      </c>
    </row>
    <row r="272" spans="3:10" x14ac:dyDescent="0.25">
      <c r="C272">
        <v>259</v>
      </c>
      <c r="D272" s="2">
        <f t="shared" si="24"/>
        <v>-1075.3977792525366</v>
      </c>
      <c r="E272" s="3">
        <f t="shared" si="20"/>
        <v>315.4347691192234</v>
      </c>
      <c r="F272" s="3">
        <f t="shared" si="21"/>
        <v>-759.96301013331322</v>
      </c>
      <c r="G272" s="3">
        <f t="shared" si="22"/>
        <v>93870.467725633702</v>
      </c>
      <c r="H272" s="1">
        <f t="shared" si="23"/>
        <v>21.583333333333332</v>
      </c>
    </row>
    <row r="273" spans="3:10" x14ac:dyDescent="0.25">
      <c r="C273">
        <v>260</v>
      </c>
      <c r="D273" s="2">
        <f t="shared" si="24"/>
        <v>-1075.3977792525366</v>
      </c>
      <c r="E273" s="3">
        <f t="shared" si="20"/>
        <v>312.90155908544568</v>
      </c>
      <c r="F273" s="3">
        <f t="shared" si="21"/>
        <v>-762.49622016709088</v>
      </c>
      <c r="G273" s="3">
        <f t="shared" si="22"/>
        <v>93107.971505466616</v>
      </c>
      <c r="H273" s="1">
        <f t="shared" si="23"/>
        <v>21.666666666666668</v>
      </c>
    </row>
    <row r="274" spans="3:10" x14ac:dyDescent="0.25">
      <c r="C274">
        <v>261</v>
      </c>
      <c r="D274" s="2">
        <f t="shared" si="24"/>
        <v>-1075.3977792525366</v>
      </c>
      <c r="E274" s="3">
        <f t="shared" si="20"/>
        <v>310.35990501822209</v>
      </c>
      <c r="F274" s="3">
        <f t="shared" si="21"/>
        <v>-765.03787423431447</v>
      </c>
      <c r="G274" s="3">
        <f t="shared" si="22"/>
        <v>92342.933631232299</v>
      </c>
      <c r="H274" s="1">
        <f t="shared" si="23"/>
        <v>21.75</v>
      </c>
    </row>
    <row r="275" spans="3:10" x14ac:dyDescent="0.25">
      <c r="C275">
        <v>262</v>
      </c>
      <c r="D275" s="2">
        <f t="shared" si="24"/>
        <v>-1075.3977792525366</v>
      </c>
      <c r="E275" s="3">
        <f t="shared" si="20"/>
        <v>307.80977877077436</v>
      </c>
      <c r="F275" s="3">
        <f t="shared" si="21"/>
        <v>-767.58800048176226</v>
      </c>
      <c r="G275" s="3">
        <f t="shared" si="22"/>
        <v>91575.34563075054</v>
      </c>
      <c r="H275" s="1">
        <f t="shared" si="23"/>
        <v>21.833333333333332</v>
      </c>
    </row>
    <row r="276" spans="3:10" x14ac:dyDescent="0.25">
      <c r="C276">
        <v>263</v>
      </c>
      <c r="D276" s="2">
        <f t="shared" si="24"/>
        <v>-1075.3977792525366</v>
      </c>
      <c r="E276" s="3">
        <f t="shared" si="20"/>
        <v>305.25115210250181</v>
      </c>
      <c r="F276" s="3">
        <f t="shared" si="21"/>
        <v>-770.14662715003476</v>
      </c>
      <c r="G276" s="3">
        <f t="shared" si="22"/>
        <v>90805.199003600501</v>
      </c>
      <c r="H276" s="1">
        <f t="shared" si="23"/>
        <v>21.916666666666668</v>
      </c>
    </row>
    <row r="277" spans="3:10" x14ac:dyDescent="0.25">
      <c r="C277">
        <v>264</v>
      </c>
      <c r="D277" s="2">
        <f t="shared" si="24"/>
        <v>-1075.3977792525366</v>
      </c>
      <c r="E277" s="3">
        <f t="shared" si="20"/>
        <v>302.68399667866834</v>
      </c>
      <c r="F277" s="3">
        <f t="shared" si="21"/>
        <v>-772.71378257386823</v>
      </c>
      <c r="G277" s="3">
        <f t="shared" si="22"/>
        <v>90032.48522102664</v>
      </c>
      <c r="H277" s="1">
        <f t="shared" si="23"/>
        <v>22</v>
      </c>
      <c r="I277" s="1">
        <f>SUM(E266:E277)</f>
        <v>3799.7778433209551</v>
      </c>
      <c r="J277" s="1">
        <f>-SUM(F266:F277)</f>
        <v>9104.9955077094819</v>
      </c>
    </row>
    <row r="278" spans="3:10" x14ac:dyDescent="0.25">
      <c r="C278">
        <v>265</v>
      </c>
      <c r="D278" s="2">
        <f t="shared" si="24"/>
        <v>-1075.3977792525366</v>
      </c>
      <c r="E278" s="3">
        <f t="shared" si="20"/>
        <v>300.10828407008881</v>
      </c>
      <c r="F278" s="3">
        <f t="shared" si="21"/>
        <v>-775.28949518244781</v>
      </c>
      <c r="G278" s="3">
        <f t="shared" si="22"/>
        <v>89257.195725844198</v>
      </c>
      <c r="H278" s="1">
        <f t="shared" si="23"/>
        <v>22.083333333333332</v>
      </c>
    </row>
    <row r="279" spans="3:10" x14ac:dyDescent="0.25">
      <c r="C279">
        <v>266</v>
      </c>
      <c r="D279" s="2">
        <f t="shared" si="24"/>
        <v>-1075.3977792525366</v>
      </c>
      <c r="E279" s="3">
        <f t="shared" si="20"/>
        <v>297.52398575281399</v>
      </c>
      <c r="F279" s="3">
        <f t="shared" si="21"/>
        <v>-777.87379349972252</v>
      </c>
      <c r="G279" s="3">
        <f t="shared" si="22"/>
        <v>88479.321932344479</v>
      </c>
      <c r="H279" s="1">
        <f t="shared" si="23"/>
        <v>22.166666666666668</v>
      </c>
    </row>
    <row r="280" spans="3:10" x14ac:dyDescent="0.25">
      <c r="C280">
        <v>267</v>
      </c>
      <c r="D280" s="2">
        <f t="shared" si="24"/>
        <v>-1075.3977792525366</v>
      </c>
      <c r="E280" s="3">
        <f t="shared" si="20"/>
        <v>294.93107310781494</v>
      </c>
      <c r="F280" s="3">
        <f t="shared" si="21"/>
        <v>-780.46670614472168</v>
      </c>
      <c r="G280" s="3">
        <f t="shared" si="22"/>
        <v>87698.855226199754</v>
      </c>
      <c r="H280" s="1">
        <f t="shared" si="23"/>
        <v>22.25</v>
      </c>
    </row>
    <row r="281" spans="3:10" x14ac:dyDescent="0.25">
      <c r="C281">
        <v>268</v>
      </c>
      <c r="D281" s="2">
        <f t="shared" si="24"/>
        <v>-1075.3977792525366</v>
      </c>
      <c r="E281" s="3">
        <f t="shared" si="20"/>
        <v>292.32951742066587</v>
      </c>
      <c r="F281" s="3">
        <f t="shared" si="21"/>
        <v>-783.0682618318707</v>
      </c>
      <c r="G281" s="3">
        <f t="shared" si="22"/>
        <v>86915.786964367886</v>
      </c>
      <c r="H281" s="1">
        <f t="shared" si="23"/>
        <v>22.333333333333332</v>
      </c>
    </row>
    <row r="282" spans="3:10" x14ac:dyDescent="0.25">
      <c r="C282">
        <v>269</v>
      </c>
      <c r="D282" s="2">
        <f t="shared" si="24"/>
        <v>-1075.3977792525366</v>
      </c>
      <c r="E282" s="3">
        <f t="shared" si="20"/>
        <v>289.7192898812263</v>
      </c>
      <c r="F282" s="3">
        <f t="shared" si="21"/>
        <v>-785.67848937131021</v>
      </c>
      <c r="G282" s="3">
        <f t="shared" si="22"/>
        <v>86130.108474996581</v>
      </c>
      <c r="H282" s="1">
        <f t="shared" si="23"/>
        <v>22.416666666666668</v>
      </c>
    </row>
    <row r="283" spans="3:10" x14ac:dyDescent="0.25">
      <c r="C283">
        <v>270</v>
      </c>
      <c r="D283" s="2">
        <f t="shared" si="24"/>
        <v>-1075.3977792525366</v>
      </c>
      <c r="E283" s="3">
        <f t="shared" si="20"/>
        <v>287.10036158332196</v>
      </c>
      <c r="F283" s="3">
        <f t="shared" si="21"/>
        <v>-788.29741766921461</v>
      </c>
      <c r="G283" s="3">
        <f t="shared" si="22"/>
        <v>85341.811057327373</v>
      </c>
      <c r="H283" s="1">
        <f t="shared" si="23"/>
        <v>22.5</v>
      </c>
    </row>
    <row r="284" spans="3:10" x14ac:dyDescent="0.25">
      <c r="C284">
        <v>271</v>
      </c>
      <c r="D284" s="2">
        <f t="shared" si="24"/>
        <v>-1075.3977792525366</v>
      </c>
      <c r="E284" s="3">
        <f t="shared" si="20"/>
        <v>284.47270352442462</v>
      </c>
      <c r="F284" s="3">
        <f t="shared" si="21"/>
        <v>-790.92507572811201</v>
      </c>
      <c r="G284" s="3">
        <f t="shared" si="22"/>
        <v>84550.885981599262</v>
      </c>
      <c r="H284" s="1">
        <f t="shared" si="23"/>
        <v>22.583333333333332</v>
      </c>
    </row>
    <row r="285" spans="3:10" x14ac:dyDescent="0.25">
      <c r="C285">
        <v>272</v>
      </c>
      <c r="D285" s="2">
        <f t="shared" si="24"/>
        <v>-1075.3977792525366</v>
      </c>
      <c r="E285" s="3">
        <f t="shared" si="20"/>
        <v>281.83628660533088</v>
      </c>
      <c r="F285" s="3">
        <f t="shared" si="21"/>
        <v>-793.56149264720568</v>
      </c>
      <c r="G285" s="3">
        <f t="shared" si="22"/>
        <v>83757.324488952057</v>
      </c>
      <c r="H285" s="1">
        <f t="shared" si="23"/>
        <v>22.666666666666668</v>
      </c>
    </row>
    <row r="286" spans="3:10" x14ac:dyDescent="0.25">
      <c r="C286">
        <v>273</v>
      </c>
      <c r="D286" s="2">
        <f t="shared" si="24"/>
        <v>-1075.3977792525366</v>
      </c>
      <c r="E286" s="3">
        <f t="shared" si="20"/>
        <v>279.1910816298402</v>
      </c>
      <c r="F286" s="3">
        <f t="shared" si="21"/>
        <v>-796.20669762269631</v>
      </c>
      <c r="G286" s="3">
        <f t="shared" si="22"/>
        <v>82961.117791329365</v>
      </c>
      <c r="H286" s="1">
        <f t="shared" si="23"/>
        <v>22.75</v>
      </c>
    </row>
    <row r="287" spans="3:10" x14ac:dyDescent="0.25">
      <c r="C287">
        <v>274</v>
      </c>
      <c r="D287" s="2">
        <f t="shared" si="24"/>
        <v>-1075.3977792525366</v>
      </c>
      <c r="E287" s="3">
        <f t="shared" si="20"/>
        <v>276.53705930443124</v>
      </c>
      <c r="F287" s="3">
        <f t="shared" si="21"/>
        <v>-798.86071994810527</v>
      </c>
      <c r="G287" s="3">
        <f t="shared" si="22"/>
        <v>82162.25707138126</v>
      </c>
      <c r="H287" s="1">
        <f t="shared" si="23"/>
        <v>22.833333333333332</v>
      </c>
    </row>
    <row r="288" spans="3:10" x14ac:dyDescent="0.25">
      <c r="C288">
        <v>275</v>
      </c>
      <c r="D288" s="2">
        <f t="shared" si="24"/>
        <v>-1075.3977792525366</v>
      </c>
      <c r="E288" s="3">
        <f t="shared" si="20"/>
        <v>273.87419023793757</v>
      </c>
      <c r="F288" s="3">
        <f t="shared" si="21"/>
        <v>-801.523589014599</v>
      </c>
      <c r="G288" s="3">
        <f t="shared" si="22"/>
        <v>81360.733482366661</v>
      </c>
      <c r="H288" s="1">
        <f t="shared" si="23"/>
        <v>22.916666666666668</v>
      </c>
    </row>
    <row r="289" spans="3:10" x14ac:dyDescent="0.25">
      <c r="C289">
        <v>276</v>
      </c>
      <c r="D289" s="2">
        <f t="shared" si="24"/>
        <v>-1075.3977792525366</v>
      </c>
      <c r="E289" s="3">
        <f t="shared" si="20"/>
        <v>271.20244494122221</v>
      </c>
      <c r="F289" s="3">
        <f t="shared" si="21"/>
        <v>-804.19533431131435</v>
      </c>
      <c r="G289" s="3">
        <f t="shared" si="22"/>
        <v>80556.538148055348</v>
      </c>
      <c r="H289" s="1">
        <f t="shared" si="23"/>
        <v>23</v>
      </c>
      <c r="I289" s="1">
        <f>SUM(E278:E289)</f>
        <v>3428.8262780591185</v>
      </c>
      <c r="J289" s="1">
        <f>-SUM(F278:F289)</f>
        <v>9475.9470729713212</v>
      </c>
    </row>
    <row r="290" spans="3:10" x14ac:dyDescent="0.25">
      <c r="C290">
        <v>277</v>
      </c>
      <c r="D290" s="2">
        <f t="shared" si="24"/>
        <v>-1075.3977792525366</v>
      </c>
      <c r="E290" s="3">
        <f t="shared" si="20"/>
        <v>268.52179382685119</v>
      </c>
      <c r="F290" s="3">
        <f t="shared" si="21"/>
        <v>-806.87598542568537</v>
      </c>
      <c r="G290" s="3">
        <f t="shared" si="22"/>
        <v>79749.662162629669</v>
      </c>
      <c r="H290" s="1">
        <f t="shared" si="23"/>
        <v>23.083333333333332</v>
      </c>
    </row>
    <row r="291" spans="3:10" x14ac:dyDescent="0.25">
      <c r="C291">
        <v>278</v>
      </c>
      <c r="D291" s="2">
        <f t="shared" si="24"/>
        <v>-1075.3977792525366</v>
      </c>
      <c r="E291" s="3">
        <f t="shared" si="20"/>
        <v>265.83220720876557</v>
      </c>
      <c r="F291" s="3">
        <f t="shared" si="21"/>
        <v>-809.565572043771</v>
      </c>
      <c r="G291" s="3">
        <f t="shared" si="22"/>
        <v>78940.096590585905</v>
      </c>
      <c r="H291" s="1">
        <f t="shared" si="23"/>
        <v>23.166666666666668</v>
      </c>
    </row>
    <row r="292" spans="3:10" x14ac:dyDescent="0.25">
      <c r="C292">
        <v>279</v>
      </c>
      <c r="D292" s="2">
        <f t="shared" si="24"/>
        <v>-1075.3977792525366</v>
      </c>
      <c r="E292" s="3">
        <f t="shared" si="20"/>
        <v>263.13365530195301</v>
      </c>
      <c r="F292" s="3">
        <f t="shared" si="21"/>
        <v>-812.26412395058355</v>
      </c>
      <c r="G292" s="3">
        <f t="shared" si="22"/>
        <v>78127.832466635315</v>
      </c>
      <c r="H292" s="1">
        <f t="shared" si="23"/>
        <v>23.25</v>
      </c>
    </row>
    <row r="293" spans="3:10" x14ac:dyDescent="0.25">
      <c r="C293">
        <v>280</v>
      </c>
      <c r="D293" s="2">
        <f t="shared" si="24"/>
        <v>-1075.3977792525366</v>
      </c>
      <c r="E293" s="3">
        <f t="shared" si="20"/>
        <v>260.4261082221177</v>
      </c>
      <c r="F293" s="3">
        <f t="shared" si="21"/>
        <v>-814.97167103041886</v>
      </c>
      <c r="G293" s="3">
        <f t="shared" si="22"/>
        <v>77312.860795604895</v>
      </c>
      <c r="H293" s="1">
        <f t="shared" si="23"/>
        <v>23.333333333333332</v>
      </c>
    </row>
    <row r="294" spans="3:10" x14ac:dyDescent="0.25">
      <c r="C294">
        <v>281</v>
      </c>
      <c r="D294" s="2">
        <f t="shared" si="24"/>
        <v>-1075.3977792525366</v>
      </c>
      <c r="E294" s="3">
        <f t="shared" si="20"/>
        <v>257.70953598534965</v>
      </c>
      <c r="F294" s="3">
        <f t="shared" si="21"/>
        <v>-817.68824326718686</v>
      </c>
      <c r="G294" s="3">
        <f t="shared" si="22"/>
        <v>76495.17255233771</v>
      </c>
      <c r="H294" s="1">
        <f t="shared" si="23"/>
        <v>23.416666666666668</v>
      </c>
    </row>
    <row r="295" spans="3:10" x14ac:dyDescent="0.25">
      <c r="C295">
        <v>282</v>
      </c>
      <c r="D295" s="2">
        <f t="shared" si="24"/>
        <v>-1075.3977792525366</v>
      </c>
      <c r="E295" s="3">
        <f t="shared" si="20"/>
        <v>254.98390850779239</v>
      </c>
      <c r="F295" s="3">
        <f t="shared" si="21"/>
        <v>-820.41387074474414</v>
      </c>
      <c r="G295" s="3">
        <f t="shared" si="22"/>
        <v>75674.758681592968</v>
      </c>
      <c r="H295" s="1">
        <f t="shared" si="23"/>
        <v>23.5</v>
      </c>
    </row>
    <row r="296" spans="3:10" x14ac:dyDescent="0.25">
      <c r="C296">
        <v>283</v>
      </c>
      <c r="D296" s="2">
        <f t="shared" si="24"/>
        <v>-1075.3977792525366</v>
      </c>
      <c r="E296" s="3">
        <f t="shared" si="20"/>
        <v>252.24919560530992</v>
      </c>
      <c r="F296" s="3">
        <f t="shared" si="21"/>
        <v>-823.14858364722659</v>
      </c>
      <c r="G296" s="3">
        <f t="shared" si="22"/>
        <v>74851.610097945741</v>
      </c>
      <c r="H296" s="1">
        <f t="shared" si="23"/>
        <v>23.583333333333332</v>
      </c>
    </row>
    <row r="297" spans="3:10" x14ac:dyDescent="0.25">
      <c r="C297">
        <v>284</v>
      </c>
      <c r="D297" s="2">
        <f t="shared" si="24"/>
        <v>-1075.3977792525366</v>
      </c>
      <c r="E297" s="3">
        <f t="shared" si="20"/>
        <v>249.50536699315248</v>
      </c>
      <c r="F297" s="3">
        <f t="shared" si="21"/>
        <v>-825.89241225938406</v>
      </c>
      <c r="G297" s="3">
        <f t="shared" si="22"/>
        <v>74025.717685686352</v>
      </c>
      <c r="H297" s="1">
        <f t="shared" si="23"/>
        <v>23.666666666666668</v>
      </c>
    </row>
    <row r="298" spans="3:10" x14ac:dyDescent="0.25">
      <c r="C298">
        <v>285</v>
      </c>
      <c r="D298" s="2">
        <f t="shared" si="24"/>
        <v>-1075.3977792525366</v>
      </c>
      <c r="E298" s="3">
        <f t="shared" si="20"/>
        <v>246.7523922856212</v>
      </c>
      <c r="F298" s="3">
        <f t="shared" si="21"/>
        <v>-828.64538696691534</v>
      </c>
      <c r="G298" s="3">
        <f t="shared" si="22"/>
        <v>73197.072298719431</v>
      </c>
      <c r="H298" s="1">
        <f t="shared" si="23"/>
        <v>23.75</v>
      </c>
    </row>
    <row r="299" spans="3:10" x14ac:dyDescent="0.25">
      <c r="C299">
        <v>286</v>
      </c>
      <c r="D299" s="2">
        <f t="shared" si="24"/>
        <v>-1075.3977792525366</v>
      </c>
      <c r="E299" s="3">
        <f t="shared" si="20"/>
        <v>243.99024099573145</v>
      </c>
      <c r="F299" s="3">
        <f t="shared" si="21"/>
        <v>-831.40753825680508</v>
      </c>
      <c r="G299" s="3">
        <f t="shared" si="22"/>
        <v>72365.66476046262</v>
      </c>
      <c r="H299" s="1">
        <f t="shared" si="23"/>
        <v>23.833333333333332</v>
      </c>
    </row>
    <row r="300" spans="3:10" x14ac:dyDescent="0.25">
      <c r="C300">
        <v>287</v>
      </c>
      <c r="D300" s="2">
        <f t="shared" si="24"/>
        <v>-1075.3977792525366</v>
      </c>
      <c r="E300" s="3">
        <f t="shared" si="20"/>
        <v>241.21888253487541</v>
      </c>
      <c r="F300" s="3">
        <f t="shared" si="21"/>
        <v>-834.17889671766113</v>
      </c>
      <c r="G300" s="3">
        <f t="shared" si="22"/>
        <v>71531.485863744965</v>
      </c>
      <c r="H300" s="1">
        <f t="shared" si="23"/>
        <v>23.916666666666668</v>
      </c>
    </row>
    <row r="301" spans="3:10" x14ac:dyDescent="0.25">
      <c r="C301">
        <v>288</v>
      </c>
      <c r="D301" s="2">
        <f t="shared" si="24"/>
        <v>-1075.3977792525366</v>
      </c>
      <c r="E301" s="3">
        <f t="shared" si="20"/>
        <v>238.43828621248323</v>
      </c>
      <c r="F301" s="3">
        <f t="shared" si="21"/>
        <v>-836.9594930400533</v>
      </c>
      <c r="G301" s="3">
        <f t="shared" si="22"/>
        <v>70694.526370704916</v>
      </c>
      <c r="H301" s="1">
        <f t="shared" si="23"/>
        <v>24</v>
      </c>
      <c r="I301" s="1">
        <f>SUM(E290:E301)</f>
        <v>3042.761573680003</v>
      </c>
      <c r="J301" s="1">
        <f>-SUM(F290:F301)</f>
        <v>9862.0117773504335</v>
      </c>
    </row>
    <row r="302" spans="3:10" x14ac:dyDescent="0.25">
      <c r="C302">
        <v>289</v>
      </c>
      <c r="D302" s="2">
        <f t="shared" si="24"/>
        <v>-1075.3977792525366</v>
      </c>
      <c r="E302" s="3">
        <f t="shared" si="20"/>
        <v>235.64842123568306</v>
      </c>
      <c r="F302" s="3">
        <f t="shared" si="21"/>
        <v>-839.74935801685353</v>
      </c>
      <c r="G302" s="3">
        <f t="shared" si="22"/>
        <v>69854.777012688064</v>
      </c>
      <c r="H302" s="1">
        <f t="shared" si="23"/>
        <v>24.083333333333332</v>
      </c>
    </row>
    <row r="303" spans="3:10" x14ac:dyDescent="0.25">
      <c r="C303">
        <v>290</v>
      </c>
      <c r="D303" s="2">
        <f t="shared" si="24"/>
        <v>-1075.3977792525366</v>
      </c>
      <c r="E303" s="3">
        <f t="shared" si="20"/>
        <v>232.84925670896024</v>
      </c>
      <c r="F303" s="3">
        <f t="shared" si="21"/>
        <v>-842.54852254357638</v>
      </c>
      <c r="G303" s="3">
        <f t="shared" si="22"/>
        <v>69012.228490144495</v>
      </c>
      <c r="H303" s="1">
        <f t="shared" si="23"/>
        <v>24.166666666666668</v>
      </c>
    </row>
    <row r="304" spans="3:10" x14ac:dyDescent="0.25">
      <c r="C304">
        <v>291</v>
      </c>
      <c r="D304" s="2">
        <f t="shared" si="24"/>
        <v>-1075.3977792525366</v>
      </c>
      <c r="E304" s="3">
        <f t="shared" si="20"/>
        <v>230.04076163381501</v>
      </c>
      <c r="F304" s="3">
        <f t="shared" si="21"/>
        <v>-845.35701761872156</v>
      </c>
      <c r="G304" s="3">
        <f t="shared" si="22"/>
        <v>68166.871472525774</v>
      </c>
      <c r="H304" s="1">
        <f t="shared" si="23"/>
        <v>24.25</v>
      </c>
    </row>
    <row r="305" spans="3:10" x14ac:dyDescent="0.25">
      <c r="C305">
        <v>292</v>
      </c>
      <c r="D305" s="2">
        <f t="shared" si="24"/>
        <v>-1075.3977792525366</v>
      </c>
      <c r="E305" s="3">
        <f t="shared" si="20"/>
        <v>227.22290490841925</v>
      </c>
      <c r="F305" s="3">
        <f t="shared" si="21"/>
        <v>-848.17487434411737</v>
      </c>
      <c r="G305" s="3">
        <f t="shared" si="22"/>
        <v>67318.696598181661</v>
      </c>
      <c r="H305" s="1">
        <f t="shared" si="23"/>
        <v>24.333333333333332</v>
      </c>
    </row>
    <row r="306" spans="3:10" x14ac:dyDescent="0.25">
      <c r="C306">
        <v>293</v>
      </c>
      <c r="D306" s="2">
        <f t="shared" si="24"/>
        <v>-1075.3977792525366</v>
      </c>
      <c r="E306" s="3">
        <f t="shared" si="20"/>
        <v>224.39565532727221</v>
      </c>
      <c r="F306" s="3">
        <f t="shared" si="21"/>
        <v>-851.00212392526441</v>
      </c>
      <c r="G306" s="3">
        <f t="shared" si="22"/>
        <v>66467.694474256394</v>
      </c>
      <c r="H306" s="1">
        <f t="shared" si="23"/>
        <v>24.416666666666668</v>
      </c>
    </row>
    <row r="307" spans="3:10" x14ac:dyDescent="0.25">
      <c r="C307">
        <v>294</v>
      </c>
      <c r="D307" s="2">
        <f t="shared" si="24"/>
        <v>-1075.3977792525366</v>
      </c>
      <c r="E307" s="3">
        <f t="shared" si="20"/>
        <v>221.55898158085466</v>
      </c>
      <c r="F307" s="3">
        <f t="shared" si="21"/>
        <v>-853.83879767168196</v>
      </c>
      <c r="G307" s="3">
        <f t="shared" si="22"/>
        <v>65613.855676584717</v>
      </c>
      <c r="H307" s="1">
        <f t="shared" si="23"/>
        <v>24.5</v>
      </c>
    </row>
    <row r="308" spans="3:10" x14ac:dyDescent="0.25">
      <c r="C308">
        <v>295</v>
      </c>
      <c r="D308" s="2">
        <f t="shared" si="24"/>
        <v>-1075.3977792525366</v>
      </c>
      <c r="E308" s="3">
        <f t="shared" si="20"/>
        <v>218.7128522552824</v>
      </c>
      <c r="F308" s="3">
        <f t="shared" si="21"/>
        <v>-856.68492699725414</v>
      </c>
      <c r="G308" s="3">
        <f t="shared" si="22"/>
        <v>64757.170749587465</v>
      </c>
      <c r="H308" s="1">
        <f t="shared" si="23"/>
        <v>24.583333333333332</v>
      </c>
    </row>
    <row r="309" spans="3:10" x14ac:dyDescent="0.25">
      <c r="C309">
        <v>296</v>
      </c>
      <c r="D309" s="2">
        <f t="shared" si="24"/>
        <v>-1075.3977792525366</v>
      </c>
      <c r="E309" s="3">
        <f t="shared" si="20"/>
        <v>215.85723583195823</v>
      </c>
      <c r="F309" s="3">
        <f t="shared" si="21"/>
        <v>-859.54054342057839</v>
      </c>
      <c r="G309" s="3">
        <f t="shared" si="22"/>
        <v>63897.63020616689</v>
      </c>
      <c r="H309" s="1">
        <f t="shared" si="23"/>
        <v>24.666666666666668</v>
      </c>
    </row>
    <row r="310" spans="3:10" x14ac:dyDescent="0.25">
      <c r="C310">
        <v>297</v>
      </c>
      <c r="D310" s="2">
        <f t="shared" si="24"/>
        <v>-1075.3977792525366</v>
      </c>
      <c r="E310" s="3">
        <f t="shared" si="20"/>
        <v>212.99210068722297</v>
      </c>
      <c r="F310" s="3">
        <f t="shared" si="21"/>
        <v>-862.40567856531356</v>
      </c>
      <c r="G310" s="3">
        <f t="shared" si="22"/>
        <v>63035.224527601575</v>
      </c>
      <c r="H310" s="1">
        <f t="shared" si="23"/>
        <v>24.75</v>
      </c>
    </row>
    <row r="311" spans="3:10" x14ac:dyDescent="0.25">
      <c r="C311">
        <v>298</v>
      </c>
      <c r="D311" s="2">
        <f t="shared" si="24"/>
        <v>-1075.3977792525366</v>
      </c>
      <c r="E311" s="3">
        <f t="shared" si="20"/>
        <v>210.11741509200527</v>
      </c>
      <c r="F311" s="3">
        <f t="shared" si="21"/>
        <v>-865.28036416053124</v>
      </c>
      <c r="G311" s="3">
        <f t="shared" si="22"/>
        <v>62169.944163441047</v>
      </c>
      <c r="H311" s="1">
        <f t="shared" si="23"/>
        <v>24.833333333333332</v>
      </c>
    </row>
    <row r="312" spans="3:10" x14ac:dyDescent="0.25">
      <c r="C312">
        <v>299</v>
      </c>
      <c r="D312" s="2">
        <f t="shared" si="24"/>
        <v>-1075.3977792525366</v>
      </c>
      <c r="E312" s="3">
        <f t="shared" si="20"/>
        <v>207.23314721147017</v>
      </c>
      <c r="F312" s="3">
        <f t="shared" si="21"/>
        <v>-868.1646320410664</v>
      </c>
      <c r="G312" s="3">
        <f t="shared" si="22"/>
        <v>61301.779531399981</v>
      </c>
      <c r="H312" s="1">
        <f t="shared" si="23"/>
        <v>24.916666666666668</v>
      </c>
    </row>
    <row r="313" spans="3:10" x14ac:dyDescent="0.25">
      <c r="C313">
        <v>300</v>
      </c>
      <c r="D313" s="2">
        <f t="shared" si="24"/>
        <v>-1075.3977792525366</v>
      </c>
      <c r="E313" s="3">
        <f t="shared" si="20"/>
        <v>204.33926510466662</v>
      </c>
      <c r="F313" s="3">
        <f t="shared" si="21"/>
        <v>-871.05851414786991</v>
      </c>
      <c r="G313" s="3">
        <f t="shared" si="22"/>
        <v>60430.721017252108</v>
      </c>
      <c r="H313" s="1">
        <f t="shared" si="23"/>
        <v>25</v>
      </c>
      <c r="I313" s="1">
        <f>SUM(E302:E313)</f>
        <v>2640.9679975776098</v>
      </c>
      <c r="J313" s="1">
        <f>-SUM(F302:F313)</f>
        <v>10263.80535345283</v>
      </c>
    </row>
    <row r="314" spans="3:10" x14ac:dyDescent="0.25">
      <c r="C314">
        <v>301</v>
      </c>
      <c r="D314" s="2">
        <f t="shared" si="24"/>
        <v>-1075.3977792525366</v>
      </c>
      <c r="E314" s="3">
        <f t="shared" si="20"/>
        <v>201.43573672417369</v>
      </c>
      <c r="F314" s="3">
        <f t="shared" si="21"/>
        <v>-873.96204252836287</v>
      </c>
      <c r="G314" s="3">
        <f t="shared" si="22"/>
        <v>59556.758974723743</v>
      </c>
      <c r="H314" s="1">
        <f t="shared" si="23"/>
        <v>25.083333333333332</v>
      </c>
    </row>
    <row r="315" spans="3:10" x14ac:dyDescent="0.25">
      <c r="C315">
        <v>302</v>
      </c>
      <c r="D315" s="2">
        <f t="shared" si="24"/>
        <v>-1075.3977792525366</v>
      </c>
      <c r="E315" s="3">
        <f t="shared" si="20"/>
        <v>198.52252991574582</v>
      </c>
      <c r="F315" s="3">
        <f t="shared" si="21"/>
        <v>-876.87524933679072</v>
      </c>
      <c r="G315" s="3">
        <f t="shared" si="22"/>
        <v>58679.88372538695</v>
      </c>
      <c r="H315" s="1">
        <f t="shared" si="23"/>
        <v>25.166666666666668</v>
      </c>
    </row>
    <row r="316" spans="3:10" x14ac:dyDescent="0.25">
      <c r="C316">
        <v>303</v>
      </c>
      <c r="D316" s="2">
        <f t="shared" si="24"/>
        <v>-1075.3977792525366</v>
      </c>
      <c r="E316" s="3">
        <f t="shared" si="20"/>
        <v>195.59961241795651</v>
      </c>
      <c r="F316" s="3">
        <f t="shared" si="21"/>
        <v>-879.79816683458012</v>
      </c>
      <c r="G316" s="3">
        <f t="shared" si="22"/>
        <v>57800.085558552368</v>
      </c>
      <c r="H316" s="1">
        <f t="shared" si="23"/>
        <v>25.25</v>
      </c>
    </row>
    <row r="317" spans="3:10" x14ac:dyDescent="0.25">
      <c r="C317">
        <v>304</v>
      </c>
      <c r="D317" s="2">
        <f t="shared" si="24"/>
        <v>-1075.3977792525366</v>
      </c>
      <c r="E317" s="3">
        <f t="shared" si="20"/>
        <v>192.66695186184123</v>
      </c>
      <c r="F317" s="3">
        <f t="shared" si="21"/>
        <v>-882.73082739069537</v>
      </c>
      <c r="G317" s="3">
        <f t="shared" si="22"/>
        <v>56917.354731161671</v>
      </c>
      <c r="H317" s="1">
        <f t="shared" si="23"/>
        <v>25.333333333333332</v>
      </c>
    </row>
    <row r="318" spans="3:10" x14ac:dyDescent="0.25">
      <c r="C318">
        <v>305</v>
      </c>
      <c r="D318" s="2">
        <f t="shared" si="24"/>
        <v>-1075.3977792525366</v>
      </c>
      <c r="E318" s="3">
        <f t="shared" si="20"/>
        <v>189.72451577053891</v>
      </c>
      <c r="F318" s="3">
        <f t="shared" si="21"/>
        <v>-885.67326348199765</v>
      </c>
      <c r="G318" s="3">
        <f t="shared" si="22"/>
        <v>56031.681467679671</v>
      </c>
      <c r="H318" s="1">
        <f t="shared" si="23"/>
        <v>25.416666666666668</v>
      </c>
    </row>
    <row r="319" spans="3:10" x14ac:dyDescent="0.25">
      <c r="C319">
        <v>306</v>
      </c>
      <c r="D319" s="2">
        <f t="shared" si="24"/>
        <v>-1075.3977792525366</v>
      </c>
      <c r="E319" s="3">
        <f t="shared" si="20"/>
        <v>186.77227155893226</v>
      </c>
      <c r="F319" s="3">
        <f t="shared" si="21"/>
        <v>-888.62550769360428</v>
      </c>
      <c r="G319" s="3">
        <f t="shared" si="22"/>
        <v>55143.055959986064</v>
      </c>
      <c r="H319" s="1">
        <f t="shared" si="23"/>
        <v>25.5</v>
      </c>
    </row>
    <row r="320" spans="3:10" x14ac:dyDescent="0.25">
      <c r="C320">
        <v>307</v>
      </c>
      <c r="D320" s="2">
        <f t="shared" si="24"/>
        <v>-1075.3977792525366</v>
      </c>
      <c r="E320" s="3">
        <f t="shared" si="20"/>
        <v>183.8101865332869</v>
      </c>
      <c r="F320" s="3">
        <f t="shared" si="21"/>
        <v>-891.58759271924964</v>
      </c>
      <c r="G320" s="3">
        <f t="shared" si="22"/>
        <v>54251.468367266818</v>
      </c>
      <c r="H320" s="1">
        <f t="shared" si="23"/>
        <v>25.583333333333332</v>
      </c>
    </row>
    <row r="321" spans="3:10" x14ac:dyDescent="0.25">
      <c r="C321">
        <v>308</v>
      </c>
      <c r="D321" s="2">
        <f t="shared" si="24"/>
        <v>-1075.3977792525366</v>
      </c>
      <c r="E321" s="3">
        <f t="shared" si="20"/>
        <v>180.83822789088941</v>
      </c>
      <c r="F321" s="3">
        <f t="shared" si="21"/>
        <v>-894.55955136164721</v>
      </c>
      <c r="G321" s="3">
        <f t="shared" si="22"/>
        <v>53356.908815905168</v>
      </c>
      <c r="H321" s="1">
        <f t="shared" si="23"/>
        <v>25.666666666666668</v>
      </c>
    </row>
    <row r="322" spans="3:10" x14ac:dyDescent="0.25">
      <c r="C322">
        <v>309</v>
      </c>
      <c r="D322" s="2">
        <f t="shared" si="24"/>
        <v>-1075.3977792525366</v>
      </c>
      <c r="E322" s="3">
        <f t="shared" si="20"/>
        <v>177.85636271968391</v>
      </c>
      <c r="F322" s="3">
        <f t="shared" si="21"/>
        <v>-897.54141653285262</v>
      </c>
      <c r="G322" s="3">
        <f t="shared" si="22"/>
        <v>52459.367399372313</v>
      </c>
      <c r="H322" s="1">
        <f t="shared" si="23"/>
        <v>25.75</v>
      </c>
    </row>
    <row r="323" spans="3:10" x14ac:dyDescent="0.25">
      <c r="C323">
        <v>310</v>
      </c>
      <c r="D323" s="2">
        <f t="shared" si="24"/>
        <v>-1075.3977792525366</v>
      </c>
      <c r="E323" s="3">
        <f t="shared" ref="E323:E373" si="25">$D$4/12*G322</f>
        <v>174.86455799790772</v>
      </c>
      <c r="F323" s="3">
        <f t="shared" ref="F323:F373" si="26">D323+E323</f>
        <v>-900.53322125462887</v>
      </c>
      <c r="G323" s="3">
        <f t="shared" ref="G323:G373" si="27">G322+F323</f>
        <v>51558.834178117686</v>
      </c>
      <c r="H323" s="1">
        <f t="shared" si="23"/>
        <v>25.833333333333332</v>
      </c>
    </row>
    <row r="324" spans="3:10" x14ac:dyDescent="0.25">
      <c r="C324">
        <v>311</v>
      </c>
      <c r="D324" s="2">
        <f t="shared" si="24"/>
        <v>-1075.3977792525366</v>
      </c>
      <c r="E324" s="3">
        <f t="shared" si="25"/>
        <v>171.86278059372563</v>
      </c>
      <c r="F324" s="3">
        <f t="shared" si="26"/>
        <v>-903.53499865881099</v>
      </c>
      <c r="G324" s="3">
        <f t="shared" si="27"/>
        <v>50655.299179458874</v>
      </c>
      <c r="H324" s="1">
        <f t="shared" si="23"/>
        <v>25.916666666666668</v>
      </c>
    </row>
    <row r="325" spans="3:10" x14ac:dyDescent="0.25">
      <c r="C325">
        <v>312</v>
      </c>
      <c r="D325" s="2">
        <f t="shared" si="24"/>
        <v>-1075.3977792525366</v>
      </c>
      <c r="E325" s="3">
        <f t="shared" si="25"/>
        <v>168.85099726486291</v>
      </c>
      <c r="F325" s="3">
        <f t="shared" si="26"/>
        <v>-906.54678198767363</v>
      </c>
      <c r="G325" s="3">
        <f t="shared" si="27"/>
        <v>49748.752397471202</v>
      </c>
      <c r="H325" s="1">
        <f t="shared" si="23"/>
        <v>26</v>
      </c>
      <c r="I325" s="1">
        <f>SUM(E314:E325)</f>
        <v>2222.8047312495451</v>
      </c>
      <c r="J325" s="1">
        <f>-SUM(F314:F325)</f>
        <v>10681.968619780893</v>
      </c>
    </row>
    <row r="326" spans="3:10" x14ac:dyDescent="0.25">
      <c r="C326">
        <v>313</v>
      </c>
      <c r="D326" s="2">
        <f t="shared" si="24"/>
        <v>-1075.3977792525366</v>
      </c>
      <c r="E326" s="3">
        <f t="shared" si="25"/>
        <v>165.82917465823735</v>
      </c>
      <c r="F326" s="3">
        <f t="shared" si="26"/>
        <v>-909.56860459429925</v>
      </c>
      <c r="G326" s="3">
        <f t="shared" si="27"/>
        <v>48839.183792876902</v>
      </c>
      <c r="H326" s="1">
        <f t="shared" si="23"/>
        <v>26.083333333333332</v>
      </c>
    </row>
    <row r="327" spans="3:10" x14ac:dyDescent="0.25">
      <c r="C327">
        <v>314</v>
      </c>
      <c r="D327" s="2">
        <f t="shared" si="24"/>
        <v>-1075.3977792525366</v>
      </c>
      <c r="E327" s="3">
        <f t="shared" si="25"/>
        <v>162.7972793095897</v>
      </c>
      <c r="F327" s="3">
        <f t="shared" si="26"/>
        <v>-912.60049994294684</v>
      </c>
      <c r="G327" s="3">
        <f t="shared" si="27"/>
        <v>47926.583292933952</v>
      </c>
      <c r="H327" s="1">
        <f t="shared" si="23"/>
        <v>26.166666666666668</v>
      </c>
    </row>
    <row r="328" spans="3:10" x14ac:dyDescent="0.25">
      <c r="C328">
        <v>315</v>
      </c>
      <c r="D328" s="2">
        <f t="shared" si="24"/>
        <v>-1075.3977792525366</v>
      </c>
      <c r="E328" s="3">
        <f t="shared" si="25"/>
        <v>159.75527764311317</v>
      </c>
      <c r="F328" s="3">
        <f t="shared" si="26"/>
        <v>-915.64250160942333</v>
      </c>
      <c r="G328" s="3">
        <f t="shared" si="27"/>
        <v>47010.94079132453</v>
      </c>
      <c r="H328" s="1">
        <f t="shared" si="23"/>
        <v>26.25</v>
      </c>
    </row>
    <row r="329" spans="3:10" x14ac:dyDescent="0.25">
      <c r="C329">
        <v>316</v>
      </c>
      <c r="D329" s="2">
        <f t="shared" si="24"/>
        <v>-1075.3977792525366</v>
      </c>
      <c r="E329" s="3">
        <f t="shared" si="25"/>
        <v>156.70313597108179</v>
      </c>
      <c r="F329" s="3">
        <f t="shared" si="26"/>
        <v>-918.69464328145477</v>
      </c>
      <c r="G329" s="3">
        <f t="shared" si="27"/>
        <v>46092.246148043079</v>
      </c>
      <c r="H329" s="1">
        <f t="shared" si="23"/>
        <v>26.333333333333332</v>
      </c>
    </row>
    <row r="330" spans="3:10" x14ac:dyDescent="0.25">
      <c r="C330">
        <v>317</v>
      </c>
      <c r="D330" s="2">
        <f t="shared" si="24"/>
        <v>-1075.3977792525366</v>
      </c>
      <c r="E330" s="3">
        <f t="shared" si="25"/>
        <v>153.64082049347695</v>
      </c>
      <c r="F330" s="3">
        <f t="shared" si="26"/>
        <v>-921.75695875905967</v>
      </c>
      <c r="G330" s="3">
        <f t="shared" si="27"/>
        <v>45170.489189284017</v>
      </c>
      <c r="H330" s="1">
        <f t="shared" si="23"/>
        <v>26.416666666666668</v>
      </c>
    </row>
    <row r="331" spans="3:10" x14ac:dyDescent="0.25">
      <c r="C331">
        <v>318</v>
      </c>
      <c r="D331" s="2">
        <f t="shared" si="24"/>
        <v>-1075.3977792525366</v>
      </c>
      <c r="E331" s="3">
        <f t="shared" si="25"/>
        <v>150.56829729761341</v>
      </c>
      <c r="F331" s="3">
        <f t="shared" si="26"/>
        <v>-924.82948195492315</v>
      </c>
      <c r="G331" s="3">
        <f t="shared" si="27"/>
        <v>44245.65970732909</v>
      </c>
      <c r="H331" s="1">
        <f t="shared" si="23"/>
        <v>26.5</v>
      </c>
    </row>
    <row r="332" spans="3:10" x14ac:dyDescent="0.25">
      <c r="C332">
        <v>319</v>
      </c>
      <c r="D332" s="2">
        <f t="shared" si="24"/>
        <v>-1075.3977792525366</v>
      </c>
      <c r="E332" s="3">
        <f t="shared" si="25"/>
        <v>147.48553235776365</v>
      </c>
      <c r="F332" s="3">
        <f t="shared" si="26"/>
        <v>-927.91224689477292</v>
      </c>
      <c r="G332" s="3">
        <f t="shared" si="27"/>
        <v>43317.747460434315</v>
      </c>
      <c r="H332" s="1">
        <f t="shared" si="23"/>
        <v>26.583333333333332</v>
      </c>
    </row>
    <row r="333" spans="3:10" x14ac:dyDescent="0.25">
      <c r="C333">
        <v>320</v>
      </c>
      <c r="D333" s="2">
        <f t="shared" si="24"/>
        <v>-1075.3977792525366</v>
      </c>
      <c r="E333" s="3">
        <f t="shared" si="25"/>
        <v>144.39249153478107</v>
      </c>
      <c r="F333" s="3">
        <f t="shared" si="26"/>
        <v>-931.00528771775544</v>
      </c>
      <c r="G333" s="3">
        <f t="shared" si="27"/>
        <v>42386.742172716557</v>
      </c>
      <c r="H333" s="1">
        <f t="shared" si="23"/>
        <v>26.666666666666668</v>
      </c>
    </row>
    <row r="334" spans="3:10" x14ac:dyDescent="0.25">
      <c r="C334">
        <v>321</v>
      </c>
      <c r="D334" s="2">
        <f t="shared" si="24"/>
        <v>-1075.3977792525366</v>
      </c>
      <c r="E334" s="3">
        <f t="shared" si="25"/>
        <v>141.28914057572186</v>
      </c>
      <c r="F334" s="3">
        <f t="shared" si="26"/>
        <v>-934.10863867681473</v>
      </c>
      <c r="G334" s="3">
        <f t="shared" si="27"/>
        <v>41452.633534039742</v>
      </c>
      <c r="H334" s="1">
        <f t="shared" ref="H334:H373" si="28">C334/12</f>
        <v>26.75</v>
      </c>
    </row>
    <row r="335" spans="3:10" x14ac:dyDescent="0.25">
      <c r="C335">
        <v>322</v>
      </c>
      <c r="D335" s="2">
        <f t="shared" ref="D335:D373" si="29">-$D$9</f>
        <v>-1075.3977792525366</v>
      </c>
      <c r="E335" s="3">
        <f t="shared" si="25"/>
        <v>138.17544511346583</v>
      </c>
      <c r="F335" s="3">
        <f t="shared" si="26"/>
        <v>-937.22233413907077</v>
      </c>
      <c r="G335" s="3">
        <f t="shared" si="27"/>
        <v>40515.411199900671</v>
      </c>
      <c r="H335" s="1">
        <f t="shared" si="28"/>
        <v>26.833333333333332</v>
      </c>
    </row>
    <row r="336" spans="3:10" x14ac:dyDescent="0.25">
      <c r="C336">
        <v>323</v>
      </c>
      <c r="D336" s="2">
        <f t="shared" si="29"/>
        <v>-1075.3977792525366</v>
      </c>
      <c r="E336" s="3">
        <f t="shared" si="25"/>
        <v>135.05137066633557</v>
      </c>
      <c r="F336" s="3">
        <f t="shared" si="26"/>
        <v>-940.34640858620105</v>
      </c>
      <c r="G336" s="3">
        <f t="shared" si="27"/>
        <v>39575.064791314471</v>
      </c>
      <c r="H336" s="1">
        <f t="shared" si="28"/>
        <v>26.916666666666668</v>
      </c>
    </row>
    <row r="337" spans="3:10" x14ac:dyDescent="0.25">
      <c r="C337">
        <v>324</v>
      </c>
      <c r="D337" s="2">
        <f t="shared" si="29"/>
        <v>-1075.3977792525366</v>
      </c>
      <c r="E337" s="3">
        <f t="shared" si="25"/>
        <v>131.91688263771491</v>
      </c>
      <c r="F337" s="3">
        <f t="shared" si="26"/>
        <v>-943.48089661482163</v>
      </c>
      <c r="G337" s="3">
        <f t="shared" si="27"/>
        <v>38631.583894699652</v>
      </c>
      <c r="H337" s="1">
        <f t="shared" si="28"/>
        <v>27</v>
      </c>
      <c r="I337" s="1">
        <f>SUM(E326:E337)</f>
        <v>1787.6048482588953</v>
      </c>
      <c r="J337" s="1">
        <f>-SUM(F326:F337)</f>
        <v>11117.168502771543</v>
      </c>
    </row>
    <row r="338" spans="3:10" x14ac:dyDescent="0.25">
      <c r="C338">
        <v>325</v>
      </c>
      <c r="D338" s="2">
        <f t="shared" si="29"/>
        <v>-1075.3977792525366</v>
      </c>
      <c r="E338" s="3">
        <f t="shared" si="25"/>
        <v>128.7719463156655</v>
      </c>
      <c r="F338" s="3">
        <f t="shared" si="26"/>
        <v>-946.62583293687112</v>
      </c>
      <c r="G338" s="3">
        <f t="shared" si="27"/>
        <v>37684.95806176278</v>
      </c>
      <c r="H338" s="1">
        <f t="shared" si="28"/>
        <v>27.083333333333332</v>
      </c>
    </row>
    <row r="339" spans="3:10" x14ac:dyDescent="0.25">
      <c r="C339">
        <v>326</v>
      </c>
      <c r="D339" s="2">
        <f t="shared" si="29"/>
        <v>-1075.3977792525366</v>
      </c>
      <c r="E339" s="3">
        <f t="shared" si="25"/>
        <v>125.61652687254261</v>
      </c>
      <c r="F339" s="3">
        <f t="shared" si="26"/>
        <v>-949.78125237999393</v>
      </c>
      <c r="G339" s="3">
        <f t="shared" si="27"/>
        <v>36735.176809382785</v>
      </c>
      <c r="H339" s="1">
        <f t="shared" si="28"/>
        <v>27.166666666666668</v>
      </c>
    </row>
    <row r="340" spans="3:10" x14ac:dyDescent="0.25">
      <c r="C340">
        <v>327</v>
      </c>
      <c r="D340" s="2">
        <f t="shared" si="29"/>
        <v>-1075.3977792525366</v>
      </c>
      <c r="E340" s="3">
        <f t="shared" si="25"/>
        <v>122.45058936460929</v>
      </c>
      <c r="F340" s="3">
        <f t="shared" si="26"/>
        <v>-952.94718988792727</v>
      </c>
      <c r="G340" s="3">
        <f t="shared" si="27"/>
        <v>35782.229619494858</v>
      </c>
      <c r="H340" s="1">
        <f t="shared" si="28"/>
        <v>27.25</v>
      </c>
    </row>
    <row r="341" spans="3:10" x14ac:dyDescent="0.25">
      <c r="C341">
        <v>328</v>
      </c>
      <c r="D341" s="2">
        <f t="shared" si="29"/>
        <v>-1075.3977792525366</v>
      </c>
      <c r="E341" s="3">
        <f t="shared" si="25"/>
        <v>119.27409873164953</v>
      </c>
      <c r="F341" s="3">
        <f t="shared" si="26"/>
        <v>-956.12368052088709</v>
      </c>
      <c r="G341" s="3">
        <f t="shared" si="27"/>
        <v>34826.105938973968</v>
      </c>
      <c r="H341" s="1">
        <f t="shared" si="28"/>
        <v>27.333333333333332</v>
      </c>
    </row>
    <row r="342" spans="3:10" x14ac:dyDescent="0.25">
      <c r="C342">
        <v>329</v>
      </c>
      <c r="D342" s="2">
        <f t="shared" si="29"/>
        <v>-1075.3977792525366</v>
      </c>
      <c r="E342" s="3">
        <f t="shared" si="25"/>
        <v>116.0870197965799</v>
      </c>
      <c r="F342" s="3">
        <f t="shared" si="26"/>
        <v>-959.31075945595671</v>
      </c>
      <c r="G342" s="3">
        <f t="shared" si="27"/>
        <v>33866.795179518012</v>
      </c>
      <c r="H342" s="1">
        <f t="shared" si="28"/>
        <v>27.416666666666668</v>
      </c>
    </row>
    <row r="343" spans="3:10" x14ac:dyDescent="0.25">
      <c r="C343">
        <v>330</v>
      </c>
      <c r="D343" s="2">
        <f t="shared" si="29"/>
        <v>-1075.3977792525366</v>
      </c>
      <c r="E343" s="3">
        <f t="shared" si="25"/>
        <v>112.88931726506004</v>
      </c>
      <c r="F343" s="3">
        <f t="shared" si="26"/>
        <v>-962.50846198747649</v>
      </c>
      <c r="G343" s="3">
        <f t="shared" si="27"/>
        <v>32904.286717530536</v>
      </c>
      <c r="H343" s="1">
        <f t="shared" si="28"/>
        <v>27.5</v>
      </c>
    </row>
    <row r="344" spans="3:10" x14ac:dyDescent="0.25">
      <c r="C344">
        <v>331</v>
      </c>
      <c r="D344" s="2">
        <f t="shared" si="29"/>
        <v>-1075.3977792525366</v>
      </c>
      <c r="E344" s="3">
        <f t="shared" si="25"/>
        <v>109.6809557251018</v>
      </c>
      <c r="F344" s="3">
        <f t="shared" si="26"/>
        <v>-965.71682352743483</v>
      </c>
      <c r="G344" s="3">
        <f t="shared" si="27"/>
        <v>31938.5698940031</v>
      </c>
      <c r="H344" s="1">
        <f t="shared" si="28"/>
        <v>27.583333333333332</v>
      </c>
    </row>
    <row r="345" spans="3:10" x14ac:dyDescent="0.25">
      <c r="C345">
        <v>332</v>
      </c>
      <c r="D345" s="2">
        <f t="shared" si="29"/>
        <v>-1075.3977792525366</v>
      </c>
      <c r="E345" s="3">
        <f t="shared" si="25"/>
        <v>106.46189964667701</v>
      </c>
      <c r="F345" s="3">
        <f t="shared" si="26"/>
        <v>-968.93587960585955</v>
      </c>
      <c r="G345" s="3">
        <f t="shared" si="27"/>
        <v>30969.634014397241</v>
      </c>
      <c r="H345" s="1">
        <f t="shared" si="28"/>
        <v>27.666666666666668</v>
      </c>
    </row>
    <row r="346" spans="3:10" x14ac:dyDescent="0.25">
      <c r="C346">
        <v>333</v>
      </c>
      <c r="D346" s="2">
        <f t="shared" si="29"/>
        <v>-1075.3977792525366</v>
      </c>
      <c r="E346" s="3">
        <f t="shared" si="25"/>
        <v>103.23211338132414</v>
      </c>
      <c r="F346" s="3">
        <f t="shared" si="26"/>
        <v>-972.16566587121247</v>
      </c>
      <c r="G346" s="3">
        <f t="shared" si="27"/>
        <v>29997.468348526028</v>
      </c>
      <c r="H346" s="1">
        <f t="shared" si="28"/>
        <v>27.75</v>
      </c>
    </row>
    <row r="347" spans="3:10" x14ac:dyDescent="0.25">
      <c r="C347">
        <v>334</v>
      </c>
      <c r="D347" s="2">
        <f t="shared" si="29"/>
        <v>-1075.3977792525366</v>
      </c>
      <c r="E347" s="3">
        <f t="shared" si="25"/>
        <v>99.991561161753438</v>
      </c>
      <c r="F347" s="3">
        <f t="shared" si="26"/>
        <v>-975.40621809078311</v>
      </c>
      <c r="G347" s="3">
        <f t="shared" si="27"/>
        <v>29022.062130435246</v>
      </c>
      <c r="H347" s="1">
        <f t="shared" si="28"/>
        <v>27.833333333333332</v>
      </c>
    </row>
    <row r="348" spans="3:10" x14ac:dyDescent="0.25">
      <c r="C348">
        <v>335</v>
      </c>
      <c r="D348" s="2">
        <f t="shared" si="29"/>
        <v>-1075.3977792525366</v>
      </c>
      <c r="E348" s="3">
        <f t="shared" si="25"/>
        <v>96.740207101450821</v>
      </c>
      <c r="F348" s="3">
        <f t="shared" si="26"/>
        <v>-978.65757215108579</v>
      </c>
      <c r="G348" s="3">
        <f t="shared" si="27"/>
        <v>28043.404558284161</v>
      </c>
      <c r="H348" s="1">
        <f t="shared" si="28"/>
        <v>27.916666666666668</v>
      </c>
    </row>
    <row r="349" spans="3:10" x14ac:dyDescent="0.25">
      <c r="C349">
        <v>336</v>
      </c>
      <c r="D349" s="2">
        <f t="shared" si="29"/>
        <v>-1075.3977792525366</v>
      </c>
      <c r="E349" s="3">
        <f t="shared" si="25"/>
        <v>93.478015194280545</v>
      </c>
      <c r="F349" s="3">
        <f t="shared" si="26"/>
        <v>-981.91976405825608</v>
      </c>
      <c r="G349" s="3">
        <f t="shared" si="27"/>
        <v>27061.484794225904</v>
      </c>
      <c r="H349" s="1">
        <f t="shared" si="28"/>
        <v>28</v>
      </c>
      <c r="I349" s="1">
        <f>SUM(E338:E349)</f>
        <v>1334.6742505566945</v>
      </c>
      <c r="J349" s="1">
        <f>-SUM(F338:F349)</f>
        <v>11570.099100473744</v>
      </c>
    </row>
    <row r="350" spans="3:10" x14ac:dyDescent="0.25">
      <c r="C350">
        <v>337</v>
      </c>
      <c r="D350" s="2">
        <f t="shared" si="29"/>
        <v>-1075.3977792525366</v>
      </c>
      <c r="E350" s="3">
        <f t="shared" si="25"/>
        <v>90.204949314086349</v>
      </c>
      <c r="F350" s="3">
        <f t="shared" si="26"/>
        <v>-985.19282993845025</v>
      </c>
      <c r="G350" s="3">
        <f t="shared" si="27"/>
        <v>26076.291964287455</v>
      </c>
      <c r="H350" s="1">
        <f t="shared" si="28"/>
        <v>28.083333333333332</v>
      </c>
    </row>
    <row r="351" spans="3:10" x14ac:dyDescent="0.25">
      <c r="C351">
        <v>338</v>
      </c>
      <c r="D351" s="2">
        <f t="shared" si="29"/>
        <v>-1075.3977792525366</v>
      </c>
      <c r="E351" s="3">
        <f t="shared" si="25"/>
        <v>86.920973214291521</v>
      </c>
      <c r="F351" s="3">
        <f t="shared" si="26"/>
        <v>-988.47680603824506</v>
      </c>
      <c r="G351" s="3">
        <f t="shared" si="27"/>
        <v>25087.81515824921</v>
      </c>
      <c r="H351" s="1">
        <f t="shared" si="28"/>
        <v>28.166666666666668</v>
      </c>
    </row>
    <row r="352" spans="3:10" x14ac:dyDescent="0.25">
      <c r="C352">
        <v>339</v>
      </c>
      <c r="D352" s="2">
        <f t="shared" si="29"/>
        <v>-1075.3977792525366</v>
      </c>
      <c r="E352" s="3">
        <f t="shared" si="25"/>
        <v>83.62605052749737</v>
      </c>
      <c r="F352" s="3">
        <f t="shared" si="26"/>
        <v>-991.77172872503922</v>
      </c>
      <c r="G352" s="3">
        <f t="shared" si="27"/>
        <v>24096.043429524172</v>
      </c>
      <c r="H352" s="1">
        <f t="shared" si="28"/>
        <v>28.25</v>
      </c>
    </row>
    <row r="353" spans="3:10" x14ac:dyDescent="0.25">
      <c r="C353">
        <v>340</v>
      </c>
      <c r="D353" s="2">
        <f t="shared" si="29"/>
        <v>-1075.3977792525366</v>
      </c>
      <c r="E353" s="3">
        <f t="shared" si="25"/>
        <v>80.320144765080585</v>
      </c>
      <c r="F353" s="3">
        <f t="shared" si="26"/>
        <v>-995.07763448745595</v>
      </c>
      <c r="G353" s="3">
        <f t="shared" si="27"/>
        <v>23100.965795036715</v>
      </c>
      <c r="H353" s="1">
        <f t="shared" si="28"/>
        <v>28.333333333333332</v>
      </c>
    </row>
    <row r="354" spans="3:10" x14ac:dyDescent="0.25">
      <c r="C354">
        <v>341</v>
      </c>
      <c r="D354" s="2">
        <f t="shared" si="29"/>
        <v>-1075.3977792525366</v>
      </c>
      <c r="E354" s="3">
        <f t="shared" si="25"/>
        <v>77.003219316789057</v>
      </c>
      <c r="F354" s="3">
        <f t="shared" si="26"/>
        <v>-998.39455993574757</v>
      </c>
      <c r="G354" s="3">
        <f t="shared" si="27"/>
        <v>22102.571235100968</v>
      </c>
      <c r="H354" s="1">
        <f t="shared" si="28"/>
        <v>28.416666666666668</v>
      </c>
    </row>
    <row r="355" spans="3:10" x14ac:dyDescent="0.25">
      <c r="C355">
        <v>342</v>
      </c>
      <c r="D355" s="2">
        <f t="shared" si="29"/>
        <v>-1075.3977792525366</v>
      </c>
      <c r="E355" s="3">
        <f t="shared" si="25"/>
        <v>73.675237450336567</v>
      </c>
      <c r="F355" s="3">
        <f t="shared" si="26"/>
        <v>-1001.7225418022</v>
      </c>
      <c r="G355" s="3">
        <f t="shared" si="27"/>
        <v>21100.848693298769</v>
      </c>
      <c r="H355" s="1">
        <f t="shared" si="28"/>
        <v>28.5</v>
      </c>
    </row>
    <row r="356" spans="3:10" x14ac:dyDescent="0.25">
      <c r="C356">
        <v>343</v>
      </c>
      <c r="D356" s="2">
        <f t="shared" si="29"/>
        <v>-1075.3977792525366</v>
      </c>
      <c r="E356" s="3">
        <f t="shared" si="25"/>
        <v>70.336162310995903</v>
      </c>
      <c r="F356" s="3">
        <f t="shared" si="26"/>
        <v>-1005.0616169415407</v>
      </c>
      <c r="G356" s="3">
        <f t="shared" si="27"/>
        <v>20095.787076357228</v>
      </c>
      <c r="H356" s="1">
        <f t="shared" si="28"/>
        <v>28.583333333333332</v>
      </c>
    </row>
    <row r="357" spans="3:10" x14ac:dyDescent="0.25">
      <c r="C357">
        <v>344</v>
      </c>
      <c r="D357" s="2">
        <f t="shared" si="29"/>
        <v>-1075.3977792525366</v>
      </c>
      <c r="E357" s="3">
        <f t="shared" si="25"/>
        <v>66.985956921190763</v>
      </c>
      <c r="F357" s="3">
        <f t="shared" si="26"/>
        <v>-1008.4118223313458</v>
      </c>
      <c r="G357" s="3">
        <f t="shared" si="27"/>
        <v>19087.375254025883</v>
      </c>
      <c r="H357" s="1">
        <f t="shared" si="28"/>
        <v>28.666666666666668</v>
      </c>
    </row>
    <row r="358" spans="3:10" x14ac:dyDescent="0.25">
      <c r="C358">
        <v>345</v>
      </c>
      <c r="D358" s="2">
        <f t="shared" si="29"/>
        <v>-1075.3977792525366</v>
      </c>
      <c r="E358" s="3">
        <f t="shared" si="25"/>
        <v>63.624584180086281</v>
      </c>
      <c r="F358" s="3">
        <f t="shared" si="26"/>
        <v>-1011.7731950724503</v>
      </c>
      <c r="G358" s="3">
        <f t="shared" si="27"/>
        <v>18075.602058953431</v>
      </c>
      <c r="H358" s="1">
        <f t="shared" si="28"/>
        <v>28.75</v>
      </c>
    </row>
    <row r="359" spans="3:10" x14ac:dyDescent="0.25">
      <c r="C359">
        <v>346</v>
      </c>
      <c r="D359" s="2">
        <f t="shared" si="29"/>
        <v>-1075.3977792525366</v>
      </c>
      <c r="E359" s="3">
        <f t="shared" si="25"/>
        <v>60.25200686317811</v>
      </c>
      <c r="F359" s="3">
        <f t="shared" si="26"/>
        <v>-1015.1457723893584</v>
      </c>
      <c r="G359" s="3">
        <f t="shared" si="27"/>
        <v>17060.456286564073</v>
      </c>
      <c r="H359" s="1">
        <f t="shared" si="28"/>
        <v>28.833333333333332</v>
      </c>
    </row>
    <row r="360" spans="3:10" x14ac:dyDescent="0.25">
      <c r="C360">
        <v>347</v>
      </c>
      <c r="D360" s="2">
        <f t="shared" si="29"/>
        <v>-1075.3977792525366</v>
      </c>
      <c r="E360" s="3">
        <f t="shared" si="25"/>
        <v>56.868187621880246</v>
      </c>
      <c r="F360" s="3">
        <f t="shared" si="26"/>
        <v>-1018.5295916306563</v>
      </c>
      <c r="G360" s="3">
        <f t="shared" si="27"/>
        <v>16041.926694933416</v>
      </c>
      <c r="H360" s="1">
        <f t="shared" si="28"/>
        <v>28.916666666666668</v>
      </c>
    </row>
    <row r="361" spans="3:10" x14ac:dyDescent="0.25">
      <c r="C361">
        <v>348</v>
      </c>
      <c r="D361" s="2">
        <f t="shared" si="29"/>
        <v>-1075.3977792525366</v>
      </c>
      <c r="E361" s="3">
        <f t="shared" si="25"/>
        <v>53.473088983111388</v>
      </c>
      <c r="F361" s="3">
        <f t="shared" si="26"/>
        <v>-1021.9246902694251</v>
      </c>
      <c r="G361" s="3">
        <f t="shared" si="27"/>
        <v>15020.002004663991</v>
      </c>
      <c r="H361" s="1">
        <f t="shared" si="28"/>
        <v>29</v>
      </c>
      <c r="I361" s="1">
        <f>SUM(E350:E361)</f>
        <v>863.29056146852417</v>
      </c>
      <c r="J361" s="1">
        <f>-SUM(F350:F361)</f>
        <v>12041.482789561915</v>
      </c>
    </row>
    <row r="362" spans="3:10" x14ac:dyDescent="0.25">
      <c r="C362">
        <v>349</v>
      </c>
      <c r="D362" s="2">
        <f t="shared" si="29"/>
        <v>-1075.3977792525366</v>
      </c>
      <c r="E362" s="3">
        <f t="shared" si="25"/>
        <v>50.066673348879974</v>
      </c>
      <c r="F362" s="3">
        <f t="shared" si="26"/>
        <v>-1025.3311059036566</v>
      </c>
      <c r="G362" s="3">
        <f t="shared" si="27"/>
        <v>13994.670898760334</v>
      </c>
      <c r="H362" s="1">
        <f t="shared" si="28"/>
        <v>29.083333333333332</v>
      </c>
    </row>
    <row r="363" spans="3:10" x14ac:dyDescent="0.25">
      <c r="C363">
        <v>350</v>
      </c>
      <c r="D363" s="2">
        <f t="shared" si="29"/>
        <v>-1075.3977792525366</v>
      </c>
      <c r="E363" s="3">
        <f t="shared" si="25"/>
        <v>46.648902995867786</v>
      </c>
      <c r="F363" s="3">
        <f t="shared" si="26"/>
        <v>-1028.7488762566688</v>
      </c>
      <c r="G363" s="3">
        <f t="shared" si="27"/>
        <v>12965.922022503666</v>
      </c>
      <c r="H363" s="1">
        <f t="shared" si="28"/>
        <v>29.166666666666668</v>
      </c>
    </row>
    <row r="364" spans="3:10" x14ac:dyDescent="0.25">
      <c r="C364">
        <v>351</v>
      </c>
      <c r="D364" s="2">
        <f t="shared" si="29"/>
        <v>-1075.3977792525366</v>
      </c>
      <c r="E364" s="3">
        <f t="shared" si="25"/>
        <v>43.219740075012226</v>
      </c>
      <c r="F364" s="3">
        <f t="shared" si="26"/>
        <v>-1032.1780391775244</v>
      </c>
      <c r="G364" s="3">
        <f t="shared" si="27"/>
        <v>11933.743983326141</v>
      </c>
      <c r="H364" s="1">
        <f t="shared" si="28"/>
        <v>29.25</v>
      </c>
    </row>
    <row r="365" spans="3:10" x14ac:dyDescent="0.25">
      <c r="C365">
        <v>352</v>
      </c>
      <c r="D365" s="2">
        <f t="shared" si="29"/>
        <v>-1075.3977792525366</v>
      </c>
      <c r="E365" s="3">
        <f t="shared" si="25"/>
        <v>39.779146611087143</v>
      </c>
      <c r="F365" s="3">
        <f t="shared" si="26"/>
        <v>-1035.6186326414495</v>
      </c>
      <c r="G365" s="3">
        <f t="shared" si="27"/>
        <v>10898.125350684692</v>
      </c>
      <c r="H365" s="1">
        <f t="shared" si="28"/>
        <v>29.333333333333332</v>
      </c>
    </row>
    <row r="366" spans="3:10" x14ac:dyDescent="0.25">
      <c r="C366">
        <v>353</v>
      </c>
      <c r="D366" s="2">
        <f t="shared" si="29"/>
        <v>-1075.3977792525366</v>
      </c>
      <c r="E366" s="3">
        <f t="shared" si="25"/>
        <v>36.327084502282304</v>
      </c>
      <c r="F366" s="3">
        <f t="shared" si="26"/>
        <v>-1039.0706947502542</v>
      </c>
      <c r="G366" s="3">
        <f t="shared" si="27"/>
        <v>9859.0546559344366</v>
      </c>
      <c r="H366" s="1">
        <f t="shared" si="28"/>
        <v>29.416666666666668</v>
      </c>
    </row>
    <row r="367" spans="3:10" x14ac:dyDescent="0.25">
      <c r="C367">
        <v>354</v>
      </c>
      <c r="D367" s="2">
        <f t="shared" si="29"/>
        <v>-1075.3977792525366</v>
      </c>
      <c r="E367" s="3">
        <f t="shared" si="25"/>
        <v>32.863515519781458</v>
      </c>
      <c r="F367" s="3">
        <f t="shared" si="26"/>
        <v>-1042.5342637327551</v>
      </c>
      <c r="G367" s="3">
        <f t="shared" si="27"/>
        <v>8816.5203922016808</v>
      </c>
      <c r="H367" s="1">
        <f t="shared" si="28"/>
        <v>29.5</v>
      </c>
    </row>
    <row r="368" spans="3:10" x14ac:dyDescent="0.25">
      <c r="C368">
        <v>355</v>
      </c>
      <c r="D368" s="2">
        <f t="shared" si="29"/>
        <v>-1075.3977792525366</v>
      </c>
      <c r="E368" s="3">
        <f t="shared" si="25"/>
        <v>29.388401307338938</v>
      </c>
      <c r="F368" s="3">
        <f t="shared" si="26"/>
        <v>-1046.0093779451977</v>
      </c>
      <c r="G368" s="3">
        <f t="shared" si="27"/>
        <v>7770.5110142564827</v>
      </c>
      <c r="H368" s="1">
        <f t="shared" si="28"/>
        <v>29.583333333333332</v>
      </c>
    </row>
    <row r="369" spans="3:10" x14ac:dyDescent="0.25">
      <c r="C369">
        <v>356</v>
      </c>
      <c r="D369" s="2">
        <f t="shared" si="29"/>
        <v>-1075.3977792525366</v>
      </c>
      <c r="E369" s="3">
        <f t="shared" si="25"/>
        <v>25.901703380854944</v>
      </c>
      <c r="F369" s="3">
        <f t="shared" si="26"/>
        <v>-1049.4960758716816</v>
      </c>
      <c r="G369" s="3">
        <f t="shared" si="27"/>
        <v>6721.0149383848011</v>
      </c>
      <c r="H369" s="1">
        <f t="shared" si="28"/>
        <v>29.666666666666668</v>
      </c>
    </row>
    <row r="370" spans="3:10" x14ac:dyDescent="0.25">
      <c r="C370">
        <v>357</v>
      </c>
      <c r="D370" s="2">
        <f t="shared" si="29"/>
        <v>-1075.3977792525366</v>
      </c>
      <c r="E370" s="3">
        <f t="shared" si="25"/>
        <v>22.40338312794934</v>
      </c>
      <c r="F370" s="3">
        <f t="shared" si="26"/>
        <v>-1052.9943961245872</v>
      </c>
      <c r="G370" s="3">
        <f t="shared" si="27"/>
        <v>5668.0205422602139</v>
      </c>
      <c r="H370" s="1">
        <f t="shared" si="28"/>
        <v>29.75</v>
      </c>
    </row>
    <row r="371" spans="3:10" x14ac:dyDescent="0.25">
      <c r="C371">
        <v>358</v>
      </c>
      <c r="D371" s="2">
        <f t="shared" si="29"/>
        <v>-1075.3977792525366</v>
      </c>
      <c r="E371" s="3">
        <f t="shared" si="25"/>
        <v>18.893401807534048</v>
      </c>
      <c r="F371" s="3">
        <f t="shared" si="26"/>
        <v>-1056.5043774450025</v>
      </c>
      <c r="G371" s="3">
        <f t="shared" si="27"/>
        <v>4611.5161648152116</v>
      </c>
      <c r="H371" s="1">
        <f t="shared" si="28"/>
        <v>29.833333333333332</v>
      </c>
    </row>
    <row r="372" spans="3:10" x14ac:dyDescent="0.25">
      <c r="C372">
        <v>359</v>
      </c>
      <c r="D372" s="2">
        <f t="shared" si="29"/>
        <v>-1075.3977792525366</v>
      </c>
      <c r="E372" s="3">
        <f t="shared" si="25"/>
        <v>15.37172054938404</v>
      </c>
      <c r="F372" s="3">
        <f t="shared" si="26"/>
        <v>-1060.0260587031526</v>
      </c>
      <c r="G372" s="3">
        <f t="shared" si="27"/>
        <v>3551.490106112059</v>
      </c>
      <c r="H372" s="1">
        <f t="shared" si="28"/>
        <v>29.916666666666668</v>
      </c>
    </row>
    <row r="373" spans="3:10" x14ac:dyDescent="0.25">
      <c r="C373">
        <v>360</v>
      </c>
      <c r="D373" s="2">
        <f t="shared" si="29"/>
        <v>-1075.3977792525366</v>
      </c>
      <c r="E373" s="3">
        <f t="shared" si="25"/>
        <v>11.838300353706865</v>
      </c>
      <c r="F373" s="3">
        <f t="shared" si="26"/>
        <v>-1063.5594788988296</v>
      </c>
      <c r="G373" s="3">
        <f t="shared" si="27"/>
        <v>2487.9306272132294</v>
      </c>
      <c r="H373" s="1">
        <f t="shared" si="28"/>
        <v>30</v>
      </c>
      <c r="I373" s="1">
        <f>SUM(E362:E373)</f>
        <v>372.70197357967902</v>
      </c>
      <c r="J373" s="1">
        <f>-SUM(F362:F373)</f>
        <v>12532.071377450759</v>
      </c>
    </row>
  </sheetData>
  <autoFilter ref="C13:I373" xr:uid="{0E41C7AD-632F-4724-BF3B-0EEAF786B806}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65BE-8A7B-4837-AFA2-E4AA2FB3DB10}">
  <dimension ref="A1:D43"/>
  <sheetViews>
    <sheetView showGridLines="0" workbookViewId="0"/>
  </sheetViews>
  <sheetFormatPr defaultRowHeight="15" x14ac:dyDescent="0.25"/>
  <cols>
    <col min="2" max="2" width="26.140625" bestFit="1" customWidth="1"/>
    <col min="3" max="4" width="11.5703125" bestFit="1" customWidth="1"/>
    <col min="5" max="5" width="10.5703125" bestFit="1" customWidth="1"/>
  </cols>
  <sheetData>
    <row r="1" spans="1:4" x14ac:dyDescent="0.25">
      <c r="A1" t="e" vm="1">
        <v>#VALUE!</v>
      </c>
    </row>
    <row r="3" spans="1:4" x14ac:dyDescent="0.25">
      <c r="B3" t="s">
        <v>11</v>
      </c>
      <c r="C3" s="3">
        <f>'Amortization Table'!D5</f>
        <v>237900</v>
      </c>
      <c r="D3" s="3">
        <f>C3*(1.03^30)</f>
        <v>577445.7418960199</v>
      </c>
    </row>
    <row r="4" spans="1:4" x14ac:dyDescent="0.25">
      <c r="B4" t="s">
        <v>13</v>
      </c>
      <c r="C4" s="5">
        <v>0.26666666666666666</v>
      </c>
    </row>
    <row r="5" spans="1:4" x14ac:dyDescent="0.25">
      <c r="B5" t="s">
        <v>14</v>
      </c>
      <c r="C5" s="3">
        <f>C3*C4</f>
        <v>63440</v>
      </c>
    </row>
    <row r="6" spans="1:4" x14ac:dyDescent="0.25">
      <c r="B6" t="s">
        <v>15</v>
      </c>
      <c r="C6" s="1">
        <f>C3-C5</f>
        <v>174460</v>
      </c>
    </row>
    <row r="8" spans="1:4" x14ac:dyDescent="0.25">
      <c r="B8" t="s">
        <v>16</v>
      </c>
      <c r="C8" s="3">
        <f>C6/27.5</f>
        <v>6344</v>
      </c>
    </row>
    <row r="9" spans="1:4" x14ac:dyDescent="0.25">
      <c r="C9" s="1"/>
    </row>
    <row r="10" spans="1:4" x14ac:dyDescent="0.25">
      <c r="B10" t="s">
        <v>35</v>
      </c>
      <c r="C10" s="1">
        <v>1000</v>
      </c>
    </row>
    <row r="12" spans="1:4" x14ac:dyDescent="0.25">
      <c r="B12" s="11" t="s">
        <v>37</v>
      </c>
      <c r="C12" s="11"/>
    </row>
    <row r="13" spans="1:4" x14ac:dyDescent="0.25">
      <c r="B13" t="s">
        <v>19</v>
      </c>
      <c r="C13" t="s">
        <v>36</v>
      </c>
    </row>
    <row r="14" spans="1:4" x14ac:dyDescent="0.25">
      <c r="B14">
        <v>1</v>
      </c>
      <c r="C14" s="3">
        <f>C10/27.5</f>
        <v>36.363636363636367</v>
      </c>
    </row>
    <row r="15" spans="1:4" x14ac:dyDescent="0.25">
      <c r="B15">
        <v>2</v>
      </c>
      <c r="C15" s="1">
        <f>36.36+C14</f>
        <v>72.723636363636359</v>
      </c>
    </row>
    <row r="16" spans="1:4" x14ac:dyDescent="0.25">
      <c r="B16">
        <v>3</v>
      </c>
      <c r="C16" s="1">
        <f>36.36+C15</f>
        <v>109.08363636363636</v>
      </c>
    </row>
    <row r="17" spans="2:3" x14ac:dyDescent="0.25">
      <c r="B17">
        <v>4</v>
      </c>
      <c r="C17" s="1">
        <f t="shared" ref="C17:C43" si="0">36.36+C16</f>
        <v>145.44363636363636</v>
      </c>
    </row>
    <row r="18" spans="2:3" x14ac:dyDescent="0.25">
      <c r="B18">
        <v>5</v>
      </c>
      <c r="C18" s="1">
        <f t="shared" si="0"/>
        <v>181.80363636363637</v>
      </c>
    </row>
    <row r="19" spans="2:3" x14ac:dyDescent="0.25">
      <c r="B19">
        <v>6</v>
      </c>
      <c r="C19" s="1">
        <f t="shared" si="0"/>
        <v>218.16363636363639</v>
      </c>
    </row>
    <row r="20" spans="2:3" x14ac:dyDescent="0.25">
      <c r="B20">
        <v>7</v>
      </c>
      <c r="C20" s="1">
        <f t="shared" si="0"/>
        <v>254.5236363636364</v>
      </c>
    </row>
    <row r="21" spans="2:3" x14ac:dyDescent="0.25">
      <c r="B21">
        <v>8</v>
      </c>
      <c r="C21" s="1">
        <f t="shared" si="0"/>
        <v>290.88363636363641</v>
      </c>
    </row>
    <row r="22" spans="2:3" x14ac:dyDescent="0.25">
      <c r="B22">
        <v>9</v>
      </c>
      <c r="C22" s="1">
        <f t="shared" si="0"/>
        <v>327.24363636363643</v>
      </c>
    </row>
    <row r="23" spans="2:3" x14ac:dyDescent="0.25">
      <c r="B23">
        <v>10</v>
      </c>
      <c r="C23" s="1">
        <f t="shared" si="0"/>
        <v>363.60363636363644</v>
      </c>
    </row>
    <row r="24" spans="2:3" x14ac:dyDescent="0.25">
      <c r="B24">
        <v>11</v>
      </c>
      <c r="C24" s="1">
        <f t="shared" si="0"/>
        <v>399.96363636363645</v>
      </c>
    </row>
    <row r="25" spans="2:3" x14ac:dyDescent="0.25">
      <c r="B25">
        <v>12</v>
      </c>
      <c r="C25" s="1">
        <f t="shared" si="0"/>
        <v>436.32363636363647</v>
      </c>
    </row>
    <row r="26" spans="2:3" x14ac:dyDescent="0.25">
      <c r="B26">
        <v>13</v>
      </c>
      <c r="C26" s="1">
        <f t="shared" si="0"/>
        <v>472.68363636363648</v>
      </c>
    </row>
    <row r="27" spans="2:3" x14ac:dyDescent="0.25">
      <c r="B27">
        <v>14</v>
      </c>
      <c r="C27" s="1">
        <f t="shared" si="0"/>
        <v>509.04363636363649</v>
      </c>
    </row>
    <row r="28" spans="2:3" x14ac:dyDescent="0.25">
      <c r="B28">
        <v>15</v>
      </c>
      <c r="C28" s="1">
        <f t="shared" si="0"/>
        <v>545.40363636363645</v>
      </c>
    </row>
    <row r="29" spans="2:3" x14ac:dyDescent="0.25">
      <c r="B29">
        <v>16</v>
      </c>
      <c r="C29" s="1">
        <f t="shared" si="0"/>
        <v>581.76363636363646</v>
      </c>
    </row>
    <row r="30" spans="2:3" x14ac:dyDescent="0.25">
      <c r="B30">
        <v>17</v>
      </c>
      <c r="C30" s="1">
        <f t="shared" si="0"/>
        <v>618.12363636363648</v>
      </c>
    </row>
    <row r="31" spans="2:3" x14ac:dyDescent="0.25">
      <c r="B31">
        <v>18</v>
      </c>
      <c r="C31" s="1">
        <f t="shared" si="0"/>
        <v>654.48363636363649</v>
      </c>
    </row>
    <row r="32" spans="2:3" x14ac:dyDescent="0.25">
      <c r="B32">
        <v>19</v>
      </c>
      <c r="C32" s="1">
        <f t="shared" si="0"/>
        <v>690.84363636363651</v>
      </c>
    </row>
    <row r="33" spans="2:3" x14ac:dyDescent="0.25">
      <c r="B33">
        <v>20</v>
      </c>
      <c r="C33" s="1">
        <f t="shared" si="0"/>
        <v>727.20363636363652</v>
      </c>
    </row>
    <row r="34" spans="2:3" x14ac:dyDescent="0.25">
      <c r="B34">
        <v>21</v>
      </c>
      <c r="C34" s="1">
        <f t="shared" si="0"/>
        <v>763.56363636363653</v>
      </c>
    </row>
    <row r="35" spans="2:3" x14ac:dyDescent="0.25">
      <c r="B35">
        <v>22</v>
      </c>
      <c r="C35" s="1">
        <f t="shared" si="0"/>
        <v>799.92363636363655</v>
      </c>
    </row>
    <row r="36" spans="2:3" x14ac:dyDescent="0.25">
      <c r="B36">
        <v>23</v>
      </c>
      <c r="C36" s="1">
        <f t="shared" si="0"/>
        <v>836.28363636363656</v>
      </c>
    </row>
    <row r="37" spans="2:3" x14ac:dyDescent="0.25">
      <c r="B37">
        <v>24</v>
      </c>
      <c r="C37" s="1">
        <f t="shared" si="0"/>
        <v>872.64363636363657</v>
      </c>
    </row>
    <row r="38" spans="2:3" x14ac:dyDescent="0.25">
      <c r="B38">
        <v>25</v>
      </c>
      <c r="C38" s="1">
        <f t="shared" si="0"/>
        <v>909.00363636363659</v>
      </c>
    </row>
    <row r="39" spans="2:3" x14ac:dyDescent="0.25">
      <c r="B39">
        <v>26</v>
      </c>
      <c r="C39" s="1">
        <f t="shared" si="0"/>
        <v>945.3636363636366</v>
      </c>
    </row>
    <row r="40" spans="2:3" x14ac:dyDescent="0.25">
      <c r="B40">
        <v>27</v>
      </c>
      <c r="C40" s="1">
        <f t="shared" si="0"/>
        <v>981.72363636363661</v>
      </c>
    </row>
    <row r="41" spans="2:3" x14ac:dyDescent="0.25">
      <c r="B41">
        <v>28</v>
      </c>
      <c r="C41" s="1">
        <f t="shared" si="0"/>
        <v>1018.0836363636366</v>
      </c>
    </row>
    <row r="42" spans="2:3" x14ac:dyDescent="0.25">
      <c r="B42">
        <v>29</v>
      </c>
      <c r="C42" s="1">
        <f t="shared" si="0"/>
        <v>1054.4436363636366</v>
      </c>
    </row>
    <row r="43" spans="2:3" x14ac:dyDescent="0.25">
      <c r="B43">
        <v>30</v>
      </c>
      <c r="C43" s="1">
        <f t="shared" si="0"/>
        <v>1090.8036363636365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B14A5-51E9-491E-B318-0F32DCED20B8}">
  <dimension ref="A1:G33"/>
  <sheetViews>
    <sheetView showGridLines="0" workbookViewId="0"/>
  </sheetViews>
  <sheetFormatPr defaultRowHeight="15" x14ac:dyDescent="0.25"/>
  <cols>
    <col min="4" max="4" width="9.5703125" bestFit="1" customWidth="1"/>
    <col min="5" max="5" width="10.5703125" bestFit="1" customWidth="1"/>
    <col min="6" max="6" width="9.5703125" bestFit="1" customWidth="1"/>
  </cols>
  <sheetData>
    <row r="1" spans="1:7" x14ac:dyDescent="0.25">
      <c r="A1" t="e" vm="1">
        <v>#VALUE!</v>
      </c>
    </row>
    <row r="4" spans="1:7" x14ac:dyDescent="0.25">
      <c r="C4">
        <v>1</v>
      </c>
      <c r="D4" s="1">
        <f>VLOOKUP(C4,'Amortization Table'!$H:$I,2,FALSE)</f>
        <v>8968.5563248383914</v>
      </c>
      <c r="E4" s="1">
        <f>VLOOKUP(C4,'Amortization Table'!$H:$J,3,FALSE)</f>
        <v>3936.2170261920473</v>
      </c>
      <c r="F4" s="3"/>
      <c r="G4" s="14"/>
    </row>
    <row r="5" spans="1:7" x14ac:dyDescent="0.25">
      <c r="C5">
        <v>2</v>
      </c>
      <c r="D5" s="1">
        <f>VLOOKUP(C5,'Amortization Table'!$H:$I,2,FALSE)</f>
        <v>8808.1887699241834</v>
      </c>
      <c r="E5" s="1">
        <f>VLOOKUP(C5,'Amortization Table'!$H:$J,3,FALSE)</f>
        <v>4096.5845811062554</v>
      </c>
      <c r="F5" s="3"/>
    </row>
    <row r="6" spans="1:7" x14ac:dyDescent="0.25">
      <c r="C6">
        <v>3</v>
      </c>
      <c r="D6" s="1">
        <f>VLOOKUP(C6,'Amortization Table'!$H:$I,2,FALSE)</f>
        <v>8641.2875933884952</v>
      </c>
      <c r="E6" s="1">
        <f>VLOOKUP(C6,'Amortization Table'!$H:$J,3,FALSE)</f>
        <v>4263.4857576419445</v>
      </c>
      <c r="F6" s="3"/>
    </row>
    <row r="7" spans="1:7" x14ac:dyDescent="0.25">
      <c r="C7">
        <v>4</v>
      </c>
      <c r="D7" s="1">
        <f>VLOOKUP(C7,'Amortization Table'!$H:$I,2,FALSE)</f>
        <v>8467.5866054056132</v>
      </c>
      <c r="E7" s="1">
        <f>VLOOKUP(C7,'Amortization Table'!$H:$J,3,FALSE)</f>
        <v>4437.1867456248237</v>
      </c>
      <c r="F7" s="3"/>
    </row>
    <row r="8" spans="1:7" x14ac:dyDescent="0.25">
      <c r="C8">
        <v>5</v>
      </c>
      <c r="D8" s="1">
        <f>VLOOKUP(C8,'Amortization Table'!$H:$I,2,FALSE)</f>
        <v>8286.808771165619</v>
      </c>
      <c r="E8" s="1">
        <f>VLOOKUP(C8,'Amortization Table'!$H:$J,3,FALSE)</f>
        <v>4617.9645798648198</v>
      </c>
      <c r="F8" s="3"/>
    </row>
    <row r="9" spans="1:7" x14ac:dyDescent="0.25">
      <c r="C9">
        <v>6</v>
      </c>
      <c r="D9" s="1">
        <f>VLOOKUP(C9,'Amortization Table'!$H:$I,2,FALSE)</f>
        <v>8098.6657690329866</v>
      </c>
      <c r="E9" s="1">
        <f>VLOOKUP(C9,'Amortization Table'!$H:$J,3,FALSE)</f>
        <v>4806.1075819974521</v>
      </c>
      <c r="F9" s="3"/>
    </row>
    <row r="10" spans="1:7" x14ac:dyDescent="0.25">
      <c r="C10">
        <v>7</v>
      </c>
      <c r="D10" s="1">
        <f>VLOOKUP(C10,'Amortization Table'!$H:$I,2,FALSE)</f>
        <v>7902.85753070391</v>
      </c>
      <c r="E10" s="1">
        <f>VLOOKUP(C10,'Amortization Table'!$H:$J,3,FALSE)</f>
        <v>5001.9158203265288</v>
      </c>
      <c r="F10" s="3"/>
    </row>
    <row r="11" spans="1:7" x14ac:dyDescent="0.25">
      <c r="C11">
        <v>8</v>
      </c>
      <c r="D11" s="1">
        <f>VLOOKUP(C11,'Amortization Table'!$H:$I,2,FALSE)</f>
        <v>7699.0717626288997</v>
      </c>
      <c r="E11" s="1">
        <f>VLOOKUP(C11,'Amortization Table'!$H:$J,3,FALSE)</f>
        <v>5205.7015884015382</v>
      </c>
      <c r="F11" s="3"/>
    </row>
    <row r="12" spans="1:7" x14ac:dyDescent="0.25">
      <c r="C12">
        <v>9</v>
      </c>
      <c r="D12" s="1">
        <f>VLOOKUP(C12,'Amortization Table'!$H:$I,2,FALSE)</f>
        <v>7486.9834479374204</v>
      </c>
      <c r="E12" s="1">
        <f>VLOOKUP(C12,'Amortization Table'!$H:$J,3,FALSE)</f>
        <v>5417.7899030930175</v>
      </c>
      <c r="F12" s="3"/>
    </row>
    <row r="13" spans="1:7" x14ac:dyDescent="0.25">
      <c r="C13">
        <v>10</v>
      </c>
      <c r="D13" s="1">
        <f>VLOOKUP(C13,'Amortization Table'!$H:$I,2,FALSE)</f>
        <v>7266.2543280701557</v>
      </c>
      <c r="E13" s="1">
        <f>VLOOKUP(C13,'Amortization Table'!$H:$J,3,FALSE)</f>
        <v>5638.5190229602849</v>
      </c>
      <c r="F13" s="3"/>
    </row>
    <row r="14" spans="1:7" x14ac:dyDescent="0.25">
      <c r="C14">
        <v>11</v>
      </c>
      <c r="D14" s="1">
        <f>VLOOKUP(C14,'Amortization Table'!$H:$I,2,FALSE)</f>
        <v>7036.5323632921672</v>
      </c>
      <c r="E14" s="1">
        <f>VLOOKUP(C14,'Amortization Table'!$H:$J,3,FALSE)</f>
        <v>5868.2409877382715</v>
      </c>
      <c r="F14" s="3"/>
    </row>
    <row r="15" spans="1:7" x14ac:dyDescent="0.25">
      <c r="C15">
        <v>12</v>
      </c>
      <c r="D15" s="1">
        <f>VLOOKUP(C15,'Amortization Table'!$H:$I,2,FALSE)</f>
        <v>6797.4511712265594</v>
      </c>
      <c r="E15" s="1">
        <f>VLOOKUP(C15,'Amortization Table'!$H:$J,3,FALSE)</f>
        <v>6107.3221798038794</v>
      </c>
      <c r="F15" s="3"/>
    </row>
    <row r="16" spans="1:7" x14ac:dyDescent="0.25">
      <c r="C16">
        <v>13</v>
      </c>
      <c r="D16" s="1">
        <f>VLOOKUP(C16,'Amortization Table'!$H:$I,2,FALSE)</f>
        <v>6548.6294425130945</v>
      </c>
      <c r="E16" s="1">
        <f>VLOOKUP(C16,'Amortization Table'!$H:$J,3,FALSE)</f>
        <v>6356.1439085173442</v>
      </c>
      <c r="F16" s="3"/>
    </row>
    <row r="17" spans="3:6" x14ac:dyDescent="0.25">
      <c r="C17">
        <v>14</v>
      </c>
      <c r="D17" s="1">
        <f>VLOOKUP(C17,'Amortization Table'!$H:$I,2,FALSE)</f>
        <v>6289.6703326598745</v>
      </c>
      <c r="E17" s="1">
        <f>VLOOKUP(C17,'Amortization Table'!$H:$J,3,FALSE)</f>
        <v>6615.1030183705643</v>
      </c>
      <c r="F17" s="3"/>
    </row>
    <row r="18" spans="3:6" x14ac:dyDescent="0.25">
      <c r="C18">
        <v>15</v>
      </c>
      <c r="D18" s="1">
        <f>VLOOKUP(C18,'Amortization Table'!$H:$I,2,FALSE)</f>
        <v>6020.1608291180992</v>
      </c>
      <c r="E18" s="1">
        <f>VLOOKUP(C18,'Amortization Table'!$H:$J,3,FALSE)</f>
        <v>6884.6125219123396</v>
      </c>
      <c r="F18" s="3"/>
    </row>
    <row r="19" spans="3:6" x14ac:dyDescent="0.25">
      <c r="C19">
        <v>16</v>
      </c>
      <c r="D19" s="1">
        <f>VLOOKUP(C19,'Amortization Table'!$H:$I,2,FALSE)</f>
        <v>5739.6710925704892</v>
      </c>
      <c r="E19" s="1">
        <f>VLOOKUP(C19,'Amortization Table'!$H:$J,3,FALSE)</f>
        <v>7165.1022584599505</v>
      </c>
      <c r="F19" s="3"/>
    </row>
    <row r="20" spans="3:6" x14ac:dyDescent="0.25">
      <c r="C20">
        <v>17</v>
      </c>
      <c r="D20" s="1">
        <f>VLOOKUP(C20,'Amortization Table'!$H:$I,2,FALSE)</f>
        <v>5447.7537713827624</v>
      </c>
      <c r="E20" s="1">
        <f>VLOOKUP(C20,'Amortization Table'!$H:$J,3,FALSE)</f>
        <v>7457.0195796476764</v>
      </c>
      <c r="F20" s="3"/>
    </row>
    <row r="21" spans="3:6" x14ac:dyDescent="0.25">
      <c r="C21">
        <v>18</v>
      </c>
      <c r="D21" s="1">
        <f>VLOOKUP(C21,'Amortization Table'!$H:$I,2,FALSE)</f>
        <v>5143.943288124834</v>
      </c>
      <c r="E21" s="1">
        <f>VLOOKUP(C21,'Amortization Table'!$H:$J,3,FALSE)</f>
        <v>7760.8300629056048</v>
      </c>
      <c r="F21" s="3"/>
    </row>
    <row r="22" spans="3:6" x14ac:dyDescent="0.25">
      <c r="C22">
        <v>19</v>
      </c>
      <c r="D22" s="1">
        <f>VLOOKUP(C22,'Amortization Table'!$H:$I,2,FALSE)</f>
        <v>4827.7550970237708</v>
      </c>
      <c r="E22" s="1">
        <f>VLOOKUP(C22,'Amortization Table'!$H:$J,3,FALSE)</f>
        <v>8077.0182540066671</v>
      </c>
      <c r="F22" s="3"/>
    </row>
    <row r="23" spans="3:6" x14ac:dyDescent="0.25">
      <c r="C23">
        <v>20</v>
      </c>
      <c r="D23" s="1">
        <f>VLOOKUP(C23,'Amortization Table'!$H:$I,2,FALSE)</f>
        <v>4498.6849111642332</v>
      </c>
      <c r="E23" s="1">
        <f>VLOOKUP(C23,'Amortization Table'!$H:$J,3,FALSE)</f>
        <v>8406.0884398662056</v>
      </c>
      <c r="F23" s="3"/>
    </row>
    <row r="24" spans="3:6" x14ac:dyDescent="0.25">
      <c r="C24">
        <v>21</v>
      </c>
      <c r="D24" s="1">
        <f>VLOOKUP(C24,'Amortization Table'!$H:$I,2,FALSE)</f>
        <v>4156.2078982038765</v>
      </c>
      <c r="E24" s="1">
        <f>VLOOKUP(C24,'Amortization Table'!$H:$J,3,FALSE)</f>
        <v>8748.5654528265623</v>
      </c>
      <c r="F24" s="3"/>
    </row>
    <row r="25" spans="3:6" x14ac:dyDescent="0.25">
      <c r="C25">
        <v>22</v>
      </c>
      <c r="D25" s="1">
        <f>VLOOKUP(C25,'Amortization Table'!$H:$I,2,FALSE)</f>
        <v>3799.7778433209551</v>
      </c>
      <c r="E25" s="1">
        <f>VLOOKUP(C25,'Amortization Table'!$H:$J,3,FALSE)</f>
        <v>9104.9955077094819</v>
      </c>
      <c r="F25" s="3"/>
    </row>
    <row r="26" spans="3:6" x14ac:dyDescent="0.25">
      <c r="C26">
        <v>23</v>
      </c>
      <c r="D26" s="1">
        <f>VLOOKUP(C26,'Amortization Table'!$H:$I,2,FALSE)</f>
        <v>3428.8262780591185</v>
      </c>
      <c r="E26" s="1">
        <f>VLOOKUP(C26,'Amortization Table'!$H:$J,3,FALSE)</f>
        <v>9475.9470729713212</v>
      </c>
      <c r="F26" s="3"/>
    </row>
    <row r="27" spans="3:6" x14ac:dyDescent="0.25">
      <c r="C27">
        <v>24</v>
      </c>
      <c r="D27" s="1">
        <f>VLOOKUP(C27,'Amortization Table'!$H:$I,2,FALSE)</f>
        <v>3042.761573680003</v>
      </c>
      <c r="E27" s="1">
        <f>VLOOKUP(C27,'Amortization Table'!$H:$J,3,FALSE)</f>
        <v>9862.0117773504335</v>
      </c>
      <c r="F27" s="3"/>
    </row>
    <row r="28" spans="3:6" x14ac:dyDescent="0.25">
      <c r="C28">
        <v>25</v>
      </c>
      <c r="D28" s="1">
        <f>VLOOKUP(C28,'Amortization Table'!$H:$I,2,FALSE)</f>
        <v>2640.9679975776098</v>
      </c>
      <c r="E28" s="1">
        <f>VLOOKUP(C28,'Amortization Table'!$H:$J,3,FALSE)</f>
        <v>10263.80535345283</v>
      </c>
      <c r="F28" s="3"/>
    </row>
    <row r="29" spans="3:6" x14ac:dyDescent="0.25">
      <c r="C29">
        <v>26</v>
      </c>
      <c r="D29" s="1">
        <f>VLOOKUP(C29,'Amortization Table'!$H:$I,2,FALSE)</f>
        <v>2222.8047312495451</v>
      </c>
      <c r="E29" s="1">
        <f>VLOOKUP(C29,'Amortization Table'!$H:$J,3,FALSE)</f>
        <v>10681.968619780893</v>
      </c>
      <c r="F29" s="3"/>
    </row>
    <row r="30" spans="3:6" x14ac:dyDescent="0.25">
      <c r="C30">
        <v>27</v>
      </c>
      <c r="D30" s="1">
        <f>VLOOKUP(C30,'Amortization Table'!$H:$I,2,FALSE)</f>
        <v>1787.6048482588953</v>
      </c>
      <c r="E30" s="1">
        <f>VLOOKUP(C30,'Amortization Table'!$H:$J,3,FALSE)</f>
        <v>11117.168502771543</v>
      </c>
      <c r="F30" s="3"/>
    </row>
    <row r="31" spans="3:6" x14ac:dyDescent="0.25">
      <c r="C31">
        <v>28</v>
      </c>
      <c r="D31" s="1">
        <f>VLOOKUP(C31,'Amortization Table'!$H:$I,2,FALSE)</f>
        <v>1334.6742505566945</v>
      </c>
      <c r="E31" s="1">
        <f>VLOOKUP(C31,'Amortization Table'!$H:$J,3,FALSE)</f>
        <v>11570.099100473744</v>
      </c>
      <c r="F31" s="3"/>
    </row>
    <row r="32" spans="3:6" x14ac:dyDescent="0.25">
      <c r="C32">
        <v>29</v>
      </c>
      <c r="D32" s="1">
        <f>VLOOKUP(C32,'Amortization Table'!$H:$I,2,FALSE)</f>
        <v>863.29056146852417</v>
      </c>
      <c r="E32" s="1">
        <f>VLOOKUP(C32,'Amortization Table'!$H:$J,3,FALSE)</f>
        <v>12041.482789561915</v>
      </c>
      <c r="F32" s="3"/>
    </row>
    <row r="33" spans="3:6" x14ac:dyDescent="0.25">
      <c r="C33">
        <v>30</v>
      </c>
      <c r="D33" s="1">
        <f>VLOOKUP(C33,'Amortization Table'!$H:$I,2,FALSE)</f>
        <v>372.70197357967902</v>
      </c>
      <c r="E33" s="1">
        <f>VLOOKUP(C33,'Amortization Table'!$H:$J,3,FALSE)</f>
        <v>12532.071377450759</v>
      </c>
      <c r="F3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937-A04B-4CD9-B0A4-5A0425F3C656}">
  <dimension ref="A1:G36"/>
  <sheetViews>
    <sheetView showGridLines="0" workbookViewId="0"/>
  </sheetViews>
  <sheetFormatPr defaultRowHeight="15" x14ac:dyDescent="0.25"/>
  <cols>
    <col min="2" max="2" width="14.42578125" bestFit="1" customWidth="1"/>
    <col min="3" max="3" width="10.5703125" bestFit="1" customWidth="1"/>
    <col min="5" max="7" width="9.5703125" bestFit="1" customWidth="1"/>
  </cols>
  <sheetData>
    <row r="1" spans="1:7" x14ac:dyDescent="0.25">
      <c r="A1" t="e" vm="1">
        <v>#VALUE!</v>
      </c>
    </row>
    <row r="2" spans="1:7" x14ac:dyDescent="0.25">
      <c r="E2" t="s">
        <v>48</v>
      </c>
      <c r="F2" t="s">
        <v>49</v>
      </c>
      <c r="G2" t="s">
        <v>50</v>
      </c>
    </row>
    <row r="3" spans="1:7" x14ac:dyDescent="0.25">
      <c r="B3" t="s">
        <v>17</v>
      </c>
      <c r="C3" s="6">
        <f>F3</f>
        <v>1400</v>
      </c>
      <c r="E3" s="1">
        <v>1350</v>
      </c>
      <c r="F3" s="3">
        <v>1400</v>
      </c>
      <c r="G3" s="1">
        <v>1500</v>
      </c>
    </row>
    <row r="4" spans="1:7" x14ac:dyDescent="0.25">
      <c r="B4" t="s">
        <v>18</v>
      </c>
      <c r="C4" s="3">
        <f>C3*12</f>
        <v>16800</v>
      </c>
    </row>
    <row r="6" spans="1:7" x14ac:dyDescent="0.25">
      <c r="B6" t="s">
        <v>19</v>
      </c>
      <c r="C6" t="s">
        <v>21</v>
      </c>
    </row>
    <row r="7" spans="1:7" x14ac:dyDescent="0.25">
      <c r="B7">
        <v>1</v>
      </c>
      <c r="C7" s="3">
        <f>$C$4</f>
        <v>16800</v>
      </c>
    </row>
    <row r="8" spans="1:7" x14ac:dyDescent="0.25">
      <c r="B8">
        <v>2</v>
      </c>
      <c r="C8" s="3">
        <f t="shared" ref="C8:C36" si="0">$C$4</f>
        <v>16800</v>
      </c>
    </row>
    <row r="9" spans="1:7" x14ac:dyDescent="0.25">
      <c r="B9">
        <v>3</v>
      </c>
      <c r="C9" s="3">
        <f t="shared" si="0"/>
        <v>16800</v>
      </c>
    </row>
    <row r="10" spans="1:7" x14ac:dyDescent="0.25">
      <c r="B10">
        <v>4</v>
      </c>
      <c r="C10" s="3">
        <f t="shared" si="0"/>
        <v>16800</v>
      </c>
    </row>
    <row r="11" spans="1:7" x14ac:dyDescent="0.25">
      <c r="B11">
        <v>5</v>
      </c>
      <c r="C11" s="3">
        <f t="shared" si="0"/>
        <v>16800</v>
      </c>
    </row>
    <row r="12" spans="1:7" x14ac:dyDescent="0.25">
      <c r="B12">
        <v>6</v>
      </c>
      <c r="C12" s="3">
        <f t="shared" si="0"/>
        <v>16800</v>
      </c>
    </row>
    <row r="13" spans="1:7" x14ac:dyDescent="0.25">
      <c r="B13">
        <v>7</v>
      </c>
      <c r="C13" s="3">
        <f t="shared" si="0"/>
        <v>16800</v>
      </c>
    </row>
    <row r="14" spans="1:7" x14ac:dyDescent="0.25">
      <c r="B14">
        <v>8</v>
      </c>
      <c r="C14" s="3">
        <f t="shared" si="0"/>
        <v>16800</v>
      </c>
    </row>
    <row r="15" spans="1:7" x14ac:dyDescent="0.25">
      <c r="B15">
        <v>9</v>
      </c>
      <c r="C15" s="3">
        <f t="shared" si="0"/>
        <v>16800</v>
      </c>
    </row>
    <row r="16" spans="1:7" x14ac:dyDescent="0.25">
      <c r="B16">
        <v>10</v>
      </c>
      <c r="C16" s="3">
        <f t="shared" si="0"/>
        <v>16800</v>
      </c>
    </row>
    <row r="17" spans="2:3" x14ac:dyDescent="0.25">
      <c r="B17">
        <v>11</v>
      </c>
      <c r="C17" s="3">
        <f t="shared" si="0"/>
        <v>16800</v>
      </c>
    </row>
    <row r="18" spans="2:3" x14ac:dyDescent="0.25">
      <c r="B18">
        <v>12</v>
      </c>
      <c r="C18" s="3">
        <f t="shared" si="0"/>
        <v>16800</v>
      </c>
    </row>
    <row r="19" spans="2:3" x14ac:dyDescent="0.25">
      <c r="B19">
        <v>13</v>
      </c>
      <c r="C19" s="3">
        <f t="shared" si="0"/>
        <v>16800</v>
      </c>
    </row>
    <row r="20" spans="2:3" x14ac:dyDescent="0.25">
      <c r="B20">
        <v>14</v>
      </c>
      <c r="C20" s="3">
        <f t="shared" si="0"/>
        <v>16800</v>
      </c>
    </row>
    <row r="21" spans="2:3" x14ac:dyDescent="0.25">
      <c r="B21">
        <v>15</v>
      </c>
      <c r="C21" s="3">
        <f t="shared" si="0"/>
        <v>16800</v>
      </c>
    </row>
    <row r="22" spans="2:3" x14ac:dyDescent="0.25">
      <c r="B22">
        <v>16</v>
      </c>
      <c r="C22" s="3">
        <f t="shared" si="0"/>
        <v>16800</v>
      </c>
    </row>
    <row r="23" spans="2:3" x14ac:dyDescent="0.25">
      <c r="B23">
        <v>17</v>
      </c>
      <c r="C23" s="3">
        <f t="shared" si="0"/>
        <v>16800</v>
      </c>
    </row>
    <row r="24" spans="2:3" x14ac:dyDescent="0.25">
      <c r="B24">
        <v>18</v>
      </c>
      <c r="C24" s="3">
        <f t="shared" si="0"/>
        <v>16800</v>
      </c>
    </row>
    <row r="25" spans="2:3" x14ac:dyDescent="0.25">
      <c r="B25">
        <v>19</v>
      </c>
      <c r="C25" s="3">
        <f t="shared" si="0"/>
        <v>16800</v>
      </c>
    </row>
    <row r="26" spans="2:3" x14ac:dyDescent="0.25">
      <c r="B26">
        <v>20</v>
      </c>
      <c r="C26" s="3">
        <f t="shared" si="0"/>
        <v>16800</v>
      </c>
    </row>
    <row r="27" spans="2:3" x14ac:dyDescent="0.25">
      <c r="B27">
        <v>21</v>
      </c>
      <c r="C27" s="3">
        <f t="shared" si="0"/>
        <v>16800</v>
      </c>
    </row>
    <row r="28" spans="2:3" x14ac:dyDescent="0.25">
      <c r="B28">
        <v>22</v>
      </c>
      <c r="C28" s="3">
        <f t="shared" si="0"/>
        <v>16800</v>
      </c>
    </row>
    <row r="29" spans="2:3" x14ac:dyDescent="0.25">
      <c r="B29">
        <v>23</v>
      </c>
      <c r="C29" s="3">
        <f t="shared" si="0"/>
        <v>16800</v>
      </c>
    </row>
    <row r="30" spans="2:3" x14ac:dyDescent="0.25">
      <c r="B30">
        <v>24</v>
      </c>
      <c r="C30" s="3">
        <f t="shared" si="0"/>
        <v>16800</v>
      </c>
    </row>
    <row r="31" spans="2:3" x14ac:dyDescent="0.25">
      <c r="B31">
        <v>25</v>
      </c>
      <c r="C31" s="3">
        <f t="shared" si="0"/>
        <v>16800</v>
      </c>
    </row>
    <row r="32" spans="2:3" x14ac:dyDescent="0.25">
      <c r="B32">
        <v>26</v>
      </c>
      <c r="C32" s="3">
        <f t="shared" si="0"/>
        <v>16800</v>
      </c>
    </row>
    <row r="33" spans="2:3" x14ac:dyDescent="0.25">
      <c r="B33">
        <v>27</v>
      </c>
      <c r="C33" s="3">
        <f t="shared" si="0"/>
        <v>16800</v>
      </c>
    </row>
    <row r="34" spans="2:3" x14ac:dyDescent="0.25">
      <c r="B34">
        <v>28</v>
      </c>
      <c r="C34" s="3">
        <f t="shared" si="0"/>
        <v>16800</v>
      </c>
    </row>
    <row r="35" spans="2:3" x14ac:dyDescent="0.25">
      <c r="B35">
        <v>29</v>
      </c>
      <c r="C35" s="3">
        <f t="shared" si="0"/>
        <v>16800</v>
      </c>
    </row>
    <row r="36" spans="2:3" x14ac:dyDescent="0.25">
      <c r="B36">
        <v>30</v>
      </c>
      <c r="C36" s="3">
        <f t="shared" si="0"/>
        <v>16800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6EA7F-D4DB-4BB1-BFC5-2F01690B13A4}">
  <dimension ref="A1:D54"/>
  <sheetViews>
    <sheetView showGridLines="0" workbookViewId="0"/>
  </sheetViews>
  <sheetFormatPr defaultRowHeight="15" x14ac:dyDescent="0.25"/>
  <cols>
    <col min="2" max="2" width="21.5703125" bestFit="1" customWidth="1"/>
    <col min="3" max="3" width="11.5703125" bestFit="1" customWidth="1"/>
    <col min="4" max="4" width="9.5703125" bestFit="1" customWidth="1"/>
  </cols>
  <sheetData>
    <row r="1" spans="1:4" x14ac:dyDescent="0.25">
      <c r="A1" t="e" vm="1">
        <v>#VALUE!</v>
      </c>
    </row>
    <row r="3" spans="1:4" x14ac:dyDescent="0.25">
      <c r="B3" t="s">
        <v>11</v>
      </c>
      <c r="C3" s="3">
        <f>'Amortization Table'!D5</f>
        <v>237900</v>
      </c>
    </row>
    <row r="4" spans="1:4" x14ac:dyDescent="0.25">
      <c r="B4" t="s">
        <v>22</v>
      </c>
      <c r="C4" s="3">
        <f>C3*0.191</f>
        <v>45438.9</v>
      </c>
    </row>
    <row r="6" spans="1:4" x14ac:dyDescent="0.25">
      <c r="B6" t="s">
        <v>23</v>
      </c>
      <c r="C6" s="7">
        <v>1.2893999999999999E-2</v>
      </c>
    </row>
    <row r="7" spans="1:4" x14ac:dyDescent="0.25">
      <c r="B7" t="s">
        <v>24</v>
      </c>
      <c r="C7" s="7">
        <v>2.4566999999999999E-2</v>
      </c>
    </row>
    <row r="9" spans="1:4" x14ac:dyDescent="0.25">
      <c r="B9" t="s">
        <v>25</v>
      </c>
      <c r="C9" s="7">
        <v>6.8965517241379305E-4</v>
      </c>
    </row>
    <row r="10" spans="1:4" x14ac:dyDescent="0.25">
      <c r="B10" t="s">
        <v>26</v>
      </c>
      <c r="C10" s="7">
        <v>3.4482758620689701E-4</v>
      </c>
    </row>
    <row r="11" spans="1:4" x14ac:dyDescent="0.25">
      <c r="C11" s="8">
        <f>SUM(C9:C10)</f>
        <v>1.0344827586206901E-3</v>
      </c>
    </row>
    <row r="13" spans="1:4" x14ac:dyDescent="0.25">
      <c r="B13" t="s">
        <v>31</v>
      </c>
      <c r="C13" s="3">
        <f>$C$4*C6</f>
        <v>585.88917659999993</v>
      </c>
    </row>
    <row r="14" spans="1:4" x14ac:dyDescent="0.25">
      <c r="B14" t="s">
        <v>32</v>
      </c>
      <c r="C14" s="3">
        <f>$C$4*C7</f>
        <v>1116.2974563</v>
      </c>
    </row>
    <row r="15" spans="1:4" x14ac:dyDescent="0.25">
      <c r="B15" s="1" t="s">
        <v>30</v>
      </c>
      <c r="C15" s="1">
        <f>SUM(C13:C14)</f>
        <v>1702.1866328999999</v>
      </c>
      <c r="D15" s="3"/>
    </row>
    <row r="18" spans="2:4" x14ac:dyDescent="0.25">
      <c r="B18" t="s">
        <v>28</v>
      </c>
      <c r="C18" s="1">
        <f>IF('Amortization Table'!D6&lt;0.2,$C$3*C9,0)</f>
        <v>164.06896551724137</v>
      </c>
    </row>
    <row r="19" spans="2:4" x14ac:dyDescent="0.25">
      <c r="B19" t="s">
        <v>29</v>
      </c>
      <c r="C19" s="1">
        <f>$C$3*C10</f>
        <v>82.034482758620797</v>
      </c>
    </row>
    <row r="20" spans="2:4" x14ac:dyDescent="0.25">
      <c r="B20" s="9" t="s">
        <v>30</v>
      </c>
      <c r="C20" s="3">
        <f>SUM(C18:C19)</f>
        <v>246.10344827586215</v>
      </c>
    </row>
    <row r="21" spans="2:4" x14ac:dyDescent="0.25">
      <c r="B21" s="9"/>
      <c r="C21" s="3"/>
    </row>
    <row r="22" spans="2:4" x14ac:dyDescent="0.25">
      <c r="B22" t="s">
        <v>33</v>
      </c>
      <c r="C22" s="3">
        <f>C20*12</f>
        <v>2953.241379310346</v>
      </c>
    </row>
    <row r="24" spans="2:4" x14ac:dyDescent="0.25">
      <c r="B24" t="s">
        <v>19</v>
      </c>
      <c r="C24" t="s">
        <v>27</v>
      </c>
      <c r="D24" t="s">
        <v>34</v>
      </c>
    </row>
    <row r="25" spans="2:4" x14ac:dyDescent="0.25">
      <c r="B25">
        <v>1</v>
      </c>
      <c r="C25" s="3">
        <f>$C$15</f>
        <v>1702.1866328999999</v>
      </c>
      <c r="D25" s="3">
        <f>$C$22</f>
        <v>2953.241379310346</v>
      </c>
    </row>
    <row r="26" spans="2:4" x14ac:dyDescent="0.25">
      <c r="B26">
        <v>2</v>
      </c>
      <c r="C26" s="3">
        <f t="shared" ref="C26:C54" si="0">$C$15</f>
        <v>1702.1866328999999</v>
      </c>
      <c r="D26" s="3">
        <f t="shared" ref="D26:D54" si="1">$C$22</f>
        <v>2953.241379310346</v>
      </c>
    </row>
    <row r="27" spans="2:4" x14ac:dyDescent="0.25">
      <c r="B27">
        <v>3</v>
      </c>
      <c r="C27" s="3">
        <f t="shared" si="0"/>
        <v>1702.1866328999999</v>
      </c>
      <c r="D27" s="3">
        <f t="shared" si="1"/>
        <v>2953.241379310346</v>
      </c>
    </row>
    <row r="28" spans="2:4" x14ac:dyDescent="0.25">
      <c r="B28">
        <v>4</v>
      </c>
      <c r="C28" s="3">
        <f t="shared" si="0"/>
        <v>1702.1866328999999</v>
      </c>
      <c r="D28" s="3">
        <f t="shared" si="1"/>
        <v>2953.241379310346</v>
      </c>
    </row>
    <row r="29" spans="2:4" x14ac:dyDescent="0.25">
      <c r="B29">
        <v>5</v>
      </c>
      <c r="C29" s="3">
        <f t="shared" si="0"/>
        <v>1702.1866328999999</v>
      </c>
      <c r="D29" s="3">
        <f t="shared" si="1"/>
        <v>2953.241379310346</v>
      </c>
    </row>
    <row r="30" spans="2:4" x14ac:dyDescent="0.25">
      <c r="B30">
        <v>6</v>
      </c>
      <c r="C30" s="3">
        <f t="shared" si="0"/>
        <v>1702.1866328999999</v>
      </c>
      <c r="D30" s="3">
        <f t="shared" si="1"/>
        <v>2953.241379310346</v>
      </c>
    </row>
    <row r="31" spans="2:4" x14ac:dyDescent="0.25">
      <c r="B31">
        <v>7</v>
      </c>
      <c r="C31" s="3">
        <f t="shared" si="0"/>
        <v>1702.1866328999999</v>
      </c>
      <c r="D31" s="3">
        <f t="shared" si="1"/>
        <v>2953.241379310346</v>
      </c>
    </row>
    <row r="32" spans="2:4" x14ac:dyDescent="0.25">
      <c r="B32">
        <v>8</v>
      </c>
      <c r="C32" s="3">
        <f t="shared" si="0"/>
        <v>1702.1866328999999</v>
      </c>
      <c r="D32" s="3">
        <f t="shared" si="1"/>
        <v>2953.241379310346</v>
      </c>
    </row>
    <row r="33" spans="2:4" x14ac:dyDescent="0.25">
      <c r="B33">
        <v>9</v>
      </c>
      <c r="C33" s="3">
        <f t="shared" si="0"/>
        <v>1702.1866328999999</v>
      </c>
      <c r="D33" s="3">
        <f t="shared" si="1"/>
        <v>2953.241379310346</v>
      </c>
    </row>
    <row r="34" spans="2:4" x14ac:dyDescent="0.25">
      <c r="B34">
        <v>10</v>
      </c>
      <c r="C34" s="3">
        <f t="shared" si="0"/>
        <v>1702.1866328999999</v>
      </c>
      <c r="D34" s="3">
        <f t="shared" si="1"/>
        <v>2953.241379310346</v>
      </c>
    </row>
    <row r="35" spans="2:4" x14ac:dyDescent="0.25">
      <c r="B35">
        <v>11</v>
      </c>
      <c r="C35" s="3">
        <f t="shared" si="0"/>
        <v>1702.1866328999999</v>
      </c>
      <c r="D35" s="3">
        <f t="shared" si="1"/>
        <v>2953.241379310346</v>
      </c>
    </row>
    <row r="36" spans="2:4" x14ac:dyDescent="0.25">
      <c r="B36">
        <v>12</v>
      </c>
      <c r="C36" s="3">
        <f t="shared" si="0"/>
        <v>1702.1866328999999</v>
      </c>
      <c r="D36" s="3">
        <f t="shared" si="1"/>
        <v>2953.241379310346</v>
      </c>
    </row>
    <row r="37" spans="2:4" x14ac:dyDescent="0.25">
      <c r="B37">
        <v>13</v>
      </c>
      <c r="C37" s="3">
        <f t="shared" si="0"/>
        <v>1702.1866328999999</v>
      </c>
      <c r="D37" s="3">
        <f t="shared" si="1"/>
        <v>2953.241379310346</v>
      </c>
    </row>
    <row r="38" spans="2:4" x14ac:dyDescent="0.25">
      <c r="B38">
        <v>14</v>
      </c>
      <c r="C38" s="3">
        <f t="shared" si="0"/>
        <v>1702.1866328999999</v>
      </c>
      <c r="D38" s="3">
        <f t="shared" si="1"/>
        <v>2953.241379310346</v>
      </c>
    </row>
    <row r="39" spans="2:4" x14ac:dyDescent="0.25">
      <c r="B39">
        <v>15</v>
      </c>
      <c r="C39" s="3">
        <f t="shared" si="0"/>
        <v>1702.1866328999999</v>
      </c>
      <c r="D39" s="3">
        <f t="shared" si="1"/>
        <v>2953.241379310346</v>
      </c>
    </row>
    <row r="40" spans="2:4" x14ac:dyDescent="0.25">
      <c r="B40">
        <v>16</v>
      </c>
      <c r="C40" s="3">
        <f t="shared" si="0"/>
        <v>1702.1866328999999</v>
      </c>
      <c r="D40" s="3">
        <f t="shared" si="1"/>
        <v>2953.241379310346</v>
      </c>
    </row>
    <row r="41" spans="2:4" x14ac:dyDescent="0.25">
      <c r="B41">
        <v>17</v>
      </c>
      <c r="C41" s="3">
        <f t="shared" si="0"/>
        <v>1702.1866328999999</v>
      </c>
      <c r="D41" s="3">
        <f t="shared" si="1"/>
        <v>2953.241379310346</v>
      </c>
    </row>
    <row r="42" spans="2:4" x14ac:dyDescent="0.25">
      <c r="B42">
        <v>18</v>
      </c>
      <c r="C42" s="3">
        <f t="shared" si="0"/>
        <v>1702.1866328999999</v>
      </c>
      <c r="D42" s="3">
        <f t="shared" si="1"/>
        <v>2953.241379310346</v>
      </c>
    </row>
    <row r="43" spans="2:4" x14ac:dyDescent="0.25">
      <c r="B43">
        <v>19</v>
      </c>
      <c r="C43" s="3">
        <f t="shared" si="0"/>
        <v>1702.1866328999999</v>
      </c>
      <c r="D43" s="3">
        <f t="shared" si="1"/>
        <v>2953.241379310346</v>
      </c>
    </row>
    <row r="44" spans="2:4" x14ac:dyDescent="0.25">
      <c r="B44">
        <v>20</v>
      </c>
      <c r="C44" s="3">
        <f t="shared" si="0"/>
        <v>1702.1866328999999</v>
      </c>
      <c r="D44" s="3">
        <f t="shared" si="1"/>
        <v>2953.241379310346</v>
      </c>
    </row>
    <row r="45" spans="2:4" x14ac:dyDescent="0.25">
      <c r="B45">
        <v>21</v>
      </c>
      <c r="C45" s="3">
        <f t="shared" si="0"/>
        <v>1702.1866328999999</v>
      </c>
      <c r="D45" s="3">
        <f t="shared" si="1"/>
        <v>2953.241379310346</v>
      </c>
    </row>
    <row r="46" spans="2:4" x14ac:dyDescent="0.25">
      <c r="B46">
        <v>22</v>
      </c>
      <c r="C46" s="3">
        <f t="shared" si="0"/>
        <v>1702.1866328999999</v>
      </c>
      <c r="D46" s="3">
        <f t="shared" si="1"/>
        <v>2953.241379310346</v>
      </c>
    </row>
    <row r="47" spans="2:4" x14ac:dyDescent="0.25">
      <c r="B47">
        <v>23</v>
      </c>
      <c r="C47" s="3">
        <f t="shared" si="0"/>
        <v>1702.1866328999999</v>
      </c>
      <c r="D47" s="3">
        <f t="shared" si="1"/>
        <v>2953.241379310346</v>
      </c>
    </row>
    <row r="48" spans="2:4" x14ac:dyDescent="0.25">
      <c r="B48">
        <v>24</v>
      </c>
      <c r="C48" s="3">
        <f t="shared" si="0"/>
        <v>1702.1866328999999</v>
      </c>
      <c r="D48" s="3">
        <f t="shared" si="1"/>
        <v>2953.241379310346</v>
      </c>
    </row>
    <row r="49" spans="2:4" x14ac:dyDescent="0.25">
      <c r="B49">
        <v>25</v>
      </c>
      <c r="C49" s="3">
        <f t="shared" si="0"/>
        <v>1702.1866328999999</v>
      </c>
      <c r="D49" s="3">
        <f t="shared" si="1"/>
        <v>2953.241379310346</v>
      </c>
    </row>
    <row r="50" spans="2:4" x14ac:dyDescent="0.25">
      <c r="B50">
        <v>26</v>
      </c>
      <c r="C50" s="3">
        <f t="shared" si="0"/>
        <v>1702.1866328999999</v>
      </c>
      <c r="D50" s="3">
        <f t="shared" si="1"/>
        <v>2953.241379310346</v>
      </c>
    </row>
    <row r="51" spans="2:4" x14ac:dyDescent="0.25">
      <c r="B51">
        <v>27</v>
      </c>
      <c r="C51" s="3">
        <f t="shared" si="0"/>
        <v>1702.1866328999999</v>
      </c>
      <c r="D51" s="3">
        <f t="shared" si="1"/>
        <v>2953.241379310346</v>
      </c>
    </row>
    <row r="52" spans="2:4" x14ac:dyDescent="0.25">
      <c r="B52">
        <v>28</v>
      </c>
      <c r="C52" s="3">
        <f t="shared" si="0"/>
        <v>1702.1866328999999</v>
      </c>
      <c r="D52" s="3">
        <f t="shared" si="1"/>
        <v>2953.241379310346</v>
      </c>
    </row>
    <row r="53" spans="2:4" x14ac:dyDescent="0.25">
      <c r="B53">
        <v>29</v>
      </c>
      <c r="C53" s="3">
        <f t="shared" si="0"/>
        <v>1702.1866328999999</v>
      </c>
      <c r="D53" s="3">
        <f t="shared" si="1"/>
        <v>2953.241379310346</v>
      </c>
    </row>
    <row r="54" spans="2:4" x14ac:dyDescent="0.25">
      <c r="B54">
        <v>30</v>
      </c>
      <c r="C54" s="3">
        <f t="shared" si="0"/>
        <v>1702.1866328999999</v>
      </c>
      <c r="D54" s="3">
        <f t="shared" si="1"/>
        <v>2953.241379310346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56F6-25E0-482A-A3F5-87E8AF0CFFE1}">
  <dimension ref="A1:N36"/>
  <sheetViews>
    <sheetView showGridLines="0" workbookViewId="0"/>
  </sheetViews>
  <sheetFormatPr defaultRowHeight="15" x14ac:dyDescent="0.25"/>
  <cols>
    <col min="2" max="3" width="12.85546875" bestFit="1" customWidth="1"/>
    <col min="4" max="6" width="9.5703125" bestFit="1" customWidth="1"/>
    <col min="7" max="7" width="12.42578125" bestFit="1" customWidth="1"/>
    <col min="8" max="8" width="20.85546875" bestFit="1" customWidth="1"/>
    <col min="9" max="9" width="20.85546875" customWidth="1"/>
    <col min="10" max="10" width="11.140625" bestFit="1" customWidth="1"/>
    <col min="11" max="11" width="11" bestFit="1" customWidth="1"/>
    <col min="12" max="12" width="10.28515625" bestFit="1" customWidth="1"/>
    <col min="13" max="13" width="11" bestFit="1" customWidth="1"/>
  </cols>
  <sheetData>
    <row r="1" spans="1:14" x14ac:dyDescent="0.25">
      <c r="A1" t="e" vm="1">
        <v>#VALUE!</v>
      </c>
    </row>
    <row r="3" spans="1:14" x14ac:dyDescent="0.25">
      <c r="M3" t="s">
        <v>52</v>
      </c>
      <c r="N3" s="15">
        <v>0.24</v>
      </c>
    </row>
    <row r="6" spans="1:14" x14ac:dyDescent="0.25">
      <c r="B6" t="s">
        <v>19</v>
      </c>
      <c r="C6" t="s">
        <v>20</v>
      </c>
      <c r="D6" t="s">
        <v>6</v>
      </c>
      <c r="E6" t="s">
        <v>27</v>
      </c>
      <c r="F6" t="s">
        <v>34</v>
      </c>
      <c r="G6" t="s">
        <v>8</v>
      </c>
      <c r="H6" t="s">
        <v>38</v>
      </c>
      <c r="I6" t="s">
        <v>42</v>
      </c>
      <c r="J6" t="s">
        <v>39</v>
      </c>
      <c r="K6" t="s">
        <v>40</v>
      </c>
      <c r="L6" t="s">
        <v>41</v>
      </c>
    </row>
    <row r="7" spans="1:14" x14ac:dyDescent="0.25">
      <c r="B7">
        <v>1</v>
      </c>
      <c r="C7" s="3">
        <f>'Gross Income'!C7</f>
        <v>16800</v>
      </c>
      <c r="D7" s="3">
        <f>'Annual Interest'!D4</f>
        <v>8968.5563248383914</v>
      </c>
      <c r="E7" s="3">
        <f>'Taxes &amp; Insurance'!C25</f>
        <v>1702.1866328999999</v>
      </c>
      <c r="F7" s="3">
        <f>'Taxes &amp; Insurance'!D25</f>
        <v>2953.241379310346</v>
      </c>
      <c r="G7" s="3">
        <f>'Depreciation Base'!$C$8</f>
        <v>6344</v>
      </c>
      <c r="H7" s="3">
        <f>'Depreciation Base'!C14</f>
        <v>36.363636363636367</v>
      </c>
      <c r="I7" s="3">
        <v>1000</v>
      </c>
      <c r="J7" s="12">
        <f>SUM(D7:I7)</f>
        <v>21004.347973412372</v>
      </c>
      <c r="K7" s="3">
        <f>C7-J7</f>
        <v>-4204.3479734123721</v>
      </c>
      <c r="L7" s="3">
        <f>K7*$N$3</f>
        <v>-1009.0435136189693</v>
      </c>
    </row>
    <row r="8" spans="1:14" x14ac:dyDescent="0.25">
      <c r="B8">
        <v>2</v>
      </c>
      <c r="C8" s="3">
        <f>'Gross Income'!C8</f>
        <v>16800</v>
      </c>
      <c r="D8" s="3">
        <f>'Annual Interest'!D5</f>
        <v>8808.1887699241834</v>
      </c>
      <c r="E8" s="3">
        <f>'Taxes &amp; Insurance'!C26</f>
        <v>1702.1866328999999</v>
      </c>
      <c r="F8" s="3">
        <f>'Taxes &amp; Insurance'!D26</f>
        <v>2953.241379310346</v>
      </c>
      <c r="G8" s="3">
        <f>'Depreciation Base'!$C$8</f>
        <v>6344</v>
      </c>
      <c r="H8" s="3">
        <f>'Depreciation Base'!C15</f>
        <v>72.723636363636359</v>
      </c>
      <c r="I8" s="3">
        <v>1000</v>
      </c>
      <c r="J8" s="12">
        <f t="shared" ref="J8:J36" si="0">SUM(D8:I8)</f>
        <v>20880.340418498166</v>
      </c>
      <c r="K8" s="3">
        <f t="shared" ref="K8:K36" si="1">C8-J8</f>
        <v>-4080.3404184981664</v>
      </c>
      <c r="L8" s="3">
        <f t="shared" ref="L8:L36" si="2">K8*$N$3</f>
        <v>-979.28170043955993</v>
      </c>
    </row>
    <row r="9" spans="1:14" x14ac:dyDescent="0.25">
      <c r="B9">
        <v>3</v>
      </c>
      <c r="C9" s="3">
        <f>'Gross Income'!C9</f>
        <v>16800</v>
      </c>
      <c r="D9" s="3">
        <f>'Annual Interest'!D6</f>
        <v>8641.2875933884952</v>
      </c>
      <c r="E9" s="3">
        <f>'Taxes &amp; Insurance'!C27</f>
        <v>1702.1866328999999</v>
      </c>
      <c r="F9" s="3">
        <f>'Taxes &amp; Insurance'!D27</f>
        <v>2953.241379310346</v>
      </c>
      <c r="G9" s="3">
        <f>'Depreciation Base'!$C$8</f>
        <v>6344</v>
      </c>
      <c r="H9" s="3">
        <f>'Depreciation Base'!C16</f>
        <v>109.08363636363636</v>
      </c>
      <c r="I9" s="3">
        <v>1000</v>
      </c>
      <c r="J9" s="12">
        <f t="shared" si="0"/>
        <v>20749.799241962479</v>
      </c>
      <c r="K9" s="3">
        <f t="shared" si="1"/>
        <v>-3949.7992419624788</v>
      </c>
      <c r="L9" s="3">
        <f t="shared" si="2"/>
        <v>-947.95181807099493</v>
      </c>
    </row>
    <row r="10" spans="1:14" x14ac:dyDescent="0.25">
      <c r="B10">
        <v>4</v>
      </c>
      <c r="C10" s="3">
        <f>'Gross Income'!C10</f>
        <v>16800</v>
      </c>
      <c r="D10" s="3">
        <f>'Annual Interest'!D7</f>
        <v>8467.5866054056132</v>
      </c>
      <c r="E10" s="3">
        <f>'Taxes &amp; Insurance'!C28</f>
        <v>1702.1866328999999</v>
      </c>
      <c r="F10" s="3">
        <f>'Taxes &amp; Insurance'!D28</f>
        <v>2953.241379310346</v>
      </c>
      <c r="G10" s="3">
        <f>'Depreciation Base'!$C$8</f>
        <v>6344</v>
      </c>
      <c r="H10" s="3">
        <f>'Depreciation Base'!C17</f>
        <v>145.44363636363636</v>
      </c>
      <c r="I10" s="3">
        <v>1000</v>
      </c>
      <c r="J10" s="12">
        <f t="shared" si="0"/>
        <v>20612.458253979599</v>
      </c>
      <c r="K10" s="3">
        <f t="shared" si="1"/>
        <v>-3812.4582539795992</v>
      </c>
      <c r="L10" s="3">
        <f t="shared" si="2"/>
        <v>-914.98998095510376</v>
      </c>
    </row>
    <row r="11" spans="1:14" x14ac:dyDescent="0.25">
      <c r="B11">
        <v>5</v>
      </c>
      <c r="C11" s="3">
        <f>'Gross Income'!C11</f>
        <v>16800</v>
      </c>
      <c r="D11" s="3">
        <f>'Annual Interest'!D8</f>
        <v>8286.808771165619</v>
      </c>
      <c r="E11" s="3">
        <f>'Taxes &amp; Insurance'!C29</f>
        <v>1702.1866328999999</v>
      </c>
      <c r="F11" s="3">
        <f>'Taxes &amp; Insurance'!D29</f>
        <v>2953.241379310346</v>
      </c>
      <c r="G11" s="3">
        <f>'Depreciation Base'!$C$8</f>
        <v>6344</v>
      </c>
      <c r="H11" s="3">
        <f>'Depreciation Base'!C18</f>
        <v>181.80363636363637</v>
      </c>
      <c r="I11" s="3">
        <v>1000</v>
      </c>
      <c r="J11" s="12">
        <f t="shared" si="0"/>
        <v>20468.040419739598</v>
      </c>
      <c r="K11" s="3">
        <f t="shared" si="1"/>
        <v>-3668.0404197395983</v>
      </c>
      <c r="L11" s="3">
        <f t="shared" si="2"/>
        <v>-880.32970073750357</v>
      </c>
    </row>
    <row r="12" spans="1:14" x14ac:dyDescent="0.25">
      <c r="B12">
        <v>6</v>
      </c>
      <c r="C12" s="3">
        <f>'Gross Income'!C12</f>
        <v>16800</v>
      </c>
      <c r="D12" s="3">
        <f>'Annual Interest'!D9</f>
        <v>8098.6657690329866</v>
      </c>
      <c r="E12" s="3">
        <f>'Taxes &amp; Insurance'!C30</f>
        <v>1702.1866328999999</v>
      </c>
      <c r="F12" s="3">
        <f>'Taxes &amp; Insurance'!D30</f>
        <v>2953.241379310346</v>
      </c>
      <c r="G12" s="3">
        <f>'Depreciation Base'!$C$8</f>
        <v>6344</v>
      </c>
      <c r="H12" s="3">
        <f>'Depreciation Base'!C19</f>
        <v>218.16363636363639</v>
      </c>
      <c r="I12" s="3">
        <v>1000</v>
      </c>
      <c r="J12" s="12">
        <f t="shared" si="0"/>
        <v>20316.257417606968</v>
      </c>
      <c r="K12" s="3">
        <f t="shared" si="1"/>
        <v>-3516.2574176069684</v>
      </c>
      <c r="L12" s="3">
        <f t="shared" si="2"/>
        <v>-843.90178022567238</v>
      </c>
    </row>
    <row r="13" spans="1:14" x14ac:dyDescent="0.25">
      <c r="B13">
        <v>7</v>
      </c>
      <c r="C13" s="3">
        <f>'Gross Income'!C13</f>
        <v>16800</v>
      </c>
      <c r="D13" s="3">
        <f>'Annual Interest'!D10</f>
        <v>7902.85753070391</v>
      </c>
      <c r="E13" s="3">
        <f>'Taxes &amp; Insurance'!C31</f>
        <v>1702.1866328999999</v>
      </c>
      <c r="F13" s="3">
        <f>'Taxes &amp; Insurance'!D31</f>
        <v>2953.241379310346</v>
      </c>
      <c r="G13" s="3">
        <f>'Depreciation Base'!$C$8</f>
        <v>6344</v>
      </c>
      <c r="H13" s="3">
        <f>'Depreciation Base'!C20</f>
        <v>254.5236363636364</v>
      </c>
      <c r="I13" s="3">
        <v>1000</v>
      </c>
      <c r="J13" s="12">
        <f t="shared" si="0"/>
        <v>20156.809179277894</v>
      </c>
      <c r="K13" s="3">
        <f t="shared" si="1"/>
        <v>-3356.8091792778941</v>
      </c>
      <c r="L13" s="3">
        <f t="shared" si="2"/>
        <v>-805.63420302669454</v>
      </c>
    </row>
    <row r="14" spans="1:14" x14ac:dyDescent="0.25">
      <c r="B14">
        <v>8</v>
      </c>
      <c r="C14" s="3">
        <f>'Gross Income'!C14</f>
        <v>16800</v>
      </c>
      <c r="D14" s="3">
        <f>'Annual Interest'!D11</f>
        <v>7699.0717626288997</v>
      </c>
      <c r="E14" s="3">
        <f>'Taxes &amp; Insurance'!C32</f>
        <v>1702.1866328999999</v>
      </c>
      <c r="F14" s="3">
        <f>'Taxes &amp; Insurance'!D32</f>
        <v>2953.241379310346</v>
      </c>
      <c r="G14" s="3">
        <f>'Depreciation Base'!$C$8</f>
        <v>6344</v>
      </c>
      <c r="H14" s="3">
        <f>'Depreciation Base'!C21</f>
        <v>290.88363636363641</v>
      </c>
      <c r="I14" s="3">
        <v>1000</v>
      </c>
      <c r="J14" s="12">
        <f t="shared" si="0"/>
        <v>19989.383411202882</v>
      </c>
      <c r="K14" s="3">
        <f t="shared" si="1"/>
        <v>-3189.3834112028817</v>
      </c>
      <c r="L14" s="3">
        <f t="shared" si="2"/>
        <v>-765.45201868869162</v>
      </c>
    </row>
    <row r="15" spans="1:14" x14ac:dyDescent="0.25">
      <c r="B15">
        <v>9</v>
      </c>
      <c r="C15" s="3">
        <f>'Gross Income'!C15</f>
        <v>16800</v>
      </c>
      <c r="D15" s="3">
        <f>'Annual Interest'!D12</f>
        <v>7486.9834479374204</v>
      </c>
      <c r="E15" s="3">
        <f>'Taxes &amp; Insurance'!C33</f>
        <v>1702.1866328999999</v>
      </c>
      <c r="F15" s="3">
        <f>'Taxes &amp; Insurance'!D33</f>
        <v>2953.241379310346</v>
      </c>
      <c r="G15" s="3">
        <f>'Depreciation Base'!$C$8</f>
        <v>6344</v>
      </c>
      <c r="H15" s="3">
        <f>'Depreciation Base'!C22</f>
        <v>327.24363636363643</v>
      </c>
      <c r="I15" s="3">
        <v>1000</v>
      </c>
      <c r="J15" s="12">
        <f t="shared" si="0"/>
        <v>19813.655096511404</v>
      </c>
      <c r="K15" s="3">
        <f t="shared" si="1"/>
        <v>-3013.6550965114038</v>
      </c>
      <c r="L15" s="3">
        <f t="shared" si="2"/>
        <v>-723.27722316273685</v>
      </c>
    </row>
    <row r="16" spans="1:14" x14ac:dyDescent="0.25">
      <c r="B16">
        <v>10</v>
      </c>
      <c r="C16" s="3">
        <f>'Gross Income'!C16</f>
        <v>16800</v>
      </c>
      <c r="D16" s="3">
        <f>'Annual Interest'!D13</f>
        <v>7266.2543280701557</v>
      </c>
      <c r="E16" s="3">
        <f>'Taxes &amp; Insurance'!C34</f>
        <v>1702.1866328999999</v>
      </c>
      <c r="F16" s="3">
        <f>'Taxes &amp; Insurance'!D34</f>
        <v>2953.241379310346</v>
      </c>
      <c r="G16" s="3">
        <f>'Depreciation Base'!$C$8</f>
        <v>6344</v>
      </c>
      <c r="H16" s="3">
        <f>'Depreciation Base'!C23</f>
        <v>363.60363636363644</v>
      </c>
      <c r="I16" s="3">
        <v>1000</v>
      </c>
      <c r="J16" s="12">
        <f t="shared" si="0"/>
        <v>19629.28597664414</v>
      </c>
      <c r="K16" s="3">
        <f t="shared" si="1"/>
        <v>-2829.2859766441397</v>
      </c>
      <c r="L16" s="3">
        <f t="shared" si="2"/>
        <v>-679.0286343945935</v>
      </c>
    </row>
    <row r="17" spans="2:12" x14ac:dyDescent="0.25">
      <c r="B17">
        <v>11</v>
      </c>
      <c r="C17" s="3">
        <f>'Gross Income'!C17</f>
        <v>16800</v>
      </c>
      <c r="D17" s="3">
        <f>'Annual Interest'!D14</f>
        <v>7036.5323632921672</v>
      </c>
      <c r="E17" s="3">
        <f>'Taxes &amp; Insurance'!C35</f>
        <v>1702.1866328999999</v>
      </c>
      <c r="F17" s="3">
        <f>'Taxes &amp; Insurance'!D35</f>
        <v>2953.241379310346</v>
      </c>
      <c r="G17" s="3">
        <f>'Depreciation Base'!$C$8</f>
        <v>6344</v>
      </c>
      <c r="H17" s="3">
        <f>'Depreciation Base'!C24</f>
        <v>399.96363636363645</v>
      </c>
      <c r="I17" s="3">
        <v>1000</v>
      </c>
      <c r="J17" s="12">
        <f t="shared" si="0"/>
        <v>19435.924011866151</v>
      </c>
      <c r="K17" s="3">
        <f t="shared" si="1"/>
        <v>-2635.924011866151</v>
      </c>
      <c r="L17" s="3">
        <f t="shared" si="2"/>
        <v>-632.6217628478762</v>
      </c>
    </row>
    <row r="18" spans="2:12" x14ac:dyDescent="0.25">
      <c r="B18">
        <v>12</v>
      </c>
      <c r="C18" s="3">
        <f>'Gross Income'!C18</f>
        <v>16800</v>
      </c>
      <c r="D18" s="3">
        <f>'Annual Interest'!D15</f>
        <v>6797.4511712265594</v>
      </c>
      <c r="E18" s="3">
        <f>'Taxes &amp; Insurance'!C36</f>
        <v>1702.1866328999999</v>
      </c>
      <c r="F18" s="3">
        <f>'Taxes &amp; Insurance'!D36</f>
        <v>2953.241379310346</v>
      </c>
      <c r="G18" s="3">
        <f>'Depreciation Base'!$C$8</f>
        <v>6344</v>
      </c>
      <c r="H18" s="3">
        <f>'Depreciation Base'!C25</f>
        <v>436.32363636363647</v>
      </c>
      <c r="I18" s="3">
        <v>1000</v>
      </c>
      <c r="J18" s="12">
        <f t="shared" si="0"/>
        <v>19233.202819800539</v>
      </c>
      <c r="K18" s="3">
        <f t="shared" si="1"/>
        <v>-2433.2028198005391</v>
      </c>
      <c r="L18" s="3">
        <f t="shared" si="2"/>
        <v>-583.96867675212934</v>
      </c>
    </row>
    <row r="19" spans="2:12" x14ac:dyDescent="0.25">
      <c r="B19">
        <v>13</v>
      </c>
      <c r="C19" s="3">
        <f>'Gross Income'!C19</f>
        <v>16800</v>
      </c>
      <c r="D19" s="3">
        <f>'Annual Interest'!D16</f>
        <v>6548.6294425130945</v>
      </c>
      <c r="E19" s="3">
        <f>'Taxes &amp; Insurance'!C37</f>
        <v>1702.1866328999999</v>
      </c>
      <c r="F19" s="3">
        <f>'Taxes &amp; Insurance'!D37</f>
        <v>2953.241379310346</v>
      </c>
      <c r="G19" s="3">
        <f>'Depreciation Base'!$C$8</f>
        <v>6344</v>
      </c>
      <c r="H19" s="3">
        <f>'Depreciation Base'!C26</f>
        <v>472.68363636363648</v>
      </c>
      <c r="I19" s="3">
        <v>1000</v>
      </c>
      <c r="J19" s="12">
        <f t="shared" si="0"/>
        <v>19020.741091087079</v>
      </c>
      <c r="K19" s="3">
        <f t="shared" si="1"/>
        <v>-2220.7410910870785</v>
      </c>
      <c r="L19" s="3">
        <f t="shared" si="2"/>
        <v>-532.97786186089888</v>
      </c>
    </row>
    <row r="20" spans="2:12" x14ac:dyDescent="0.25">
      <c r="B20">
        <v>14</v>
      </c>
      <c r="C20" s="3">
        <f>'Gross Income'!C20</f>
        <v>16800</v>
      </c>
      <c r="D20" s="3">
        <f>'Annual Interest'!D17</f>
        <v>6289.6703326598745</v>
      </c>
      <c r="E20" s="3">
        <f>'Taxes &amp; Insurance'!C38</f>
        <v>1702.1866328999999</v>
      </c>
      <c r="F20" s="3">
        <f>'Taxes &amp; Insurance'!D38</f>
        <v>2953.241379310346</v>
      </c>
      <c r="G20" s="3">
        <f>'Depreciation Base'!$C$8</f>
        <v>6344</v>
      </c>
      <c r="H20" s="3">
        <f>'Depreciation Base'!C27</f>
        <v>509.04363636363649</v>
      </c>
      <c r="I20" s="3">
        <v>1000</v>
      </c>
      <c r="J20" s="12">
        <f t="shared" si="0"/>
        <v>18798.141981233857</v>
      </c>
      <c r="K20" s="3">
        <f t="shared" si="1"/>
        <v>-1998.1419812338572</v>
      </c>
      <c r="L20" s="3">
        <f t="shared" si="2"/>
        <v>-479.55407549612573</v>
      </c>
    </row>
    <row r="21" spans="2:12" x14ac:dyDescent="0.25">
      <c r="B21">
        <v>15</v>
      </c>
      <c r="C21" s="3">
        <f>'Gross Income'!C21</f>
        <v>16800</v>
      </c>
      <c r="D21" s="3">
        <f>'Annual Interest'!D18</f>
        <v>6020.1608291180992</v>
      </c>
      <c r="E21" s="3">
        <f>'Taxes &amp; Insurance'!C39</f>
        <v>1702.1866328999999</v>
      </c>
      <c r="F21" s="3">
        <f>'Taxes &amp; Insurance'!D39</f>
        <v>2953.241379310346</v>
      </c>
      <c r="G21" s="3">
        <f>'Depreciation Base'!$C$8</f>
        <v>6344</v>
      </c>
      <c r="H21" s="3">
        <f>'Depreciation Base'!C28</f>
        <v>545.40363636363645</v>
      </c>
      <c r="I21" s="3">
        <v>1000</v>
      </c>
      <c r="J21" s="12">
        <f t="shared" si="0"/>
        <v>18564.992477692082</v>
      </c>
      <c r="K21" s="3">
        <f t="shared" si="1"/>
        <v>-1764.9924776920816</v>
      </c>
      <c r="L21" s="3">
        <f t="shared" si="2"/>
        <v>-423.59819464609956</v>
      </c>
    </row>
    <row r="22" spans="2:12" x14ac:dyDescent="0.25">
      <c r="B22">
        <v>16</v>
      </c>
      <c r="C22" s="3">
        <f>'Gross Income'!C22</f>
        <v>16800</v>
      </c>
      <c r="D22" s="3">
        <f>'Annual Interest'!D19</f>
        <v>5739.6710925704892</v>
      </c>
      <c r="E22" s="3">
        <f>'Taxes &amp; Insurance'!C40</f>
        <v>1702.1866328999999</v>
      </c>
      <c r="F22" s="3">
        <f>'Taxes &amp; Insurance'!D40</f>
        <v>2953.241379310346</v>
      </c>
      <c r="G22" s="3">
        <f>'Depreciation Base'!$C$8</f>
        <v>6344</v>
      </c>
      <c r="H22" s="3">
        <f>'Depreciation Base'!C29</f>
        <v>581.76363636363646</v>
      </c>
      <c r="I22" s="3">
        <v>1000</v>
      </c>
      <c r="J22" s="12">
        <f t="shared" si="0"/>
        <v>18320.862741144472</v>
      </c>
      <c r="K22" s="3">
        <f t="shared" si="1"/>
        <v>-1520.8627411444722</v>
      </c>
      <c r="L22" s="3">
        <f t="shared" si="2"/>
        <v>-365.00705787467331</v>
      </c>
    </row>
    <row r="23" spans="2:12" x14ac:dyDescent="0.25">
      <c r="B23">
        <v>17</v>
      </c>
      <c r="C23" s="3">
        <f>'Gross Income'!C23</f>
        <v>16800</v>
      </c>
      <c r="D23" s="3">
        <f>'Annual Interest'!D20</f>
        <v>5447.7537713827624</v>
      </c>
      <c r="E23" s="3">
        <f>'Taxes &amp; Insurance'!C41</f>
        <v>1702.1866328999999</v>
      </c>
      <c r="F23" s="3">
        <f>'Taxes &amp; Insurance'!D41</f>
        <v>2953.241379310346</v>
      </c>
      <c r="G23" s="3">
        <f>'Depreciation Base'!$C$8</f>
        <v>6344</v>
      </c>
      <c r="H23" s="3">
        <f>'Depreciation Base'!C30</f>
        <v>618.12363636363648</v>
      </c>
      <c r="I23" s="3">
        <v>1000</v>
      </c>
      <c r="J23" s="12">
        <f t="shared" si="0"/>
        <v>18065.305419956745</v>
      </c>
      <c r="K23" s="3">
        <f t="shared" si="1"/>
        <v>-1265.305419956745</v>
      </c>
      <c r="L23" s="3">
        <f t="shared" si="2"/>
        <v>-303.67330078961879</v>
      </c>
    </row>
    <row r="24" spans="2:12" x14ac:dyDescent="0.25">
      <c r="B24">
        <v>18</v>
      </c>
      <c r="C24" s="3">
        <f>'Gross Income'!C24</f>
        <v>16800</v>
      </c>
      <c r="D24" s="3">
        <f>'Annual Interest'!D21</f>
        <v>5143.943288124834</v>
      </c>
      <c r="E24" s="3">
        <f>'Taxes &amp; Insurance'!C42</f>
        <v>1702.1866328999999</v>
      </c>
      <c r="F24" s="3">
        <f>'Taxes &amp; Insurance'!D42</f>
        <v>2953.241379310346</v>
      </c>
      <c r="G24" s="3">
        <f>'Depreciation Base'!$C$8</f>
        <v>6344</v>
      </c>
      <c r="H24" s="3">
        <f>'Depreciation Base'!C31</f>
        <v>654.48363636363649</v>
      </c>
      <c r="I24" s="3">
        <v>1000</v>
      </c>
      <c r="J24" s="12">
        <f t="shared" si="0"/>
        <v>17797.854936698815</v>
      </c>
      <c r="K24" s="3">
        <f t="shared" si="1"/>
        <v>-997.85493669881544</v>
      </c>
      <c r="L24" s="3">
        <f t="shared" si="2"/>
        <v>-239.48518480771568</v>
      </c>
    </row>
    <row r="25" spans="2:12" x14ac:dyDescent="0.25">
      <c r="B25">
        <v>19</v>
      </c>
      <c r="C25" s="3">
        <f>'Gross Income'!C25</f>
        <v>16800</v>
      </c>
      <c r="D25" s="3">
        <f>'Annual Interest'!D22</f>
        <v>4827.7550970237708</v>
      </c>
      <c r="E25" s="3">
        <f>'Taxes &amp; Insurance'!C43</f>
        <v>1702.1866328999999</v>
      </c>
      <c r="F25" s="3">
        <f>'Taxes &amp; Insurance'!D43</f>
        <v>2953.241379310346</v>
      </c>
      <c r="G25" s="3">
        <f>'Depreciation Base'!$C$8</f>
        <v>6344</v>
      </c>
      <c r="H25" s="3">
        <f>'Depreciation Base'!C32</f>
        <v>690.84363636363651</v>
      </c>
      <c r="I25" s="3">
        <v>1000</v>
      </c>
      <c r="J25" s="12">
        <f t="shared" si="0"/>
        <v>17518.026745597752</v>
      </c>
      <c r="K25" s="3">
        <f t="shared" si="1"/>
        <v>-718.02674559775187</v>
      </c>
      <c r="L25" s="3">
        <f t="shared" si="2"/>
        <v>-172.32641894346045</v>
      </c>
    </row>
    <row r="26" spans="2:12" x14ac:dyDescent="0.25">
      <c r="B26">
        <v>20</v>
      </c>
      <c r="C26" s="3">
        <f>'Gross Income'!C26</f>
        <v>16800</v>
      </c>
      <c r="D26" s="3">
        <f>'Annual Interest'!D23</f>
        <v>4498.6849111642332</v>
      </c>
      <c r="E26" s="3">
        <f>'Taxes &amp; Insurance'!C44</f>
        <v>1702.1866328999999</v>
      </c>
      <c r="F26" s="3">
        <f>'Taxes &amp; Insurance'!D44</f>
        <v>2953.241379310346</v>
      </c>
      <c r="G26" s="3">
        <f>'Depreciation Base'!$C$8</f>
        <v>6344</v>
      </c>
      <c r="H26" s="3">
        <f>'Depreciation Base'!C33</f>
        <v>727.20363636363652</v>
      </c>
      <c r="I26" s="3">
        <v>1000</v>
      </c>
      <c r="J26" s="12">
        <f t="shared" si="0"/>
        <v>17225.316559738218</v>
      </c>
      <c r="K26" s="3">
        <f t="shared" si="1"/>
        <v>-425.31655973821762</v>
      </c>
      <c r="L26" s="3">
        <f t="shared" si="2"/>
        <v>-102.07597433717223</v>
      </c>
    </row>
    <row r="27" spans="2:12" x14ac:dyDescent="0.25">
      <c r="B27">
        <v>21</v>
      </c>
      <c r="C27" s="3">
        <f>'Gross Income'!C27</f>
        <v>16800</v>
      </c>
      <c r="D27" s="3">
        <f>'Annual Interest'!D24</f>
        <v>4156.2078982038765</v>
      </c>
      <c r="E27" s="3">
        <f>'Taxes &amp; Insurance'!C45</f>
        <v>1702.1866328999999</v>
      </c>
      <c r="F27" s="3">
        <f>'Taxes &amp; Insurance'!D45</f>
        <v>2953.241379310346</v>
      </c>
      <c r="G27" s="3">
        <f>'Depreciation Base'!$C$8</f>
        <v>6344</v>
      </c>
      <c r="H27" s="3">
        <f>'Depreciation Base'!C34</f>
        <v>763.56363636363653</v>
      </c>
      <c r="I27" s="3">
        <v>1000</v>
      </c>
      <c r="J27" s="12">
        <f t="shared" si="0"/>
        <v>16919.199546777862</v>
      </c>
      <c r="K27" s="3">
        <f t="shared" si="1"/>
        <v>-119.19954677786154</v>
      </c>
      <c r="L27" s="3">
        <f t="shared" si="2"/>
        <v>-28.607891226686768</v>
      </c>
    </row>
    <row r="28" spans="2:12" x14ac:dyDescent="0.25">
      <c r="B28">
        <v>22</v>
      </c>
      <c r="C28" s="3">
        <f>'Gross Income'!C28</f>
        <v>16800</v>
      </c>
      <c r="D28" s="3">
        <f>'Annual Interest'!D25</f>
        <v>3799.7778433209551</v>
      </c>
      <c r="E28" s="3">
        <f>'Taxes &amp; Insurance'!C46</f>
        <v>1702.1866328999999</v>
      </c>
      <c r="F28" s="3">
        <f>'Taxes &amp; Insurance'!D46</f>
        <v>2953.241379310346</v>
      </c>
      <c r="G28" s="3">
        <f>'Depreciation Base'!$C$8</f>
        <v>6344</v>
      </c>
      <c r="H28" s="3">
        <f>'Depreciation Base'!C35</f>
        <v>799.92363636363655</v>
      </c>
      <c r="I28" s="3">
        <v>1000</v>
      </c>
      <c r="J28" s="12">
        <f t="shared" si="0"/>
        <v>16599.129491894939</v>
      </c>
      <c r="K28" s="3">
        <f t="shared" si="1"/>
        <v>200.87050810506116</v>
      </c>
      <c r="L28" s="3">
        <f t="shared" si="2"/>
        <v>48.208921945214676</v>
      </c>
    </row>
    <row r="29" spans="2:12" x14ac:dyDescent="0.25">
      <c r="B29">
        <v>23</v>
      </c>
      <c r="C29" s="3">
        <f>'Gross Income'!C29</f>
        <v>16800</v>
      </c>
      <c r="D29" s="3">
        <f>'Annual Interest'!D26</f>
        <v>3428.8262780591185</v>
      </c>
      <c r="E29" s="3">
        <f>'Taxes &amp; Insurance'!C47</f>
        <v>1702.1866328999999</v>
      </c>
      <c r="F29" s="3">
        <f>'Taxes &amp; Insurance'!D47</f>
        <v>2953.241379310346</v>
      </c>
      <c r="G29" s="3">
        <f>'Depreciation Base'!$C$8</f>
        <v>6344</v>
      </c>
      <c r="H29" s="3">
        <f>'Depreciation Base'!C36</f>
        <v>836.28363636363656</v>
      </c>
      <c r="I29" s="3">
        <v>1000</v>
      </c>
      <c r="J29" s="12">
        <f t="shared" si="0"/>
        <v>16264.5379266331</v>
      </c>
      <c r="K29" s="3">
        <f t="shared" si="1"/>
        <v>535.46207336689986</v>
      </c>
      <c r="L29" s="3">
        <f t="shared" si="2"/>
        <v>128.51089760805596</v>
      </c>
    </row>
    <row r="30" spans="2:12" x14ac:dyDescent="0.25">
      <c r="B30">
        <v>24</v>
      </c>
      <c r="C30" s="3">
        <f>'Gross Income'!C30</f>
        <v>16800</v>
      </c>
      <c r="D30" s="3">
        <f>'Annual Interest'!D27</f>
        <v>3042.761573680003</v>
      </c>
      <c r="E30" s="3">
        <f>'Taxes &amp; Insurance'!C48</f>
        <v>1702.1866328999999</v>
      </c>
      <c r="F30" s="3">
        <f>'Taxes &amp; Insurance'!D48</f>
        <v>2953.241379310346</v>
      </c>
      <c r="G30" s="3">
        <f>'Depreciation Base'!$C$8</f>
        <v>6344</v>
      </c>
      <c r="H30" s="3">
        <f>'Depreciation Base'!C37</f>
        <v>872.64363636363657</v>
      </c>
      <c r="I30" s="3">
        <v>1000</v>
      </c>
      <c r="J30" s="12">
        <f t="shared" si="0"/>
        <v>15914.833222253985</v>
      </c>
      <c r="K30" s="3">
        <f t="shared" si="1"/>
        <v>885.16677774601521</v>
      </c>
      <c r="L30" s="3">
        <f t="shared" si="2"/>
        <v>212.44002665904364</v>
      </c>
    </row>
    <row r="31" spans="2:12" x14ac:dyDescent="0.25">
      <c r="B31">
        <v>25</v>
      </c>
      <c r="C31" s="3">
        <f>'Gross Income'!C31</f>
        <v>16800</v>
      </c>
      <c r="D31" s="3">
        <f>'Annual Interest'!D28</f>
        <v>2640.9679975776098</v>
      </c>
      <c r="E31" s="3">
        <f>'Taxes &amp; Insurance'!C49</f>
        <v>1702.1866328999999</v>
      </c>
      <c r="F31" s="3">
        <f>'Taxes &amp; Insurance'!D49</f>
        <v>2953.241379310346</v>
      </c>
      <c r="G31" s="3">
        <f>'Depreciation Base'!$C$8</f>
        <v>6344</v>
      </c>
      <c r="H31" s="3">
        <f>'Depreciation Base'!C38</f>
        <v>909.00363636363659</v>
      </c>
      <c r="I31" s="3">
        <v>1000</v>
      </c>
      <c r="J31" s="12">
        <f t="shared" si="0"/>
        <v>15549.399646151593</v>
      </c>
      <c r="K31" s="3">
        <f t="shared" si="1"/>
        <v>1250.6003538484074</v>
      </c>
      <c r="L31" s="3">
        <f t="shared" si="2"/>
        <v>300.14408492361775</v>
      </c>
    </row>
    <row r="32" spans="2:12" x14ac:dyDescent="0.25">
      <c r="B32">
        <v>26</v>
      </c>
      <c r="C32" s="3">
        <f>'Gross Income'!C32</f>
        <v>16800</v>
      </c>
      <c r="D32" s="3">
        <f>'Annual Interest'!D29</f>
        <v>2222.8047312495451</v>
      </c>
      <c r="E32" s="3">
        <f>'Taxes &amp; Insurance'!C50</f>
        <v>1702.1866328999999</v>
      </c>
      <c r="F32" s="3">
        <f>'Taxes &amp; Insurance'!D50</f>
        <v>2953.241379310346</v>
      </c>
      <c r="G32" s="3">
        <f>'Depreciation Base'!$C$8</f>
        <v>6344</v>
      </c>
      <c r="H32" s="3">
        <f>'Depreciation Base'!C39</f>
        <v>945.3636363636366</v>
      </c>
      <c r="I32" s="3">
        <v>1000</v>
      </c>
      <c r="J32" s="12">
        <f t="shared" si="0"/>
        <v>15167.596379823528</v>
      </c>
      <c r="K32" s="3">
        <f t="shared" si="1"/>
        <v>1632.403620176472</v>
      </c>
      <c r="L32" s="3">
        <f t="shared" si="2"/>
        <v>391.77686884235328</v>
      </c>
    </row>
    <row r="33" spans="2:12" x14ac:dyDescent="0.25">
      <c r="B33">
        <v>27</v>
      </c>
      <c r="C33" s="3">
        <f>'Gross Income'!C33</f>
        <v>16800</v>
      </c>
      <c r="D33" s="3">
        <f>'Annual Interest'!D30</f>
        <v>1787.6048482588953</v>
      </c>
      <c r="E33" s="3">
        <f>'Taxes &amp; Insurance'!C51</f>
        <v>1702.1866328999999</v>
      </c>
      <c r="F33" s="3">
        <f>'Taxes &amp; Insurance'!D51</f>
        <v>2953.241379310346</v>
      </c>
      <c r="G33" s="3">
        <f>'Depreciation Base'!$C$8</f>
        <v>6344</v>
      </c>
      <c r="H33" s="3">
        <f>'Depreciation Base'!C40</f>
        <v>981.72363636363661</v>
      </c>
      <c r="I33" s="3">
        <v>1000</v>
      </c>
      <c r="J33" s="12">
        <f t="shared" si="0"/>
        <v>14768.756496832877</v>
      </c>
      <c r="K33" s="3">
        <f t="shared" si="1"/>
        <v>2031.243503167123</v>
      </c>
      <c r="L33" s="3">
        <f t="shared" si="2"/>
        <v>487.49844076010947</v>
      </c>
    </row>
    <row r="34" spans="2:12" x14ac:dyDescent="0.25">
      <c r="B34">
        <v>28</v>
      </c>
      <c r="C34" s="3">
        <f>'Gross Income'!C34</f>
        <v>16800</v>
      </c>
      <c r="D34" s="3">
        <f>'Annual Interest'!D31</f>
        <v>1334.6742505566945</v>
      </c>
      <c r="E34" s="3">
        <f>'Taxes &amp; Insurance'!C52</f>
        <v>1702.1866328999999</v>
      </c>
      <c r="F34" s="3">
        <f>'Taxes &amp; Insurance'!D52</f>
        <v>2953.241379310346</v>
      </c>
      <c r="G34" s="3">
        <f>'Depreciation Base'!$C$8</f>
        <v>6344</v>
      </c>
      <c r="H34" s="3">
        <f>'Depreciation Base'!C41</f>
        <v>1018.0836363636366</v>
      </c>
      <c r="I34" s="3">
        <v>1000</v>
      </c>
      <c r="J34" s="12">
        <f t="shared" si="0"/>
        <v>14352.185899130678</v>
      </c>
      <c r="K34" s="3">
        <f t="shared" si="1"/>
        <v>2447.8141008693219</v>
      </c>
      <c r="L34" s="3">
        <f t="shared" si="2"/>
        <v>587.47538420863725</v>
      </c>
    </row>
    <row r="35" spans="2:12" x14ac:dyDescent="0.25">
      <c r="B35">
        <v>29</v>
      </c>
      <c r="C35" s="3">
        <f>'Gross Income'!C35</f>
        <v>16800</v>
      </c>
      <c r="D35" s="3">
        <f>'Annual Interest'!D32</f>
        <v>863.29056146852417</v>
      </c>
      <c r="E35" s="3">
        <f>'Taxes &amp; Insurance'!C53</f>
        <v>1702.1866328999999</v>
      </c>
      <c r="F35" s="3">
        <f>'Taxes &amp; Insurance'!D53</f>
        <v>2953.241379310346</v>
      </c>
      <c r="G35" s="3">
        <f>'Depreciation Base'!$C$8</f>
        <v>6344</v>
      </c>
      <c r="H35" s="3">
        <f>'Depreciation Base'!C42</f>
        <v>1054.4436363636366</v>
      </c>
      <c r="I35" s="3">
        <v>1000</v>
      </c>
      <c r="J35" s="12">
        <f t="shared" si="0"/>
        <v>13917.162210042507</v>
      </c>
      <c r="K35" s="3">
        <f t="shared" si="1"/>
        <v>2882.8377899574934</v>
      </c>
      <c r="L35" s="3">
        <f t="shared" si="2"/>
        <v>691.88106958979836</v>
      </c>
    </row>
    <row r="36" spans="2:12" x14ac:dyDescent="0.25">
      <c r="B36">
        <v>30</v>
      </c>
      <c r="C36" s="3">
        <f>'Gross Income'!C36</f>
        <v>16800</v>
      </c>
      <c r="D36" s="3">
        <f>'Annual Interest'!D33</f>
        <v>372.70197357967902</v>
      </c>
      <c r="E36" s="3">
        <f>'Taxes &amp; Insurance'!C54</f>
        <v>1702.1866328999999</v>
      </c>
      <c r="F36" s="3">
        <f>'Taxes &amp; Insurance'!D54</f>
        <v>2953.241379310346</v>
      </c>
      <c r="G36" s="3">
        <f>'Depreciation Base'!$C$8</f>
        <v>6344</v>
      </c>
      <c r="H36" s="3">
        <f>'Depreciation Base'!C43</f>
        <v>1090.8036363636365</v>
      </c>
      <c r="I36" s="3">
        <v>1000</v>
      </c>
      <c r="J36" s="12">
        <f t="shared" si="0"/>
        <v>13462.933622153661</v>
      </c>
      <c r="K36" s="3">
        <f t="shared" si="1"/>
        <v>3337.0663778463386</v>
      </c>
      <c r="L36" s="3">
        <f t="shared" si="2"/>
        <v>800.89593068312126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3184E-3C1E-41E5-B826-D9FB2EBE69ED}">
  <dimension ref="A1:L37"/>
  <sheetViews>
    <sheetView showGridLines="0" workbookViewId="0"/>
  </sheetViews>
  <sheetFormatPr defaultRowHeight="15" x14ac:dyDescent="0.25"/>
  <cols>
    <col min="2" max="2" width="4.85546875" bestFit="1" customWidth="1"/>
    <col min="3" max="3" width="24.42578125" bestFit="1" customWidth="1"/>
    <col min="4" max="4" width="12.140625" bestFit="1" customWidth="1"/>
    <col min="5" max="5" width="10.5703125" bestFit="1" customWidth="1"/>
    <col min="6" max="6" width="12.140625" bestFit="1" customWidth="1"/>
    <col min="7" max="7" width="15" bestFit="1" customWidth="1"/>
    <col min="8" max="8" width="18.5703125" bestFit="1" customWidth="1"/>
    <col min="9" max="10" width="12.140625" bestFit="1" customWidth="1"/>
    <col min="11" max="11" width="10.5703125" bestFit="1" customWidth="1"/>
    <col min="12" max="12" width="12.28515625" bestFit="1" customWidth="1"/>
  </cols>
  <sheetData>
    <row r="1" spans="1:12" x14ac:dyDescent="0.25">
      <c r="A1" t="e" vm="1">
        <v>#VALUE!</v>
      </c>
    </row>
    <row r="2" spans="1:12" x14ac:dyDescent="0.25">
      <c r="C2" s="10" t="s">
        <v>46</v>
      </c>
      <c r="D2" s="10"/>
    </row>
    <row r="3" spans="1:12" x14ac:dyDescent="0.25">
      <c r="C3" t="s">
        <v>43</v>
      </c>
      <c r="D3" s="3">
        <f>SUM(J8:J37)</f>
        <v>171720.07198918215</v>
      </c>
    </row>
    <row r="4" spans="1:12" ht="15.75" thickBot="1" x14ac:dyDescent="0.3">
      <c r="C4" t="s">
        <v>45</v>
      </c>
      <c r="D4" s="3">
        <f>'Amortization Table'!D8</f>
        <v>226005</v>
      </c>
    </row>
    <row r="5" spans="1:12" ht="15.75" thickBot="1" x14ac:dyDescent="0.3">
      <c r="C5" t="s">
        <v>47</v>
      </c>
      <c r="D5" s="13">
        <f>SUM(D3:D4)</f>
        <v>397725.07198918215</v>
      </c>
      <c r="E5" s="3"/>
    </row>
    <row r="7" spans="1:12" x14ac:dyDescent="0.25">
      <c r="B7" t="s">
        <v>19</v>
      </c>
      <c r="C7" t="s">
        <v>20</v>
      </c>
      <c r="D7" t="s">
        <v>6</v>
      </c>
      <c r="E7" t="s">
        <v>27</v>
      </c>
      <c r="F7" t="s">
        <v>34</v>
      </c>
      <c r="G7" t="s">
        <v>42</v>
      </c>
      <c r="H7" t="s">
        <v>44</v>
      </c>
      <c r="I7" t="s">
        <v>39</v>
      </c>
      <c r="J7" t="s">
        <v>43</v>
      </c>
      <c r="K7" s="9" t="s">
        <v>7</v>
      </c>
      <c r="L7" s="9" t="s">
        <v>51</v>
      </c>
    </row>
    <row r="8" spans="1:12" x14ac:dyDescent="0.25">
      <c r="B8">
        <v>1</v>
      </c>
      <c r="C8" s="1">
        <f>'Gross Income'!C7</f>
        <v>16800</v>
      </c>
      <c r="D8" s="1">
        <f>'Annual Interest'!D4</f>
        <v>8968.5563248383914</v>
      </c>
      <c r="E8" s="1">
        <f>'Taxes &amp; Insurance'!C25</f>
        <v>1702.1866328999999</v>
      </c>
      <c r="F8" s="1">
        <f>'Taxes &amp; Insurance'!D25</f>
        <v>2953.241379310346</v>
      </c>
      <c r="G8" s="1">
        <v>1000</v>
      </c>
      <c r="H8" s="1">
        <f>'Tax Income'!L7</f>
        <v>-1009.0435136189693</v>
      </c>
      <c r="I8" s="1">
        <f>SUM(D8:H8)</f>
        <v>13614.940823429768</v>
      </c>
      <c r="J8" s="1">
        <f>C8-I8</f>
        <v>3185.059176570232</v>
      </c>
      <c r="K8" s="1">
        <f>VLOOKUP(B8,'Annual Interest'!$C:$E,3,FALSE)</f>
        <v>3936.2170261920473</v>
      </c>
      <c r="L8" s="1">
        <f>SUM(J8:K8)</f>
        <v>7121.2762027622794</v>
      </c>
    </row>
    <row r="9" spans="1:12" x14ac:dyDescent="0.25">
      <c r="B9">
        <v>2</v>
      </c>
      <c r="C9" s="1">
        <f>'Gross Income'!C8</f>
        <v>16800</v>
      </c>
      <c r="D9" s="1">
        <f>'Annual Interest'!D5</f>
        <v>8808.1887699241834</v>
      </c>
      <c r="E9" s="1">
        <f>'Taxes &amp; Insurance'!C26</f>
        <v>1702.1866328999999</v>
      </c>
      <c r="F9" s="1">
        <f>'Taxes &amp; Insurance'!D26</f>
        <v>2953.241379310346</v>
      </c>
      <c r="G9" s="1">
        <v>1000</v>
      </c>
      <c r="H9" s="1">
        <f>'Tax Income'!L8</f>
        <v>-979.28170043955993</v>
      </c>
      <c r="I9" s="1">
        <f t="shared" ref="I9:I37" si="0">SUM(D9:G9)</f>
        <v>14463.61678213453</v>
      </c>
      <c r="J9" s="1">
        <f t="shared" ref="J9:J37" si="1">C9-I9</f>
        <v>2336.3832178654702</v>
      </c>
      <c r="K9" s="1">
        <f>VLOOKUP(B9,'Annual Interest'!$C:$E,3,FALSE)</f>
        <v>4096.5845811062554</v>
      </c>
      <c r="L9" s="1">
        <f t="shared" ref="L9:L37" si="2">SUM(J9:K9)</f>
        <v>6432.9677989717256</v>
      </c>
    </row>
    <row r="10" spans="1:12" x14ac:dyDescent="0.25">
      <c r="B10">
        <v>3</v>
      </c>
      <c r="C10" s="1">
        <f>'Gross Income'!C9</f>
        <v>16800</v>
      </c>
      <c r="D10" s="1">
        <f>'Annual Interest'!D6</f>
        <v>8641.2875933884952</v>
      </c>
      <c r="E10" s="1">
        <f>'Taxes &amp; Insurance'!C27</f>
        <v>1702.1866328999999</v>
      </c>
      <c r="F10" s="1">
        <f>'Taxes &amp; Insurance'!D27</f>
        <v>2953.241379310346</v>
      </c>
      <c r="G10" s="1">
        <v>1000</v>
      </c>
      <c r="H10" s="1">
        <f>'Tax Income'!L9</f>
        <v>-947.95181807099493</v>
      </c>
      <c r="I10" s="1">
        <f t="shared" si="0"/>
        <v>14296.715605598842</v>
      </c>
      <c r="J10" s="1">
        <f t="shared" si="1"/>
        <v>2503.2843944011584</v>
      </c>
      <c r="K10" s="1">
        <f>VLOOKUP(B10,'Annual Interest'!$C:$E,3,FALSE)</f>
        <v>4263.4857576419445</v>
      </c>
      <c r="L10" s="1">
        <f t="shared" si="2"/>
        <v>6766.7701520431028</v>
      </c>
    </row>
    <row r="11" spans="1:12" x14ac:dyDescent="0.25">
      <c r="B11">
        <v>4</v>
      </c>
      <c r="C11" s="1">
        <f>'Gross Income'!C10</f>
        <v>16800</v>
      </c>
      <c r="D11" s="1">
        <f>'Annual Interest'!D7</f>
        <v>8467.5866054056132</v>
      </c>
      <c r="E11" s="1">
        <f>'Taxes &amp; Insurance'!C28</f>
        <v>1702.1866328999999</v>
      </c>
      <c r="F11" s="1">
        <f>'Taxes &amp; Insurance'!D28</f>
        <v>2953.241379310346</v>
      </c>
      <c r="G11" s="1">
        <v>1000</v>
      </c>
      <c r="H11" s="1">
        <f>'Tax Income'!L10</f>
        <v>-914.98998095510376</v>
      </c>
      <c r="I11" s="1">
        <f t="shared" si="0"/>
        <v>14123.01461761596</v>
      </c>
      <c r="J11" s="1">
        <f t="shared" si="1"/>
        <v>2676.9853823840403</v>
      </c>
      <c r="K11" s="1">
        <f>VLOOKUP(B11,'Annual Interest'!$C:$E,3,FALSE)</f>
        <v>4437.1867456248237</v>
      </c>
      <c r="L11" s="1">
        <f t="shared" si="2"/>
        <v>7114.1721280088641</v>
      </c>
    </row>
    <row r="12" spans="1:12" x14ac:dyDescent="0.25">
      <c r="B12">
        <v>5</v>
      </c>
      <c r="C12" s="1">
        <f>'Gross Income'!C11</f>
        <v>16800</v>
      </c>
      <c r="D12" s="1">
        <f>'Annual Interest'!D8</f>
        <v>8286.808771165619</v>
      </c>
      <c r="E12" s="1">
        <f>'Taxes &amp; Insurance'!C29</f>
        <v>1702.1866328999999</v>
      </c>
      <c r="F12" s="1">
        <f>'Taxes &amp; Insurance'!D29</f>
        <v>2953.241379310346</v>
      </c>
      <c r="G12" s="1">
        <v>1000</v>
      </c>
      <c r="H12" s="1">
        <f>'Tax Income'!L11</f>
        <v>-880.32970073750357</v>
      </c>
      <c r="I12" s="1">
        <f t="shared" si="0"/>
        <v>13942.236783375965</v>
      </c>
      <c r="J12" s="1">
        <f t="shared" si="1"/>
        <v>2857.7632166240346</v>
      </c>
      <c r="K12" s="1">
        <f>VLOOKUP(B12,'Annual Interest'!$C:$E,3,FALSE)</f>
        <v>4617.9645798648198</v>
      </c>
      <c r="L12" s="1">
        <f t="shared" si="2"/>
        <v>7475.7277964888544</v>
      </c>
    </row>
    <row r="13" spans="1:12" x14ac:dyDescent="0.25">
      <c r="B13">
        <v>6</v>
      </c>
      <c r="C13" s="1">
        <f>'Gross Income'!C12</f>
        <v>16800</v>
      </c>
      <c r="D13" s="1">
        <f>'Annual Interest'!D9</f>
        <v>8098.6657690329866</v>
      </c>
      <c r="E13" s="1">
        <f>'Taxes &amp; Insurance'!C30</f>
        <v>1702.1866328999999</v>
      </c>
      <c r="F13" s="1">
        <f>'Taxes &amp; Insurance'!D30</f>
        <v>2953.241379310346</v>
      </c>
      <c r="G13" s="1">
        <v>1000</v>
      </c>
      <c r="H13" s="1">
        <f>'Tax Income'!L12</f>
        <v>-843.90178022567238</v>
      </c>
      <c r="I13" s="1">
        <f t="shared" si="0"/>
        <v>13754.093781243333</v>
      </c>
      <c r="J13" s="1">
        <f t="shared" si="1"/>
        <v>3045.9062187566669</v>
      </c>
      <c r="K13" s="1">
        <f>VLOOKUP(B13,'Annual Interest'!$C:$E,3,FALSE)</f>
        <v>4806.1075819974521</v>
      </c>
      <c r="L13" s="1">
        <f t="shared" si="2"/>
        <v>7852.0138007541191</v>
      </c>
    </row>
    <row r="14" spans="1:12" x14ac:dyDescent="0.25">
      <c r="B14">
        <v>7</v>
      </c>
      <c r="C14" s="1">
        <f>'Gross Income'!C13</f>
        <v>16800</v>
      </c>
      <c r="D14" s="1">
        <f>'Annual Interest'!D10</f>
        <v>7902.85753070391</v>
      </c>
      <c r="E14" s="1">
        <f>'Taxes &amp; Insurance'!C31</f>
        <v>1702.1866328999999</v>
      </c>
      <c r="F14" s="1">
        <f>'Taxes &amp; Insurance'!D31</f>
        <v>2953.241379310346</v>
      </c>
      <c r="G14" s="1">
        <v>1000</v>
      </c>
      <c r="H14" s="1">
        <f>'Tax Income'!L13</f>
        <v>-805.63420302669454</v>
      </c>
      <c r="I14" s="1">
        <f t="shared" si="0"/>
        <v>13558.285542914256</v>
      </c>
      <c r="J14" s="1">
        <f t="shared" si="1"/>
        <v>3241.7144570857436</v>
      </c>
      <c r="K14" s="1">
        <f>VLOOKUP(B14,'Annual Interest'!$C:$E,3,FALSE)</f>
        <v>5001.9158203265288</v>
      </c>
      <c r="L14" s="1">
        <f t="shared" si="2"/>
        <v>8243.6302774122723</v>
      </c>
    </row>
    <row r="15" spans="1:12" x14ac:dyDescent="0.25">
      <c r="B15">
        <v>8</v>
      </c>
      <c r="C15" s="1">
        <f>'Gross Income'!C14</f>
        <v>16800</v>
      </c>
      <c r="D15" s="1">
        <f>'Annual Interest'!D11</f>
        <v>7699.0717626288997</v>
      </c>
      <c r="E15" s="1">
        <f>'Taxes &amp; Insurance'!C32</f>
        <v>1702.1866328999999</v>
      </c>
      <c r="F15" s="1">
        <f>'Taxes &amp; Insurance'!D32</f>
        <v>2953.241379310346</v>
      </c>
      <c r="G15" s="1">
        <v>1000</v>
      </c>
      <c r="H15" s="1">
        <f>'Tax Income'!L14</f>
        <v>-765.45201868869162</v>
      </c>
      <c r="I15" s="1">
        <f t="shared" si="0"/>
        <v>13354.499774839245</v>
      </c>
      <c r="J15" s="1">
        <f t="shared" si="1"/>
        <v>3445.5002251607548</v>
      </c>
      <c r="K15" s="1">
        <f>VLOOKUP(B15,'Annual Interest'!$C:$E,3,FALSE)</f>
        <v>5205.7015884015382</v>
      </c>
      <c r="L15" s="1">
        <f t="shared" si="2"/>
        <v>8651.201813562293</v>
      </c>
    </row>
    <row r="16" spans="1:12" x14ac:dyDescent="0.25">
      <c r="B16">
        <v>9</v>
      </c>
      <c r="C16" s="1">
        <f>'Gross Income'!C15</f>
        <v>16800</v>
      </c>
      <c r="D16" s="1">
        <f>'Annual Interest'!D12</f>
        <v>7486.9834479374204</v>
      </c>
      <c r="E16" s="1">
        <f>'Taxes &amp; Insurance'!C33</f>
        <v>1702.1866328999999</v>
      </c>
      <c r="F16" s="1">
        <f>'Taxes &amp; Insurance'!D33</f>
        <v>2953.241379310346</v>
      </c>
      <c r="G16" s="1">
        <v>1000</v>
      </c>
      <c r="H16" s="1">
        <f>'Tax Income'!L15</f>
        <v>-723.27722316273685</v>
      </c>
      <c r="I16" s="1">
        <f t="shared" si="0"/>
        <v>13142.411460147767</v>
      </c>
      <c r="J16" s="1">
        <f t="shared" si="1"/>
        <v>3657.5885398522332</v>
      </c>
      <c r="K16" s="1">
        <f>VLOOKUP(B16,'Annual Interest'!$C:$E,3,FALSE)</f>
        <v>5417.7899030930175</v>
      </c>
      <c r="L16" s="1">
        <f t="shared" si="2"/>
        <v>9075.3784429452498</v>
      </c>
    </row>
    <row r="17" spans="2:12" x14ac:dyDescent="0.25">
      <c r="B17">
        <v>10</v>
      </c>
      <c r="C17" s="1">
        <f>'Gross Income'!C16</f>
        <v>16800</v>
      </c>
      <c r="D17" s="1">
        <f>'Annual Interest'!D13</f>
        <v>7266.2543280701557</v>
      </c>
      <c r="E17" s="1">
        <f>'Taxes &amp; Insurance'!C34</f>
        <v>1702.1866328999999</v>
      </c>
      <c r="F17" s="1">
        <f>'Taxes &amp; Insurance'!D34</f>
        <v>2953.241379310346</v>
      </c>
      <c r="G17" s="1">
        <v>1000</v>
      </c>
      <c r="H17" s="1">
        <f>'Tax Income'!L16</f>
        <v>-679.0286343945935</v>
      </c>
      <c r="I17" s="1">
        <f t="shared" si="0"/>
        <v>12921.682340280502</v>
      </c>
      <c r="J17" s="1">
        <f t="shared" si="1"/>
        <v>3878.3176597194979</v>
      </c>
      <c r="K17" s="1">
        <f>VLOOKUP(B17,'Annual Interest'!$C:$E,3,FALSE)</f>
        <v>5638.5190229602849</v>
      </c>
      <c r="L17" s="1">
        <f t="shared" si="2"/>
        <v>9516.8366826797828</v>
      </c>
    </row>
    <row r="18" spans="2:12" x14ac:dyDescent="0.25">
      <c r="B18">
        <v>11</v>
      </c>
      <c r="C18" s="1">
        <f>'Gross Income'!C17</f>
        <v>16800</v>
      </c>
      <c r="D18" s="1">
        <f>'Annual Interest'!D14</f>
        <v>7036.5323632921672</v>
      </c>
      <c r="E18" s="1">
        <f>'Taxes &amp; Insurance'!C35</f>
        <v>1702.1866328999999</v>
      </c>
      <c r="F18" s="1">
        <f>'Taxes &amp; Insurance'!D35</f>
        <v>2953.241379310346</v>
      </c>
      <c r="G18" s="1">
        <v>1000</v>
      </c>
      <c r="H18" s="1">
        <f>'Tax Income'!L17</f>
        <v>-632.6217628478762</v>
      </c>
      <c r="I18" s="1">
        <f t="shared" si="0"/>
        <v>12691.960375502513</v>
      </c>
      <c r="J18" s="1">
        <f t="shared" si="1"/>
        <v>4108.0396244974872</v>
      </c>
      <c r="K18" s="1">
        <f>VLOOKUP(B18,'Annual Interest'!$C:$E,3,FALSE)</f>
        <v>5868.2409877382715</v>
      </c>
      <c r="L18" s="1">
        <f t="shared" si="2"/>
        <v>9976.2806122357579</v>
      </c>
    </row>
    <row r="19" spans="2:12" x14ac:dyDescent="0.25">
      <c r="B19">
        <v>12</v>
      </c>
      <c r="C19" s="1">
        <f>'Gross Income'!C18</f>
        <v>16800</v>
      </c>
      <c r="D19" s="1">
        <f>'Annual Interest'!D15</f>
        <v>6797.4511712265594</v>
      </c>
      <c r="E19" s="1">
        <f>'Taxes &amp; Insurance'!C36</f>
        <v>1702.1866328999999</v>
      </c>
      <c r="F19" s="1">
        <f>'Taxes &amp; Insurance'!D36</f>
        <v>2953.241379310346</v>
      </c>
      <c r="G19" s="1">
        <v>1000</v>
      </c>
      <c r="H19" s="1">
        <f>'Tax Income'!L18</f>
        <v>-583.96867675212934</v>
      </c>
      <c r="I19" s="1">
        <f t="shared" si="0"/>
        <v>12452.879183436906</v>
      </c>
      <c r="J19" s="1">
        <f t="shared" si="1"/>
        <v>4347.1208165630942</v>
      </c>
      <c r="K19" s="1">
        <f>VLOOKUP(B19,'Annual Interest'!$C:$E,3,FALSE)</f>
        <v>6107.3221798038794</v>
      </c>
      <c r="L19" s="1">
        <f t="shared" si="2"/>
        <v>10454.442996366974</v>
      </c>
    </row>
    <row r="20" spans="2:12" x14ac:dyDescent="0.25">
      <c r="B20">
        <v>13</v>
      </c>
      <c r="C20" s="1">
        <f>'Gross Income'!C19</f>
        <v>16800</v>
      </c>
      <c r="D20" s="1">
        <f>'Annual Interest'!D16</f>
        <v>6548.6294425130945</v>
      </c>
      <c r="E20" s="1">
        <f>'Taxes &amp; Insurance'!C37</f>
        <v>1702.1866328999999</v>
      </c>
      <c r="F20" s="1">
        <f>'Taxes &amp; Insurance'!D37</f>
        <v>2953.241379310346</v>
      </c>
      <c r="G20" s="1">
        <v>1000</v>
      </c>
      <c r="H20" s="1">
        <f>'Tax Income'!L19</f>
        <v>-532.97786186089888</v>
      </c>
      <c r="I20" s="1">
        <f t="shared" si="0"/>
        <v>12204.057454723441</v>
      </c>
      <c r="J20" s="1">
        <f t="shared" si="1"/>
        <v>4595.942545276559</v>
      </c>
      <c r="K20" s="1">
        <f>VLOOKUP(B20,'Annual Interest'!$C:$E,3,FALSE)</f>
        <v>6356.1439085173442</v>
      </c>
      <c r="L20" s="1">
        <f t="shared" si="2"/>
        <v>10952.086453793903</v>
      </c>
    </row>
    <row r="21" spans="2:12" x14ac:dyDescent="0.25">
      <c r="B21">
        <v>14</v>
      </c>
      <c r="C21" s="1">
        <f>'Gross Income'!C20</f>
        <v>16800</v>
      </c>
      <c r="D21" s="1">
        <f>'Annual Interest'!D17</f>
        <v>6289.6703326598745</v>
      </c>
      <c r="E21" s="1">
        <f>'Taxes &amp; Insurance'!C38</f>
        <v>1702.1866328999999</v>
      </c>
      <c r="F21" s="1">
        <f>'Taxes &amp; Insurance'!D38</f>
        <v>2953.241379310346</v>
      </c>
      <c r="G21" s="1">
        <v>1000</v>
      </c>
      <c r="H21" s="1">
        <f>'Tax Income'!L20</f>
        <v>-479.55407549612573</v>
      </c>
      <c r="I21" s="1">
        <f t="shared" si="0"/>
        <v>11945.098344870221</v>
      </c>
      <c r="J21" s="1">
        <f t="shared" si="1"/>
        <v>4854.9016551297791</v>
      </c>
      <c r="K21" s="1">
        <f>VLOOKUP(B21,'Annual Interest'!$C:$E,3,FALSE)</f>
        <v>6615.1030183705643</v>
      </c>
      <c r="L21" s="1">
        <f t="shared" si="2"/>
        <v>11470.004673500343</v>
      </c>
    </row>
    <row r="22" spans="2:12" x14ac:dyDescent="0.25">
      <c r="B22">
        <v>15</v>
      </c>
      <c r="C22" s="1">
        <f>'Gross Income'!C21</f>
        <v>16800</v>
      </c>
      <c r="D22" s="1">
        <f>'Annual Interest'!D18</f>
        <v>6020.1608291180992</v>
      </c>
      <c r="E22" s="1">
        <f>'Taxes &amp; Insurance'!C39</f>
        <v>1702.1866328999999</v>
      </c>
      <c r="F22" s="1">
        <f>'Taxes &amp; Insurance'!D39</f>
        <v>2953.241379310346</v>
      </c>
      <c r="G22" s="1">
        <v>1000</v>
      </c>
      <c r="H22" s="1">
        <f>'Tax Income'!L21</f>
        <v>-423.59819464609956</v>
      </c>
      <c r="I22" s="1">
        <f t="shared" si="0"/>
        <v>11675.588841328445</v>
      </c>
      <c r="J22" s="1">
        <f t="shared" si="1"/>
        <v>5124.4111586715553</v>
      </c>
      <c r="K22" s="1">
        <f>VLOOKUP(B22,'Annual Interest'!$C:$E,3,FALSE)</f>
        <v>6884.6125219123396</v>
      </c>
      <c r="L22" s="1">
        <f t="shared" si="2"/>
        <v>12009.023680583894</v>
      </c>
    </row>
    <row r="23" spans="2:12" x14ac:dyDescent="0.25">
      <c r="B23">
        <v>16</v>
      </c>
      <c r="C23" s="1">
        <f>'Gross Income'!C22</f>
        <v>16800</v>
      </c>
      <c r="D23" s="1">
        <f>'Annual Interest'!D19</f>
        <v>5739.6710925704892</v>
      </c>
      <c r="E23" s="1">
        <f>'Taxes &amp; Insurance'!C40</f>
        <v>1702.1866328999999</v>
      </c>
      <c r="F23" s="1">
        <f>'Taxes &amp; Insurance'!D40</f>
        <v>2953.241379310346</v>
      </c>
      <c r="G23" s="1">
        <v>1000</v>
      </c>
      <c r="H23" s="1">
        <f>'Tax Income'!L22</f>
        <v>-365.00705787467331</v>
      </c>
      <c r="I23" s="1">
        <f t="shared" si="0"/>
        <v>11395.099104780835</v>
      </c>
      <c r="J23" s="1">
        <f t="shared" si="1"/>
        <v>5404.9008952191652</v>
      </c>
      <c r="K23" s="1">
        <f>VLOOKUP(B23,'Annual Interest'!$C:$E,3,FALSE)</f>
        <v>7165.1022584599505</v>
      </c>
      <c r="L23" s="1">
        <f t="shared" si="2"/>
        <v>12570.003153679116</v>
      </c>
    </row>
    <row r="24" spans="2:12" x14ac:dyDescent="0.25">
      <c r="B24">
        <v>17</v>
      </c>
      <c r="C24" s="1">
        <f>'Gross Income'!C23</f>
        <v>16800</v>
      </c>
      <c r="D24" s="1">
        <f>'Annual Interest'!D20</f>
        <v>5447.7537713827624</v>
      </c>
      <c r="E24" s="1">
        <f>'Taxes &amp; Insurance'!C41</f>
        <v>1702.1866328999999</v>
      </c>
      <c r="F24" s="1">
        <f>'Taxes &amp; Insurance'!D41</f>
        <v>2953.241379310346</v>
      </c>
      <c r="G24" s="1">
        <v>1000</v>
      </c>
      <c r="H24" s="1">
        <f>'Tax Income'!L23</f>
        <v>-303.67330078961879</v>
      </c>
      <c r="I24" s="1">
        <f t="shared" si="0"/>
        <v>11103.181783593109</v>
      </c>
      <c r="J24" s="1">
        <f t="shared" si="1"/>
        <v>5696.8182164068912</v>
      </c>
      <c r="K24" s="1">
        <f>VLOOKUP(B24,'Annual Interest'!$C:$E,3,FALSE)</f>
        <v>7457.0195796476764</v>
      </c>
      <c r="L24" s="1">
        <f t="shared" si="2"/>
        <v>13153.837796054568</v>
      </c>
    </row>
    <row r="25" spans="2:12" x14ac:dyDescent="0.25">
      <c r="B25">
        <v>18</v>
      </c>
      <c r="C25" s="1">
        <f>'Gross Income'!C24</f>
        <v>16800</v>
      </c>
      <c r="D25" s="1">
        <f>'Annual Interest'!D21</f>
        <v>5143.943288124834</v>
      </c>
      <c r="E25" s="1">
        <f>'Taxes &amp; Insurance'!C42</f>
        <v>1702.1866328999999</v>
      </c>
      <c r="F25" s="1">
        <f>'Taxes &amp; Insurance'!D42</f>
        <v>2953.241379310346</v>
      </c>
      <c r="G25" s="1">
        <v>1000</v>
      </c>
      <c r="H25" s="1">
        <f>'Tax Income'!L24</f>
        <v>-239.48518480771568</v>
      </c>
      <c r="I25" s="1">
        <f t="shared" si="0"/>
        <v>10799.37130033518</v>
      </c>
      <c r="J25" s="1">
        <f t="shared" si="1"/>
        <v>6000.6286996648196</v>
      </c>
      <c r="K25" s="1">
        <f>VLOOKUP(B25,'Annual Interest'!$C:$E,3,FALSE)</f>
        <v>7760.8300629056048</v>
      </c>
      <c r="L25" s="1">
        <f t="shared" si="2"/>
        <v>13761.458762570424</v>
      </c>
    </row>
    <row r="26" spans="2:12" x14ac:dyDescent="0.25">
      <c r="B26">
        <v>19</v>
      </c>
      <c r="C26" s="1">
        <f>'Gross Income'!C25</f>
        <v>16800</v>
      </c>
      <c r="D26" s="1">
        <f>'Annual Interest'!D22</f>
        <v>4827.7550970237708</v>
      </c>
      <c r="E26" s="1">
        <f>'Taxes &amp; Insurance'!C43</f>
        <v>1702.1866328999999</v>
      </c>
      <c r="F26" s="1">
        <f>'Taxes &amp; Insurance'!D43</f>
        <v>2953.241379310346</v>
      </c>
      <c r="G26" s="1">
        <v>1000</v>
      </c>
      <c r="H26" s="1">
        <f>'Tax Income'!L25</f>
        <v>-172.32641894346045</v>
      </c>
      <c r="I26" s="1">
        <f t="shared" si="0"/>
        <v>10483.183109234116</v>
      </c>
      <c r="J26" s="1">
        <f t="shared" si="1"/>
        <v>6316.8168907658837</v>
      </c>
      <c r="K26" s="1">
        <f>VLOOKUP(B26,'Annual Interest'!$C:$E,3,FALSE)</f>
        <v>8077.0182540066671</v>
      </c>
      <c r="L26" s="1">
        <f t="shared" si="2"/>
        <v>14393.835144772551</v>
      </c>
    </row>
    <row r="27" spans="2:12" x14ac:dyDescent="0.25">
      <c r="B27">
        <v>20</v>
      </c>
      <c r="C27" s="1">
        <f>'Gross Income'!C26</f>
        <v>16800</v>
      </c>
      <c r="D27" s="1">
        <f>'Annual Interest'!D23</f>
        <v>4498.6849111642332</v>
      </c>
      <c r="E27" s="1">
        <f>'Taxes &amp; Insurance'!C44</f>
        <v>1702.1866328999999</v>
      </c>
      <c r="F27" s="1">
        <f>'Taxes &amp; Insurance'!D44</f>
        <v>2953.241379310346</v>
      </c>
      <c r="G27" s="1">
        <v>1000</v>
      </c>
      <c r="H27" s="1">
        <f>'Tax Income'!L26</f>
        <v>-102.07597433717223</v>
      </c>
      <c r="I27" s="1">
        <f t="shared" si="0"/>
        <v>10154.11292337458</v>
      </c>
      <c r="J27" s="1">
        <f t="shared" si="1"/>
        <v>6645.8870766254204</v>
      </c>
      <c r="K27" s="1">
        <f>VLOOKUP(B27,'Annual Interest'!$C:$E,3,FALSE)</f>
        <v>8406.0884398662056</v>
      </c>
      <c r="L27" s="1">
        <f t="shared" si="2"/>
        <v>15051.975516491626</v>
      </c>
    </row>
    <row r="28" spans="2:12" x14ac:dyDescent="0.25">
      <c r="B28">
        <v>21</v>
      </c>
      <c r="C28" s="1">
        <f>'Gross Income'!C27</f>
        <v>16800</v>
      </c>
      <c r="D28" s="1">
        <f>'Annual Interest'!D24</f>
        <v>4156.2078982038765</v>
      </c>
      <c r="E28" s="1">
        <f>'Taxes &amp; Insurance'!C45</f>
        <v>1702.1866328999999</v>
      </c>
      <c r="F28" s="1">
        <f>'Taxes &amp; Insurance'!D45</f>
        <v>2953.241379310346</v>
      </c>
      <c r="G28" s="1">
        <v>1000</v>
      </c>
      <c r="H28" s="1">
        <f>'Tax Income'!L27</f>
        <v>-28.607891226686768</v>
      </c>
      <c r="I28" s="1">
        <f t="shared" si="0"/>
        <v>9811.635910414223</v>
      </c>
      <c r="J28" s="1">
        <f t="shared" si="1"/>
        <v>6988.364089585777</v>
      </c>
      <c r="K28" s="1">
        <f>VLOOKUP(B28,'Annual Interest'!$C:$E,3,FALSE)</f>
        <v>8748.5654528265623</v>
      </c>
      <c r="L28" s="1">
        <f t="shared" si="2"/>
        <v>15736.929542412339</v>
      </c>
    </row>
    <row r="29" spans="2:12" x14ac:dyDescent="0.25">
      <c r="B29">
        <v>22</v>
      </c>
      <c r="C29" s="1">
        <f>'Gross Income'!C28</f>
        <v>16800</v>
      </c>
      <c r="D29" s="1">
        <f>'Annual Interest'!D25</f>
        <v>3799.7778433209551</v>
      </c>
      <c r="E29" s="1">
        <f>'Taxes &amp; Insurance'!C46</f>
        <v>1702.1866328999999</v>
      </c>
      <c r="F29" s="1">
        <f>'Taxes &amp; Insurance'!D46</f>
        <v>2953.241379310346</v>
      </c>
      <c r="G29" s="1">
        <v>1000</v>
      </c>
      <c r="H29" s="1">
        <f>'Tax Income'!L28</f>
        <v>48.208921945214676</v>
      </c>
      <c r="I29" s="1">
        <f t="shared" si="0"/>
        <v>9455.2058555313015</v>
      </c>
      <c r="J29" s="1">
        <f t="shared" si="1"/>
        <v>7344.7941444686985</v>
      </c>
      <c r="K29" s="1">
        <f>VLOOKUP(B29,'Annual Interest'!$C:$E,3,FALSE)</f>
        <v>9104.9955077094819</v>
      </c>
      <c r="L29" s="1">
        <f t="shared" si="2"/>
        <v>16449.78965217818</v>
      </c>
    </row>
    <row r="30" spans="2:12" x14ac:dyDescent="0.25">
      <c r="B30">
        <v>23</v>
      </c>
      <c r="C30" s="1">
        <f>'Gross Income'!C29</f>
        <v>16800</v>
      </c>
      <c r="D30" s="1">
        <f>'Annual Interest'!D26</f>
        <v>3428.8262780591185</v>
      </c>
      <c r="E30" s="1">
        <f>'Taxes &amp; Insurance'!C47</f>
        <v>1702.1866328999999</v>
      </c>
      <c r="F30" s="1">
        <f>'Taxes &amp; Insurance'!D47</f>
        <v>2953.241379310346</v>
      </c>
      <c r="G30" s="1">
        <v>1000</v>
      </c>
      <c r="H30" s="1">
        <f>'Tax Income'!L29</f>
        <v>128.51089760805596</v>
      </c>
      <c r="I30" s="1">
        <f t="shared" si="0"/>
        <v>9084.254290269464</v>
      </c>
      <c r="J30" s="1">
        <f t="shared" si="1"/>
        <v>7715.745709730536</v>
      </c>
      <c r="K30" s="1">
        <f>VLOOKUP(B30,'Annual Interest'!$C:$E,3,FALSE)</f>
        <v>9475.9470729713212</v>
      </c>
      <c r="L30" s="1">
        <f t="shared" si="2"/>
        <v>17191.692782701859</v>
      </c>
    </row>
    <row r="31" spans="2:12" x14ac:dyDescent="0.25">
      <c r="B31">
        <v>24</v>
      </c>
      <c r="C31" s="1">
        <f>'Gross Income'!C30</f>
        <v>16800</v>
      </c>
      <c r="D31" s="1">
        <f>'Annual Interest'!D27</f>
        <v>3042.761573680003</v>
      </c>
      <c r="E31" s="1">
        <f>'Taxes &amp; Insurance'!C48</f>
        <v>1702.1866328999999</v>
      </c>
      <c r="F31" s="1">
        <f>'Taxes &amp; Insurance'!D48</f>
        <v>2953.241379310346</v>
      </c>
      <c r="G31" s="1">
        <v>1000</v>
      </c>
      <c r="H31" s="1">
        <f>'Tax Income'!L30</f>
        <v>212.44002665904364</v>
      </c>
      <c r="I31" s="1">
        <f t="shared" si="0"/>
        <v>8698.1895858903481</v>
      </c>
      <c r="J31" s="1">
        <f t="shared" si="1"/>
        <v>8101.8104141096519</v>
      </c>
      <c r="K31" s="1">
        <f>VLOOKUP(B31,'Annual Interest'!$C:$E,3,FALSE)</f>
        <v>9862.0117773504335</v>
      </c>
      <c r="L31" s="1">
        <f t="shared" si="2"/>
        <v>17963.822191460087</v>
      </c>
    </row>
    <row r="32" spans="2:12" x14ac:dyDescent="0.25">
      <c r="B32">
        <v>25</v>
      </c>
      <c r="C32" s="1">
        <f>'Gross Income'!C31</f>
        <v>16800</v>
      </c>
      <c r="D32" s="1">
        <f>'Annual Interest'!D28</f>
        <v>2640.9679975776098</v>
      </c>
      <c r="E32" s="1">
        <f>'Taxes &amp; Insurance'!C49</f>
        <v>1702.1866328999999</v>
      </c>
      <c r="F32" s="1">
        <f>'Taxes &amp; Insurance'!D49</f>
        <v>2953.241379310346</v>
      </c>
      <c r="G32" s="1">
        <v>1000</v>
      </c>
      <c r="H32" s="1">
        <f>'Tax Income'!L31</f>
        <v>300.14408492361775</v>
      </c>
      <c r="I32" s="1">
        <f t="shared" si="0"/>
        <v>8296.3960097879553</v>
      </c>
      <c r="J32" s="1">
        <f t="shared" si="1"/>
        <v>8503.6039902120447</v>
      </c>
      <c r="K32" s="1">
        <f>VLOOKUP(B32,'Annual Interest'!$C:$E,3,FALSE)</f>
        <v>10263.80535345283</v>
      </c>
      <c r="L32" s="1">
        <f t="shared" si="2"/>
        <v>18767.409343664876</v>
      </c>
    </row>
    <row r="33" spans="2:12" x14ac:dyDescent="0.25">
      <c r="B33">
        <v>26</v>
      </c>
      <c r="C33" s="1">
        <f>'Gross Income'!C32</f>
        <v>16800</v>
      </c>
      <c r="D33" s="1">
        <f>'Annual Interest'!D29</f>
        <v>2222.8047312495451</v>
      </c>
      <c r="E33" s="1">
        <f>'Taxes &amp; Insurance'!C50</f>
        <v>1702.1866328999999</v>
      </c>
      <c r="F33" s="1">
        <f>'Taxes &amp; Insurance'!D50</f>
        <v>2953.241379310346</v>
      </c>
      <c r="G33" s="1">
        <v>1000</v>
      </c>
      <c r="H33" s="1">
        <f>'Tax Income'!L32</f>
        <v>391.77686884235328</v>
      </c>
      <c r="I33" s="1">
        <f t="shared" si="0"/>
        <v>7878.232743459891</v>
      </c>
      <c r="J33" s="1">
        <f t="shared" si="1"/>
        <v>8921.7672565401081</v>
      </c>
      <c r="K33" s="1">
        <f>VLOOKUP(B33,'Annual Interest'!$C:$E,3,FALSE)</f>
        <v>10681.968619780893</v>
      </c>
      <c r="L33" s="1">
        <f t="shared" si="2"/>
        <v>19603.735876321</v>
      </c>
    </row>
    <row r="34" spans="2:12" x14ac:dyDescent="0.25">
      <c r="B34">
        <v>27</v>
      </c>
      <c r="C34" s="1">
        <f>'Gross Income'!C33</f>
        <v>16800</v>
      </c>
      <c r="D34" s="1">
        <f>'Annual Interest'!D30</f>
        <v>1787.6048482588953</v>
      </c>
      <c r="E34" s="1">
        <f>'Taxes &amp; Insurance'!C51</f>
        <v>1702.1866328999999</v>
      </c>
      <c r="F34" s="1">
        <f>'Taxes &amp; Insurance'!D51</f>
        <v>2953.241379310346</v>
      </c>
      <c r="G34" s="1">
        <v>1000</v>
      </c>
      <c r="H34" s="1">
        <f>'Tax Income'!L33</f>
        <v>487.49844076010947</v>
      </c>
      <c r="I34" s="1">
        <f t="shared" si="0"/>
        <v>7443.0328604692413</v>
      </c>
      <c r="J34" s="1">
        <f t="shared" si="1"/>
        <v>9356.9671395307596</v>
      </c>
      <c r="K34" s="1">
        <f>VLOOKUP(B34,'Annual Interest'!$C:$E,3,FALSE)</f>
        <v>11117.168502771543</v>
      </c>
      <c r="L34" s="1">
        <f t="shared" si="2"/>
        <v>20474.135642302303</v>
      </c>
    </row>
    <row r="35" spans="2:12" x14ac:dyDescent="0.25">
      <c r="B35">
        <v>28</v>
      </c>
      <c r="C35" s="1">
        <f>'Gross Income'!C34</f>
        <v>16800</v>
      </c>
      <c r="D35" s="1">
        <f>'Annual Interest'!D31</f>
        <v>1334.6742505566945</v>
      </c>
      <c r="E35" s="1">
        <f>'Taxes &amp; Insurance'!C52</f>
        <v>1702.1866328999999</v>
      </c>
      <c r="F35" s="1">
        <f>'Taxes &amp; Insurance'!D52</f>
        <v>2953.241379310346</v>
      </c>
      <c r="G35" s="1">
        <v>1000</v>
      </c>
      <c r="H35" s="1">
        <f>'Tax Income'!L34</f>
        <v>587.47538420863725</v>
      </c>
      <c r="I35" s="1">
        <f t="shared" si="0"/>
        <v>6990.1022627670409</v>
      </c>
      <c r="J35" s="1">
        <f t="shared" si="1"/>
        <v>9809.8977372329591</v>
      </c>
      <c r="K35" s="1">
        <f>VLOOKUP(B35,'Annual Interest'!$C:$E,3,FALSE)</f>
        <v>11570.099100473744</v>
      </c>
      <c r="L35" s="1">
        <f t="shared" si="2"/>
        <v>21379.996837706705</v>
      </c>
    </row>
    <row r="36" spans="2:12" x14ac:dyDescent="0.25">
      <c r="B36">
        <v>29</v>
      </c>
      <c r="C36" s="1">
        <f>'Gross Income'!C35</f>
        <v>16800</v>
      </c>
      <c r="D36" s="1">
        <f>'Annual Interest'!D32</f>
        <v>863.29056146852417</v>
      </c>
      <c r="E36" s="1">
        <f>'Taxes &amp; Insurance'!C53</f>
        <v>1702.1866328999999</v>
      </c>
      <c r="F36" s="1">
        <f>'Taxes &amp; Insurance'!D53</f>
        <v>2953.241379310346</v>
      </c>
      <c r="G36" s="1">
        <v>1000</v>
      </c>
      <c r="H36" s="1">
        <f>'Tax Income'!L35</f>
        <v>691.88106958979836</v>
      </c>
      <c r="I36" s="1">
        <f t="shared" si="0"/>
        <v>6518.7185736788706</v>
      </c>
      <c r="J36" s="1">
        <f t="shared" si="1"/>
        <v>10281.281426321129</v>
      </c>
      <c r="K36" s="1">
        <f>VLOOKUP(B36,'Annual Interest'!$C:$E,3,FALSE)</f>
        <v>12041.482789561915</v>
      </c>
      <c r="L36" s="1">
        <f t="shared" si="2"/>
        <v>22322.764215883042</v>
      </c>
    </row>
    <row r="37" spans="2:12" x14ac:dyDescent="0.25">
      <c r="B37">
        <v>30</v>
      </c>
      <c r="C37" s="1">
        <f>'Gross Income'!C36</f>
        <v>16800</v>
      </c>
      <c r="D37" s="1">
        <f>'Annual Interest'!D33</f>
        <v>372.70197357967902</v>
      </c>
      <c r="E37" s="1">
        <f>'Taxes &amp; Insurance'!C54</f>
        <v>1702.1866328999999</v>
      </c>
      <c r="F37" s="1">
        <f>'Taxes &amp; Insurance'!D54</f>
        <v>2953.241379310346</v>
      </c>
      <c r="G37" s="1">
        <v>1000</v>
      </c>
      <c r="H37" s="1">
        <f>'Tax Income'!L36</f>
        <v>800.89593068312126</v>
      </c>
      <c r="I37" s="1">
        <f t="shared" si="0"/>
        <v>6028.1299857900249</v>
      </c>
      <c r="J37" s="1">
        <f t="shared" si="1"/>
        <v>10771.870014209975</v>
      </c>
      <c r="K37" s="1">
        <f>VLOOKUP(B37,'Annual Interest'!$C:$E,3,FALSE)</f>
        <v>12532.071377450759</v>
      </c>
      <c r="L37" s="1">
        <f t="shared" si="2"/>
        <v>23303.941391660734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Amortization Table</vt:lpstr>
      <vt:lpstr>Depreciation Base</vt:lpstr>
      <vt:lpstr>Annual Interest</vt:lpstr>
      <vt:lpstr>Gross Income</vt:lpstr>
      <vt:lpstr>Taxes &amp; Insurance</vt:lpstr>
      <vt:lpstr>Tax Income</vt:lpstr>
      <vt:lpstr>Net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Ryan Evans</cp:lastModifiedBy>
  <dcterms:created xsi:type="dcterms:W3CDTF">2020-02-06T00:41:22Z</dcterms:created>
  <dcterms:modified xsi:type="dcterms:W3CDTF">2025-02-13T15:33:42Z</dcterms:modified>
</cp:coreProperties>
</file>