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21e0d39b46ffd51/Desktop/Investor/D^0I Concepts LLC/Deal Analyzer/"/>
    </mc:Choice>
  </mc:AlternateContent>
  <xr:revisionPtr revIDLastSave="162" documentId="8_{9170E97D-6F8A-49BB-994F-3FCEE98E0A0F}" xr6:coauthVersionLast="47" xr6:coauthVersionMax="47" xr10:uidLastSave="{A9C37EFA-5220-443F-9DF3-2AB6EBC9926C}"/>
  <bookViews>
    <workbookView xWindow="-110" yWindow="-110" windowWidth="19420" windowHeight="10300" xr2:uid="{ED88E170-203F-4341-AFEB-9C517DB9C089}"/>
  </bookViews>
  <sheets>
    <sheet name="LOAN EST Sheet" sheetId="2" r:id="rId1"/>
    <sheet name="DEAL ANALYZER Sheet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4" i="2" l="1"/>
  <c r="G11" i="2"/>
  <c r="F10" i="4"/>
  <c r="C10" i="4" s="1"/>
  <c r="B20" i="4" l="1"/>
  <c r="E17" i="4"/>
  <c r="D17" i="4"/>
  <c r="C17" i="4"/>
  <c r="C20" i="4"/>
  <c r="H34" i="2"/>
  <c r="G15" i="2"/>
  <c r="G34" i="2" l="1"/>
  <c r="I34" i="2" s="1"/>
  <c r="F2" i="4" s="1"/>
  <c r="B17" i="4" s="1"/>
  <c r="C2" i="4"/>
  <c r="F22" i="2"/>
  <c r="G13" i="2"/>
  <c r="F18" i="2"/>
  <c r="G29" i="2" l="1"/>
  <c r="G31" i="2" s="1"/>
  <c r="F4" i="4" s="1"/>
  <c r="B13" i="4" l="1"/>
  <c r="E20" i="4" s="1"/>
</calcChain>
</file>

<file path=xl/sharedStrings.xml><?xml version="1.0" encoding="utf-8"?>
<sst xmlns="http://schemas.openxmlformats.org/spreadsheetml/2006/main" count="52" uniqueCount="51">
  <si>
    <t>Purchase Price</t>
  </si>
  <si>
    <t>Est ARV</t>
  </si>
  <si>
    <t>Est Repair</t>
  </si>
  <si>
    <t>Estimated Property Taxes Yearly</t>
  </si>
  <si>
    <t>Total Loan</t>
  </si>
  <si>
    <t>Total Amt Funded at Closing (LTV-Repairs)</t>
  </si>
  <si>
    <t>Total Held in Repair Escrow</t>
  </si>
  <si>
    <t>Repair %</t>
  </si>
  <si>
    <t>LTV</t>
  </si>
  <si>
    <t>Term</t>
  </si>
  <si>
    <t>Origination</t>
  </si>
  <si>
    <t>Interest</t>
  </si>
  <si>
    <t>Origination Fee</t>
  </si>
  <si>
    <t>Document Fee</t>
  </si>
  <si>
    <t>Title Fee (1.5%)</t>
  </si>
  <si>
    <t>Processing Fees</t>
  </si>
  <si>
    <t>Appraisal Review Fee</t>
  </si>
  <si>
    <t>Recording Fee</t>
  </si>
  <si>
    <t>Interest Payment Reserves</t>
  </si>
  <si>
    <t>Additional Retained Fnds</t>
  </si>
  <si>
    <t>Client Using Broker</t>
  </si>
  <si>
    <t>Other</t>
  </si>
  <si>
    <t>Total Closing Cost</t>
  </si>
  <si>
    <t>Est Funs at Closing Borrowing needs to bring</t>
  </si>
  <si>
    <t>Interest + Proprty Taxes (Monthly)</t>
  </si>
  <si>
    <t>Monthly Interest Payment</t>
  </si>
  <si>
    <t>Monthly Property Taxes</t>
  </si>
  <si>
    <t>Due 1st of Month</t>
  </si>
  <si>
    <t>Month in Loan</t>
  </si>
  <si>
    <t>Agent Selling Comm</t>
  </si>
  <si>
    <t>Second Closing Cost</t>
  </si>
  <si>
    <t>Monthly Payements</t>
  </si>
  <si>
    <t>Out of Pocket at closing 1</t>
  </si>
  <si>
    <t>Sellers Contributions</t>
  </si>
  <si>
    <t>ARV or Sales Price</t>
  </si>
  <si>
    <t>Project with estimates above</t>
  </si>
  <si>
    <t>Utilities/ month</t>
  </si>
  <si>
    <t>Total Utilities</t>
  </si>
  <si>
    <t>Total Payments made</t>
  </si>
  <si>
    <t>Total HOA Paid</t>
  </si>
  <si>
    <t>Total Contributions Paid</t>
  </si>
  <si>
    <t>Total Commisions Paid</t>
  </si>
  <si>
    <t>Total Closing Cost paid</t>
  </si>
  <si>
    <t>Misc. Fees</t>
  </si>
  <si>
    <t>Profit Margin</t>
  </si>
  <si>
    <t>HOA/ month</t>
  </si>
  <si>
    <t>Commision</t>
  </si>
  <si>
    <t>Estimated ($375)</t>
  </si>
  <si>
    <t>Estimated ($980)</t>
  </si>
  <si>
    <t>Property Address:</t>
  </si>
  <si>
    <t>Only highlighted yellow (grey ones also if you need it) cells can be filled out all others should automatically fill (if necessary)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</si>
</sst>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.000_);_(&quot;$&quot;* \(#,##0.000\);_(&quot;$&quot;* &quot;-&quot;???_);_(@_)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Protection="1">
      <protection locked="0"/>
    </xf>
    <xf numFmtId="44" fontId="0" fillId="2" borderId="0" xfId="1" applyFont="1" applyFill="1" applyAlignment="1" applyProtection="1">
      <alignment horizontal="center" vertical="center"/>
      <protection locked="0"/>
    </xf>
    <xf numFmtId="6" fontId="0" fillId="2" borderId="0" xfId="1" applyNumberFormat="1" applyFont="1" applyFill="1" applyAlignment="1" applyProtection="1">
      <alignment horizontal="center" vertical="center"/>
      <protection locked="0"/>
    </xf>
    <xf numFmtId="165" fontId="0" fillId="2" borderId="0" xfId="0" applyNumberFormat="1" applyFill="1" applyProtection="1">
      <protection locked="0"/>
    </xf>
    <xf numFmtId="10" fontId="0" fillId="2" borderId="0" xfId="0" applyNumberFormat="1" applyFill="1" applyProtection="1">
      <protection locked="0"/>
    </xf>
    <xf numFmtId="9" fontId="0" fillId="0" borderId="0" xfId="0" applyNumberFormat="1" applyProtection="1">
      <protection locked="0"/>
    </xf>
    <xf numFmtId="9" fontId="0" fillId="2" borderId="0" xfId="0" applyNumberFormat="1" applyFill="1" applyProtection="1">
      <protection locked="0"/>
    </xf>
    <xf numFmtId="0" fontId="3" fillId="0" borderId="0" xfId="0" applyFont="1" applyProtection="1">
      <protection locked="0"/>
    </xf>
    <xf numFmtId="0" fontId="0" fillId="6" borderId="0" xfId="0" applyFill="1" applyProtection="1">
      <protection locked="0"/>
    </xf>
    <xf numFmtId="44" fontId="0" fillId="3" borderId="0" xfId="0" applyNumberFormat="1" applyFill="1" applyProtection="1"/>
    <xf numFmtId="44" fontId="0" fillId="3" borderId="0" xfId="1" applyFont="1" applyFill="1" applyProtection="1"/>
    <xf numFmtId="44" fontId="0" fillId="4" borderId="0" xfId="0" applyNumberFormat="1" applyFill="1" applyProtection="1"/>
    <xf numFmtId="164" fontId="0" fillId="4" borderId="0" xfId="0" applyNumberFormat="1" applyFill="1" applyProtection="1"/>
    <xf numFmtId="44" fontId="0" fillId="4" borderId="0" xfId="1" applyFont="1" applyFill="1" applyProtection="1"/>
    <xf numFmtId="44" fontId="2" fillId="4" borderId="1" xfId="0" applyNumberFormat="1" applyFont="1" applyFill="1" applyBorder="1" applyProtection="1"/>
    <xf numFmtId="44" fontId="4" fillId="4" borderId="1" xfId="0" applyNumberFormat="1" applyFont="1" applyFill="1" applyBorder="1" applyProtection="1"/>
    <xf numFmtId="6" fontId="0" fillId="2" borderId="0" xfId="0" applyNumberFormat="1" applyFill="1" applyProtection="1">
      <protection locked="0"/>
    </xf>
    <xf numFmtId="9" fontId="3" fillId="2" borderId="0" xfId="0" applyNumberFormat="1" applyFont="1" applyFill="1" applyProtection="1">
      <protection locked="0"/>
    </xf>
    <xf numFmtId="0" fontId="0" fillId="2" borderId="0" xfId="0" applyFill="1" applyProtection="1">
      <protection locked="0"/>
    </xf>
    <xf numFmtId="0" fontId="0" fillId="5" borderId="0" xfId="0" applyFill="1" applyProtection="1">
      <protection locked="0"/>
    </xf>
    <xf numFmtId="44" fontId="0" fillId="2" borderId="0" xfId="1" applyFont="1" applyFill="1" applyProtection="1">
      <protection locked="0"/>
    </xf>
    <xf numFmtId="9" fontId="0" fillId="4" borderId="0" xfId="0" applyNumberFormat="1" applyFill="1" applyProtection="1"/>
    <xf numFmtId="0" fontId="0" fillId="7" borderId="0" xfId="0" applyFill="1" applyProtection="1">
      <protection locked="0"/>
    </xf>
    <xf numFmtId="10" fontId="2" fillId="8" borderId="0" xfId="2" applyNumberFormat="1" applyFont="1" applyFill="1" applyProtection="1"/>
    <xf numFmtId="0" fontId="6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44" fontId="5" fillId="0" borderId="0" xfId="0" applyNumberFormat="1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7" fillId="2" borderId="0" xfId="0" applyFont="1" applyFill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</cellXfs>
  <cellStyles count="3">
    <cellStyle name="Currency" xfId="1" builtinId="4"/>
    <cellStyle name="Normal" xfId="0" builtinId="0"/>
    <cellStyle name="Percent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3573B-B887-48A8-9568-AD733C0FA960}">
  <sheetPr codeName="Sheet1"/>
  <dimension ref="B1:L34"/>
  <sheetViews>
    <sheetView tabSelected="1" topLeftCell="A7" zoomScale="76" zoomScaleNormal="76" workbookViewId="0">
      <selection activeCell="I24" sqref="I24"/>
    </sheetView>
  </sheetViews>
  <sheetFormatPr defaultRowHeight="14.5" x14ac:dyDescent="0.35"/>
  <cols>
    <col min="1" max="1" width="8.7265625" style="1"/>
    <col min="2" max="2" width="10.08984375" style="1" bestFit="1" customWidth="1"/>
    <col min="3" max="3" width="8.7265625" style="1"/>
    <col min="4" max="4" width="15.453125" style="1" bestFit="1" customWidth="1"/>
    <col min="5" max="5" width="27.81640625" style="1" bestFit="1" customWidth="1"/>
    <col min="6" max="6" width="36.08984375" style="1" bestFit="1" customWidth="1"/>
    <col min="7" max="7" width="27.81640625" style="1" bestFit="1" customWidth="1"/>
    <col min="8" max="8" width="20.81640625" style="1" bestFit="1" customWidth="1"/>
    <col min="9" max="9" width="15.453125" style="1" bestFit="1" customWidth="1"/>
    <col min="10" max="16384" width="8.7265625" style="1"/>
  </cols>
  <sheetData>
    <row r="1" spans="2:12" x14ac:dyDescent="0.35">
      <c r="E1" s="27" t="s">
        <v>50</v>
      </c>
      <c r="F1" s="27"/>
      <c r="G1" s="27"/>
      <c r="H1" s="27"/>
    </row>
    <row r="2" spans="2:12" s="32" customFormat="1" x14ac:dyDescent="0.35">
      <c r="E2" s="25"/>
      <c r="F2" s="25"/>
      <c r="G2" s="25"/>
      <c r="H2" s="25"/>
    </row>
    <row r="3" spans="2:12" x14ac:dyDescent="0.35">
      <c r="E3" s="26" t="s">
        <v>49</v>
      </c>
      <c r="F3" s="31"/>
      <c r="G3" s="25"/>
      <c r="H3" s="25"/>
    </row>
    <row r="4" spans="2:12" x14ac:dyDescent="0.35">
      <c r="E4" s="25"/>
      <c r="F4" s="25"/>
      <c r="G4" s="25"/>
      <c r="H4" s="25"/>
    </row>
    <row r="5" spans="2:12" x14ac:dyDescent="0.35">
      <c r="E5" s="1" t="s">
        <v>0</v>
      </c>
      <c r="F5" s="2"/>
      <c r="G5" s="1" t="s">
        <v>2</v>
      </c>
      <c r="H5" s="2"/>
    </row>
    <row r="7" spans="2:12" x14ac:dyDescent="0.35">
      <c r="E7" s="1" t="s">
        <v>1</v>
      </c>
      <c r="F7" s="2"/>
      <c r="G7" s="1" t="s">
        <v>3</v>
      </c>
      <c r="H7" s="3"/>
    </row>
    <row r="11" spans="2:12" x14ac:dyDescent="0.35">
      <c r="F11" s="1" t="s">
        <v>4</v>
      </c>
      <c r="G11" s="10">
        <f>(F7*H11)</f>
        <v>0</v>
      </c>
      <c r="H11" s="18"/>
      <c r="I11" s="1" t="s">
        <v>8</v>
      </c>
    </row>
    <row r="13" spans="2:12" x14ac:dyDescent="0.35">
      <c r="B13" s="1" t="s">
        <v>10</v>
      </c>
      <c r="C13" s="4"/>
      <c r="F13" s="1" t="s">
        <v>5</v>
      </c>
      <c r="G13" s="10">
        <f>G11-H5</f>
        <v>0</v>
      </c>
      <c r="H13" s="19"/>
      <c r="I13" s="1" t="s">
        <v>9</v>
      </c>
      <c r="K13" s="5"/>
      <c r="L13" s="1" t="s">
        <v>11</v>
      </c>
    </row>
    <row r="15" spans="2:12" x14ac:dyDescent="0.35">
      <c r="F15" s="1" t="s">
        <v>6</v>
      </c>
      <c r="G15" s="11">
        <f>H5</f>
        <v>0</v>
      </c>
      <c r="H15" s="6">
        <v>1</v>
      </c>
      <c r="I15" s="1" t="s">
        <v>7</v>
      </c>
    </row>
    <row r="18" spans="4:10" x14ac:dyDescent="0.35">
      <c r="E18" s="1" t="s">
        <v>12</v>
      </c>
      <c r="F18" s="12">
        <f>G11*C13</f>
        <v>0</v>
      </c>
      <c r="G18" s="1" t="s">
        <v>15</v>
      </c>
      <c r="H18" s="17"/>
      <c r="I18" s="8" t="s">
        <v>48</v>
      </c>
    </row>
    <row r="20" spans="4:10" x14ac:dyDescent="0.35">
      <c r="D20" s="8" t="s">
        <v>47</v>
      </c>
      <c r="E20" s="1" t="s">
        <v>13</v>
      </c>
      <c r="F20" s="17"/>
      <c r="G20" s="1" t="s">
        <v>16</v>
      </c>
      <c r="H20" s="9"/>
    </row>
    <row r="22" spans="4:10" x14ac:dyDescent="0.35">
      <c r="E22" s="1" t="s">
        <v>14</v>
      </c>
      <c r="F22" s="13">
        <f>G11*0.015</f>
        <v>0</v>
      </c>
      <c r="G22" s="1" t="s">
        <v>19</v>
      </c>
      <c r="H22" s="9"/>
    </row>
    <row r="24" spans="4:10" x14ac:dyDescent="0.35">
      <c r="E24" s="1" t="s">
        <v>17</v>
      </c>
      <c r="F24" s="9"/>
      <c r="G24" s="1" t="s">
        <v>20</v>
      </c>
      <c r="H24" s="14">
        <f>F5*I24</f>
        <v>0</v>
      </c>
      <c r="I24" s="7"/>
      <c r="J24" s="1" t="s">
        <v>46</v>
      </c>
    </row>
    <row r="26" spans="4:10" x14ac:dyDescent="0.35">
      <c r="E26" s="1" t="s">
        <v>18</v>
      </c>
      <c r="F26" s="9"/>
      <c r="G26" s="1" t="s">
        <v>21</v>
      </c>
      <c r="H26" s="9"/>
    </row>
    <row r="29" spans="4:10" x14ac:dyDescent="0.35">
      <c r="F29" s="1" t="s">
        <v>22</v>
      </c>
      <c r="G29" s="12">
        <f>SUM(F18,F20,F22,F24,F26,H18,H20,H22,H24,H26)</f>
        <v>0</v>
      </c>
    </row>
    <row r="30" spans="4:10" ht="15" thickBot="1" x14ac:dyDescent="0.4"/>
    <row r="31" spans="4:10" ht="15" thickBot="1" x14ac:dyDescent="0.4">
      <c r="F31" s="1" t="s">
        <v>23</v>
      </c>
      <c r="G31" s="15">
        <f>(F5-G13)+G29</f>
        <v>0</v>
      </c>
    </row>
    <row r="33" spans="6:9" ht="15" thickBot="1" x14ac:dyDescent="0.4">
      <c r="G33" s="1" t="s">
        <v>25</v>
      </c>
      <c r="H33" s="1" t="s">
        <v>26</v>
      </c>
      <c r="I33" s="1" t="s">
        <v>27</v>
      </c>
    </row>
    <row r="34" spans="6:9" ht="15" thickBot="1" x14ac:dyDescent="0.4">
      <c r="F34" s="1" t="s">
        <v>24</v>
      </c>
      <c r="G34" s="12">
        <f>(K13*G11)/12</f>
        <v>0</v>
      </c>
      <c r="H34" s="12">
        <f>H7/12</f>
        <v>0</v>
      </c>
      <c r="I34" s="16">
        <f>SUM(G34:H34)</f>
        <v>0</v>
      </c>
    </row>
  </sheetData>
  <sheetProtection algorithmName="SHA-512" hashValue="w6bU/MY+S3XN2qZqWi0QFZKfqK61K86dOj14J+FEUjghHLvIGjL0+cahUIqhxCFi603VAPKzQTNf1a8JJeyy0w==" saltValue="dvuqb3RsrWerKbO5Of0YtA==" spinCount="100000" sheet="1" objects="1" scenarios="1"/>
  <mergeCells count="1">
    <mergeCell ref="E1:H1"/>
  </mergeCells>
  <conditionalFormatting sqref="G31">
    <cfRule type="cellIs" dxfId="2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50B1F-FC2B-4FC6-9655-5CFF4AD57249}">
  <sheetPr codeName="Sheet2"/>
  <dimension ref="B2:F20"/>
  <sheetViews>
    <sheetView workbookViewId="0">
      <selection activeCell="H8" sqref="H8"/>
    </sheetView>
  </sheetViews>
  <sheetFormatPr defaultRowHeight="14.5" x14ac:dyDescent="0.35"/>
  <cols>
    <col min="1" max="1" width="8.7265625" style="1"/>
    <col min="2" max="5" width="22" style="1" customWidth="1"/>
    <col min="6" max="6" width="12.08984375" style="1" bestFit="1" customWidth="1"/>
    <col min="7" max="16384" width="8.7265625" style="1"/>
  </cols>
  <sheetData>
    <row r="2" spans="2:6" x14ac:dyDescent="0.35">
      <c r="B2" s="1" t="s">
        <v>4</v>
      </c>
      <c r="C2" s="14">
        <f>'LOAN EST Sheet'!G11</f>
        <v>0</v>
      </c>
      <c r="D2" s="20"/>
      <c r="E2" s="1" t="s">
        <v>31</v>
      </c>
      <c r="F2" s="14">
        <f>'LOAN EST Sheet'!I34</f>
        <v>0</v>
      </c>
    </row>
    <row r="3" spans="2:6" x14ac:dyDescent="0.35">
      <c r="D3" s="20"/>
    </row>
    <row r="4" spans="2:6" x14ac:dyDescent="0.35">
      <c r="B4" s="1" t="s">
        <v>28</v>
      </c>
      <c r="C4" s="19"/>
      <c r="D4" s="20"/>
      <c r="E4" s="1" t="s">
        <v>32</v>
      </c>
      <c r="F4" s="14">
        <f>'LOAN EST Sheet'!G31</f>
        <v>0</v>
      </c>
    </row>
    <row r="5" spans="2:6" x14ac:dyDescent="0.35">
      <c r="D5" s="20"/>
    </row>
    <row r="6" spans="2:6" x14ac:dyDescent="0.35">
      <c r="B6" s="1" t="s">
        <v>36</v>
      </c>
      <c r="C6" s="21"/>
      <c r="D6" s="20"/>
      <c r="E6" s="1" t="s">
        <v>45</v>
      </c>
      <c r="F6" s="21"/>
    </row>
    <row r="7" spans="2:6" x14ac:dyDescent="0.35">
      <c r="D7" s="20"/>
    </row>
    <row r="8" spans="2:6" x14ac:dyDescent="0.35">
      <c r="B8" s="1" t="s">
        <v>29</v>
      </c>
      <c r="C8" s="7"/>
      <c r="D8" s="20"/>
      <c r="E8" s="1" t="s">
        <v>33</v>
      </c>
      <c r="F8" s="7"/>
    </row>
    <row r="9" spans="2:6" x14ac:dyDescent="0.35">
      <c r="C9" s="23"/>
      <c r="D9" s="20"/>
    </row>
    <row r="10" spans="2:6" x14ac:dyDescent="0.35">
      <c r="B10" s="1" t="s">
        <v>30</v>
      </c>
      <c r="C10" s="14">
        <f>F10*0.015</f>
        <v>0</v>
      </c>
      <c r="D10" s="20"/>
      <c r="E10" s="1" t="s">
        <v>34</v>
      </c>
      <c r="F10" s="14">
        <f>'LOAN EST Sheet'!F7</f>
        <v>0</v>
      </c>
    </row>
    <row r="11" spans="2:6" x14ac:dyDescent="0.35">
      <c r="B11" s="20"/>
      <c r="C11" s="20"/>
      <c r="D11" s="20"/>
      <c r="E11" s="20"/>
      <c r="F11" s="20"/>
    </row>
    <row r="12" spans="2:6" x14ac:dyDescent="0.35">
      <c r="B12" s="28" t="s">
        <v>35</v>
      </c>
      <c r="C12" s="28"/>
      <c r="D12" s="28"/>
      <c r="E12" s="28"/>
    </row>
    <row r="13" spans="2:6" x14ac:dyDescent="0.35">
      <c r="B13" s="29">
        <f>F10-(C2+B17+C17+D17+E17+B20+C20+D20+F4)</f>
        <v>0</v>
      </c>
      <c r="C13" s="30"/>
      <c r="D13" s="30"/>
      <c r="E13" s="30"/>
      <c r="F13" s="30"/>
    </row>
    <row r="14" spans="2:6" x14ac:dyDescent="0.35">
      <c r="B14" s="30"/>
      <c r="C14" s="30"/>
      <c r="D14" s="30"/>
      <c r="E14" s="30"/>
      <c r="F14" s="30"/>
    </row>
    <row r="15" spans="2:6" x14ac:dyDescent="0.35">
      <c r="B15" s="30"/>
      <c r="C15" s="30"/>
      <c r="D15" s="30"/>
      <c r="E15" s="30"/>
      <c r="F15" s="30"/>
    </row>
    <row r="16" spans="2:6" x14ac:dyDescent="0.35">
      <c r="B16" s="1" t="s">
        <v>38</v>
      </c>
      <c r="C16" s="1" t="s">
        <v>37</v>
      </c>
      <c r="D16" s="1" t="s">
        <v>39</v>
      </c>
      <c r="E16" s="1" t="s">
        <v>40</v>
      </c>
    </row>
    <row r="17" spans="2:5" x14ac:dyDescent="0.35">
      <c r="B17" s="12">
        <f>F2*C4</f>
        <v>0</v>
      </c>
      <c r="C17" s="12">
        <f>C6*C4</f>
        <v>0</v>
      </c>
      <c r="D17" s="12">
        <f>F6*C4</f>
        <v>0</v>
      </c>
      <c r="E17" s="22">
        <f>F8</f>
        <v>0</v>
      </c>
    </row>
    <row r="19" spans="2:5" x14ac:dyDescent="0.35">
      <c r="B19" s="1" t="s">
        <v>41</v>
      </c>
      <c r="C19" s="1" t="s">
        <v>42</v>
      </c>
      <c r="D19" s="1" t="s">
        <v>43</v>
      </c>
      <c r="E19" s="1" t="s">
        <v>44</v>
      </c>
    </row>
    <row r="20" spans="2:5" x14ac:dyDescent="0.35">
      <c r="B20" s="12">
        <f>F10*C8</f>
        <v>0</v>
      </c>
      <c r="C20" s="12">
        <f>C10</f>
        <v>0</v>
      </c>
      <c r="D20" s="14"/>
      <c r="E20" s="24" t="e">
        <f>B13/F10</f>
        <v>#DIV/0!</v>
      </c>
    </row>
  </sheetData>
  <sheetProtection algorithmName="SHA-512" hashValue="b9CCLWkBSRU8xk8KTXqWzl9/6eqJXZiSj20V02oWXsobQOhb3tVwlrt/1WdUWlrlG0CVQMMoGULDTTMhfDr6Xw==" saltValue="mfgJ4Uw0I9GcTvJkfWSQhQ==" spinCount="100000" sheet="1" objects="1" scenarios="1"/>
  <mergeCells count="2">
    <mergeCell ref="B12:E12"/>
    <mergeCell ref="B13:F15"/>
  </mergeCells>
  <conditionalFormatting sqref="B13:F15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LOAN EST Sheet</vt:lpstr>
      <vt:lpstr>DEAL ANALYZER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Ibtesama B</dc:creator>
  <cp:lastModifiedBy>Ibtesama B</cp:lastModifiedBy>
  <dcterms:created xsi:type="dcterms:W3CDTF">2022-02-13T14:45:51Z</dcterms:created>
  <dcterms:modified xsi:type="dcterms:W3CDTF">2022-07-09T01:06:56Z</dcterms:modified>
</cp:coreProperties>
</file>