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brian\OneDrive\Desktop\"/>
    </mc:Choice>
  </mc:AlternateContent>
  <xr:revisionPtr revIDLastSave="0" documentId="13_ncr:1_{FF271858-D90A-48A9-A184-BB26857D74DD}" xr6:coauthVersionLast="47" xr6:coauthVersionMax="47" xr10:uidLastSave="{00000000-0000-0000-0000-000000000000}"/>
  <bookViews>
    <workbookView xWindow="20370" yWindow="-2370" windowWidth="29040" windowHeight="15720" xr2:uid="{5E5EAD4D-CA8E-4B11-ADC4-E088F89530EE}"/>
  </bookViews>
  <sheets>
    <sheet name="Summary" sheetId="2" r:id="rId1"/>
    <sheet name="Loan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F16" i="1"/>
  <c r="D5" i="2" l="1"/>
  <c r="Q16" i="1"/>
  <c r="I16" i="1"/>
  <c r="D13" i="2" s="1"/>
  <c r="P16" i="1"/>
  <c r="D10" i="2" s="1"/>
  <c r="O16" i="1"/>
  <c r="N16" i="1"/>
  <c r="D9" i="2" s="1"/>
  <c r="M16" i="1"/>
  <c r="D11" i="2" s="1"/>
  <c r="G16" i="1"/>
  <c r="D6" i="2" s="1"/>
  <c r="L16" i="1"/>
  <c r="D8" i="2" s="1"/>
  <c r="K16" i="1"/>
  <c r="D14" i="2" s="1"/>
  <c r="D16" i="2" s="1"/>
  <c r="J16" i="1"/>
  <c r="D7" i="2" s="1"/>
  <c r="H16" i="1"/>
  <c r="D4" i="2"/>
</calcChain>
</file>

<file path=xl/sharedStrings.xml><?xml version="1.0" encoding="utf-8"?>
<sst xmlns="http://schemas.openxmlformats.org/spreadsheetml/2006/main" count="127" uniqueCount="73">
  <si>
    <t>Participation Status</t>
  </si>
  <si>
    <t>State</t>
  </si>
  <si>
    <t>Servicing
Fee</t>
  </si>
  <si>
    <t>Net Yield</t>
  </si>
  <si>
    <t>LTV</t>
  </si>
  <si>
    <t>Open for Participation</t>
  </si>
  <si>
    <t>Index</t>
  </si>
  <si>
    <t>Multifamily</t>
  </si>
  <si>
    <t>5YR FHLBNY</t>
  </si>
  <si>
    <t>5-5</t>
  </si>
  <si>
    <t>Premium</t>
  </si>
  <si>
    <t>Note Rate</t>
  </si>
  <si>
    <t>Yrs To Reset</t>
  </si>
  <si>
    <t>DSCR</t>
  </si>
  <si>
    <t>Loan Number</t>
  </si>
  <si>
    <t>Margin</t>
  </si>
  <si>
    <t>Loan Type (Structure)</t>
  </si>
  <si>
    <t>Pass-through</t>
  </si>
  <si>
    <t xml:space="preserve"> Term (Mos)</t>
  </si>
  <si>
    <t>Seasoning (Mos)</t>
  </si>
  <si>
    <t>Property Type</t>
  </si>
  <si>
    <t>Totals &amp; Weighted Averages</t>
  </si>
  <si>
    <t>Amortization</t>
  </si>
  <si>
    <t>Original Participation Amount</t>
  </si>
  <si>
    <t>Current Amount Available</t>
  </si>
  <si>
    <t>CREDIT OVERLAYS</t>
  </si>
  <si>
    <t>CRE Participations</t>
  </si>
  <si>
    <t>WAC</t>
  </si>
  <si>
    <t>WA Pass-through</t>
  </si>
  <si>
    <t>WA DSCR</t>
  </si>
  <si>
    <t>WA LTV</t>
  </si>
  <si>
    <t>Original Participation</t>
  </si>
  <si>
    <t>Amount Available</t>
  </si>
  <si>
    <t>YRS to Reset</t>
  </si>
  <si>
    <t>WA Yield</t>
  </si>
  <si>
    <t>5YR UST</t>
  </si>
  <si>
    <t>States</t>
  </si>
  <si>
    <t>Property Types</t>
  </si>
  <si>
    <t>WA Bid PX</t>
  </si>
  <si>
    <t>SPREAD (bps)</t>
  </si>
  <si>
    <t>NA</t>
  </si>
  <si>
    <t>5YR Balloon</t>
  </si>
  <si>
    <t>FL</t>
  </si>
  <si>
    <t xml:space="preserve">Mixed Use </t>
  </si>
  <si>
    <t>IN</t>
  </si>
  <si>
    <t>01-1024</t>
  </si>
  <si>
    <t>Retail</t>
  </si>
  <si>
    <t>OH</t>
  </si>
  <si>
    <t>01-1025</t>
  </si>
  <si>
    <t>01-1028</t>
  </si>
  <si>
    <t>01-1031</t>
  </si>
  <si>
    <t>01-1029</t>
  </si>
  <si>
    <t>NY</t>
  </si>
  <si>
    <t>Industrial</t>
  </si>
  <si>
    <t>NJ</t>
  </si>
  <si>
    <t>01-1034</t>
  </si>
  <si>
    <t>07-1002</t>
  </si>
  <si>
    <t>IL</t>
  </si>
  <si>
    <t>01-1035</t>
  </si>
  <si>
    <t>Business Park</t>
  </si>
  <si>
    <t>01-1036</t>
  </si>
  <si>
    <t>01-1037</t>
  </si>
  <si>
    <t>01-1038</t>
  </si>
  <si>
    <t>VA</t>
  </si>
  <si>
    <t>5R FHLBNY</t>
  </si>
  <si>
    <t>Business Park, Industrial, Multifamily, Mixed-Use, Retail</t>
  </si>
  <si>
    <t>01-1039</t>
  </si>
  <si>
    <t>01-1040</t>
  </si>
  <si>
    <t>05-1001</t>
  </si>
  <si>
    <t>OK</t>
  </si>
  <si>
    <t>12 Month I/O</t>
  </si>
  <si>
    <t>5YR CMT</t>
  </si>
  <si>
    <t>FL, IL, IN, NJ, NY, OH, OK, 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</si>
</sst>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.000_);_(* \(#,##0.000\);_(* &quot;-&quot;??_);_(@_)"/>
    <numFmt numFmtId="166" formatCode="0.000"/>
    <numFmt numFmtId="167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Roboto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theme="4"/>
      </patternFill>
    </fill>
    <fill>
      <patternFill patternType="solid">
        <fgColor theme="4" tint="-0.499984740745262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vertical="center"/>
    </xf>
    <xf numFmtId="10" fontId="2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1" fontId="0" fillId="0" borderId="1" xfId="0" applyNumberFormat="1" applyBorder="1"/>
    <xf numFmtId="0" fontId="0" fillId="0" borderId="2" xfId="0" applyBorder="1" applyAlignment="1">
      <alignment horizontal="center"/>
    </xf>
    <xf numFmtId="164" fontId="0" fillId="0" borderId="2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" xfId="2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2" applyNumberFormat="1" applyFont="1" applyFill="1" applyBorder="1" applyAlignment="1">
      <alignment horizontal="center"/>
    </xf>
    <xf numFmtId="2" fontId="0" fillId="0" borderId="4" xfId="2" applyNumberFormat="1" applyFon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right" vertical="center" wrapText="1"/>
    </xf>
    <xf numFmtId="0" fontId="5" fillId="2" borderId="6" xfId="2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5" fillId="2" borderId="9" xfId="2" applyNumberFormat="1" applyFont="1" applyFill="1" applyBorder="1" applyAlignment="1">
      <alignment horizontal="center" vertical="center"/>
    </xf>
    <xf numFmtId="2" fontId="5" fillId="2" borderId="9" xfId="2" applyNumberFormat="1" applyFont="1" applyFill="1" applyBorder="1" applyAlignment="1">
      <alignment horizontal="center" vertical="center"/>
    </xf>
    <xf numFmtId="0" fontId="5" fillId="2" borderId="7" xfId="2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9" fontId="0" fillId="0" borderId="4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7" fontId="5" fillId="2" borderId="9" xfId="1" applyNumberFormat="1" applyFont="1" applyFill="1" applyBorder="1" applyAlignment="1">
      <alignment horizontal="center" vertical="center"/>
    </xf>
    <xf numFmtId="167" fontId="5" fillId="2" borderId="9" xfId="2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3" fontId="5" fillId="3" borderId="14" xfId="5" applyFont="1" applyFill="1" applyBorder="1" applyAlignment="1">
      <alignment horizontal="right" vertical="center" wrapText="1" indent="2"/>
    </xf>
    <xf numFmtId="0" fontId="5" fillId="3" borderId="14" xfId="4" applyFont="1" applyFill="1" applyBorder="1" applyAlignment="1">
      <alignment horizontal="right" vertical="center" wrapText="1" indent="2"/>
    </xf>
    <xf numFmtId="0" fontId="5" fillId="3" borderId="8" xfId="4" applyFont="1" applyFill="1" applyBorder="1" applyAlignment="1">
      <alignment horizontal="right" vertical="center" wrapText="1" indent="2"/>
    </xf>
    <xf numFmtId="0" fontId="6" fillId="4" borderId="16" xfId="4" applyFont="1" applyFill="1" applyBorder="1" applyAlignment="1">
      <alignment horizontal="right" vertical="center" wrapText="1" indent="2"/>
    </xf>
    <xf numFmtId="0" fontId="6" fillId="4" borderId="17" xfId="4" applyFont="1" applyFill="1" applyBorder="1" applyAlignment="1">
      <alignment horizontal="right" vertical="center" wrapText="1" indent="2"/>
    </xf>
    <xf numFmtId="0" fontId="6" fillId="4" borderId="12" xfId="4" applyFont="1" applyFill="1" applyBorder="1" applyAlignment="1">
      <alignment horizontal="right" vertical="center" wrapText="1" indent="2"/>
    </xf>
    <xf numFmtId="0" fontId="6" fillId="4" borderId="8" xfId="4" applyFont="1" applyFill="1" applyBorder="1" applyAlignment="1">
      <alignment horizontal="right" vertical="center" wrapText="1" indent="2"/>
    </xf>
    <xf numFmtId="0" fontId="1" fillId="6" borderId="0" xfId="4" applyFill="1"/>
    <xf numFmtId="0" fontId="1" fillId="6" borderId="15" xfId="4" applyFill="1" applyBorder="1"/>
    <xf numFmtId="164" fontId="7" fillId="6" borderId="17" xfId="2" applyNumberFormat="1" applyFont="1" applyFill="1" applyBorder="1" applyAlignment="1">
      <alignment horizontal="right" indent="1"/>
    </xf>
    <xf numFmtId="1" fontId="7" fillId="5" borderId="19" xfId="4" applyNumberFormat="1" applyFont="1" applyFill="1" applyBorder="1" applyAlignment="1">
      <alignment horizontal="right" indent="1"/>
    </xf>
    <xf numFmtId="4" fontId="1" fillId="6" borderId="16" xfId="4" applyNumberFormat="1" applyFill="1" applyBorder="1" applyAlignment="1">
      <alignment horizontal="right" indent="1"/>
    </xf>
    <xf numFmtId="4" fontId="1" fillId="6" borderId="17" xfId="4" applyNumberFormat="1" applyFill="1" applyBorder="1" applyAlignment="1">
      <alignment horizontal="right" indent="1"/>
    </xf>
    <xf numFmtId="164" fontId="1" fillId="6" borderId="17" xfId="2" applyNumberFormat="1" applyFont="1" applyFill="1" applyBorder="1" applyAlignment="1">
      <alignment horizontal="right" indent="1"/>
    </xf>
    <xf numFmtId="9" fontId="1" fillId="6" borderId="17" xfId="2" applyFill="1" applyBorder="1" applyAlignment="1">
      <alignment horizontal="right" indent="1"/>
    </xf>
    <xf numFmtId="4" fontId="1" fillId="6" borderId="18" xfId="4" applyNumberFormat="1" applyFill="1" applyBorder="1" applyAlignment="1">
      <alignment horizontal="right" indent="1"/>
    </xf>
    <xf numFmtId="43" fontId="5" fillId="3" borderId="14" xfId="5" applyFont="1" applyFill="1" applyBorder="1" applyAlignment="1">
      <alignment horizontal="left" vertical="center" wrapText="1" indent="1"/>
    </xf>
    <xf numFmtId="0" fontId="0" fillId="6" borderId="0" xfId="0" applyFill="1"/>
    <xf numFmtId="167" fontId="3" fillId="0" borderId="4" xfId="3" applyNumberFormat="1" applyFont="1" applyFill="1" applyBorder="1" applyAlignment="1">
      <alignment horizontal="center"/>
    </xf>
    <xf numFmtId="167" fontId="3" fillId="0" borderId="2" xfId="3" applyNumberFormat="1" applyFont="1" applyFill="1" applyBorder="1" applyAlignment="1">
      <alignment horizontal="center"/>
    </xf>
    <xf numFmtId="166" fontId="7" fillId="6" borderId="16" xfId="4" applyNumberFormat="1" applyFont="1" applyFill="1" applyBorder="1" applyAlignment="1">
      <alignment horizontal="right" indent="1"/>
    </xf>
    <xf numFmtId="166" fontId="5" fillId="2" borderId="9" xfId="2" applyNumberFormat="1" applyFont="1" applyFill="1" applyBorder="1" applyAlignment="1">
      <alignment horizontal="center" vertical="center"/>
    </xf>
    <xf numFmtId="9" fontId="5" fillId="2" borderId="9" xfId="2" applyFont="1" applyFill="1" applyBorder="1" applyAlignment="1">
      <alignment horizontal="center" vertical="center"/>
    </xf>
    <xf numFmtId="166" fontId="1" fillId="6" borderId="19" xfId="6" applyNumberFormat="1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8" fillId="6" borderId="12" xfId="4" applyFont="1" applyFill="1" applyBorder="1" applyAlignment="1">
      <alignment horizontal="center"/>
    </xf>
    <xf numFmtId="0" fontId="8" fillId="6" borderId="13" xfId="4" applyFont="1" applyFill="1" applyBorder="1" applyAlignment="1">
      <alignment horizontal="center"/>
    </xf>
    <xf numFmtId="0" fontId="9" fillId="6" borderId="8" xfId="4" applyFont="1" applyFill="1" applyBorder="1" applyAlignment="1">
      <alignment horizontal="center"/>
    </xf>
    <xf numFmtId="0" fontId="9" fillId="6" borderId="7" xfId="4" applyFont="1" applyFill="1" applyBorder="1" applyAlignment="1">
      <alignment horizontal="center"/>
    </xf>
  </cellXfs>
  <cellStyles count="7">
    <cellStyle name="Comma" xfId="1" builtinId="3"/>
    <cellStyle name="Comma 2" xfId="5" xr:uid="{3CAD305F-A02D-4A59-AB21-22F918B450C4}"/>
    <cellStyle name="Currency" xfId="3" builtinId="4"/>
    <cellStyle name="Normal" xfId="0" builtinId="0"/>
    <cellStyle name="Normal 2" xfId="4" xr:uid="{019F4364-7860-4BCB-9917-F7E7671EB79B}"/>
    <cellStyle name="Percent" xfId="2" builtinId="5"/>
    <cellStyle name="Percent 2" xfId="6" xr:uid="{2B02358A-3303-4162-9FD2-438116571E68}"/>
  </cellStyles>
  <dxfs count="22">
    <dxf>
      <numFmt numFmtId="1" formatCode="0"/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14" formatCode="0.00%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  <border outline="0">
        <left style="thin">
          <color auto="1"/>
        </left>
      </border>
    </dxf>
    <dxf>
      <numFmt numFmtId="166" formatCode="0.000"/>
      <alignment horizontal="center" textRotation="0" indent="0" justifyLastLine="0" shrinkToFit="0" readingOrder="0"/>
      <border outline="0">
        <left style="thin">
          <color auto="1"/>
        </left>
      </border>
    </dxf>
    <dxf>
      <numFmt numFmtId="166" formatCode="0.000"/>
      <alignment horizontal="center" textRotation="0" indent="0" justifyLastLine="0" shrinkToFit="0" readingOrder="0"/>
      <border outline="0">
        <right style="thin">
          <color auto="1"/>
        </right>
      </border>
    </dxf>
    <dxf>
      <numFmt numFmtId="2" formatCode="0.00"/>
      <alignment horizontal="center" textRotation="0" indent="0" justifyLastLine="0" shrinkToFit="0" readingOrder="0"/>
      <border outline="0">
        <left style="thin">
          <color auto="1"/>
        </left>
        <right style="thin">
          <color auto="1"/>
        </right>
      </border>
    </dxf>
    <dxf>
      <numFmt numFmtId="167" formatCode="&quot;$&quot;#,##0.00"/>
      <alignment horizontal="center" textRotation="0" indent="0" justifyLastLine="0" shrinkToFit="0" readingOrder="0"/>
      <border outline="0">
        <left style="thin">
          <color auto="1"/>
        </left>
      </border>
    </dxf>
    <dxf>
      <numFmt numFmtId="167" formatCode="&quot;$&quot;#,##0.00"/>
      <alignment horizontal="center" textRotation="0" indent="0" justifyLastLine="0" shrinkToFit="0" readingOrder="0"/>
      <border outline="0">
        <right style="thin">
          <color auto="1"/>
        </right>
      </border>
    </dxf>
    <dxf>
      <alignment horizontal="center" textRotation="0" indent="0" justifyLastLine="0" shrinkToFit="0" readingOrder="0"/>
      <border outline="0">
        <right style="thin">
          <color auto="1"/>
        </right>
      </border>
    </dxf>
    <dxf>
      <alignment horizontal="center" textRotation="0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84A732-1D83-4846-A952-7197A28B8F69}" name="Table1" displayName="Table1" ref="A1:T16" totalsRowShown="0" headerRowDxfId="21" dataDxfId="20">
  <autoFilter ref="A1:T16" xr:uid="{3F27AC27-D56C-4861-982C-85966E434CFE}"/>
  <tableColumns count="20">
    <tableColumn id="1" xr3:uid="{F289552F-9FA3-4EEC-A19E-78DEC4F8BA89}" name="Loan Number" dataDxfId="19"/>
    <tableColumn id="2" xr3:uid="{B77BFC94-A4C8-4973-AF96-9E3470C24FFC}" name="Participation Status" dataDxfId="18"/>
    <tableColumn id="3" xr3:uid="{376322DD-3514-4BE9-B14C-B53978326449}" name="Property Type" dataDxfId="17"/>
    <tableColumn id="4" xr3:uid="{8206919F-ECA2-4700-B019-59A7F2930A60}" name="State" dataDxfId="16"/>
    <tableColumn id="9" xr3:uid="{F878F8C4-70A7-4BBF-907D-F62E0284B98A}" name="Original Participation Amount" dataDxfId="15"/>
    <tableColumn id="10" xr3:uid="{E988F062-9CE9-4E80-B650-DABA56BFD903}" name="Current Amount Available" dataDxfId="14"/>
    <tableColumn id="12" xr3:uid="{5C12DAD6-069C-4B8F-AA84-4662EE89FD0A}" name="Note Rate" dataDxfId="13"/>
    <tableColumn id="13" xr3:uid="{0873466B-A1B2-4013-A99B-36FBFB4F5422}" name="Servicing_x000a_Fee" dataDxfId="12"/>
    <tableColumn id="14" xr3:uid="{53297B4A-A777-43F5-88AA-BCBBB6F8D2BF}" name="Premium" dataDxfId="11"/>
    <tableColumn id="15" xr3:uid="{738C63B6-B03B-42AA-BD96-8DC31B6B0E56}" name="Pass-through" dataDxfId="10"/>
    <tableColumn id="16" xr3:uid="{C7C7E461-4E8A-4BAC-BFEB-425F4500F05A}" name="Net Yield" dataDxfId="9"/>
    <tableColumn id="17" xr3:uid="{6BD30104-875A-4535-8AC5-4599AF94EEC6}" name="DSCR" dataDxfId="8"/>
    <tableColumn id="19" xr3:uid="{DBC6D4F7-F6D2-466C-966A-40D35F459468}" name="Yrs To Reset" dataDxfId="7"/>
    <tableColumn id="20" xr3:uid="{CFAB5CBA-D51D-407D-B887-33806981975E}" name="LTV" dataDxfId="6"/>
    <tableColumn id="21" xr3:uid="{28A2A378-98C0-427B-BF17-89B91800F1B1}" name=" Term (Mos)" dataDxfId="5"/>
    <tableColumn id="24" xr3:uid="{504395B7-6C1C-43FF-B974-8FAD89E046DD}" name="Seasoning (Mos)" dataDxfId="4"/>
    <tableColumn id="5" xr3:uid="{2BD761EC-F6AB-4746-BC27-3BF9E39050A7}" name="Amortization" dataDxfId="3"/>
    <tableColumn id="6" xr3:uid="{A4EF1E8A-B1D2-4CCD-834D-76686D0C4790}" name="Loan Type (Structure)" dataDxfId="2"/>
    <tableColumn id="7" xr3:uid="{53BDD8C8-E73E-49BD-BFC8-02DBCFEC8BF3}" name="Margin" dataDxfId="1"/>
    <tableColumn id="8" xr3:uid="{DA57F44F-7324-41E9-B60A-10B4BCA820B7}" name="Index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180FE-5EDF-4170-81A4-6867807ED1F8}">
  <dimension ref="A1:XFC21"/>
  <sheetViews>
    <sheetView tabSelected="1" topLeftCell="B1" workbookViewId="0">
      <selection activeCell="D17" sqref="D17"/>
    </sheetView>
  </sheetViews>
  <sheetFormatPr defaultColWidth="0" defaultRowHeight="15" zeroHeight="1" x14ac:dyDescent="0.25"/>
  <cols>
    <col min="1" max="1" width="0" hidden="1" customWidth="1"/>
    <col min="2" max="2" width="9.85546875" customWidth="1"/>
    <col min="3" max="3" width="23.28515625" customWidth="1"/>
    <col min="4" max="4" width="29.42578125" customWidth="1"/>
    <col min="5" max="5" width="9.85546875" customWidth="1"/>
    <col min="6" max="6" width="9.140625" hidden="1" customWidth="1"/>
    <col min="7" max="16383" width="9.140625" hidden="1"/>
    <col min="16384" max="16384" width="0.85546875" hidden="1" customWidth="1"/>
  </cols>
  <sheetData>
    <row r="1" spans="1:6" ht="15.75" thickBot="1" x14ac:dyDescent="0.3">
      <c r="A1" s="62"/>
      <c r="B1" s="62"/>
      <c r="C1" s="62"/>
      <c r="D1" s="62"/>
      <c r="E1" s="62"/>
      <c r="F1" s="62"/>
    </row>
    <row r="2" spans="1:6" ht="18.75" x14ac:dyDescent="0.3">
      <c r="A2" s="62"/>
      <c r="B2" s="62"/>
      <c r="C2" s="70" t="s">
        <v>26</v>
      </c>
      <c r="D2" s="71"/>
      <c r="E2" s="62"/>
      <c r="F2" s="62"/>
    </row>
    <row r="3" spans="1:6" ht="16.5" thickBot="1" x14ac:dyDescent="0.3">
      <c r="A3" s="62"/>
      <c r="B3" s="62"/>
      <c r="C3" s="72" t="s">
        <v>25</v>
      </c>
      <c r="D3" s="73"/>
      <c r="E3" s="62"/>
      <c r="F3" s="62"/>
    </row>
    <row r="4" spans="1:6" x14ac:dyDescent="0.25">
      <c r="A4" s="62"/>
      <c r="B4" s="62"/>
      <c r="C4" s="61" t="s">
        <v>31</v>
      </c>
      <c r="D4" s="56">
        <f>Loans!E16</f>
        <v>173277000</v>
      </c>
      <c r="E4" s="62"/>
      <c r="F4" s="62"/>
    </row>
    <row r="5" spans="1:6" x14ac:dyDescent="0.25">
      <c r="A5" s="62"/>
      <c r="B5" s="62"/>
      <c r="C5" s="45" t="s">
        <v>32</v>
      </c>
      <c r="D5" s="57">
        <f>Loans!F16</f>
        <v>165577000</v>
      </c>
      <c r="E5" s="62"/>
      <c r="F5" s="62"/>
    </row>
    <row r="6" spans="1:6" x14ac:dyDescent="0.25">
      <c r="A6" s="62"/>
      <c r="B6" s="62"/>
      <c r="C6" s="45" t="s">
        <v>27</v>
      </c>
      <c r="D6" s="58">
        <f>Loans!G16</f>
        <v>7.1646671941151249E-2</v>
      </c>
      <c r="E6" s="62"/>
      <c r="F6" s="62"/>
    </row>
    <row r="7" spans="1:6" x14ac:dyDescent="0.25">
      <c r="A7" s="62"/>
      <c r="B7" s="62"/>
      <c r="C7" s="45" t="s">
        <v>28</v>
      </c>
      <c r="D7" s="58">
        <f>Loans!J16</f>
        <v>6.9047473380964744E-2</v>
      </c>
      <c r="E7" s="62"/>
      <c r="F7" s="62"/>
    </row>
    <row r="8" spans="1:6" x14ac:dyDescent="0.25">
      <c r="A8" s="62"/>
      <c r="B8" s="62"/>
      <c r="C8" s="46" t="s">
        <v>29</v>
      </c>
      <c r="D8" s="57">
        <f>Loans!L16</f>
        <v>1.2939321886493897</v>
      </c>
      <c r="E8" s="62"/>
      <c r="F8" s="62"/>
    </row>
    <row r="9" spans="1:6" x14ac:dyDescent="0.25">
      <c r="A9" s="62"/>
      <c r="B9" s="62"/>
      <c r="C9" s="46" t="s">
        <v>30</v>
      </c>
      <c r="D9" s="59">
        <f>Loans!N16</f>
        <v>0.63901366618171496</v>
      </c>
      <c r="E9" s="62"/>
      <c r="F9" s="62"/>
    </row>
    <row r="10" spans="1:6" x14ac:dyDescent="0.25">
      <c r="A10" s="62"/>
      <c r="B10" s="62"/>
      <c r="C10" s="46" t="s">
        <v>19</v>
      </c>
      <c r="D10" s="57">
        <f>Loans!P16</f>
        <v>1.3692050626999321</v>
      </c>
      <c r="E10" s="62"/>
      <c r="F10" s="62"/>
    </row>
    <row r="11" spans="1:6" ht="15.75" thickBot="1" x14ac:dyDescent="0.3">
      <c r="A11" s="62"/>
      <c r="B11" s="62"/>
      <c r="C11" s="47" t="s">
        <v>33</v>
      </c>
      <c r="D11" s="60">
        <f>Loans!M16</f>
        <v>4.7323795467919947</v>
      </c>
      <c r="E11" s="62"/>
      <c r="F11" s="62"/>
    </row>
    <row r="12" spans="1:6" ht="15.75" thickBot="1" x14ac:dyDescent="0.3">
      <c r="A12" s="62"/>
      <c r="B12" s="62"/>
      <c r="C12" s="52"/>
      <c r="D12" s="53"/>
      <c r="E12" s="62"/>
      <c r="F12" s="62"/>
    </row>
    <row r="13" spans="1:6" x14ac:dyDescent="0.25">
      <c r="A13" s="62"/>
      <c r="B13" s="62"/>
      <c r="C13" s="48" t="s">
        <v>38</v>
      </c>
      <c r="D13" s="65">
        <f>Loans!I16</f>
        <v>99.816481153783442</v>
      </c>
      <c r="E13" s="62"/>
      <c r="F13" s="62"/>
    </row>
    <row r="14" spans="1:6" x14ac:dyDescent="0.25">
      <c r="A14" s="62"/>
      <c r="B14" s="62"/>
      <c r="C14" s="49" t="s">
        <v>34</v>
      </c>
      <c r="D14" s="54">
        <f>Loans!K16</f>
        <v>6.9604304838676564E-2</v>
      </c>
      <c r="E14" s="62"/>
      <c r="F14" s="62"/>
    </row>
    <row r="15" spans="1:6" ht="15.75" thickBot="1" x14ac:dyDescent="0.3">
      <c r="A15" s="62"/>
      <c r="B15" s="62"/>
      <c r="C15" s="49" t="s">
        <v>35</v>
      </c>
      <c r="D15" s="54">
        <v>4.3740000000000001E-2</v>
      </c>
      <c r="E15" s="62"/>
      <c r="F15" s="62"/>
    </row>
    <row r="16" spans="1:6" ht="15.75" thickBot="1" x14ac:dyDescent="0.3">
      <c r="A16" s="62"/>
      <c r="B16" s="62"/>
      <c r="C16" s="51" t="s">
        <v>39</v>
      </c>
      <c r="D16" s="55">
        <f>(D14-D15)*10000</f>
        <v>258.64304838676566</v>
      </c>
      <c r="E16" s="62"/>
      <c r="F16" s="62"/>
    </row>
    <row r="17" spans="1:6" ht="15.75" thickBot="1" x14ac:dyDescent="0.3">
      <c r="A17" s="62"/>
      <c r="B17" s="62"/>
      <c r="C17" s="52"/>
      <c r="D17" s="53"/>
      <c r="E17" s="62"/>
      <c r="F17" s="62"/>
    </row>
    <row r="18" spans="1:6" ht="15.75" thickBot="1" x14ac:dyDescent="0.3">
      <c r="A18" s="62"/>
      <c r="B18" s="62"/>
      <c r="C18" s="50" t="s">
        <v>36</v>
      </c>
      <c r="D18" s="69" t="s">
        <v>72</v>
      </c>
      <c r="E18" s="62"/>
      <c r="F18" s="62"/>
    </row>
    <row r="19" spans="1:6" ht="30.75" thickBot="1" x14ac:dyDescent="0.3">
      <c r="A19" s="62"/>
      <c r="B19" s="62"/>
      <c r="C19" s="51" t="s">
        <v>37</v>
      </c>
      <c r="D19" s="68" t="s">
        <v>65</v>
      </c>
      <c r="E19" s="62"/>
      <c r="F19" s="62"/>
    </row>
    <row r="20" spans="1:6" x14ac:dyDescent="0.25">
      <c r="A20" s="62"/>
      <c r="B20" s="62"/>
      <c r="C20" s="62"/>
      <c r="D20" s="62"/>
      <c r="E20" s="62"/>
      <c r="F20" s="62"/>
    </row>
    <row r="21" spans="1:6" x14ac:dyDescent="0.25">
      <c r="A21" s="62"/>
      <c r="B21" s="62"/>
      <c r="C21" s="62"/>
      <c r="D21" s="62"/>
      <c r="E21" s="62"/>
      <c r="F21" s="62"/>
    </row>
  </sheetData>
  <mergeCells count="2">
    <mergeCell ref="C2:D2"/>
    <mergeCell ref="C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01A24-F80D-45AD-B75D-0807ED4B471D}">
  <dimension ref="A1:T17"/>
  <sheetViews>
    <sheetView workbookViewId="0">
      <pane ySplit="1" topLeftCell="A2" activePane="bottomLeft" state="frozen"/>
      <selection pane="bottomLeft" activeCell="E24" sqref="E24"/>
    </sheetView>
  </sheetViews>
  <sheetFormatPr defaultRowHeight="15" x14ac:dyDescent="0.25"/>
  <cols>
    <col min="1" max="1" width="13.5703125" bestFit="1" customWidth="1"/>
    <col min="2" max="2" width="23" bestFit="1" customWidth="1"/>
    <col min="3" max="3" width="19.5703125" bestFit="1" customWidth="1"/>
    <col min="4" max="4" width="8.28515625" customWidth="1"/>
    <col min="5" max="5" width="17.42578125" customWidth="1"/>
    <col min="6" max="6" width="15.42578125" customWidth="1"/>
    <col min="7" max="8" width="10.5703125" customWidth="1"/>
    <col min="9" max="10" width="10.140625" customWidth="1"/>
    <col min="11" max="11" width="8.7109375" customWidth="1"/>
    <col min="12" max="12" width="9.85546875" customWidth="1"/>
    <col min="13" max="13" width="9.7109375" customWidth="1"/>
    <col min="14" max="14" width="11" customWidth="1"/>
    <col min="15" max="15" width="10.42578125" customWidth="1"/>
    <col min="16" max="16" width="13" customWidth="1"/>
    <col min="17" max="17" width="12.5703125" customWidth="1"/>
    <col min="18" max="18" width="17.28515625" customWidth="1"/>
    <col min="19" max="19" width="11.85546875" bestFit="1" customWidth="1"/>
    <col min="20" max="20" width="12" customWidth="1"/>
  </cols>
  <sheetData>
    <row r="1" spans="1:20" ht="45.75" thickBot="1" x14ac:dyDescent="0.3">
      <c r="A1" s="35" t="s">
        <v>14</v>
      </c>
      <c r="B1" s="35" t="s">
        <v>0</v>
      </c>
      <c r="C1" s="35" t="s">
        <v>20</v>
      </c>
      <c r="D1" s="35" t="s">
        <v>1</v>
      </c>
      <c r="E1" s="36" t="s">
        <v>23</v>
      </c>
      <c r="F1" s="35" t="s">
        <v>24</v>
      </c>
      <c r="G1" s="35" t="s">
        <v>11</v>
      </c>
      <c r="H1" s="35" t="s">
        <v>2</v>
      </c>
      <c r="I1" s="35" t="s">
        <v>10</v>
      </c>
      <c r="J1" s="35" t="s">
        <v>17</v>
      </c>
      <c r="K1" s="35" t="s">
        <v>3</v>
      </c>
      <c r="L1" s="35" t="s">
        <v>13</v>
      </c>
      <c r="M1" s="36" t="s">
        <v>12</v>
      </c>
      <c r="N1" s="36" t="s">
        <v>4</v>
      </c>
      <c r="O1" s="36" t="s">
        <v>18</v>
      </c>
      <c r="P1" s="35" t="s">
        <v>19</v>
      </c>
      <c r="Q1" s="35" t="s">
        <v>22</v>
      </c>
      <c r="R1" s="36" t="s">
        <v>16</v>
      </c>
      <c r="S1" s="36" t="s">
        <v>15</v>
      </c>
      <c r="T1" s="36" t="s">
        <v>6</v>
      </c>
    </row>
    <row r="2" spans="1:20" x14ac:dyDescent="0.25">
      <c r="A2" s="18" t="s">
        <v>45</v>
      </c>
      <c r="B2" s="19" t="s">
        <v>5</v>
      </c>
      <c r="C2" s="20" t="s">
        <v>46</v>
      </c>
      <c r="D2" s="21" t="s">
        <v>47</v>
      </c>
      <c r="E2" s="63">
        <v>5085000</v>
      </c>
      <c r="F2" s="63">
        <v>5085000</v>
      </c>
      <c r="G2" s="22">
        <v>7.2499999999999995E-2</v>
      </c>
      <c r="H2" s="22">
        <v>2.5000000000000001E-3</v>
      </c>
      <c r="I2" s="39">
        <v>100.25</v>
      </c>
      <c r="J2" s="22">
        <v>6.9999999999999993E-2</v>
      </c>
      <c r="K2" s="22">
        <v>6.9644640708200839E-2</v>
      </c>
      <c r="L2" s="24">
        <v>1.45</v>
      </c>
      <c r="M2" s="23">
        <v>4.6054794520547944</v>
      </c>
      <c r="N2" s="37">
        <v>0.55000000000000004</v>
      </c>
      <c r="O2" s="23">
        <v>120</v>
      </c>
      <c r="P2" s="24">
        <v>4.8666666666666663</v>
      </c>
      <c r="Q2" s="21">
        <v>30</v>
      </c>
      <c r="R2" s="44" t="s">
        <v>9</v>
      </c>
      <c r="S2" s="21">
        <v>200</v>
      </c>
      <c r="T2" s="33" t="s">
        <v>8</v>
      </c>
    </row>
    <row r="3" spans="1:20" x14ac:dyDescent="0.25">
      <c r="A3" s="25" t="s">
        <v>48</v>
      </c>
      <c r="B3" s="17" t="s">
        <v>5</v>
      </c>
      <c r="C3" s="16" t="s">
        <v>46</v>
      </c>
      <c r="D3" s="12" t="s">
        <v>47</v>
      </c>
      <c r="E3" s="64">
        <v>5850000</v>
      </c>
      <c r="F3" s="64">
        <v>5850000</v>
      </c>
      <c r="G3" s="13">
        <v>7.2499999999999995E-2</v>
      </c>
      <c r="H3" s="13">
        <v>2.5000000000000001E-3</v>
      </c>
      <c r="I3" s="40">
        <v>100.25</v>
      </c>
      <c r="J3" s="13">
        <v>6.9999999999999993E-2</v>
      </c>
      <c r="K3" s="13">
        <v>6.9644640708200839E-2</v>
      </c>
      <c r="L3" s="14">
        <v>1.45</v>
      </c>
      <c r="M3" s="15">
        <v>4.6054794520547944</v>
      </c>
      <c r="N3" s="38">
        <v>0.55000000000000004</v>
      </c>
      <c r="O3" s="15">
        <v>120</v>
      </c>
      <c r="P3" s="14">
        <v>4.8666666666666663</v>
      </c>
      <c r="Q3" s="12">
        <v>30</v>
      </c>
      <c r="R3" s="43" t="s">
        <v>9</v>
      </c>
      <c r="S3" s="12">
        <v>200</v>
      </c>
      <c r="T3" s="34" t="s">
        <v>8</v>
      </c>
    </row>
    <row r="4" spans="1:20" x14ac:dyDescent="0.25">
      <c r="A4" s="25" t="s">
        <v>49</v>
      </c>
      <c r="B4" s="17" t="s">
        <v>5</v>
      </c>
      <c r="C4" s="16" t="s">
        <v>7</v>
      </c>
      <c r="D4" s="12" t="s">
        <v>44</v>
      </c>
      <c r="E4" s="64">
        <v>10800000</v>
      </c>
      <c r="F4" s="64">
        <v>10800000</v>
      </c>
      <c r="G4" s="13">
        <v>6.7500000000000004E-2</v>
      </c>
      <c r="H4" s="13">
        <v>2.5000000000000001E-3</v>
      </c>
      <c r="I4" s="40">
        <v>98.25</v>
      </c>
      <c r="J4" s="13">
        <v>6.5000000000000002E-2</v>
      </c>
      <c r="K4" s="13">
        <v>6.9259629700701306E-2</v>
      </c>
      <c r="L4" s="14">
        <v>1.25</v>
      </c>
      <c r="M4" s="15">
        <v>4.6493150684931503</v>
      </c>
      <c r="N4" s="38">
        <v>0.68999999999999984</v>
      </c>
      <c r="O4" s="15">
        <v>60</v>
      </c>
      <c r="P4" s="14">
        <v>4.333333333333333</v>
      </c>
      <c r="Q4" s="12">
        <v>30</v>
      </c>
      <c r="R4" s="43" t="s">
        <v>41</v>
      </c>
      <c r="S4" s="12">
        <v>250</v>
      </c>
      <c r="T4" s="34" t="s">
        <v>8</v>
      </c>
    </row>
    <row r="5" spans="1:20" ht="16.5" customHeight="1" x14ac:dyDescent="0.25">
      <c r="A5" s="25" t="s">
        <v>51</v>
      </c>
      <c r="B5" s="17" t="s">
        <v>5</v>
      </c>
      <c r="C5" s="16" t="s">
        <v>7</v>
      </c>
      <c r="D5" s="12" t="s">
        <v>44</v>
      </c>
      <c r="E5" s="64">
        <v>6750000</v>
      </c>
      <c r="F5" s="64">
        <v>6750000</v>
      </c>
      <c r="G5" s="13">
        <v>6.7500000000000004E-2</v>
      </c>
      <c r="H5" s="13">
        <v>2.5000000000000001E-3</v>
      </c>
      <c r="I5" s="40">
        <v>98.25</v>
      </c>
      <c r="J5" s="13">
        <v>6.5000000000000002E-2</v>
      </c>
      <c r="K5" s="13">
        <v>6.9259629700701306E-2</v>
      </c>
      <c r="L5" s="14">
        <v>1.25</v>
      </c>
      <c r="M5" s="15">
        <v>4.6493150684931503</v>
      </c>
      <c r="N5" s="38">
        <v>0.69</v>
      </c>
      <c r="O5" s="15">
        <v>60</v>
      </c>
      <c r="P5" s="14">
        <v>4.333333333333333</v>
      </c>
      <c r="Q5" s="12">
        <v>30</v>
      </c>
      <c r="R5" s="43" t="s">
        <v>41</v>
      </c>
      <c r="S5" s="12">
        <v>250</v>
      </c>
      <c r="T5" s="34" t="s">
        <v>8</v>
      </c>
    </row>
    <row r="6" spans="1:20" x14ac:dyDescent="0.25">
      <c r="A6" s="25" t="s">
        <v>50</v>
      </c>
      <c r="B6" s="17" t="s">
        <v>5</v>
      </c>
      <c r="C6" s="16" t="s">
        <v>7</v>
      </c>
      <c r="D6" s="12" t="s">
        <v>44</v>
      </c>
      <c r="E6" s="64">
        <v>12690000</v>
      </c>
      <c r="F6" s="64">
        <v>12690000</v>
      </c>
      <c r="G6" s="13">
        <v>7.0000000000000007E-2</v>
      </c>
      <c r="H6" s="13">
        <v>2.5000000000000001E-3</v>
      </c>
      <c r="I6" s="40">
        <v>99.25</v>
      </c>
      <c r="J6" s="13">
        <v>6.7500000000000004E-2</v>
      </c>
      <c r="K6" s="13">
        <v>6.9325879806102997E-2</v>
      </c>
      <c r="L6" s="14">
        <v>1.25</v>
      </c>
      <c r="M6" s="15">
        <v>4.6493150684931503</v>
      </c>
      <c r="N6" s="38">
        <v>0.69</v>
      </c>
      <c r="O6" s="15">
        <v>60</v>
      </c>
      <c r="P6" s="14">
        <v>4.333333333333333</v>
      </c>
      <c r="Q6" s="12">
        <v>30</v>
      </c>
      <c r="R6" s="43" t="s">
        <v>41</v>
      </c>
      <c r="S6" s="12">
        <v>250</v>
      </c>
      <c r="T6" s="34" t="s">
        <v>8</v>
      </c>
    </row>
    <row r="7" spans="1:20" x14ac:dyDescent="0.25">
      <c r="A7" s="25" t="s">
        <v>55</v>
      </c>
      <c r="B7" s="17" t="s">
        <v>5</v>
      </c>
      <c r="C7" s="16" t="s">
        <v>43</v>
      </c>
      <c r="D7" s="12" t="s">
        <v>52</v>
      </c>
      <c r="E7" s="64">
        <v>11250000</v>
      </c>
      <c r="F7" s="64">
        <v>11250000</v>
      </c>
      <c r="G7" s="13">
        <v>7.2499999999999995E-2</v>
      </c>
      <c r="H7" s="13">
        <v>2.5000000000000001E-3</v>
      </c>
      <c r="I7" s="40">
        <v>100.25</v>
      </c>
      <c r="J7" s="13">
        <v>6.9999999999999993E-2</v>
      </c>
      <c r="K7" s="13">
        <v>6.9644640708200839E-2</v>
      </c>
      <c r="L7" s="14">
        <v>1.39</v>
      </c>
      <c r="M7" s="15">
        <v>4.8191780821917805</v>
      </c>
      <c r="N7" s="38">
        <v>0.58685446009389675</v>
      </c>
      <c r="O7" s="15">
        <v>120</v>
      </c>
      <c r="P7" s="14">
        <v>2.2666666666666666</v>
      </c>
      <c r="Q7" s="12">
        <v>30</v>
      </c>
      <c r="R7" s="43" t="s">
        <v>9</v>
      </c>
      <c r="S7" s="12">
        <v>250</v>
      </c>
      <c r="T7" s="34" t="s">
        <v>8</v>
      </c>
    </row>
    <row r="8" spans="1:20" x14ac:dyDescent="0.25">
      <c r="A8" s="25" t="s">
        <v>58</v>
      </c>
      <c r="B8" s="17" t="s">
        <v>5</v>
      </c>
      <c r="C8" s="16" t="s">
        <v>59</v>
      </c>
      <c r="D8" s="12" t="s">
        <v>42</v>
      </c>
      <c r="E8" s="64">
        <v>19800000</v>
      </c>
      <c r="F8" s="64">
        <v>19800000</v>
      </c>
      <c r="G8" s="13">
        <v>7.2499999999999995E-2</v>
      </c>
      <c r="H8" s="13">
        <v>2.5000000000000001E-3</v>
      </c>
      <c r="I8" s="40">
        <v>100.25</v>
      </c>
      <c r="J8" s="13">
        <v>6.9999999999999993E-2</v>
      </c>
      <c r="K8" s="13">
        <v>6.9391266725015638E-2</v>
      </c>
      <c r="L8" s="14">
        <v>1.25</v>
      </c>
      <c r="M8" s="15">
        <v>4.9808219178082194</v>
      </c>
      <c r="N8" s="38">
        <v>0.5</v>
      </c>
      <c r="O8" s="15">
        <v>60</v>
      </c>
      <c r="P8" s="14">
        <v>0.26666666666666666</v>
      </c>
      <c r="Q8" s="12">
        <v>30</v>
      </c>
      <c r="R8" s="43" t="s">
        <v>41</v>
      </c>
      <c r="S8" s="12" t="s">
        <v>40</v>
      </c>
      <c r="T8" s="34" t="s">
        <v>40</v>
      </c>
    </row>
    <row r="9" spans="1:20" x14ac:dyDescent="0.25">
      <c r="A9" s="25" t="s">
        <v>60</v>
      </c>
      <c r="B9" s="17" t="s">
        <v>5</v>
      </c>
      <c r="C9" s="16" t="s">
        <v>53</v>
      </c>
      <c r="D9" s="12" t="s">
        <v>54</v>
      </c>
      <c r="E9" s="64">
        <v>19800000</v>
      </c>
      <c r="F9" s="64">
        <v>19800000</v>
      </c>
      <c r="G9" s="13">
        <v>7.0000000000000007E-2</v>
      </c>
      <c r="H9" s="13">
        <v>2.5000000000000001E-3</v>
      </c>
      <c r="I9" s="40">
        <v>100.25</v>
      </c>
      <c r="J9" s="13">
        <v>6.7500000000000004E-2</v>
      </c>
      <c r="K9" s="13">
        <v>6.714873305909079E-2</v>
      </c>
      <c r="L9" s="14">
        <v>1.25</v>
      </c>
      <c r="M9" s="15">
        <v>4.9808219178082194</v>
      </c>
      <c r="N9" s="38">
        <v>0.65000295455888435</v>
      </c>
      <c r="O9" s="15">
        <v>120</v>
      </c>
      <c r="P9" s="14">
        <v>0.26666666666666666</v>
      </c>
      <c r="Q9" s="12">
        <v>30</v>
      </c>
      <c r="R9" s="43" t="s">
        <v>9</v>
      </c>
      <c r="S9" s="12">
        <v>250</v>
      </c>
      <c r="T9" s="34" t="s">
        <v>8</v>
      </c>
    </row>
    <row r="10" spans="1:20" x14ac:dyDescent="0.25">
      <c r="A10" s="25" t="s">
        <v>61</v>
      </c>
      <c r="B10" s="17" t="s">
        <v>5</v>
      </c>
      <c r="C10" s="16" t="s">
        <v>53</v>
      </c>
      <c r="D10" s="12" t="s">
        <v>52</v>
      </c>
      <c r="E10" s="64">
        <v>21690000</v>
      </c>
      <c r="F10" s="64">
        <v>21690000</v>
      </c>
      <c r="G10" s="13">
        <v>7.1249999999999994E-2</v>
      </c>
      <c r="H10" s="13">
        <v>2.5000000000000001E-3</v>
      </c>
      <c r="I10" s="40">
        <v>100.25</v>
      </c>
      <c r="J10" s="13">
        <v>6.8749999999999992E-2</v>
      </c>
      <c r="K10" s="13">
        <v>6.8143301348924712E-2</v>
      </c>
      <c r="L10" s="14">
        <v>1.35</v>
      </c>
      <c r="M10" s="15">
        <v>4.9808219178082194</v>
      </c>
      <c r="N10" s="38">
        <v>0.70007262164124906</v>
      </c>
      <c r="O10" s="15">
        <v>60</v>
      </c>
      <c r="P10" s="14">
        <v>0.26666666666666666</v>
      </c>
      <c r="Q10" s="12">
        <v>30</v>
      </c>
      <c r="R10" s="43" t="s">
        <v>41</v>
      </c>
      <c r="S10" s="12" t="s">
        <v>40</v>
      </c>
      <c r="T10" s="34" t="s">
        <v>40</v>
      </c>
    </row>
    <row r="11" spans="1:20" x14ac:dyDescent="0.25">
      <c r="A11" s="25" t="s">
        <v>62</v>
      </c>
      <c r="B11" s="17" t="s">
        <v>5</v>
      </c>
      <c r="C11" s="16" t="s">
        <v>7</v>
      </c>
      <c r="D11" s="12" t="s">
        <v>63</v>
      </c>
      <c r="E11" s="64">
        <v>13950000</v>
      </c>
      <c r="F11" s="64">
        <v>13950000</v>
      </c>
      <c r="G11" s="13">
        <v>7.2499999999999995E-2</v>
      </c>
      <c r="H11" s="13">
        <v>2.5000000000000001E-3</v>
      </c>
      <c r="I11" s="40">
        <v>100.25</v>
      </c>
      <c r="J11" s="13">
        <v>6.9999999999999993E-2</v>
      </c>
      <c r="K11" s="13">
        <v>6.9644640708200839E-2</v>
      </c>
      <c r="L11" s="14">
        <v>1.25</v>
      </c>
      <c r="M11" s="15">
        <v>4.9808219178082194</v>
      </c>
      <c r="N11" s="38">
        <v>0.64</v>
      </c>
      <c r="O11" s="15">
        <v>120</v>
      </c>
      <c r="P11" s="14">
        <v>0.26666666666666666</v>
      </c>
      <c r="Q11" s="12">
        <v>30</v>
      </c>
      <c r="R11" s="43" t="s">
        <v>9</v>
      </c>
      <c r="S11" s="12">
        <v>250</v>
      </c>
      <c r="T11" s="34" t="s">
        <v>64</v>
      </c>
    </row>
    <row r="12" spans="1:20" x14ac:dyDescent="0.25">
      <c r="A12" s="25" t="s">
        <v>66</v>
      </c>
      <c r="B12" s="17" t="s">
        <v>5</v>
      </c>
      <c r="C12" s="16" t="s">
        <v>53</v>
      </c>
      <c r="D12" s="12" t="s">
        <v>54</v>
      </c>
      <c r="E12" s="64">
        <v>4797000</v>
      </c>
      <c r="F12" s="64">
        <v>4797000</v>
      </c>
      <c r="G12" s="13">
        <v>7.0000000000000007E-2</v>
      </c>
      <c r="H12" s="13">
        <v>2.5000000000000001E-3</v>
      </c>
      <c r="I12" s="40">
        <v>99.25</v>
      </c>
      <c r="J12" s="13">
        <v>6.7500000000000004E-2</v>
      </c>
      <c r="K12" s="13">
        <v>6.9325879806102997E-2</v>
      </c>
      <c r="L12" s="14">
        <v>1.53</v>
      </c>
      <c r="M12" s="15">
        <v>5.0630136986301366</v>
      </c>
      <c r="N12" s="38">
        <v>0.65</v>
      </c>
      <c r="O12" s="15">
        <v>60</v>
      </c>
      <c r="P12" s="14">
        <v>-0.73333333333333328</v>
      </c>
      <c r="Q12" s="12">
        <v>30</v>
      </c>
      <c r="R12" s="43" t="s">
        <v>41</v>
      </c>
      <c r="S12" s="12" t="s">
        <v>40</v>
      </c>
      <c r="T12" s="34" t="s">
        <v>40</v>
      </c>
    </row>
    <row r="13" spans="1:20" x14ac:dyDescent="0.25">
      <c r="A13" s="25" t="s">
        <v>67</v>
      </c>
      <c r="B13" s="17" t="s">
        <v>5</v>
      </c>
      <c r="C13" s="16" t="s">
        <v>7</v>
      </c>
      <c r="D13" s="12" t="s">
        <v>44</v>
      </c>
      <c r="E13" s="64">
        <v>18315000</v>
      </c>
      <c r="F13" s="64">
        <v>18315000</v>
      </c>
      <c r="G13" s="13">
        <v>7.0000000000000007E-2</v>
      </c>
      <c r="H13" s="13">
        <v>2.5000000000000001E-3</v>
      </c>
      <c r="I13" s="40">
        <v>99</v>
      </c>
      <c r="J13" s="13">
        <v>6.7500000000000004E-2</v>
      </c>
      <c r="K13" s="13">
        <v>6.993850538386398E-2</v>
      </c>
      <c r="L13" s="14">
        <v>1.25</v>
      </c>
      <c r="M13" s="15">
        <v>5.0630136986301366</v>
      </c>
      <c r="N13" s="38">
        <v>0.75</v>
      </c>
      <c r="O13" s="15">
        <v>60</v>
      </c>
      <c r="P13" s="14">
        <v>-0.73333333333333328</v>
      </c>
      <c r="Q13" s="12">
        <v>30</v>
      </c>
      <c r="R13" s="43" t="s">
        <v>41</v>
      </c>
      <c r="S13" s="12" t="s">
        <v>40</v>
      </c>
      <c r="T13" s="34" t="s">
        <v>40</v>
      </c>
    </row>
    <row r="14" spans="1:20" x14ac:dyDescent="0.25">
      <c r="A14" s="25" t="s">
        <v>68</v>
      </c>
      <c r="B14" s="17" t="s">
        <v>5</v>
      </c>
      <c r="C14" s="16" t="s">
        <v>7</v>
      </c>
      <c r="D14" s="12" t="s">
        <v>69</v>
      </c>
      <c r="E14" s="64">
        <v>6570000</v>
      </c>
      <c r="F14" s="64">
        <v>6570000</v>
      </c>
      <c r="G14" s="13">
        <v>8.5000000000000006E-2</v>
      </c>
      <c r="H14" s="13">
        <v>5.0000000000000001E-3</v>
      </c>
      <c r="I14" s="40">
        <v>100.5</v>
      </c>
      <c r="J14" s="13">
        <v>0.08</v>
      </c>
      <c r="K14" s="13">
        <v>7.8751834612326779E-2</v>
      </c>
      <c r="L14" s="14">
        <v>1.25</v>
      </c>
      <c r="M14" s="15">
        <v>1.0602739726027397</v>
      </c>
      <c r="N14" s="38">
        <v>0.63</v>
      </c>
      <c r="O14" s="15">
        <v>60</v>
      </c>
      <c r="P14" s="14">
        <v>-0.73333333333333328</v>
      </c>
      <c r="Q14" s="12">
        <v>25</v>
      </c>
      <c r="R14" s="43" t="s">
        <v>70</v>
      </c>
      <c r="S14" s="12">
        <v>350</v>
      </c>
      <c r="T14" s="34" t="s">
        <v>71</v>
      </c>
    </row>
    <row r="15" spans="1:20" x14ac:dyDescent="0.25">
      <c r="A15" s="25" t="s">
        <v>56</v>
      </c>
      <c r="B15" s="17" t="s">
        <v>5</v>
      </c>
      <c r="C15" s="16" t="s">
        <v>53</v>
      </c>
      <c r="D15" s="12" t="s">
        <v>57</v>
      </c>
      <c r="E15" s="64">
        <v>15930000</v>
      </c>
      <c r="F15" s="64">
        <v>8230000</v>
      </c>
      <c r="G15" s="13">
        <v>7.6200000000000004E-2</v>
      </c>
      <c r="H15" s="13">
        <v>2.5000000000000001E-3</v>
      </c>
      <c r="I15" s="40">
        <v>100.5</v>
      </c>
      <c r="J15" s="13">
        <v>7.3700000000000002E-2</v>
      </c>
      <c r="K15" s="13">
        <v>7.2978280361378087E-2</v>
      </c>
      <c r="L15" s="14">
        <v>1.25</v>
      </c>
      <c r="M15" s="15">
        <v>4.8191780821917805</v>
      </c>
      <c r="N15" s="38">
        <v>0.54045801526717552</v>
      </c>
      <c r="O15" s="15">
        <v>120</v>
      </c>
      <c r="P15" s="14">
        <v>2.2666666666666666</v>
      </c>
      <c r="Q15" s="12">
        <v>30</v>
      </c>
      <c r="R15" s="43" t="s">
        <v>9</v>
      </c>
      <c r="S15" s="12">
        <v>250</v>
      </c>
      <c r="T15" s="34" t="s">
        <v>35</v>
      </c>
    </row>
    <row r="16" spans="1:20" ht="30.75" thickBot="1" x14ac:dyDescent="0.3">
      <c r="A16" s="26"/>
      <c r="B16" s="27" t="s">
        <v>21</v>
      </c>
      <c r="C16" s="28"/>
      <c r="D16" s="29"/>
      <c r="E16" s="41">
        <f>SUBTOTAL(109,E2:E15)</f>
        <v>173277000</v>
      </c>
      <c r="F16" s="42">
        <f>SUBTOTAL(109,F2:F15)</f>
        <v>165577000</v>
      </c>
      <c r="G16" s="30">
        <f>SUMPRODUCT($F2:$F15,G2:G15)/$F16</f>
        <v>7.1646671941151249E-2</v>
      </c>
      <c r="H16" s="30">
        <f>SUMPRODUCT($F2:$F15,H2:H15)/$F16</f>
        <v>2.5991985601864992E-3</v>
      </c>
      <c r="I16" s="66">
        <f>SUMPRODUCT($F2:$F15,I2:I15)/$F16</f>
        <v>99.816481153783442</v>
      </c>
      <c r="J16" s="30">
        <f>SUMPRODUCT($F2:$F15,J2:J15)/$F16</f>
        <v>6.9047473380964744E-2</v>
      </c>
      <c r="K16" s="30">
        <f>SUMPRODUCT($F2:$F15,K2:K15)/$F16</f>
        <v>6.9604304838676564E-2</v>
      </c>
      <c r="L16" s="31">
        <f>SUMPRODUCT($F2:$F15,L2:L15)/$F16</f>
        <v>1.2939321886493897</v>
      </c>
      <c r="M16" s="31">
        <f>SUMPRODUCT($F2:$F15,M2:M15)/$F16</f>
        <v>4.7323795467919947</v>
      </c>
      <c r="N16" s="67">
        <f>SUMPRODUCT($F2:$F15,N2:N15)/$F16</f>
        <v>0.63901366618171496</v>
      </c>
      <c r="O16" s="31">
        <f>SUMPRODUCT($F2:$F15,O2:O15)/$F16</f>
        <v>83.251417769376175</v>
      </c>
      <c r="P16" s="31">
        <f>SUMPRODUCT($F2:$F15,P2:P15)/$F16</f>
        <v>1.3692050626999321</v>
      </c>
      <c r="Q16" s="31">
        <f>SUMPRODUCT($F2:$F15,Q2:Q15)/$F16</f>
        <v>29.801602879627001</v>
      </c>
      <c r="R16" s="28"/>
      <c r="S16" s="28"/>
      <c r="T16" s="32"/>
    </row>
    <row r="17" spans="1:15" x14ac:dyDescent="0.25">
      <c r="A17" s="1"/>
      <c r="B17" s="2"/>
      <c r="C17" s="3"/>
      <c r="D17" s="4"/>
      <c r="E17" s="5"/>
      <c r="F17" s="7"/>
      <c r="G17" s="5"/>
      <c r="H17" s="5"/>
      <c r="I17" s="6"/>
      <c r="J17" s="8"/>
      <c r="K17" s="9"/>
      <c r="L17" s="10"/>
      <c r="M17" s="11"/>
      <c r="N17" s="11"/>
      <c r="O17" s="11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Loans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Penkoski</dc:creator>
  <cp:lastModifiedBy>Brian Penkoski</cp:lastModifiedBy>
  <dcterms:created xsi:type="dcterms:W3CDTF">2020-07-27T19:36:03Z</dcterms:created>
  <dcterms:modified xsi:type="dcterms:W3CDTF">2024-04-09T17:36:11Z</dcterms:modified>
</cp:coreProperties>
</file>