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DUN\Downloads\"/>
    </mc:Choice>
  </mc:AlternateContent>
  <xr:revisionPtr revIDLastSave="0" documentId="8_{A781EDD7-4DA8-42CC-B43F-38095F137C06}" xr6:coauthVersionLast="41" xr6:coauthVersionMax="41" xr10:uidLastSave="{00000000-0000-0000-0000-000000000000}"/>
  <bookViews>
    <workbookView xWindow="-120" yWindow="-120" windowWidth="19440" windowHeight="15000" tabRatio="500" xr2:uid="{00000000-000D-0000-FFFF-FFFF00000000}"/>
  </bookViews>
  <sheets>
    <sheet name="Linear Demand" sheetId="2" r:id="rId1"/>
    <sheet name="Constant Elasticity" sheetId="1" r:id="rId2"/>
    <sheet name="Logarithmic  Elasticity" sheetId="4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4" l="1"/>
  <c r="G16" i="4"/>
  <c r="I16" i="4"/>
  <c r="C17" i="4"/>
  <c r="G17" i="4"/>
  <c r="I17" i="4"/>
  <c r="C18" i="4"/>
  <c r="G18" i="4"/>
  <c r="I18" i="4"/>
  <c r="C19" i="4"/>
  <c r="G19" i="4"/>
  <c r="I19" i="4"/>
  <c r="C20" i="4"/>
  <c r="G20" i="4"/>
  <c r="I20" i="4"/>
  <c r="C21" i="4"/>
  <c r="G21" i="4"/>
  <c r="I21" i="4"/>
  <c r="G15" i="4"/>
  <c r="I15" i="4"/>
  <c r="E16" i="4"/>
  <c r="E17" i="4"/>
  <c r="E18" i="4"/>
  <c r="E19" i="4"/>
  <c r="E20" i="4"/>
  <c r="E21" i="4"/>
  <c r="E15" i="4"/>
  <c r="F21" i="4"/>
  <c r="H21" i="4"/>
  <c r="F20" i="4"/>
  <c r="H20" i="4"/>
  <c r="F19" i="4"/>
  <c r="H19" i="4"/>
  <c r="F18" i="4"/>
  <c r="H18" i="4"/>
  <c r="F17" i="4"/>
  <c r="H17" i="4"/>
  <c r="E11" i="1"/>
  <c r="E12" i="1"/>
  <c r="E13" i="1"/>
  <c r="E14" i="1"/>
  <c r="F11" i="1"/>
  <c r="F12" i="1"/>
  <c r="F13" i="1"/>
  <c r="F14" i="1"/>
  <c r="F15" i="1"/>
  <c r="E15" i="1"/>
  <c r="F2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32" i="1"/>
  <c r="F17" i="1"/>
  <c r="E17" i="1"/>
  <c r="C20" i="1"/>
  <c r="D20" i="1"/>
  <c r="C33" i="1"/>
  <c r="C34" i="1"/>
  <c r="E34" i="1"/>
  <c r="E33" i="1"/>
  <c r="F34" i="1"/>
  <c r="C35" i="1"/>
  <c r="E35" i="1"/>
  <c r="F35" i="1"/>
  <c r="C36" i="1"/>
  <c r="E36" i="1"/>
  <c r="F36" i="1"/>
  <c r="C37" i="1"/>
  <c r="E37" i="1"/>
  <c r="F37" i="1"/>
  <c r="C38" i="1"/>
  <c r="E38" i="1"/>
  <c r="F38" i="1"/>
  <c r="C39" i="1"/>
  <c r="E39" i="1"/>
  <c r="F39" i="1"/>
  <c r="C40" i="1"/>
  <c r="E40" i="1"/>
  <c r="F40" i="1"/>
  <c r="C41" i="1"/>
  <c r="E41" i="1"/>
  <c r="F41" i="1"/>
  <c r="C42" i="1"/>
  <c r="E42" i="1"/>
  <c r="F42" i="1"/>
  <c r="C43" i="1"/>
  <c r="E43" i="1"/>
  <c r="F43" i="1"/>
  <c r="C44" i="1"/>
  <c r="E44" i="1"/>
  <c r="F44" i="1"/>
  <c r="C45" i="1"/>
  <c r="E45" i="1"/>
  <c r="F45" i="1"/>
  <c r="C46" i="1"/>
  <c r="E46" i="1"/>
  <c r="F46" i="1"/>
  <c r="C47" i="1"/>
  <c r="E47" i="1"/>
  <c r="F47" i="1"/>
  <c r="C48" i="1"/>
  <c r="E48" i="1"/>
  <c r="F48" i="1"/>
  <c r="C49" i="1"/>
  <c r="E49" i="1"/>
  <c r="F49" i="1"/>
  <c r="C50" i="1"/>
  <c r="E50" i="1"/>
  <c r="F50" i="1"/>
  <c r="C51" i="1"/>
  <c r="E51" i="1"/>
  <c r="F51" i="1"/>
  <c r="C52" i="1"/>
  <c r="E52" i="1"/>
  <c r="F52" i="1"/>
  <c r="C53" i="1"/>
  <c r="E53" i="1"/>
  <c r="F53" i="1"/>
  <c r="C54" i="1"/>
  <c r="E54" i="1"/>
  <c r="F54" i="1"/>
  <c r="C55" i="1"/>
  <c r="E55" i="1"/>
  <c r="F55" i="1"/>
  <c r="C56" i="1"/>
  <c r="E56" i="1"/>
  <c r="F56" i="1"/>
  <c r="C57" i="1"/>
  <c r="E57" i="1"/>
  <c r="F57" i="1"/>
  <c r="C58" i="1"/>
  <c r="E58" i="1"/>
  <c r="F58" i="1"/>
  <c r="C59" i="1"/>
  <c r="E59" i="1"/>
  <c r="F59" i="1"/>
  <c r="C60" i="1"/>
  <c r="E60" i="1"/>
  <c r="F60" i="1"/>
  <c r="C61" i="1"/>
  <c r="E61" i="1"/>
  <c r="F61" i="1"/>
  <c r="C62" i="1"/>
  <c r="E62" i="1"/>
  <c r="F62" i="1"/>
  <c r="C63" i="1"/>
  <c r="E63" i="1"/>
  <c r="F63" i="1"/>
  <c r="C64" i="1"/>
  <c r="E64" i="1"/>
  <c r="F64" i="1"/>
  <c r="C65" i="1"/>
  <c r="E65" i="1"/>
  <c r="F65" i="1"/>
  <c r="C66" i="1"/>
  <c r="E66" i="1"/>
  <c r="F66" i="1"/>
  <c r="C67" i="1"/>
  <c r="E67" i="1"/>
  <c r="F67" i="1"/>
  <c r="C68" i="1"/>
  <c r="E68" i="1"/>
  <c r="F68" i="1"/>
  <c r="C69" i="1"/>
  <c r="E69" i="1"/>
  <c r="F69" i="1"/>
  <c r="C70" i="1"/>
  <c r="E70" i="1"/>
  <c r="F70" i="1"/>
  <c r="C71" i="1"/>
  <c r="E71" i="1"/>
  <c r="F71" i="1"/>
  <c r="C72" i="1"/>
  <c r="E72" i="1"/>
  <c r="F72" i="1"/>
  <c r="C73" i="1"/>
  <c r="E73" i="1"/>
  <c r="F73" i="1"/>
  <c r="E32" i="1"/>
  <c r="F33" i="1"/>
  <c r="L13" i="2"/>
  <c r="N13" i="2"/>
  <c r="L14" i="2"/>
  <c r="N14" i="2"/>
  <c r="L15" i="2"/>
  <c r="N15" i="2"/>
  <c r="L16" i="2"/>
  <c r="N16" i="2"/>
  <c r="L17" i="2"/>
  <c r="N17" i="2"/>
  <c r="L18" i="2"/>
  <c r="N18" i="2"/>
  <c r="L19" i="2"/>
  <c r="N19" i="2"/>
  <c r="L20" i="2"/>
  <c r="N20" i="2"/>
  <c r="L21" i="2"/>
  <c r="N21" i="2"/>
  <c r="L22" i="2"/>
  <c r="N22" i="2"/>
  <c r="L23" i="2"/>
  <c r="N23" i="2"/>
  <c r="L24" i="2"/>
  <c r="N24" i="2"/>
  <c r="L25" i="2"/>
  <c r="N25" i="2"/>
  <c r="L26" i="2"/>
  <c r="N26" i="2"/>
  <c r="L27" i="2"/>
  <c r="N27" i="2"/>
  <c r="L28" i="2"/>
  <c r="N28" i="2"/>
  <c r="L29" i="2"/>
  <c r="N29" i="2"/>
  <c r="L30" i="2"/>
  <c r="N30" i="2"/>
  <c r="L31" i="2"/>
  <c r="N31" i="2"/>
  <c r="L32" i="2"/>
  <c r="N32" i="2"/>
  <c r="L33" i="2"/>
  <c r="N33" i="2"/>
  <c r="L34" i="2"/>
  <c r="N34" i="2"/>
  <c r="L35" i="2"/>
  <c r="N35" i="2"/>
  <c r="L36" i="2"/>
  <c r="N36" i="2"/>
  <c r="L12" i="2"/>
  <c r="N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L37" i="2"/>
  <c r="M37" i="2"/>
  <c r="M12" i="2"/>
  <c r="D22" i="2"/>
  <c r="D25" i="2"/>
  <c r="C22" i="2"/>
  <c r="C25" i="2"/>
  <c r="J37" i="2"/>
  <c r="J36" i="2"/>
  <c r="K37" i="2"/>
  <c r="J14" i="2"/>
  <c r="J13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K36" i="2"/>
  <c r="J12" i="2"/>
  <c r="K13" i="2"/>
  <c r="G12" i="1"/>
  <c r="G13" i="1"/>
  <c r="G14" i="1"/>
  <c r="G15" i="1"/>
  <c r="G11" i="1"/>
  <c r="I32" i="1"/>
  <c r="I33" i="1"/>
  <c r="H33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I36" i="1"/>
  <c r="H36" i="1"/>
  <c r="I35" i="1"/>
  <c r="H35" i="1"/>
  <c r="I34" i="1"/>
  <c r="H37" i="1"/>
  <c r="H34" i="1"/>
</calcChain>
</file>

<file path=xl/sharedStrings.xml><?xml version="1.0" encoding="utf-8"?>
<sst xmlns="http://schemas.openxmlformats.org/spreadsheetml/2006/main" count="120" uniqueCount="81">
  <si>
    <t>Price</t>
  </si>
  <si>
    <t>Sales</t>
  </si>
  <si>
    <t>Log</t>
  </si>
  <si>
    <t>B0</t>
  </si>
  <si>
    <t>B1</t>
  </si>
  <si>
    <t>Constant Elasticity Formula</t>
  </si>
  <si>
    <t>Average</t>
  </si>
  <si>
    <t>Predicted Sales</t>
  </si>
  <si>
    <r>
      <t xml:space="preserve">Source:  Bordea, Tudor and Ferguson, Mark. </t>
    </r>
    <r>
      <rPr>
        <u/>
        <sz val="12"/>
        <color theme="1"/>
        <rFont val="Calibri"/>
        <family val="2"/>
        <scheme val="minor"/>
      </rPr>
      <t>Segmentation, Revenue Management, and Pricing Analytics, New York: Routledge. 2014 pp. 158-159.</t>
    </r>
  </si>
  <si>
    <t>Online Experimental Results</t>
  </si>
  <si>
    <t>Observation</t>
  </si>
  <si>
    <t>Graphing</t>
  </si>
  <si>
    <t>Prices</t>
  </si>
  <si>
    <t>Actual</t>
  </si>
  <si>
    <t>Predicted</t>
  </si>
  <si>
    <t>Note a logarithmic transform enables a linear version</t>
  </si>
  <si>
    <t>Elasticity</t>
  </si>
  <si>
    <t xml:space="preserve">Predicted </t>
  </si>
  <si>
    <t>Arc Elasticity</t>
  </si>
  <si>
    <t>Point Elasticity</t>
  </si>
  <si>
    <t>Optimal Margin</t>
  </si>
  <si>
    <t>For Graphing</t>
  </si>
  <si>
    <t>Actual Sales</t>
  </si>
  <si>
    <t xml:space="preserve"> (note less then math)</t>
  </si>
  <si>
    <t xml:space="preserve">Point </t>
  </si>
  <si>
    <t>this multiplicative model.</t>
  </si>
  <si>
    <t>B1 = Elasticity</t>
  </si>
  <si>
    <t>C = e^B0</t>
  </si>
  <si>
    <t xml:space="preserve">a = </t>
  </si>
  <si>
    <t xml:space="preserve">b = </t>
  </si>
  <si>
    <t xml:space="preserve">C = </t>
  </si>
  <si>
    <t>&gt; #Logit Price-Response Function</t>
  </si>
  <si>
    <t xml:space="preserve">&gt; </t>
  </si>
  <si>
    <t>&gt; Price_3 = c(50,100,150,200,250)</t>
  </si>
  <si>
    <t>&gt; Sales_3 = c(710,666,373,54,24)</t>
  </si>
  <si>
    <t>&gt; data_3 = as.data.frame(matrix(c(Price_3,Sales_3), ncol=2))</t>
  </si>
  <si>
    <t>&gt; #C= A</t>
  </si>
  <si>
    <t>&gt; #a=-I/s</t>
  </si>
  <si>
    <t>&gt; #b= 1/sÀ®</t>
  </si>
  <si>
    <t>&gt; #d(p) = C*(e^(a+b*p)/(1+e^(a+b*p)))</t>
  </si>
  <si>
    <t>&gt; library(nls2)</t>
  </si>
  <si>
    <t>&gt; fo &lt;-  Sales_3 ~ A/(1+exp((I-Price_3)/s))</t>
  </si>
  <si>
    <t>&gt; # pass our own set of starting values</t>
  </si>
  <si>
    <t>&gt; # returning result of brute force search as nls object</t>
  </si>
  <si>
    <t xml:space="preserve">&gt; st1 &lt;- expand.grid(A = seq(-1000, 1000, len = 5), </t>
  </si>
  <si>
    <t>+                    I = seq(-400, 400, len = 8),</t>
  </si>
  <si>
    <t>+                    s = seq(-20, 20, len = 4))</t>
  </si>
  <si>
    <t>&gt; mod1 &lt;- nls2(fo, start = st1, algorithm = "brute-force")</t>
  </si>
  <si>
    <t>&gt; mod1</t>
  </si>
  <si>
    <t>Nonlinear regression model</t>
  </si>
  <si>
    <t xml:space="preserve">  model: Sales_3 ~ A/(1 + exp((I - Price_3)/s))</t>
  </si>
  <si>
    <t xml:space="preserve">   data: parent.frame()</t>
  </si>
  <si>
    <t xml:space="preserve">    A     I     s </t>
  </si>
  <si>
    <t xml:space="preserve">500.0 171.4 -20.0 </t>
  </si>
  <si>
    <t xml:space="preserve"> residual sum-of-squares: 78894</t>
  </si>
  <si>
    <t xml:space="preserve">Number of iterations to convergence: 160 </t>
  </si>
  <si>
    <t>Achieved convergence tolerance: NA</t>
  </si>
  <si>
    <t xml:space="preserve">&gt; # use nls object mod1 just calculated as starting value for </t>
  </si>
  <si>
    <t>&gt; # nls optimization.  Same as: nls(fo, start = coef(mod1))</t>
  </si>
  <si>
    <t xml:space="preserve">&gt; Logit_Model &lt;- nls2(fo, start = coef(mod1)) </t>
  </si>
  <si>
    <t>&gt; A = coef(Logit_Model)[1]</t>
  </si>
  <si>
    <t>&gt; I = coef(Logit_Model)[2]</t>
  </si>
  <si>
    <t>&gt; s = coef(Logit_Model)[3]</t>
  </si>
  <si>
    <t>&gt; a= -I/s</t>
  </si>
  <si>
    <t>&gt; b=  1/s</t>
  </si>
  <si>
    <t>&gt; c= A</t>
  </si>
  <si>
    <t>&gt; elasticity_lp &lt;- b*Price_3/(1+exp(a+b*Price_3))</t>
  </si>
  <si>
    <t>&gt; #Can simulate this to find standard errors</t>
  </si>
  <si>
    <t>&gt; elasticity_lp</t>
  </si>
  <si>
    <t>[1]  -0.01475796  -0.34556314  -3.62522884  -9.29070181 -12.53876401</t>
  </si>
  <si>
    <t>&gt; c(a,b,c)</t>
  </si>
  <si>
    <t xml:space="preserve">           I            s            A </t>
  </si>
  <si>
    <t xml:space="preserve">  7.66171434  -0.05050518 714.55485592 </t>
  </si>
  <si>
    <t>R code for above</t>
  </si>
  <si>
    <r>
      <t xml:space="preserve">Source:  Bordea, Tudor and Ferguson, Mark. </t>
    </r>
    <r>
      <rPr>
        <u/>
        <sz val="12"/>
        <color theme="1"/>
        <rFont val="Calibri"/>
        <family val="2"/>
        <scheme val="minor"/>
      </rPr>
      <t>Segmentation, Revenue Management, and Pricing Analytics, New York: Routledge. 2014 pp. 162-4.</t>
    </r>
  </si>
  <si>
    <r>
      <t xml:space="preserve">Source:  Bordea, Tudor and Ferguson, Mark. </t>
    </r>
    <r>
      <rPr>
        <u/>
        <sz val="12"/>
        <color theme="1"/>
        <rFont val="Calibri"/>
        <family val="2"/>
        <scheme val="minor"/>
      </rPr>
      <t>Segmentation, Revenue Management, and Pricing Analytics, New York: Routledge. 2014 pp. 159-162.</t>
    </r>
  </si>
  <si>
    <t>Example of Solving for a Logarithmic Response Curve</t>
  </si>
  <si>
    <t>Example of solving for a Constant Elasticity Curve</t>
  </si>
  <si>
    <t>Example of  a Linear Demand Curve</t>
  </si>
  <si>
    <t>Inputs from R analysis -- Code below</t>
  </si>
  <si>
    <t>Linear Coefficients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</si>
</sst>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0" fontId="6" fillId="0" borderId="0" xfId="0" applyFont="1"/>
    <xf numFmtId="43" fontId="0" fillId="0" borderId="0" xfId="0" applyNumberFormat="1" applyAlignment="1">
      <alignment horizontal="center"/>
    </xf>
    <xf numFmtId="0" fontId="0" fillId="0" borderId="3" xfId="0" applyBorder="1"/>
    <xf numFmtId="164" fontId="0" fillId="0" borderId="4" xfId="1" applyNumberFormat="1" applyFont="1" applyBorder="1"/>
    <xf numFmtId="0" fontId="0" fillId="0" borderId="5" xfId="0" applyBorder="1"/>
    <xf numFmtId="164" fontId="0" fillId="0" borderId="6" xfId="1" applyNumberFormat="1" applyFont="1" applyBorder="1"/>
    <xf numFmtId="0" fontId="0" fillId="0" borderId="4" xfId="0" applyBorder="1"/>
    <xf numFmtId="0" fontId="0" fillId="0" borderId="6" xfId="0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7" xfId="0" applyBorder="1"/>
    <xf numFmtId="43" fontId="0" fillId="0" borderId="7" xfId="1" applyFont="1" applyBorder="1"/>
    <xf numFmtId="0" fontId="0" fillId="0" borderId="7" xfId="0" applyBorder="1" applyAlignment="1">
      <alignment horizontal="center"/>
    </xf>
    <xf numFmtId="43" fontId="0" fillId="0" borderId="7" xfId="0" applyNumberForma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2" fontId="0" fillId="0" borderId="7" xfId="1" applyNumberFormat="1" applyFont="1" applyBorder="1" applyAlignment="1">
      <alignment horizontal="center"/>
    </xf>
    <xf numFmtId="0" fontId="0" fillId="2" borderId="0" xfId="0" applyFill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/>
    <xf numFmtId="0" fontId="0" fillId="0" borderId="1" xfId="0" applyBorder="1"/>
    <xf numFmtId="0" fontId="0" fillId="0" borderId="16" xfId="0" applyBorder="1"/>
    <xf numFmtId="0" fontId="0" fillId="0" borderId="2" xfId="0" applyBorder="1"/>
    <xf numFmtId="43" fontId="0" fillId="0" borderId="17" xfId="1" applyFont="1" applyBorder="1"/>
    <xf numFmtId="0" fontId="0" fillId="0" borderId="18" xfId="0" applyBorder="1"/>
    <xf numFmtId="43" fontId="0" fillId="0" borderId="19" xfId="0" applyNumberFormat="1" applyBorder="1"/>
    <xf numFmtId="43" fontId="0" fillId="0" borderId="20" xfId="0" applyNumberFormat="1" applyBorder="1"/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</cellXfs>
  <cellStyles count="9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Linear-Price</a:t>
            </a:r>
            <a:r>
              <a:rPr lang="en-US" baseline="0"/>
              <a:t> Response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'Linear Demand'!$I$11</c:f>
              <c:strCache>
                <c:ptCount val="1"/>
                <c:pt idx="0">
                  <c:v>Actual Sales</c:v>
                </c:pt>
              </c:strCache>
            </c:strRef>
          </c:tx>
          <c:spPr>
            <a:ln>
              <a:noFill/>
            </a:ln>
          </c:spPr>
          <c:cat>
            <c:numRef>
              <c:f>'Linear Demand'!$H$12:$H$36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'Linear Demand'!$I$12:$I$36</c:f>
              <c:numCache>
                <c:formatCode>General</c:formatCode>
                <c:ptCount val="25"/>
                <c:pt idx="10">
                  <c:v>32</c:v>
                </c:pt>
                <c:pt idx="11">
                  <c:v>31</c:v>
                </c:pt>
                <c:pt idx="12">
                  <c:v>30</c:v>
                </c:pt>
                <c:pt idx="13">
                  <c:v>23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20</c:v>
                </c:pt>
                <c:pt idx="1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9-4AB2-9E17-72B048732A1B}"/>
            </c:ext>
          </c:extLst>
        </c:ser>
        <c:ser>
          <c:idx val="0"/>
          <c:order val="1"/>
          <c:tx>
            <c:v>Predicted Sales</c:v>
          </c:tx>
          <c:spPr>
            <a:ln w="12700" cmpd="sng"/>
          </c:spPr>
          <c:marker>
            <c:symbol val="none"/>
          </c:marker>
          <c:cat>
            <c:numRef>
              <c:f>'Linear Demand'!$H$12:$H$36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</c:numCache>
            </c:numRef>
          </c:cat>
          <c:val>
            <c:numRef>
              <c:f>'Linear Demand'!$J$12:$J$36</c:f>
              <c:numCache>
                <c:formatCode>_(* #,##0.00_);_(* \(#,##0.00\);_(* "-"??_);_(@_)</c:formatCode>
                <c:ptCount val="25"/>
                <c:pt idx="0">
                  <c:v>53.655555555555551</c:v>
                </c:pt>
                <c:pt idx="1">
                  <c:v>51.505555555555553</c:v>
                </c:pt>
                <c:pt idx="2">
                  <c:v>49.355555555555554</c:v>
                </c:pt>
                <c:pt idx="3">
                  <c:v>47.205555555555549</c:v>
                </c:pt>
                <c:pt idx="4">
                  <c:v>45.05555555555555</c:v>
                </c:pt>
                <c:pt idx="5">
                  <c:v>42.905555555555551</c:v>
                </c:pt>
                <c:pt idx="6">
                  <c:v>40.755555555555553</c:v>
                </c:pt>
                <c:pt idx="7">
                  <c:v>38.605555555555554</c:v>
                </c:pt>
                <c:pt idx="8">
                  <c:v>36.455555555555549</c:v>
                </c:pt>
                <c:pt idx="9">
                  <c:v>34.305555555555557</c:v>
                </c:pt>
                <c:pt idx="10">
                  <c:v>32.155555555555551</c:v>
                </c:pt>
                <c:pt idx="11">
                  <c:v>30.005555555555553</c:v>
                </c:pt>
                <c:pt idx="12">
                  <c:v>27.855555555555554</c:v>
                </c:pt>
                <c:pt idx="13">
                  <c:v>25.705555555555552</c:v>
                </c:pt>
                <c:pt idx="14">
                  <c:v>23.555555555555554</c:v>
                </c:pt>
                <c:pt idx="15">
                  <c:v>21.405555555555551</c:v>
                </c:pt>
                <c:pt idx="16">
                  <c:v>19.255555555555553</c:v>
                </c:pt>
                <c:pt idx="17">
                  <c:v>17.105555555555554</c:v>
                </c:pt>
                <c:pt idx="18">
                  <c:v>14.955555555555556</c:v>
                </c:pt>
                <c:pt idx="19">
                  <c:v>12.80555555555555</c:v>
                </c:pt>
                <c:pt idx="20">
                  <c:v>10.655555555555551</c:v>
                </c:pt>
                <c:pt idx="21">
                  <c:v>8.5055555555555529</c:v>
                </c:pt>
                <c:pt idx="22">
                  <c:v>6.3555555555555543</c:v>
                </c:pt>
                <c:pt idx="23">
                  <c:v>4.2055555555555557</c:v>
                </c:pt>
                <c:pt idx="24">
                  <c:v>2.0555555555555571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9-4AB2-9E17-72B04873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418200"/>
        <c:axId val="2055074552"/>
      </c:lineChart>
      <c:lineChart>
        <c:grouping val="standard"/>
        <c:varyColors val="0"/>
        <c:ser>
          <c:idx val="2"/>
          <c:order val="2"/>
          <c:tx>
            <c:v>Point Elasticity</c:v>
          </c:tx>
          <c:spPr>
            <a:ln w="12700" cmpd="sng">
              <a:solidFill>
                <a:schemeClr val="accent3"/>
              </a:solidFill>
              <a:prstDash val="solid"/>
            </a:ln>
          </c:spPr>
          <c:marker>
            <c:symbol val="none"/>
          </c:marker>
          <c:val>
            <c:numRef>
              <c:f>'Linear Demand'!$N$12:$N$36</c:f>
              <c:numCache>
                <c:formatCode>_(* #,##0.00_);_(* \(#,##0.00\);_(* "-"??_);_(@_)</c:formatCode>
                <c:ptCount val="25"/>
                <c:pt idx="0">
                  <c:v>0</c:v>
                </c:pt>
                <c:pt idx="1">
                  <c:v>4.1666666666666664E-2</c:v>
                </c:pt>
                <c:pt idx="2">
                  <c:v>8.6956521739130432E-2</c:v>
                </c:pt>
                <c:pt idx="3">
                  <c:v>0.13636363636363635</c:v>
                </c:pt>
                <c:pt idx="4">
                  <c:v>0.19047619047619047</c:v>
                </c:pt>
                <c:pt idx="5">
                  <c:v>0.25</c:v>
                </c:pt>
                <c:pt idx="6">
                  <c:v>0.31578947368421051</c:v>
                </c:pt>
                <c:pt idx="7">
                  <c:v>0.3888888888888889</c:v>
                </c:pt>
                <c:pt idx="8">
                  <c:v>0.47058823529411764</c:v>
                </c:pt>
                <c:pt idx="9">
                  <c:v>0.5625</c:v>
                </c:pt>
                <c:pt idx="10">
                  <c:v>0.66666666666666663</c:v>
                </c:pt>
                <c:pt idx="11">
                  <c:v>0.7857142857142857</c:v>
                </c:pt>
                <c:pt idx="12">
                  <c:v>0.92307692307692313</c:v>
                </c:pt>
                <c:pt idx="13">
                  <c:v>1.0833333333333333</c:v>
                </c:pt>
                <c:pt idx="14">
                  <c:v>1.2727272727272727</c:v>
                </c:pt>
                <c:pt idx="15">
                  <c:v>1.5</c:v>
                </c:pt>
                <c:pt idx="16">
                  <c:v>1.7777777777777777</c:v>
                </c:pt>
                <c:pt idx="17">
                  <c:v>2.125</c:v>
                </c:pt>
                <c:pt idx="18">
                  <c:v>2.5714285714285716</c:v>
                </c:pt>
                <c:pt idx="19">
                  <c:v>3.1666666666666665</c:v>
                </c:pt>
                <c:pt idx="20">
                  <c:v>4</c:v>
                </c:pt>
                <c:pt idx="21">
                  <c:v>5.25</c:v>
                </c:pt>
                <c:pt idx="22">
                  <c:v>7.333333333333333</c:v>
                </c:pt>
                <c:pt idx="23">
                  <c:v>11.5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9-4AB2-9E17-72B04873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20360"/>
        <c:axId val="2095314744"/>
      </c:lineChart>
      <c:catAx>
        <c:axId val="2103418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Price Per Unit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55074552"/>
        <c:crosses val="autoZero"/>
        <c:auto val="1"/>
        <c:lblAlgn val="ctr"/>
        <c:lblOffset val="100"/>
        <c:noMultiLvlLbl val="0"/>
      </c:catAx>
      <c:valAx>
        <c:axId val="2055074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3418200"/>
        <c:crosses val="autoZero"/>
        <c:crossBetween val="between"/>
      </c:valAx>
      <c:valAx>
        <c:axId val="20953147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Elascity</a:t>
                </a:r>
                <a:r>
                  <a:rPr lang="en-US" baseline="0"/>
                  <a:t> (as positive)</a:t>
                </a:r>
                <a:endParaRPr lang="en-US"/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2095320360"/>
        <c:crosses val="max"/>
        <c:crossBetween val="between"/>
      </c:valAx>
      <c:catAx>
        <c:axId val="2095320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953147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Constant Elasticity</a:t>
            </a:r>
            <a:r>
              <a:rPr lang="en-US" baseline="0"/>
              <a:t> Response Function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'Constant Elasticity'!$D$31</c:f>
              <c:strCache>
                <c:ptCount val="1"/>
                <c:pt idx="0">
                  <c:v>Actual Sales</c:v>
                </c:pt>
              </c:strCache>
            </c:strRef>
          </c:tx>
          <c:spPr>
            <a:ln>
              <a:noFill/>
            </a:ln>
          </c:spPr>
          <c:cat>
            <c:numRef>
              <c:f>'Constant Elasticity'!$C$32:$C$73</c:f>
              <c:numCache>
                <c:formatCode>General</c:formatCode>
                <c:ptCount val="42"/>
                <c:pt idx="0">
                  <c:v>25.45</c:v>
                </c:pt>
                <c:pt idx="1">
                  <c:v>25.95</c:v>
                </c:pt>
                <c:pt idx="2">
                  <c:v>26.45</c:v>
                </c:pt>
                <c:pt idx="3">
                  <c:v>26.95</c:v>
                </c:pt>
                <c:pt idx="4">
                  <c:v>27.45</c:v>
                </c:pt>
                <c:pt idx="5">
                  <c:v>27.95</c:v>
                </c:pt>
                <c:pt idx="6">
                  <c:v>28.45</c:v>
                </c:pt>
                <c:pt idx="7">
                  <c:v>28.95</c:v>
                </c:pt>
                <c:pt idx="8">
                  <c:v>29.45</c:v>
                </c:pt>
                <c:pt idx="9">
                  <c:v>29.95</c:v>
                </c:pt>
                <c:pt idx="10">
                  <c:v>30.45</c:v>
                </c:pt>
                <c:pt idx="11">
                  <c:v>30.95</c:v>
                </c:pt>
                <c:pt idx="12">
                  <c:v>31.45</c:v>
                </c:pt>
                <c:pt idx="13">
                  <c:v>31.95</c:v>
                </c:pt>
                <c:pt idx="14">
                  <c:v>32.450000000000003</c:v>
                </c:pt>
                <c:pt idx="15">
                  <c:v>32.950000000000003</c:v>
                </c:pt>
                <c:pt idx="16">
                  <c:v>33.450000000000003</c:v>
                </c:pt>
                <c:pt idx="17">
                  <c:v>33.950000000000003</c:v>
                </c:pt>
                <c:pt idx="18">
                  <c:v>34.450000000000003</c:v>
                </c:pt>
                <c:pt idx="19">
                  <c:v>34.950000000000003</c:v>
                </c:pt>
                <c:pt idx="20">
                  <c:v>35.450000000000003</c:v>
                </c:pt>
                <c:pt idx="21">
                  <c:v>35.950000000000003</c:v>
                </c:pt>
                <c:pt idx="22">
                  <c:v>36.450000000000003</c:v>
                </c:pt>
                <c:pt idx="23">
                  <c:v>36.950000000000003</c:v>
                </c:pt>
                <c:pt idx="24">
                  <c:v>37.450000000000003</c:v>
                </c:pt>
                <c:pt idx="25">
                  <c:v>37.950000000000003</c:v>
                </c:pt>
                <c:pt idx="26">
                  <c:v>38.450000000000003</c:v>
                </c:pt>
                <c:pt idx="27">
                  <c:v>38.950000000000003</c:v>
                </c:pt>
                <c:pt idx="28">
                  <c:v>39.450000000000003</c:v>
                </c:pt>
                <c:pt idx="29">
                  <c:v>39.950000000000003</c:v>
                </c:pt>
                <c:pt idx="30">
                  <c:v>40.450000000000003</c:v>
                </c:pt>
                <c:pt idx="31">
                  <c:v>40.950000000000003</c:v>
                </c:pt>
                <c:pt idx="32">
                  <c:v>41.45</c:v>
                </c:pt>
                <c:pt idx="33">
                  <c:v>41.95</c:v>
                </c:pt>
                <c:pt idx="34">
                  <c:v>42.45</c:v>
                </c:pt>
                <c:pt idx="35">
                  <c:v>42.95</c:v>
                </c:pt>
                <c:pt idx="36">
                  <c:v>43.45</c:v>
                </c:pt>
                <c:pt idx="37">
                  <c:v>43.95</c:v>
                </c:pt>
                <c:pt idx="38">
                  <c:v>44.45</c:v>
                </c:pt>
                <c:pt idx="39">
                  <c:v>44.95</c:v>
                </c:pt>
                <c:pt idx="40">
                  <c:v>45.45</c:v>
                </c:pt>
                <c:pt idx="41">
                  <c:v>45.95</c:v>
                </c:pt>
              </c:numCache>
            </c:numRef>
          </c:cat>
          <c:val>
            <c:numRef>
              <c:f>'Constant Elasticity'!$D$32:$D$73</c:f>
              <c:numCache>
                <c:formatCode>General</c:formatCode>
                <c:ptCount val="42"/>
                <c:pt idx="9">
                  <c:v>71</c:v>
                </c:pt>
                <c:pt idx="14">
                  <c:v>57</c:v>
                </c:pt>
                <c:pt idx="19">
                  <c:v>46</c:v>
                </c:pt>
                <c:pt idx="24">
                  <c:v>33</c:v>
                </c:pt>
                <c:pt idx="2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A-4EDD-ACF8-4177A0550A10}"/>
            </c:ext>
          </c:extLst>
        </c:ser>
        <c:ser>
          <c:idx val="0"/>
          <c:order val="1"/>
          <c:tx>
            <c:v>Predicted Sales</c:v>
          </c:tx>
          <c:spPr>
            <a:ln w="12700" cmpd="sng"/>
          </c:spPr>
          <c:marker>
            <c:symbol val="none"/>
          </c:marker>
          <c:cat>
            <c:numRef>
              <c:f>'Constant Elasticity'!$C$32:$C$73</c:f>
              <c:numCache>
                <c:formatCode>General</c:formatCode>
                <c:ptCount val="42"/>
                <c:pt idx="0">
                  <c:v>25.45</c:v>
                </c:pt>
                <c:pt idx="1">
                  <c:v>25.95</c:v>
                </c:pt>
                <c:pt idx="2">
                  <c:v>26.45</c:v>
                </c:pt>
                <c:pt idx="3">
                  <c:v>26.95</c:v>
                </c:pt>
                <c:pt idx="4">
                  <c:v>27.45</c:v>
                </c:pt>
                <c:pt idx="5">
                  <c:v>27.95</c:v>
                </c:pt>
                <c:pt idx="6">
                  <c:v>28.45</c:v>
                </c:pt>
                <c:pt idx="7">
                  <c:v>28.95</c:v>
                </c:pt>
                <c:pt idx="8">
                  <c:v>29.45</c:v>
                </c:pt>
                <c:pt idx="9">
                  <c:v>29.95</c:v>
                </c:pt>
                <c:pt idx="10">
                  <c:v>30.45</c:v>
                </c:pt>
                <c:pt idx="11">
                  <c:v>30.95</c:v>
                </c:pt>
                <c:pt idx="12">
                  <c:v>31.45</c:v>
                </c:pt>
                <c:pt idx="13">
                  <c:v>31.95</c:v>
                </c:pt>
                <c:pt idx="14">
                  <c:v>32.450000000000003</c:v>
                </c:pt>
                <c:pt idx="15">
                  <c:v>32.950000000000003</c:v>
                </c:pt>
                <c:pt idx="16">
                  <c:v>33.450000000000003</c:v>
                </c:pt>
                <c:pt idx="17">
                  <c:v>33.950000000000003</c:v>
                </c:pt>
                <c:pt idx="18">
                  <c:v>34.450000000000003</c:v>
                </c:pt>
                <c:pt idx="19">
                  <c:v>34.950000000000003</c:v>
                </c:pt>
                <c:pt idx="20">
                  <c:v>35.450000000000003</c:v>
                </c:pt>
                <c:pt idx="21">
                  <c:v>35.950000000000003</c:v>
                </c:pt>
                <c:pt idx="22">
                  <c:v>36.450000000000003</c:v>
                </c:pt>
                <c:pt idx="23">
                  <c:v>36.950000000000003</c:v>
                </c:pt>
                <c:pt idx="24">
                  <c:v>37.450000000000003</c:v>
                </c:pt>
                <c:pt idx="25">
                  <c:v>37.950000000000003</c:v>
                </c:pt>
                <c:pt idx="26">
                  <c:v>38.450000000000003</c:v>
                </c:pt>
                <c:pt idx="27">
                  <c:v>38.950000000000003</c:v>
                </c:pt>
                <c:pt idx="28">
                  <c:v>39.450000000000003</c:v>
                </c:pt>
                <c:pt idx="29">
                  <c:v>39.950000000000003</c:v>
                </c:pt>
                <c:pt idx="30">
                  <c:v>40.450000000000003</c:v>
                </c:pt>
                <c:pt idx="31">
                  <c:v>40.950000000000003</c:v>
                </c:pt>
                <c:pt idx="32">
                  <c:v>41.45</c:v>
                </c:pt>
                <c:pt idx="33">
                  <c:v>41.95</c:v>
                </c:pt>
                <c:pt idx="34">
                  <c:v>42.45</c:v>
                </c:pt>
                <c:pt idx="35">
                  <c:v>42.95</c:v>
                </c:pt>
                <c:pt idx="36">
                  <c:v>43.45</c:v>
                </c:pt>
                <c:pt idx="37">
                  <c:v>43.95</c:v>
                </c:pt>
                <c:pt idx="38">
                  <c:v>44.45</c:v>
                </c:pt>
                <c:pt idx="39">
                  <c:v>44.95</c:v>
                </c:pt>
                <c:pt idx="40">
                  <c:v>45.45</c:v>
                </c:pt>
                <c:pt idx="41">
                  <c:v>45.95</c:v>
                </c:pt>
              </c:numCache>
            </c:numRef>
          </c:cat>
          <c:val>
            <c:numRef>
              <c:f>'Constant Elasticity'!$E$32:$E$74</c:f>
              <c:numCache>
                <c:formatCode>_(* #,##0.0_);_(* \(#,##0.0\);_(* "-"??_);_(@_)</c:formatCode>
                <c:ptCount val="43"/>
                <c:pt idx="0">
                  <c:v>128.72662792595403</c:v>
                </c:pt>
                <c:pt idx="1">
                  <c:v>120.40122852916686</c:v>
                </c:pt>
                <c:pt idx="2">
                  <c:v>112.75806853287428</c:v>
                </c:pt>
                <c:pt idx="3">
                  <c:v>105.72988608786814</c:v>
                </c:pt>
                <c:pt idx="4">
                  <c:v>99.257130107383517</c:v>
                </c:pt>
                <c:pt idx="5">
                  <c:v>93.286956922172195</c:v>
                </c:pt>
                <c:pt idx="6">
                  <c:v>87.772372493903774</c:v>
                </c:pt>
                <c:pt idx="7">
                  <c:v>82.671496967948855</c:v>
                </c:pt>
                <c:pt idx="8">
                  <c:v>77.946932374581252</c:v>
                </c:pt>
                <c:pt idx="9">
                  <c:v>73.565217562449888</c:v>
                </c:pt>
                <c:pt idx="10">
                  <c:v>69.496357120509799</c:v>
                </c:pt>
                <c:pt idx="11">
                  <c:v>65.713413233056357</c:v>
                </c:pt>
                <c:pt idx="12">
                  <c:v>62.192151210888127</c:v>
                </c:pt>
                <c:pt idx="13">
                  <c:v>58.910730924361374</c:v>
                </c:pt>
                <c:pt idx="14">
                  <c:v>55.849437590528524</c:v>
                </c:pt>
                <c:pt idx="15">
                  <c:v>52.990446384137456</c:v>
                </c:pt>
                <c:pt idx="16">
                  <c:v>50.31761618910469</c:v>
                </c:pt>
                <c:pt idx="17">
                  <c:v>47.816308513875725</c:v>
                </c:pt>
                <c:pt idx="18">
                  <c:v>45.473228185667907</c:v>
                </c:pt>
                <c:pt idx="19">
                  <c:v>43.27628293509062</c:v>
                </c:pt>
                <c:pt idx="20">
                  <c:v>41.214459400446401</c:v>
                </c:pt>
                <c:pt idx="21">
                  <c:v>39.277713433506165</c:v>
                </c:pt>
                <c:pt idx="22">
                  <c:v>37.456872886679378</c:v>
                </c:pt>
                <c:pt idx="23">
                  <c:v>35.743551314262987</c:v>
                </c:pt>
                <c:pt idx="24">
                  <c:v>34.130071235251016</c:v>
                </c:pt>
                <c:pt idx="25">
                  <c:v>32.609395788152476</c:v>
                </c:pt>
                <c:pt idx="26">
                  <c:v>31.175067764451711</c:v>
                </c:pt>
                <c:pt idx="27">
                  <c:v>29.821155140964642</c:v>
                </c:pt>
                <c:pt idx="28">
                  <c:v>28.542202345902254</c:v>
                </c:pt>
                <c:pt idx="29">
                  <c:v>27.333186591861974</c:v>
                </c:pt>
                <c:pt idx="30">
                  <c:v>26.189478693678357</c:v>
                </c:pt>
                <c:pt idx="31">
                  <c:v>25.106807862126164</c:v>
                </c:pt>
                <c:pt idx="32">
                  <c:v>24.081230027597044</c:v>
                </c:pt>
                <c:pt idx="33">
                  <c:v>23.109099302524157</c:v>
                </c:pt>
                <c:pt idx="34">
                  <c:v>22.187042238725695</c:v>
                </c:pt>
                <c:pt idx="35">
                  <c:v>21.311934577012298</c:v>
                </c:pt>
                <c:pt idx="36">
                  <c:v>20.480880222241755</c:v>
                </c:pt>
                <c:pt idx="37">
                  <c:v>19.691192208237425</c:v>
                </c:pt>
                <c:pt idx="38">
                  <c:v>18.940375444263523</c:v>
                </c:pt>
                <c:pt idx="39">
                  <c:v>18.226111058602918</c:v>
                </c:pt>
                <c:pt idx="40">
                  <c:v>17.546242175672546</c:v>
                </c:pt>
                <c:pt idx="41">
                  <c:v>16.898760981440851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A-4EDD-ACF8-4177A0550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031672"/>
        <c:axId val="2113037144"/>
      </c:lineChart>
      <c:lineChart>
        <c:grouping val="standard"/>
        <c:varyColors val="0"/>
        <c:ser>
          <c:idx val="2"/>
          <c:order val="2"/>
          <c:tx>
            <c:v>Point Elasticity</c:v>
          </c:tx>
          <c:spPr>
            <a:ln w="25400" cmpd="sng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'Constant Elasticity'!$C$32:$C$73</c:f>
              <c:numCache>
                <c:formatCode>General</c:formatCode>
                <c:ptCount val="42"/>
                <c:pt idx="0">
                  <c:v>25.45</c:v>
                </c:pt>
                <c:pt idx="1">
                  <c:v>25.95</c:v>
                </c:pt>
                <c:pt idx="2">
                  <c:v>26.45</c:v>
                </c:pt>
                <c:pt idx="3">
                  <c:v>26.95</c:v>
                </c:pt>
                <c:pt idx="4">
                  <c:v>27.45</c:v>
                </c:pt>
                <c:pt idx="5">
                  <c:v>27.95</c:v>
                </c:pt>
                <c:pt idx="6">
                  <c:v>28.45</c:v>
                </c:pt>
                <c:pt idx="7">
                  <c:v>28.95</c:v>
                </c:pt>
                <c:pt idx="8">
                  <c:v>29.45</c:v>
                </c:pt>
                <c:pt idx="9">
                  <c:v>29.95</c:v>
                </c:pt>
                <c:pt idx="10">
                  <c:v>30.45</c:v>
                </c:pt>
                <c:pt idx="11">
                  <c:v>30.95</c:v>
                </c:pt>
                <c:pt idx="12">
                  <c:v>31.45</c:v>
                </c:pt>
                <c:pt idx="13">
                  <c:v>31.95</c:v>
                </c:pt>
                <c:pt idx="14">
                  <c:v>32.450000000000003</c:v>
                </c:pt>
                <c:pt idx="15">
                  <c:v>32.950000000000003</c:v>
                </c:pt>
                <c:pt idx="16">
                  <c:v>33.450000000000003</c:v>
                </c:pt>
                <c:pt idx="17">
                  <c:v>33.950000000000003</c:v>
                </c:pt>
                <c:pt idx="18">
                  <c:v>34.450000000000003</c:v>
                </c:pt>
                <c:pt idx="19">
                  <c:v>34.950000000000003</c:v>
                </c:pt>
                <c:pt idx="20">
                  <c:v>35.450000000000003</c:v>
                </c:pt>
                <c:pt idx="21">
                  <c:v>35.950000000000003</c:v>
                </c:pt>
                <c:pt idx="22">
                  <c:v>36.450000000000003</c:v>
                </c:pt>
                <c:pt idx="23">
                  <c:v>36.950000000000003</c:v>
                </c:pt>
                <c:pt idx="24">
                  <c:v>37.450000000000003</c:v>
                </c:pt>
                <c:pt idx="25">
                  <c:v>37.950000000000003</c:v>
                </c:pt>
                <c:pt idx="26">
                  <c:v>38.450000000000003</c:v>
                </c:pt>
                <c:pt idx="27">
                  <c:v>38.950000000000003</c:v>
                </c:pt>
                <c:pt idx="28">
                  <c:v>39.450000000000003</c:v>
                </c:pt>
                <c:pt idx="29">
                  <c:v>39.950000000000003</c:v>
                </c:pt>
                <c:pt idx="30">
                  <c:v>40.450000000000003</c:v>
                </c:pt>
                <c:pt idx="31">
                  <c:v>40.950000000000003</c:v>
                </c:pt>
                <c:pt idx="32">
                  <c:v>41.45</c:v>
                </c:pt>
                <c:pt idx="33">
                  <c:v>41.95</c:v>
                </c:pt>
                <c:pt idx="34">
                  <c:v>42.45</c:v>
                </c:pt>
                <c:pt idx="35">
                  <c:v>42.95</c:v>
                </c:pt>
                <c:pt idx="36">
                  <c:v>43.45</c:v>
                </c:pt>
                <c:pt idx="37">
                  <c:v>43.95</c:v>
                </c:pt>
                <c:pt idx="38">
                  <c:v>44.45</c:v>
                </c:pt>
                <c:pt idx="39">
                  <c:v>44.95</c:v>
                </c:pt>
                <c:pt idx="40">
                  <c:v>45.45</c:v>
                </c:pt>
                <c:pt idx="41">
                  <c:v>45.95</c:v>
                </c:pt>
              </c:numCache>
            </c:numRef>
          </c:cat>
          <c:val>
            <c:numRef>
              <c:f>'Constant Elasticity'!$G$32:$G$73</c:f>
              <c:numCache>
                <c:formatCode>_(* #,##0.00_);_(* \(#,##0.00\);_(* "-"??_);_(@_)</c:formatCode>
                <c:ptCount val="42"/>
                <c:pt idx="0">
                  <c:v>-3.4365601472034886</c:v>
                </c:pt>
                <c:pt idx="1">
                  <c:v>-3.4365601472034886</c:v>
                </c:pt>
                <c:pt idx="2">
                  <c:v>-3.4365601472034886</c:v>
                </c:pt>
                <c:pt idx="3">
                  <c:v>-3.4365601472034886</c:v>
                </c:pt>
                <c:pt idx="4">
                  <c:v>-3.4365601472034886</c:v>
                </c:pt>
                <c:pt idx="5">
                  <c:v>-3.4365601472034886</c:v>
                </c:pt>
                <c:pt idx="6">
                  <c:v>-3.4365601472034886</c:v>
                </c:pt>
                <c:pt idx="7">
                  <c:v>-3.4365601472034886</c:v>
                </c:pt>
                <c:pt idx="8">
                  <c:v>-3.4365601472034886</c:v>
                </c:pt>
                <c:pt idx="9">
                  <c:v>-3.4365601472034886</c:v>
                </c:pt>
                <c:pt idx="10">
                  <c:v>-3.4365601472034886</c:v>
                </c:pt>
                <c:pt idx="11">
                  <c:v>-3.4365601472034886</c:v>
                </c:pt>
                <c:pt idx="12">
                  <c:v>-3.4365601472034886</c:v>
                </c:pt>
                <c:pt idx="13">
                  <c:v>-3.4365601472034886</c:v>
                </c:pt>
                <c:pt idx="14">
                  <c:v>-3.4365601472034886</c:v>
                </c:pt>
                <c:pt idx="15">
                  <c:v>-3.4365601472034886</c:v>
                </c:pt>
                <c:pt idx="16">
                  <c:v>-3.4365601472034886</c:v>
                </c:pt>
                <c:pt idx="17">
                  <c:v>-3.4365601472034886</c:v>
                </c:pt>
                <c:pt idx="18">
                  <c:v>-3.4365601472034886</c:v>
                </c:pt>
                <c:pt idx="19">
                  <c:v>-3.4365601472034886</c:v>
                </c:pt>
                <c:pt idx="20">
                  <c:v>-3.4365601472034886</c:v>
                </c:pt>
                <c:pt idx="21">
                  <c:v>-3.4365601472034886</c:v>
                </c:pt>
                <c:pt idx="22">
                  <c:v>-3.4365601472034886</c:v>
                </c:pt>
                <c:pt idx="23">
                  <c:v>-3.4365601472034886</c:v>
                </c:pt>
                <c:pt idx="24">
                  <c:v>-3.4365601472034886</c:v>
                </c:pt>
                <c:pt idx="25">
                  <c:v>-3.4365601472034886</c:v>
                </c:pt>
                <c:pt idx="26">
                  <c:v>-3.4365601472034886</c:v>
                </c:pt>
                <c:pt idx="27">
                  <c:v>-3.4365601472034886</c:v>
                </c:pt>
                <c:pt idx="28">
                  <c:v>-3.4365601472034886</c:v>
                </c:pt>
                <c:pt idx="29">
                  <c:v>-3.4365601472034886</c:v>
                </c:pt>
                <c:pt idx="30">
                  <c:v>-3.4365601472034886</c:v>
                </c:pt>
                <c:pt idx="31">
                  <c:v>-3.4365601472034886</c:v>
                </c:pt>
                <c:pt idx="32">
                  <c:v>-3.4365601472034886</c:v>
                </c:pt>
                <c:pt idx="33">
                  <c:v>-3.4365601472034886</c:v>
                </c:pt>
                <c:pt idx="34">
                  <c:v>-3.4365601472034886</c:v>
                </c:pt>
                <c:pt idx="35">
                  <c:v>-3.4365601472034886</c:v>
                </c:pt>
                <c:pt idx="36">
                  <c:v>-3.4365601472034886</c:v>
                </c:pt>
                <c:pt idx="37">
                  <c:v>-3.4365601472034886</c:v>
                </c:pt>
                <c:pt idx="38">
                  <c:v>-3.4365601472034886</c:v>
                </c:pt>
                <c:pt idx="39">
                  <c:v>-3.4365601472034886</c:v>
                </c:pt>
                <c:pt idx="40">
                  <c:v>-3.4365601472034886</c:v>
                </c:pt>
                <c:pt idx="41">
                  <c:v>-3.4365601472034886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A-4EDD-ACF8-4177A0550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048504"/>
        <c:axId val="2113042760"/>
      </c:lineChart>
      <c:catAx>
        <c:axId val="2113031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Price Per Unit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3037144"/>
        <c:crosses val="autoZero"/>
        <c:auto val="1"/>
        <c:lblAlgn val="ctr"/>
        <c:lblOffset val="100"/>
        <c:noMultiLvlLbl val="0"/>
      </c:catAx>
      <c:valAx>
        <c:axId val="2113037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3031672"/>
        <c:crosses val="autoZero"/>
        <c:crossBetween val="between"/>
      </c:valAx>
      <c:valAx>
        <c:axId val="21130427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Elascity</a:t>
                </a:r>
                <a:r>
                  <a:rPr lang="en-US" baseline="0"/>
                  <a:t> (as positive)</a:t>
                </a:r>
                <a:endParaRPr lang="en-US"/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2113048504"/>
        <c:crosses val="max"/>
        <c:crossBetween val="between"/>
      </c:valAx>
      <c:catAx>
        <c:axId val="2113048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3042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Logarithmic Elasticity</a:t>
            </a:r>
            <a:r>
              <a:rPr lang="en-US" baseline="0"/>
              <a:t> Response Function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'Logarithmic  Elasticity'!$D$14</c:f>
              <c:strCache>
                <c:ptCount val="1"/>
                <c:pt idx="0">
                  <c:v>Actual Sales</c:v>
                </c:pt>
              </c:strCache>
            </c:strRef>
          </c:tx>
          <c:spPr>
            <a:ln>
              <a:noFill/>
            </a:ln>
          </c:spPr>
          <c:cat>
            <c:numRef>
              <c:f>'Logarithmic  Elasticity'!$C$15:$C$21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</c:numCache>
            </c:numRef>
          </c:cat>
          <c:val>
            <c:numRef>
              <c:f>'Logarithmic  Elasticity'!$D$15:$D$21</c:f>
              <c:numCache>
                <c:formatCode>General</c:formatCode>
                <c:ptCount val="7"/>
                <c:pt idx="1">
                  <c:v>710</c:v>
                </c:pt>
                <c:pt idx="2">
                  <c:v>666</c:v>
                </c:pt>
                <c:pt idx="3">
                  <c:v>373</c:v>
                </c:pt>
                <c:pt idx="4">
                  <c:v>54</c:v>
                </c:pt>
                <c:pt idx="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0-4923-A770-924D7DA860DC}"/>
            </c:ext>
          </c:extLst>
        </c:ser>
        <c:ser>
          <c:idx val="0"/>
          <c:order val="1"/>
          <c:tx>
            <c:v>Predicted Sales</c:v>
          </c:tx>
          <c:spPr>
            <a:ln w="12700" cmpd="sng"/>
          </c:spPr>
          <c:marker>
            <c:symbol val="none"/>
          </c:marker>
          <c:cat>
            <c:numRef>
              <c:f>'Logarithmic  Elasticity'!$C$15:$C$21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</c:numCache>
            </c:numRef>
          </c:cat>
          <c:val>
            <c:numRef>
              <c:f>'Logarithmic  Elasticity'!$E$15:$E$21</c:f>
              <c:numCache>
                <c:formatCode>_(* #,##0.0_);_(* \(#,##0.0\);_(* "-"??_);_(@_)</c:formatCode>
                <c:ptCount val="7"/>
                <c:pt idx="0">
                  <c:v>714.22338122746373</c:v>
                </c:pt>
                <c:pt idx="1">
                  <c:v>710.48063356957016</c:v>
                </c:pt>
                <c:pt idx="2">
                  <c:v>667.84540174742278</c:v>
                </c:pt>
                <c:pt idx="3">
                  <c:v>385.80157990802508</c:v>
                </c:pt>
                <c:pt idx="4">
                  <c:v>62.7840389804255</c:v>
                </c:pt>
                <c:pt idx="5">
                  <c:v>5.6057396566423767</c:v>
                </c:pt>
                <c:pt idx="6">
                  <c:v>0.46348471524996276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0-4923-A770-924D7DA86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007224"/>
        <c:axId val="2113002328"/>
      </c:lineChart>
      <c:lineChart>
        <c:grouping val="standard"/>
        <c:varyColors val="0"/>
        <c:ser>
          <c:idx val="2"/>
          <c:order val="2"/>
          <c:tx>
            <c:v>Point Elasticity</c:v>
          </c:tx>
          <c:spPr>
            <a:ln w="25400" cmpd="sng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'Logarithmic  Elasticity'!$C$15:$C$21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</c:numCache>
            </c:numRef>
          </c:cat>
          <c:val>
            <c:numRef>
              <c:f>'Logarithmic  Elasticity'!$I$15:$I$21</c:f>
              <c:numCache>
                <c:formatCode>_(* #,##0.00_);_(* \(#,##0.00\);_(* "-"??_);_(@_)</c:formatCode>
                <c:ptCount val="7"/>
                <c:pt idx="0">
                  <c:v>0</c:v>
                </c:pt>
                <c:pt idx="1">
                  <c:v>1.4272301942558355E-2</c:v>
                </c:pt>
                <c:pt idx="2">
                  <c:v>0.32687666712786312</c:v>
                </c:pt>
                <c:pt idx="3">
                  <c:v>3.4506383658332571</c:v>
                </c:pt>
                <c:pt idx="4">
                  <c:v>9.1213608517069886</c:v>
                </c:pt>
                <c:pt idx="5">
                  <c:v>12.401937212119304</c:v>
                </c:pt>
                <c:pt idx="6">
                  <c:v>14.990270557085829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0-4923-A770-924D7DA86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066872"/>
        <c:axId val="2113061144"/>
      </c:lineChart>
      <c:catAx>
        <c:axId val="211300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Price Per Unit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3002328"/>
        <c:crosses val="autoZero"/>
        <c:auto val="1"/>
        <c:lblAlgn val="ctr"/>
        <c:lblOffset val="100"/>
        <c:noMultiLvlLbl val="0"/>
      </c:catAx>
      <c:valAx>
        <c:axId val="2113002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Demand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3007224"/>
        <c:crosses val="autoZero"/>
        <c:crossBetween val="between"/>
      </c:valAx>
      <c:valAx>
        <c:axId val="21130611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Elascity</a:t>
                </a:r>
                <a:r>
                  <a:rPr lang="en-US" baseline="0"/>
                  <a:t> (as positive)</a:t>
                </a:r>
                <a:endParaRPr lang="en-US"/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2113066872"/>
        <c:crosses val="max"/>
        <c:crossBetween val="between"/>
      </c:valAx>
      <c:catAx>
        <c:axId val="2113066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30611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330200</xdr:colOff>
      <xdr:row>14</xdr:row>
      <xdr:rowOff>114300</xdr:rowOff>
    </xdr:from>
    <xdr:to>
      <xdr:col>20</xdr:col>
      <xdr:colOff>571500</xdr:colOff>
      <xdr:row>30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76200</xdr:colOff>
      <xdr:row>25</xdr:row>
      <xdr:rowOff>139700</xdr:rowOff>
    </xdr:from>
    <xdr:ext cx="1406167" cy="26161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4200" y="5143500"/>
          <a:ext cx="1406167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d(p)</a:t>
          </a:r>
          <a:r>
            <a:rPr lang="en-US" sz="1100" baseline="0"/>
            <a:t> = </a:t>
          </a:r>
          <a:r>
            <a:rPr lang="en-US" sz="1100"/>
            <a:t>53.66 * -4.3* p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0.35452</cdr:x>
      <cdr:y>0.2618</cdr:y>
    </cdr:from>
    <cdr:to>
      <cdr:x>0.62524</cdr:x>
      <cdr:y>0.35021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41500" y="774700"/>
          <a:ext cx="1406167" cy="26161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d(p)</a:t>
          </a:r>
          <a:r>
            <a:rPr lang="en-US" sz="1100" baseline="0"/>
            <a:t> = </a:t>
          </a:r>
          <a:r>
            <a:rPr lang="en-US" sz="1100"/>
            <a:t>53.66 * -4.3* 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139700</xdr:colOff>
      <xdr:row>12</xdr:row>
      <xdr:rowOff>0</xdr:rowOff>
    </xdr:from>
    <xdr:to>
      <xdr:col>15</xdr:col>
      <xdr:colOff>330200</xdr:colOff>
      <xdr:row>27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660400</xdr:colOff>
      <xdr:row>16</xdr:row>
      <xdr:rowOff>88900</xdr:rowOff>
    </xdr:from>
    <xdr:ext cx="1633781" cy="26161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442700" y="3162300"/>
          <a:ext cx="1633781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rgbClr val="FF0000"/>
              </a:solidFill>
            </a:rPr>
            <a:t>d(p) = 8,717,642*e^-3.44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482600</xdr:colOff>
      <xdr:row>7</xdr:row>
      <xdr:rowOff>12700</xdr:rowOff>
    </xdr:from>
    <xdr:to>
      <xdr:col>16</xdr:col>
      <xdr:colOff>723900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7"/>
  <sheetViews>
    <sheetView tabSelected="1" workbookViewId="0">
      <selection activeCell="A4" sqref="A4"/>
    </sheetView>
  </sheetViews>
  <sheetFormatPr defaultColWidth="11" defaultRowHeight="15.75" x14ac:dyDescent="0.25"/>
  <cols>
    <col min="2" max="2" width="17.375" customWidth="1"/>
    <col min="5" max="5" width="14.875" customWidth="1"/>
    <col min="12" max="12" width="14.125" style="3" customWidth="1"/>
    <col min="13" max="13" width="15.125" customWidth="1"/>
    <col min="14" max="14" width="14.125" customWidth="1"/>
  </cols>
  <sheetData>
    <row r="2" spans="2:14" x14ac:dyDescent="0.25">
      <c r="B2" s="5" t="s">
        <v>78</v>
      </c>
    </row>
    <row r="5" spans="2:14" x14ac:dyDescent="0.25">
      <c r="B5" t="s">
        <v>8</v>
      </c>
    </row>
    <row r="9" spans="2:14" x14ac:dyDescent="0.25">
      <c r="C9" s="5" t="s">
        <v>9</v>
      </c>
    </row>
    <row r="10" spans="2:14" ht="16.5" thickBot="1" x14ac:dyDescent="0.3">
      <c r="G10" t="s">
        <v>11</v>
      </c>
      <c r="I10" t="s">
        <v>13</v>
      </c>
      <c r="J10" t="s">
        <v>14</v>
      </c>
      <c r="K10" t="s">
        <v>17</v>
      </c>
      <c r="L10" s="3" t="s">
        <v>19</v>
      </c>
      <c r="M10" s="3" t="s">
        <v>20</v>
      </c>
      <c r="N10" s="3" t="s">
        <v>19</v>
      </c>
    </row>
    <row r="11" spans="2:14" ht="18.95" customHeight="1" x14ac:dyDescent="0.25">
      <c r="B11" s="36" t="s">
        <v>10</v>
      </c>
      <c r="C11" s="37" t="s">
        <v>0</v>
      </c>
      <c r="D11" s="38" t="s">
        <v>1</v>
      </c>
      <c r="H11" t="s">
        <v>12</v>
      </c>
      <c r="I11" t="s">
        <v>22</v>
      </c>
      <c r="J11" t="s">
        <v>1</v>
      </c>
      <c r="K11" t="s">
        <v>18</v>
      </c>
      <c r="N11" t="s">
        <v>21</v>
      </c>
    </row>
    <row r="12" spans="2:14" x14ac:dyDescent="0.25">
      <c r="B12" s="7">
        <v>1</v>
      </c>
      <c r="C12" s="1">
        <v>5</v>
      </c>
      <c r="D12" s="11">
        <v>32</v>
      </c>
      <c r="G12">
        <v>1</v>
      </c>
      <c r="H12">
        <v>0</v>
      </c>
      <c r="J12" s="2">
        <f>$C$25+$D$25*$H12</f>
        <v>53.655555555555551</v>
      </c>
      <c r="L12" s="6">
        <f t="shared" ref="L12:L36" si="0">H12/(H12-$H$37)</f>
        <v>0</v>
      </c>
      <c r="M12" s="1" t="e">
        <f>-1/L12</f>
        <v>#DIV/0!</v>
      </c>
      <c r="N12" s="2">
        <f>-L12</f>
        <v>0</v>
      </c>
    </row>
    <row r="13" spans="2:14" x14ac:dyDescent="0.25">
      <c r="B13" s="7">
        <v>2</v>
      </c>
      <c r="C13" s="1">
        <v>5.5</v>
      </c>
      <c r="D13" s="11">
        <v>31</v>
      </c>
      <c r="G13">
        <v>2</v>
      </c>
      <c r="H13">
        <v>0.5</v>
      </c>
      <c r="J13" s="2">
        <f t="shared" ref="J13:J37" si="1">$C$25+$D$25*$H13</f>
        <v>51.505555555555553</v>
      </c>
      <c r="K13" s="1" t="e">
        <f>((J13-J12)/J12)/((H13-H12)/H12)</f>
        <v>#DIV/0!</v>
      </c>
      <c r="L13" s="6">
        <f t="shared" si="0"/>
        <v>-4.1666666666666664E-2</v>
      </c>
      <c r="M13" s="1">
        <f t="shared" ref="M13:M37" si="2">-1/L13</f>
        <v>24</v>
      </c>
      <c r="N13" s="2">
        <f t="shared" ref="N13:N36" si="3">-L13</f>
        <v>4.1666666666666664E-2</v>
      </c>
    </row>
    <row r="14" spans="2:14" x14ac:dyDescent="0.25">
      <c r="B14" s="7">
        <v>3</v>
      </c>
      <c r="C14" s="1">
        <v>6</v>
      </c>
      <c r="D14" s="11">
        <v>30</v>
      </c>
      <c r="G14">
        <v>3</v>
      </c>
      <c r="H14">
        <v>1</v>
      </c>
      <c r="J14" s="2">
        <f t="shared" si="1"/>
        <v>49.355555555555554</v>
      </c>
      <c r="K14" s="1">
        <f t="shared" ref="K14:K36" si="4">((J14-J13)/J13)/((H14-H13)/H13)</f>
        <v>-4.1743069787509413E-2</v>
      </c>
      <c r="L14" s="6">
        <f t="shared" si="0"/>
        <v>-8.6956521739130432E-2</v>
      </c>
      <c r="M14" s="1">
        <f t="shared" si="2"/>
        <v>11.5</v>
      </c>
      <c r="N14" s="2">
        <f t="shared" si="3"/>
        <v>8.6956521739130432E-2</v>
      </c>
    </row>
    <row r="15" spans="2:14" x14ac:dyDescent="0.25">
      <c r="B15" s="7">
        <v>4</v>
      </c>
      <c r="C15" s="1">
        <v>6.5</v>
      </c>
      <c r="D15" s="11">
        <v>23</v>
      </c>
      <c r="G15">
        <v>4</v>
      </c>
      <c r="H15">
        <v>1.5</v>
      </c>
      <c r="J15" s="2">
        <f t="shared" si="1"/>
        <v>47.205555555555549</v>
      </c>
      <c r="K15" s="1">
        <f t="shared" si="4"/>
        <v>-8.7122917604682812E-2</v>
      </c>
      <c r="L15" s="6">
        <f t="shared" si="0"/>
        <v>-0.13636363636363635</v>
      </c>
      <c r="M15" s="1">
        <f t="shared" si="2"/>
        <v>7.3333333333333339</v>
      </c>
      <c r="N15" s="2">
        <f t="shared" si="3"/>
        <v>0.13636363636363635</v>
      </c>
    </row>
    <row r="16" spans="2:14" x14ac:dyDescent="0.25">
      <c r="B16" s="7">
        <v>5</v>
      </c>
      <c r="C16" s="1">
        <v>7</v>
      </c>
      <c r="D16" s="11">
        <v>21</v>
      </c>
      <c r="G16">
        <v>5</v>
      </c>
      <c r="H16">
        <v>2</v>
      </c>
      <c r="J16" s="2">
        <f t="shared" si="1"/>
        <v>45.05555555555555</v>
      </c>
      <c r="K16" s="1">
        <f t="shared" si="4"/>
        <v>-0.13663645992703302</v>
      </c>
      <c r="L16" s="6">
        <f t="shared" si="0"/>
        <v>-0.19047619047619047</v>
      </c>
      <c r="M16" s="1">
        <f t="shared" si="2"/>
        <v>5.25</v>
      </c>
      <c r="N16" s="2">
        <f t="shared" si="3"/>
        <v>0.19047619047619047</v>
      </c>
    </row>
    <row r="17" spans="2:14" x14ac:dyDescent="0.25">
      <c r="B17" s="7">
        <v>6</v>
      </c>
      <c r="C17" s="1">
        <v>7.5</v>
      </c>
      <c r="D17" s="11">
        <v>21</v>
      </c>
      <c r="G17">
        <v>6</v>
      </c>
      <c r="H17">
        <v>2.5</v>
      </c>
      <c r="J17" s="2">
        <f t="shared" si="1"/>
        <v>42.905555555555551</v>
      </c>
      <c r="K17" s="1">
        <f t="shared" si="4"/>
        <v>-0.1908754623921084</v>
      </c>
      <c r="L17" s="6">
        <f t="shared" si="0"/>
        <v>-0.25</v>
      </c>
      <c r="M17" s="1">
        <f t="shared" si="2"/>
        <v>4</v>
      </c>
      <c r="N17" s="2">
        <f t="shared" si="3"/>
        <v>0.25</v>
      </c>
    </row>
    <row r="18" spans="2:14" x14ac:dyDescent="0.25">
      <c r="B18" s="7">
        <v>7</v>
      </c>
      <c r="C18" s="1">
        <v>8</v>
      </c>
      <c r="D18" s="11">
        <v>21</v>
      </c>
      <c r="G18">
        <v>7</v>
      </c>
      <c r="H18">
        <v>3</v>
      </c>
      <c r="J18" s="2">
        <f t="shared" si="1"/>
        <v>40.755555555555553</v>
      </c>
      <c r="K18" s="1">
        <f t="shared" si="4"/>
        <v>-0.25055030428589908</v>
      </c>
      <c r="L18" s="6">
        <f t="shared" si="0"/>
        <v>-0.31578947368421051</v>
      </c>
      <c r="M18" s="1">
        <f t="shared" si="2"/>
        <v>3.166666666666667</v>
      </c>
      <c r="N18" s="2">
        <f t="shared" si="3"/>
        <v>0.31578947368421051</v>
      </c>
    </row>
    <row r="19" spans="2:14" x14ac:dyDescent="0.25">
      <c r="B19" s="7">
        <v>8</v>
      </c>
      <c r="C19" s="1">
        <v>8.5</v>
      </c>
      <c r="D19" s="11">
        <v>20</v>
      </c>
      <c r="G19">
        <v>8</v>
      </c>
      <c r="H19">
        <v>3.5</v>
      </c>
      <c r="J19" s="2">
        <f t="shared" si="1"/>
        <v>38.605555555555554</v>
      </c>
      <c r="K19" s="1">
        <f t="shared" si="4"/>
        <v>-0.31652126499454725</v>
      </c>
      <c r="L19" s="6">
        <f t="shared" si="0"/>
        <v>-0.3888888888888889</v>
      </c>
      <c r="M19" s="1">
        <f t="shared" si="2"/>
        <v>2.5714285714285712</v>
      </c>
      <c r="N19" s="2">
        <f t="shared" si="3"/>
        <v>0.3888888888888889</v>
      </c>
    </row>
    <row r="20" spans="2:14" ht="16.5" thickBot="1" x14ac:dyDescent="0.3">
      <c r="B20" s="9">
        <v>9</v>
      </c>
      <c r="C20" s="39">
        <v>9</v>
      </c>
      <c r="D20" s="12">
        <v>13</v>
      </c>
      <c r="G20">
        <v>9</v>
      </c>
      <c r="H20">
        <v>4</v>
      </c>
      <c r="J20" s="2">
        <f t="shared" si="1"/>
        <v>36.455555555555549</v>
      </c>
      <c r="K20" s="1">
        <f t="shared" si="4"/>
        <v>-0.38984026478630124</v>
      </c>
      <c r="L20" s="6">
        <f t="shared" si="0"/>
        <v>-0.47058823529411764</v>
      </c>
      <c r="M20" s="1">
        <f t="shared" si="2"/>
        <v>2.125</v>
      </c>
      <c r="N20" s="2">
        <f t="shared" si="3"/>
        <v>0.47058823529411764</v>
      </c>
    </row>
    <row r="21" spans="2:14" ht="16.5" thickBot="1" x14ac:dyDescent="0.3">
      <c r="G21">
        <v>10</v>
      </c>
      <c r="H21">
        <v>4.5</v>
      </c>
      <c r="J21" s="2">
        <f t="shared" si="1"/>
        <v>34.305555555555557</v>
      </c>
      <c r="K21" s="1">
        <f t="shared" si="4"/>
        <v>-0.47180737580005916</v>
      </c>
      <c r="L21" s="6">
        <f t="shared" si="0"/>
        <v>-0.5625</v>
      </c>
      <c r="M21" s="1">
        <f t="shared" si="2"/>
        <v>1.7777777777777777</v>
      </c>
      <c r="N21" s="2">
        <f t="shared" si="3"/>
        <v>0.5625</v>
      </c>
    </row>
    <row r="22" spans="2:14" ht="16.5" thickBot="1" x14ac:dyDescent="0.3">
      <c r="B22" s="40" t="s">
        <v>6</v>
      </c>
      <c r="C22" s="41">
        <f>AVERAGE(C12:C20)</f>
        <v>7</v>
      </c>
      <c r="D22" s="42">
        <f>AVERAGE(D12:D20)</f>
        <v>23.555555555555557</v>
      </c>
      <c r="G22">
        <v>11</v>
      </c>
      <c r="H22">
        <v>5</v>
      </c>
      <c r="I22">
        <v>32</v>
      </c>
      <c r="J22" s="2">
        <f t="shared" si="1"/>
        <v>32.155555555555551</v>
      </c>
      <c r="K22" s="1">
        <f t="shared" si="4"/>
        <v>-0.56404858299595295</v>
      </c>
      <c r="L22" s="6">
        <f t="shared" si="0"/>
        <v>-0.66666666666666663</v>
      </c>
      <c r="M22" s="1">
        <f t="shared" si="2"/>
        <v>1.5</v>
      </c>
      <c r="N22" s="2">
        <f t="shared" si="3"/>
        <v>0.66666666666666663</v>
      </c>
    </row>
    <row r="23" spans="2:14" ht="16.5" thickBot="1" x14ac:dyDescent="0.3">
      <c r="G23">
        <v>12</v>
      </c>
      <c r="H23">
        <v>5.5</v>
      </c>
      <c r="I23">
        <v>31</v>
      </c>
      <c r="J23" s="2">
        <f t="shared" si="1"/>
        <v>30.005555555555553</v>
      </c>
      <c r="K23" s="1">
        <f t="shared" si="4"/>
        <v>-0.6686247408431234</v>
      </c>
      <c r="L23" s="6">
        <f t="shared" si="0"/>
        <v>-0.7857142857142857</v>
      </c>
      <c r="M23" s="1">
        <f t="shared" si="2"/>
        <v>1.2727272727272727</v>
      </c>
      <c r="N23" s="2">
        <f t="shared" si="3"/>
        <v>0.7857142857142857</v>
      </c>
    </row>
    <row r="24" spans="2:14" x14ac:dyDescent="0.25">
      <c r="B24" t="s">
        <v>80</v>
      </c>
      <c r="C24" s="43" t="s">
        <v>3</v>
      </c>
      <c r="D24" s="43" t="s">
        <v>4</v>
      </c>
      <c r="G24">
        <v>13</v>
      </c>
      <c r="H24">
        <v>6</v>
      </c>
      <c r="I24">
        <v>30</v>
      </c>
      <c r="J24" s="2">
        <f t="shared" si="1"/>
        <v>27.855555555555554</v>
      </c>
      <c r="K24" s="1">
        <f t="shared" si="4"/>
        <v>-0.78818737270875716</v>
      </c>
      <c r="L24" s="6">
        <f t="shared" si="0"/>
        <v>-0.92307692307692313</v>
      </c>
      <c r="M24" s="1">
        <f t="shared" si="2"/>
        <v>1.0833333333333333</v>
      </c>
      <c r="N24" s="2">
        <f t="shared" si="3"/>
        <v>0.92307692307692313</v>
      </c>
    </row>
    <row r="25" spans="2:14" ht="16.5" thickBot="1" x14ac:dyDescent="0.3">
      <c r="C25" s="44">
        <f>D22-D25*C22</f>
        <v>53.655555555555551</v>
      </c>
      <c r="D25" s="44">
        <f>LINEST(D12:D20,C12:C20)</f>
        <v>-4.3</v>
      </c>
      <c r="G25">
        <v>14</v>
      </c>
      <c r="H25">
        <v>6.5</v>
      </c>
      <c r="I25">
        <v>23</v>
      </c>
      <c r="J25" s="2">
        <f t="shared" si="1"/>
        <v>25.705555555555552</v>
      </c>
      <c r="K25" s="1">
        <f t="shared" si="4"/>
        <v>-0.92620662145991328</v>
      </c>
      <c r="L25" s="6">
        <f t="shared" si="0"/>
        <v>-1.0833333333333333</v>
      </c>
      <c r="M25" s="1">
        <f t="shared" si="2"/>
        <v>0.92307692307692313</v>
      </c>
      <c r="N25" s="2">
        <f t="shared" si="3"/>
        <v>1.0833333333333333</v>
      </c>
    </row>
    <row r="26" spans="2:14" x14ac:dyDescent="0.25">
      <c r="G26">
        <v>15</v>
      </c>
      <c r="H26">
        <v>7</v>
      </c>
      <c r="I26">
        <v>21</v>
      </c>
      <c r="J26" s="2">
        <f t="shared" si="1"/>
        <v>23.555555555555554</v>
      </c>
      <c r="K26" s="1">
        <f t="shared" si="4"/>
        <v>-1.0873135941214602</v>
      </c>
      <c r="L26" s="6">
        <f t="shared" si="0"/>
        <v>-1.2727272727272727</v>
      </c>
      <c r="M26" s="1">
        <f t="shared" si="2"/>
        <v>0.7857142857142857</v>
      </c>
      <c r="N26" s="2">
        <f t="shared" si="3"/>
        <v>1.2727272727272727</v>
      </c>
    </row>
    <row r="27" spans="2:14" x14ac:dyDescent="0.25">
      <c r="G27">
        <v>16</v>
      </c>
      <c r="H27">
        <v>7.5</v>
      </c>
      <c r="I27">
        <v>21</v>
      </c>
      <c r="J27" s="2">
        <f t="shared" si="1"/>
        <v>21.405555555555551</v>
      </c>
      <c r="K27" s="1">
        <f t="shared" si="4"/>
        <v>-1.2778301886792469</v>
      </c>
      <c r="L27" s="6">
        <f t="shared" si="0"/>
        <v>-1.5</v>
      </c>
      <c r="M27" s="1">
        <f t="shared" si="2"/>
        <v>0.66666666666666663</v>
      </c>
      <c r="N27" s="2">
        <f t="shared" si="3"/>
        <v>1.5</v>
      </c>
    </row>
    <row r="28" spans="2:14" x14ac:dyDescent="0.25">
      <c r="G28">
        <v>17</v>
      </c>
      <c r="H28">
        <v>8</v>
      </c>
      <c r="I28">
        <v>21</v>
      </c>
      <c r="J28" s="2">
        <f t="shared" si="1"/>
        <v>19.255555555555553</v>
      </c>
      <c r="K28" s="1">
        <f t="shared" si="4"/>
        <v>-1.5066182195691662</v>
      </c>
      <c r="L28" s="6">
        <f t="shared" si="0"/>
        <v>-1.7777777777777777</v>
      </c>
      <c r="M28" s="1">
        <f t="shared" si="2"/>
        <v>0.5625</v>
      </c>
      <c r="N28" s="2">
        <f t="shared" si="3"/>
        <v>1.7777777777777777</v>
      </c>
    </row>
    <row r="29" spans="2:14" x14ac:dyDescent="0.25">
      <c r="G29">
        <v>18</v>
      </c>
      <c r="H29">
        <v>8.5</v>
      </c>
      <c r="I29">
        <v>20</v>
      </c>
      <c r="J29" s="2">
        <f t="shared" si="1"/>
        <v>17.105555555555554</v>
      </c>
      <c r="K29" s="1">
        <f t="shared" si="4"/>
        <v>-1.7864974033467966</v>
      </c>
      <c r="L29" s="6">
        <f t="shared" si="0"/>
        <v>-2.125</v>
      </c>
      <c r="M29" s="1">
        <f t="shared" si="2"/>
        <v>0.47058823529411764</v>
      </c>
      <c r="N29" s="2">
        <f t="shared" si="3"/>
        <v>2.125</v>
      </c>
    </row>
    <row r="30" spans="2:14" x14ac:dyDescent="0.25">
      <c r="G30">
        <v>19</v>
      </c>
      <c r="H30">
        <v>9</v>
      </c>
      <c r="I30">
        <v>13</v>
      </c>
      <c r="J30" s="2">
        <f t="shared" si="1"/>
        <v>14.955555555555556</v>
      </c>
      <c r="K30" s="1">
        <f t="shared" si="4"/>
        <v>-2.1367327054238379</v>
      </c>
      <c r="L30" s="6">
        <f t="shared" si="0"/>
        <v>-2.5714285714285716</v>
      </c>
      <c r="M30" s="1">
        <f t="shared" si="2"/>
        <v>0.38888888888888884</v>
      </c>
      <c r="N30" s="2">
        <f t="shared" si="3"/>
        <v>2.5714285714285716</v>
      </c>
    </row>
    <row r="31" spans="2:14" x14ac:dyDescent="0.25">
      <c r="G31">
        <v>20</v>
      </c>
      <c r="H31">
        <v>9.5</v>
      </c>
      <c r="J31" s="2">
        <f t="shared" si="1"/>
        <v>12.80555555555555</v>
      </c>
      <c r="K31" s="1">
        <f t="shared" si="4"/>
        <v>-2.5876671619613738</v>
      </c>
      <c r="L31" s="6">
        <f t="shared" si="0"/>
        <v>-3.1666666666666665</v>
      </c>
      <c r="M31" s="1">
        <f t="shared" si="2"/>
        <v>0.31578947368421056</v>
      </c>
      <c r="N31" s="2">
        <f t="shared" si="3"/>
        <v>3.1666666666666665</v>
      </c>
    </row>
    <row r="32" spans="2:14" x14ac:dyDescent="0.25">
      <c r="G32">
        <v>21</v>
      </c>
      <c r="H32">
        <v>10</v>
      </c>
      <c r="J32" s="2">
        <f t="shared" si="1"/>
        <v>10.655555555555551</v>
      </c>
      <c r="K32" s="1">
        <f t="shared" si="4"/>
        <v>-3.190021691973969</v>
      </c>
      <c r="L32" s="6">
        <f t="shared" si="0"/>
        <v>-4</v>
      </c>
      <c r="M32" s="1">
        <f t="shared" si="2"/>
        <v>0.25</v>
      </c>
      <c r="N32" s="2">
        <f t="shared" si="3"/>
        <v>4</v>
      </c>
    </row>
    <row r="33" spans="7:14" x14ac:dyDescent="0.25">
      <c r="G33">
        <v>22</v>
      </c>
      <c r="H33">
        <v>10.5</v>
      </c>
      <c r="J33" s="2">
        <f t="shared" si="1"/>
        <v>8.5055555555555529</v>
      </c>
      <c r="K33" s="1">
        <f t="shared" si="4"/>
        <v>-4.0354535974973915</v>
      </c>
      <c r="L33" s="6">
        <f t="shared" si="0"/>
        <v>-5.25</v>
      </c>
      <c r="M33" s="1">
        <f t="shared" si="2"/>
        <v>0.19047619047619047</v>
      </c>
      <c r="N33" s="2">
        <f t="shared" si="3"/>
        <v>5.25</v>
      </c>
    </row>
    <row r="34" spans="7:14" x14ac:dyDescent="0.25">
      <c r="G34">
        <v>23</v>
      </c>
      <c r="H34">
        <v>11</v>
      </c>
      <c r="J34" s="2">
        <f t="shared" si="1"/>
        <v>6.3555555555555543</v>
      </c>
      <c r="K34" s="1">
        <f t="shared" si="4"/>
        <v>-5.30829523187459</v>
      </c>
      <c r="L34" s="6">
        <f t="shared" si="0"/>
        <v>-7.333333333333333</v>
      </c>
      <c r="M34" s="1">
        <f t="shared" si="2"/>
        <v>0.13636363636363638</v>
      </c>
      <c r="N34" s="2">
        <f t="shared" si="3"/>
        <v>7.333333333333333</v>
      </c>
    </row>
    <row r="35" spans="7:14" x14ac:dyDescent="0.25">
      <c r="G35">
        <v>24</v>
      </c>
      <c r="H35">
        <v>11.5</v>
      </c>
      <c r="J35" s="2">
        <f t="shared" si="1"/>
        <v>4.2055555555555557</v>
      </c>
      <c r="K35" s="1">
        <f t="shared" si="4"/>
        <v>-7.4423076923076881</v>
      </c>
      <c r="L35" s="6">
        <f t="shared" si="0"/>
        <v>-11.5</v>
      </c>
      <c r="M35" s="1">
        <f t="shared" si="2"/>
        <v>8.6956521739130432E-2</v>
      </c>
      <c r="N35" s="2">
        <f t="shared" si="3"/>
        <v>11.5</v>
      </c>
    </row>
    <row r="36" spans="7:14" x14ac:dyDescent="0.25">
      <c r="G36">
        <v>25</v>
      </c>
      <c r="H36">
        <v>12</v>
      </c>
      <c r="J36" s="2">
        <f t="shared" si="1"/>
        <v>2.0555555555555571</v>
      </c>
      <c r="K36" s="1">
        <f t="shared" si="4"/>
        <v>-11.758256274768817</v>
      </c>
      <c r="L36" s="6">
        <f t="shared" si="0"/>
        <v>-24</v>
      </c>
      <c r="M36" s="1">
        <f t="shared" si="2"/>
        <v>4.1666666666666664E-2</v>
      </c>
      <c r="N36" s="2">
        <f t="shared" si="3"/>
        <v>24</v>
      </c>
    </row>
    <row r="37" spans="7:14" x14ac:dyDescent="0.25">
      <c r="G37">
        <v>26</v>
      </c>
      <c r="H37">
        <v>12.5</v>
      </c>
      <c r="J37" s="2">
        <f t="shared" si="1"/>
        <v>-9.444444444444855E-2</v>
      </c>
      <c r="K37" s="1">
        <f t="shared" ref="K37" si="5">((J37-J36)/J36)/((H37-H36)/H36)</f>
        <v>-25.10270270270275</v>
      </c>
      <c r="L37" s="6" t="e">
        <f>H37/(H37-$H$37)</f>
        <v>#DIV/0!</v>
      </c>
      <c r="M37" s="1" t="e">
        <f t="shared" si="2"/>
        <v>#DIV/0!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3"/>
  <sheetViews>
    <sheetView topLeftCell="A17" workbookViewId="0">
      <selection activeCell="J11" sqref="J11:P29"/>
    </sheetView>
  </sheetViews>
  <sheetFormatPr defaultColWidth="11" defaultRowHeight="15.75" x14ac:dyDescent="0.25"/>
  <cols>
    <col min="6" max="6" width="19.375" customWidth="1"/>
    <col min="7" max="7" width="15.125" customWidth="1"/>
    <col min="8" max="8" width="17.375" customWidth="1"/>
    <col min="9" max="9" width="13.125" bestFit="1" customWidth="1"/>
    <col min="10" max="10" width="11.5" customWidth="1"/>
  </cols>
  <sheetData>
    <row r="1" spans="2:12" x14ac:dyDescent="0.25">
      <c r="B1" t="s">
        <v>77</v>
      </c>
    </row>
    <row r="4" spans="2:12" x14ac:dyDescent="0.25">
      <c r="B4" t="s">
        <v>75</v>
      </c>
      <c r="L4" s="3"/>
    </row>
    <row r="8" spans="2:12" x14ac:dyDescent="0.25">
      <c r="B8" s="20" t="s">
        <v>5</v>
      </c>
    </row>
    <row r="9" spans="2:12" ht="16.5" thickBot="1" x14ac:dyDescent="0.3"/>
    <row r="10" spans="2:12" s="19" customFormat="1" x14ac:dyDescent="0.25">
      <c r="B10" s="17"/>
      <c r="C10" s="17" t="s">
        <v>0</v>
      </c>
      <c r="D10" s="18" t="s">
        <v>1</v>
      </c>
      <c r="E10" s="17" t="s">
        <v>2</v>
      </c>
      <c r="F10" s="18" t="s">
        <v>2</v>
      </c>
      <c r="G10" s="18" t="s">
        <v>7</v>
      </c>
    </row>
    <row r="11" spans="2:12" x14ac:dyDescent="0.25">
      <c r="B11" s="7">
        <v>1</v>
      </c>
      <c r="C11" s="7">
        <v>29.95</v>
      </c>
      <c r="D11" s="11">
        <v>71</v>
      </c>
      <c r="E11" s="13">
        <f>LN(C11)</f>
        <v>3.3995293245614584</v>
      </c>
      <c r="F11" s="14">
        <f>LN(D11)</f>
        <v>4.2626798770413155</v>
      </c>
      <c r="G11" s="8">
        <f>$D$20*C11^$F$20</f>
        <v>73.565217562449888</v>
      </c>
    </row>
    <row r="12" spans="2:12" x14ac:dyDescent="0.25">
      <c r="B12" s="7">
        <v>2</v>
      </c>
      <c r="C12" s="7">
        <v>32.450000000000003</v>
      </c>
      <c r="D12" s="11">
        <v>57</v>
      </c>
      <c r="E12" s="13">
        <f t="shared" ref="E12:F15" si="0">LN(C12)</f>
        <v>3.4797004431500991</v>
      </c>
      <c r="F12" s="14">
        <f t="shared" si="0"/>
        <v>4.0430512678345503</v>
      </c>
      <c r="G12" s="8">
        <f>$D$20*C12^$F$20</f>
        <v>55.849437590528524</v>
      </c>
    </row>
    <row r="13" spans="2:12" x14ac:dyDescent="0.25">
      <c r="B13" s="7">
        <v>3</v>
      </c>
      <c r="C13" s="7">
        <v>34.950000000000003</v>
      </c>
      <c r="D13" s="11">
        <v>46</v>
      </c>
      <c r="E13" s="13">
        <f t="shared" si="0"/>
        <v>3.5539184686798193</v>
      </c>
      <c r="F13" s="14">
        <f t="shared" si="0"/>
        <v>3.8286413964890951</v>
      </c>
      <c r="G13" s="8">
        <f>$D$20*C13^$F$20</f>
        <v>43.27628293509062</v>
      </c>
    </row>
    <row r="14" spans="2:12" x14ac:dyDescent="0.25">
      <c r="B14" s="7">
        <v>4</v>
      </c>
      <c r="C14" s="7">
        <v>37.450000000000003</v>
      </c>
      <c r="D14" s="11">
        <v>33</v>
      </c>
      <c r="E14" s="13">
        <f t="shared" si="0"/>
        <v>3.6230067099632284</v>
      </c>
      <c r="F14" s="14">
        <f t="shared" si="0"/>
        <v>3.4965075614664802</v>
      </c>
      <c r="G14" s="8">
        <f>$D$20*C14^$F$20</f>
        <v>34.130071235251016</v>
      </c>
    </row>
    <row r="15" spans="2:12" ht="16.5" thickBot="1" x14ac:dyDescent="0.3">
      <c r="B15" s="9">
        <v>5</v>
      </c>
      <c r="C15" s="9">
        <v>39.950000000000003</v>
      </c>
      <c r="D15" s="12">
        <v>27</v>
      </c>
      <c r="E15" s="15">
        <f t="shared" si="0"/>
        <v>3.6876286722122837</v>
      </c>
      <c r="F15" s="16">
        <f t="shared" si="0"/>
        <v>3.2958368660043291</v>
      </c>
      <c r="G15" s="10">
        <f>$D$20*C15^$F$20</f>
        <v>27.333186591861974</v>
      </c>
    </row>
    <row r="16" spans="2:12" x14ac:dyDescent="0.25">
      <c r="E16" s="1"/>
      <c r="F16" s="1"/>
      <c r="G16" s="1"/>
    </row>
    <row r="17" spans="2:9" x14ac:dyDescent="0.25">
      <c r="D17" s="21" t="s">
        <v>6</v>
      </c>
      <c r="E17" s="22">
        <f>AVERAGE(E11:E15)</f>
        <v>3.5487567237133772</v>
      </c>
      <c r="F17" s="22">
        <f>AVERAGE(F11:F15)</f>
        <v>3.7853433937671541</v>
      </c>
      <c r="G17" s="1"/>
    </row>
    <row r="19" spans="2:9" x14ac:dyDescent="0.25">
      <c r="C19" s="23" t="s">
        <v>3</v>
      </c>
      <c r="D19" s="23" t="s">
        <v>27</v>
      </c>
      <c r="F19" s="23" t="s">
        <v>26</v>
      </c>
    </row>
    <row r="20" spans="2:9" x14ac:dyDescent="0.25">
      <c r="C20" s="24">
        <f>F17-F20*E17</f>
        <v>15.980859322600967</v>
      </c>
      <c r="D20" s="25">
        <f>EXP(C20)</f>
        <v>8717641.7918923385</v>
      </c>
      <c r="E20" s="3"/>
      <c r="F20" s="26">
        <f>LINEST(F11:F15,E11:E15)</f>
        <v>-3.4365601472034886</v>
      </c>
    </row>
    <row r="22" spans="2:9" x14ac:dyDescent="0.25">
      <c r="E22" t="s">
        <v>15</v>
      </c>
    </row>
    <row r="23" spans="2:9" x14ac:dyDescent="0.25">
      <c r="E23" t="s">
        <v>25</v>
      </c>
    </row>
    <row r="30" spans="2:9" x14ac:dyDescent="0.25">
      <c r="B30" t="s">
        <v>11</v>
      </c>
      <c r="D30" t="s">
        <v>13</v>
      </c>
      <c r="E30" t="s">
        <v>14</v>
      </c>
      <c r="F30" s="3" t="s">
        <v>18</v>
      </c>
      <c r="G30" s="3" t="s">
        <v>24</v>
      </c>
      <c r="H30" s="3" t="s">
        <v>20</v>
      </c>
      <c r="I30" s="3" t="s">
        <v>19</v>
      </c>
    </row>
    <row r="31" spans="2:9" x14ac:dyDescent="0.25">
      <c r="C31" t="s">
        <v>12</v>
      </c>
      <c r="D31" t="s">
        <v>22</v>
      </c>
      <c r="E31" t="s">
        <v>1</v>
      </c>
      <c r="F31" s="3" t="s">
        <v>23</v>
      </c>
      <c r="G31" s="3" t="s">
        <v>16</v>
      </c>
      <c r="I31" t="s">
        <v>21</v>
      </c>
    </row>
    <row r="32" spans="2:9" x14ac:dyDescent="0.25">
      <c r="B32">
        <v>1</v>
      </c>
      <c r="C32">
        <v>25.45</v>
      </c>
      <c r="E32" s="4">
        <f t="shared" ref="E32:E73" si="1">$D$20*C32^$F$20</f>
        <v>128.72662792595403</v>
      </c>
      <c r="F32" s="6"/>
      <c r="G32" s="6">
        <f t="shared" ref="G32:G73" si="2">$F$20</f>
        <v>-3.4365601472034886</v>
      </c>
      <c r="H32" s="1"/>
      <c r="I32" s="2">
        <f>-F32</f>
        <v>0</v>
      </c>
    </row>
    <row r="33" spans="2:9" x14ac:dyDescent="0.25">
      <c r="B33">
        <v>2</v>
      </c>
      <c r="C33">
        <f>C32+0.5</f>
        <v>25.95</v>
      </c>
      <c r="E33" s="4">
        <f t="shared" si="1"/>
        <v>120.40122852916686</v>
      </c>
      <c r="F33" s="6">
        <f>((E33-E32)/E32)/((C33-C32)/C32)</f>
        <v>-3.2919593725411938</v>
      </c>
      <c r="G33" s="6">
        <f t="shared" si="2"/>
        <v>-3.4365601472034886</v>
      </c>
      <c r="H33" s="1">
        <f t="shared" ref="H33:H57" si="3">-1/F33</f>
        <v>0.30377045608192316</v>
      </c>
      <c r="I33" s="2">
        <f t="shared" ref="I33:I56" si="4">-F33</f>
        <v>3.2919593725411938</v>
      </c>
    </row>
    <row r="34" spans="2:9" x14ac:dyDescent="0.25">
      <c r="B34">
        <v>3</v>
      </c>
      <c r="C34">
        <f t="shared" ref="C34:C73" si="5">C33+0.5</f>
        <v>26.45</v>
      </c>
      <c r="E34" s="4">
        <f t="shared" si="1"/>
        <v>112.75806853287428</v>
      </c>
      <c r="F34" s="6">
        <f t="shared" ref="F34:F73" si="6">((E34-E33)/E33)/((C34-C33)/C33)</f>
        <v>-3.2946507992772709</v>
      </c>
      <c r="G34" s="6">
        <f t="shared" si="2"/>
        <v>-3.4365601472034886</v>
      </c>
      <c r="H34" s="1">
        <f t="shared" si="3"/>
        <v>0.30352230355319126</v>
      </c>
      <c r="I34" s="2">
        <f t="shared" si="4"/>
        <v>3.2946507992772709</v>
      </c>
    </row>
    <row r="35" spans="2:9" x14ac:dyDescent="0.25">
      <c r="B35">
        <v>4</v>
      </c>
      <c r="C35">
        <f t="shared" si="5"/>
        <v>26.95</v>
      </c>
      <c r="E35" s="4">
        <f t="shared" si="1"/>
        <v>105.72988608786814</v>
      </c>
      <c r="F35" s="6">
        <f t="shared" si="6"/>
        <v>-3.2972438795582084</v>
      </c>
      <c r="G35" s="6">
        <f t="shared" si="2"/>
        <v>-3.4365601472034886</v>
      </c>
      <c r="H35" s="1">
        <f t="shared" si="3"/>
        <v>0.30328360185901326</v>
      </c>
      <c r="I35" s="2">
        <f t="shared" si="4"/>
        <v>3.2972438795582084</v>
      </c>
    </row>
    <row r="36" spans="2:9" x14ac:dyDescent="0.25">
      <c r="B36">
        <v>5</v>
      </c>
      <c r="C36">
        <f t="shared" si="5"/>
        <v>27.45</v>
      </c>
      <c r="E36" s="4">
        <f t="shared" si="1"/>
        <v>99.257130107383517</v>
      </c>
      <c r="F36" s="6">
        <f t="shared" si="6"/>
        <v>-3.2997439064502414</v>
      </c>
      <c r="G36" s="6">
        <f t="shared" si="2"/>
        <v>-3.4365601472034886</v>
      </c>
      <c r="H36" s="1">
        <f t="shared" si="3"/>
        <v>0.30305382125116731</v>
      </c>
      <c r="I36" s="2">
        <f t="shared" si="4"/>
        <v>3.2997439064502414</v>
      </c>
    </row>
    <row r="37" spans="2:9" x14ac:dyDescent="0.25">
      <c r="B37">
        <v>6</v>
      </c>
      <c r="C37">
        <f t="shared" si="5"/>
        <v>27.95</v>
      </c>
      <c r="E37" s="4">
        <f t="shared" si="1"/>
        <v>93.286956922172195</v>
      </c>
      <c r="F37" s="6">
        <f t="shared" si="6"/>
        <v>-3.3021557999259548</v>
      </c>
      <c r="G37" s="6">
        <f t="shared" si="2"/>
        <v>-3.4365601472034886</v>
      </c>
      <c r="H37" s="1">
        <f t="shared" si="3"/>
        <v>0.30283247084296366</v>
      </c>
      <c r="I37" s="2">
        <f t="shared" si="4"/>
        <v>3.3021557999259548</v>
      </c>
    </row>
    <row r="38" spans="2:9" x14ac:dyDescent="0.25">
      <c r="B38">
        <v>7</v>
      </c>
      <c r="C38">
        <f t="shared" si="5"/>
        <v>28.45</v>
      </c>
      <c r="E38" s="4">
        <f t="shared" si="1"/>
        <v>87.772372493903774</v>
      </c>
      <c r="F38" s="6">
        <f t="shared" si="6"/>
        <v>-3.3044841391641224</v>
      </c>
      <c r="G38" s="6">
        <f t="shared" si="2"/>
        <v>-3.4365601472034886</v>
      </c>
      <c r="H38" s="1">
        <f t="shared" si="3"/>
        <v>0.30261909511024387</v>
      </c>
      <c r="I38" s="2">
        <f t="shared" si="4"/>
        <v>3.3044841391641224</v>
      </c>
    </row>
    <row r="39" spans="2:9" x14ac:dyDescent="0.25">
      <c r="B39">
        <v>8</v>
      </c>
      <c r="C39">
        <f t="shared" si="5"/>
        <v>28.95</v>
      </c>
      <c r="E39" s="4">
        <f t="shared" si="1"/>
        <v>82.671496967948855</v>
      </c>
      <c r="F39" s="6">
        <f t="shared" si="6"/>
        <v>-3.3067331915517433</v>
      </c>
      <c r="G39" s="6">
        <f t="shared" si="2"/>
        <v>-3.4365601472034886</v>
      </c>
      <c r="H39" s="1">
        <f t="shared" si="3"/>
        <v>0.30241327076368452</v>
      </c>
      <c r="I39" s="2">
        <f t="shared" si="4"/>
        <v>3.3067331915517433</v>
      </c>
    </row>
    <row r="40" spans="2:9" x14ac:dyDescent="0.25">
      <c r="B40">
        <v>9</v>
      </c>
      <c r="C40">
        <f t="shared" si="5"/>
        <v>29.45</v>
      </c>
      <c r="E40" s="4">
        <f t="shared" si="1"/>
        <v>77.946932374581252</v>
      </c>
      <c r="F40" s="6">
        <f t="shared" si="6"/>
        <v>-3.3089069387728451</v>
      </c>
      <c r="G40" s="6">
        <f t="shared" si="2"/>
        <v>-3.4365601472034886</v>
      </c>
      <c r="H40" s="1">
        <f t="shared" si="3"/>
        <v>0.30221460394738819</v>
      </c>
      <c r="I40" s="2">
        <f t="shared" si="4"/>
        <v>3.3089069387728451</v>
      </c>
    </row>
    <row r="41" spans="2:9" x14ac:dyDescent="0.25">
      <c r="B41">
        <v>10</v>
      </c>
      <c r="C41">
        <f t="shared" si="5"/>
        <v>29.95</v>
      </c>
      <c r="D41">
        <v>71</v>
      </c>
      <c r="E41" s="4">
        <f t="shared" si="1"/>
        <v>73.565217562449888</v>
      </c>
      <c r="F41" s="6">
        <f t="shared" si="6"/>
        <v>-3.3110091003234787</v>
      </c>
      <c r="G41" s="6">
        <f t="shared" si="2"/>
        <v>-3.4365601472034886</v>
      </c>
      <c r="H41" s="1">
        <f t="shared" si="3"/>
        <v>0.30202272772439742</v>
      </c>
      <c r="I41" s="2">
        <f t="shared" si="4"/>
        <v>3.3110091003234787</v>
      </c>
    </row>
    <row r="42" spans="2:9" x14ac:dyDescent="0.25">
      <c r="B42">
        <v>11</v>
      </c>
      <c r="C42">
        <f t="shared" si="5"/>
        <v>30.45</v>
      </c>
      <c r="E42" s="4">
        <f t="shared" si="1"/>
        <v>69.496357120509799</v>
      </c>
      <c r="F42" s="6">
        <f t="shared" si="6"/>
        <v>-3.3130431547396997</v>
      </c>
      <c r="G42" s="6">
        <f t="shared" si="2"/>
        <v>-3.4365601472034886</v>
      </c>
      <c r="H42" s="1">
        <f t="shared" si="3"/>
        <v>0.30183729981584512</v>
      </c>
      <c r="I42" s="2">
        <f t="shared" si="4"/>
        <v>3.3130431547396997</v>
      </c>
    </row>
    <row r="43" spans="2:9" x14ac:dyDescent="0.25">
      <c r="B43">
        <v>12</v>
      </c>
      <c r="C43">
        <f t="shared" si="5"/>
        <v>30.95</v>
      </c>
      <c r="E43" s="4">
        <f t="shared" si="1"/>
        <v>65.713413233056357</v>
      </c>
      <c r="F43" s="6">
        <f t="shared" si="6"/>
        <v>-3.3150123587977873</v>
      </c>
      <c r="G43" s="6">
        <f t="shared" si="2"/>
        <v>-3.4365601472034886</v>
      </c>
      <c r="H43" s="1">
        <f t="shared" si="3"/>
        <v>0.30165800056403319</v>
      </c>
      <c r="I43" s="2">
        <f t="shared" si="4"/>
        <v>3.3150123587977873</v>
      </c>
    </row>
    <row r="44" spans="2:9" x14ac:dyDescent="0.25">
      <c r="B44">
        <v>13</v>
      </c>
      <c r="C44">
        <f t="shared" si="5"/>
        <v>31.45</v>
      </c>
      <c r="E44" s="4">
        <f t="shared" si="1"/>
        <v>62.192151210888127</v>
      </c>
      <c r="F44" s="6">
        <f t="shared" si="6"/>
        <v>-3.3169197649068112</v>
      </c>
      <c r="G44" s="6">
        <f t="shared" si="2"/>
        <v>-3.4365601472034886</v>
      </c>
      <c r="H44" s="1">
        <f t="shared" si="3"/>
        <v>0.30148453109419576</v>
      </c>
      <c r="I44" s="2">
        <f t="shared" si="4"/>
        <v>3.3169197649068112</v>
      </c>
    </row>
    <row r="45" spans="2:9" x14ac:dyDescent="0.25">
      <c r="B45">
        <v>14</v>
      </c>
      <c r="C45">
        <f t="shared" si="5"/>
        <v>31.95</v>
      </c>
      <c r="E45" s="4">
        <f t="shared" si="1"/>
        <v>58.910730924361374</v>
      </c>
      <c r="F45" s="6">
        <f t="shared" si="6"/>
        <v>-3.3187682368896354</v>
      </c>
      <c r="G45" s="6">
        <f t="shared" si="2"/>
        <v>-3.4365601472034886</v>
      </c>
      <c r="H45" s="1">
        <f t="shared" si="3"/>
        <v>0.30131661165264273</v>
      </c>
      <c r="I45" s="2">
        <f t="shared" si="4"/>
        <v>3.3187682368896354</v>
      </c>
    </row>
    <row r="46" spans="2:9" x14ac:dyDescent="0.25">
      <c r="B46">
        <v>15</v>
      </c>
      <c r="C46">
        <f t="shared" si="5"/>
        <v>32.450000000000003</v>
      </c>
      <c r="D46">
        <v>57</v>
      </c>
      <c r="E46" s="4">
        <f t="shared" si="1"/>
        <v>55.849437590528524</v>
      </c>
      <c r="F46" s="6">
        <f t="shared" si="6"/>
        <v>-3.3205604643249185</v>
      </c>
      <c r="G46" s="6">
        <f t="shared" si="2"/>
        <v>-3.4365601472034886</v>
      </c>
      <c r="H46" s="1">
        <f t="shared" si="3"/>
        <v>0.30115398010176075</v>
      </c>
      <c r="I46" s="2">
        <f t="shared" si="4"/>
        <v>3.3205604643249185</v>
      </c>
    </row>
    <row r="47" spans="2:9" x14ac:dyDescent="0.25">
      <c r="B47">
        <v>16</v>
      </c>
      <c r="C47">
        <f t="shared" si="5"/>
        <v>32.950000000000003</v>
      </c>
      <c r="E47" s="4">
        <f t="shared" si="1"/>
        <v>52.990446384137456</v>
      </c>
      <c r="F47" s="6">
        <f t="shared" si="6"/>
        <v>-3.3222989755987689</v>
      </c>
      <c r="G47" s="6">
        <f t="shared" si="2"/>
        <v>-3.4365601472034886</v>
      </c>
      <c r="H47" s="1">
        <f t="shared" si="3"/>
        <v>0.30099639055505917</v>
      </c>
      <c r="I47" s="2">
        <f t="shared" si="4"/>
        <v>3.3222989755987689</v>
      </c>
    </row>
    <row r="48" spans="2:9" x14ac:dyDescent="0.25">
      <c r="B48">
        <v>17</v>
      </c>
      <c r="C48">
        <f t="shared" si="5"/>
        <v>33.450000000000003</v>
      </c>
      <c r="E48" s="4">
        <f t="shared" si="1"/>
        <v>50.31761618910469</v>
      </c>
      <c r="F48" s="6">
        <f t="shared" si="6"/>
        <v>-3.3239861498012626</v>
      </c>
      <c r="G48" s="6">
        <f t="shared" si="2"/>
        <v>-3.4365601472034886</v>
      </c>
      <c r="H48" s="1">
        <f t="shared" si="3"/>
        <v>0.30084361213712907</v>
      </c>
      <c r="I48" s="2">
        <f t="shared" si="4"/>
        <v>3.3239861498012626</v>
      </c>
    </row>
    <row r="49" spans="2:9" x14ac:dyDescent="0.25">
      <c r="B49">
        <v>18</v>
      </c>
      <c r="C49">
        <f t="shared" si="5"/>
        <v>33.950000000000003</v>
      </c>
      <c r="E49" s="4">
        <f t="shared" si="1"/>
        <v>47.816308513875725</v>
      </c>
      <c r="F49" s="6">
        <f t="shared" si="6"/>
        <v>-3.3256242275851586</v>
      </c>
      <c r="G49" s="6">
        <f t="shared" si="2"/>
        <v>-3.4365601472034886</v>
      </c>
      <c r="H49" s="1">
        <f t="shared" si="3"/>
        <v>0.30069542785539899</v>
      </c>
      <c r="I49" s="2">
        <f t="shared" si="4"/>
        <v>3.3256242275851586</v>
      </c>
    </row>
    <row r="50" spans="2:9" x14ac:dyDescent="0.25">
      <c r="B50">
        <v>19</v>
      </c>
      <c r="C50">
        <f t="shared" si="5"/>
        <v>34.450000000000003</v>
      </c>
      <c r="E50" s="4">
        <f t="shared" si="1"/>
        <v>45.473228185667907</v>
      </c>
      <c r="F50" s="6">
        <f t="shared" si="6"/>
        <v>-3.3272153210895268</v>
      </c>
      <c r="G50" s="6">
        <f t="shared" si="2"/>
        <v>-3.4365601472034886</v>
      </c>
      <c r="H50" s="1">
        <f t="shared" si="3"/>
        <v>0.30055163357222731</v>
      </c>
      <c r="I50" s="2">
        <f t="shared" si="4"/>
        <v>3.3272153210895268</v>
      </c>
    </row>
    <row r="51" spans="2:9" x14ac:dyDescent="0.25">
      <c r="B51">
        <v>20</v>
      </c>
      <c r="C51">
        <f t="shared" si="5"/>
        <v>34.950000000000003</v>
      </c>
      <c r="D51">
        <v>46</v>
      </c>
      <c r="E51" s="4">
        <f t="shared" si="1"/>
        <v>43.27628293509062</v>
      </c>
      <c r="F51" s="6">
        <f t="shared" si="6"/>
        <v>-3.328761423023034</v>
      </c>
      <c r="G51" s="6">
        <f t="shared" si="2"/>
        <v>-3.4365601472034886</v>
      </c>
      <c r="H51" s="1">
        <f t="shared" si="3"/>
        <v>0.30041203706688124</v>
      </c>
      <c r="I51" s="2">
        <f t="shared" si="4"/>
        <v>3.328761423023034</v>
      </c>
    </row>
    <row r="52" spans="2:9" x14ac:dyDescent="0.25">
      <c r="B52">
        <v>21</v>
      </c>
      <c r="C52">
        <f t="shared" si="5"/>
        <v>35.450000000000003</v>
      </c>
      <c r="E52" s="4">
        <f t="shared" si="1"/>
        <v>41.214459400446401</v>
      </c>
      <c r="F52" s="6">
        <f t="shared" si="6"/>
        <v>-3.3302644149867571</v>
      </c>
      <c r="G52" s="6">
        <f t="shared" si="2"/>
        <v>-3.4365601472034886</v>
      </c>
      <c r="H52" s="1">
        <f t="shared" si="3"/>
        <v>0.30027645717854407</v>
      </c>
      <c r="I52" s="2">
        <f t="shared" si="4"/>
        <v>3.3302644149867571</v>
      </c>
    </row>
    <row r="53" spans="2:9" x14ac:dyDescent="0.25">
      <c r="B53">
        <v>22</v>
      </c>
      <c r="C53">
        <f t="shared" si="5"/>
        <v>35.950000000000003</v>
      </c>
      <c r="E53" s="4">
        <f t="shared" si="1"/>
        <v>39.277713433506165</v>
      </c>
      <c r="F53" s="6">
        <f t="shared" si="6"/>
        <v>-3.3317260751108018</v>
      </c>
      <c r="G53" s="6">
        <f t="shared" si="2"/>
        <v>-3.4365601472034886</v>
      </c>
      <c r="H53" s="1">
        <f t="shared" si="3"/>
        <v>0.30014472302220807</v>
      </c>
      <c r="I53" s="2">
        <f t="shared" si="4"/>
        <v>3.3317260751108018</v>
      </c>
    </row>
    <row r="54" spans="2:9" x14ac:dyDescent="0.25">
      <c r="B54">
        <v>23</v>
      </c>
      <c r="C54">
        <f t="shared" si="5"/>
        <v>36.450000000000003</v>
      </c>
      <c r="E54" s="4">
        <f t="shared" si="1"/>
        <v>37.456872886679378</v>
      </c>
      <c r="F54" s="6">
        <f t="shared" si="6"/>
        <v>-3.3331480850706798</v>
      </c>
      <c r="G54" s="6">
        <f t="shared" si="2"/>
        <v>-3.4365601472034886</v>
      </c>
      <c r="H54" s="1">
        <f t="shared" si="3"/>
        <v>0.30001667327024711</v>
      </c>
      <c r="I54" s="2">
        <f t="shared" si="4"/>
        <v>3.3331480850706798</v>
      </c>
    </row>
    <row r="55" spans="2:9" x14ac:dyDescent="0.25">
      <c r="B55">
        <v>24</v>
      </c>
      <c r="C55">
        <f t="shared" si="5"/>
        <v>36.950000000000003</v>
      </c>
      <c r="E55" s="4">
        <f t="shared" si="1"/>
        <v>35.743551314262987</v>
      </c>
      <c r="F55" s="6">
        <f t="shared" si="6"/>
        <v>-3.3345320365377566</v>
      </c>
      <c r="G55" s="6">
        <f t="shared" si="2"/>
        <v>-3.4365601472034886</v>
      </c>
      <c r="H55" s="1">
        <f t="shared" si="3"/>
        <v>0.29989215549366849</v>
      </c>
      <c r="I55" s="2">
        <f t="shared" si="4"/>
        <v>3.3345320365377566</v>
      </c>
    </row>
    <row r="56" spans="2:9" x14ac:dyDescent="0.25">
      <c r="B56">
        <v>25</v>
      </c>
      <c r="C56">
        <f t="shared" si="5"/>
        <v>37.450000000000003</v>
      </c>
      <c r="D56">
        <v>33</v>
      </c>
      <c r="E56" s="4">
        <f t="shared" si="1"/>
        <v>34.130071235251016</v>
      </c>
      <c r="F56" s="6">
        <f t="shared" si="6"/>
        <v>-3.3358794371225526</v>
      </c>
      <c r="G56" s="6">
        <f t="shared" si="2"/>
        <v>-3.4365601472034886</v>
      </c>
      <c r="H56" s="1">
        <f t="shared" si="3"/>
        <v>0.29977102555677954</v>
      </c>
      <c r="I56" s="2">
        <f t="shared" si="4"/>
        <v>3.3358794371225526</v>
      </c>
    </row>
    <row r="57" spans="2:9" x14ac:dyDescent="0.25">
      <c r="B57">
        <v>26</v>
      </c>
      <c r="C57">
        <f t="shared" si="5"/>
        <v>37.950000000000003</v>
      </c>
      <c r="E57" s="4">
        <f t="shared" si="1"/>
        <v>32.609395788152476</v>
      </c>
      <c r="F57" s="6">
        <f t="shared" si="6"/>
        <v>-3.3371917158508966</v>
      </c>
      <c r="G57" s="6">
        <f t="shared" si="2"/>
        <v>-3.4365601472034886</v>
      </c>
      <c r="H57" s="1">
        <f t="shared" si="3"/>
        <v>0.29965314706081431</v>
      </c>
    </row>
    <row r="58" spans="2:9" x14ac:dyDescent="0.25">
      <c r="B58">
        <v>27</v>
      </c>
      <c r="C58">
        <f>C57+0.5</f>
        <v>38.450000000000003</v>
      </c>
      <c r="E58" s="4">
        <f t="shared" si="1"/>
        <v>31.175067764451711</v>
      </c>
      <c r="F58" s="6">
        <f t="shared" si="6"/>
        <v>-3.3384702282168828</v>
      </c>
      <c r="G58" s="6">
        <f t="shared" si="2"/>
        <v>-3.4365601472034886</v>
      </c>
    </row>
    <row r="59" spans="2:9" x14ac:dyDescent="0.25">
      <c r="B59">
        <v>28</v>
      </c>
      <c r="C59">
        <f t="shared" si="5"/>
        <v>38.950000000000003</v>
      </c>
      <c r="E59" s="4">
        <f t="shared" si="1"/>
        <v>29.821155140964642</v>
      </c>
      <c r="F59" s="6">
        <f t="shared" si="6"/>
        <v>-3.3397162608537081</v>
      </c>
      <c r="G59" s="6">
        <f t="shared" si="2"/>
        <v>-3.4365601472034886</v>
      </c>
    </row>
    <row r="60" spans="2:9" x14ac:dyDescent="0.25">
      <c r="B60">
        <v>29</v>
      </c>
      <c r="C60">
        <f t="shared" si="5"/>
        <v>39.450000000000003</v>
      </c>
      <c r="E60" s="4">
        <f t="shared" si="1"/>
        <v>28.542202345902254</v>
      </c>
      <c r="F60" s="6">
        <f t="shared" si="6"/>
        <v>-3.3409310358504514</v>
      </c>
      <c r="G60" s="6">
        <f t="shared" si="2"/>
        <v>-3.4365601472034886</v>
      </c>
    </row>
    <row r="61" spans="2:9" x14ac:dyDescent="0.25">
      <c r="B61">
        <v>30</v>
      </c>
      <c r="C61">
        <f t="shared" si="5"/>
        <v>39.950000000000003</v>
      </c>
      <c r="D61">
        <v>27</v>
      </c>
      <c r="E61" s="4">
        <f t="shared" si="1"/>
        <v>27.333186591861974</v>
      </c>
      <c r="F61" s="6">
        <f t="shared" si="6"/>
        <v>-3.3421157147487337</v>
      </c>
      <c r="G61" s="6">
        <f t="shared" si="2"/>
        <v>-3.4365601472034886</v>
      </c>
    </row>
    <row r="62" spans="2:9" x14ac:dyDescent="0.25">
      <c r="B62">
        <v>31</v>
      </c>
      <c r="C62">
        <f t="shared" si="5"/>
        <v>40.450000000000003</v>
      </c>
      <c r="E62" s="4">
        <f t="shared" si="1"/>
        <v>26.189478693678357</v>
      </c>
      <c r="F62" s="6">
        <f t="shared" si="6"/>
        <v>-3.3432714022476491</v>
      </c>
      <c r="G62" s="6">
        <f t="shared" si="2"/>
        <v>-3.4365601472034886</v>
      </c>
    </row>
    <row r="63" spans="2:9" x14ac:dyDescent="0.25">
      <c r="B63">
        <v>32</v>
      </c>
      <c r="C63">
        <f t="shared" si="5"/>
        <v>40.950000000000003</v>
      </c>
      <c r="E63" s="4">
        <f t="shared" si="1"/>
        <v>25.106807862126164</v>
      </c>
      <c r="F63" s="6">
        <f t="shared" si="6"/>
        <v>-3.3443991496369301</v>
      </c>
      <c r="G63" s="6">
        <f t="shared" si="2"/>
        <v>-3.4365601472034886</v>
      </c>
    </row>
    <row r="64" spans="2:9" x14ac:dyDescent="0.25">
      <c r="B64">
        <v>33</v>
      </c>
      <c r="C64">
        <f t="shared" si="5"/>
        <v>41.45</v>
      </c>
      <c r="E64" s="4">
        <f t="shared" si="1"/>
        <v>24.081230027597044</v>
      </c>
      <c r="F64" s="6">
        <f t="shared" si="6"/>
        <v>-3.3454999579871654</v>
      </c>
      <c r="G64" s="6">
        <f t="shared" si="2"/>
        <v>-3.4365601472034886</v>
      </c>
    </row>
    <row r="65" spans="2:7" x14ac:dyDescent="0.25">
      <c r="B65">
        <v>34</v>
      </c>
      <c r="C65">
        <f t="shared" si="5"/>
        <v>41.95</v>
      </c>
      <c r="E65" s="4">
        <f t="shared" si="1"/>
        <v>23.109099302524157</v>
      </c>
      <c r="F65" s="6">
        <f t="shared" si="6"/>
        <v>-3.3465747811132061</v>
      </c>
      <c r="G65" s="6">
        <f t="shared" si="2"/>
        <v>-3.4365601472034886</v>
      </c>
    </row>
    <row r="66" spans="2:7" x14ac:dyDescent="0.25">
      <c r="B66">
        <v>35</v>
      </c>
      <c r="C66">
        <f>C65+0.5</f>
        <v>42.45</v>
      </c>
      <c r="E66" s="4">
        <f t="shared" si="1"/>
        <v>22.187042238725695</v>
      </c>
      <c r="F66" s="6">
        <f t="shared" si="6"/>
        <v>-3.3476245283277244</v>
      </c>
      <c r="G66" s="6">
        <f t="shared" si="2"/>
        <v>-3.4365601472034886</v>
      </c>
    </row>
    <row r="67" spans="2:7" x14ac:dyDescent="0.25">
      <c r="B67">
        <v>36</v>
      </c>
      <c r="C67">
        <f t="shared" si="5"/>
        <v>42.95</v>
      </c>
      <c r="E67" s="4">
        <f t="shared" si="1"/>
        <v>21.311934577012298</v>
      </c>
      <c r="F67" s="6">
        <f t="shared" si="6"/>
        <v>-3.3486500670102206</v>
      </c>
      <c r="G67" s="6">
        <f t="shared" si="2"/>
        <v>-3.4365601472034886</v>
      </c>
    </row>
    <row r="68" spans="2:7" x14ac:dyDescent="0.25">
      <c r="B68">
        <v>37</v>
      </c>
      <c r="C68">
        <f t="shared" si="5"/>
        <v>43.45</v>
      </c>
      <c r="E68" s="4">
        <f t="shared" si="1"/>
        <v>20.480880222241755</v>
      </c>
      <c r="F68" s="6">
        <f t="shared" si="6"/>
        <v>-3.3496522249927749</v>
      </c>
      <c r="G68" s="6">
        <f t="shared" si="2"/>
        <v>-3.4365601472034886</v>
      </c>
    </row>
    <row r="69" spans="2:7" x14ac:dyDescent="0.25">
      <c r="B69">
        <v>38</v>
      </c>
      <c r="C69">
        <f t="shared" si="5"/>
        <v>43.95</v>
      </c>
      <c r="E69" s="4">
        <f t="shared" si="1"/>
        <v>19.691192208237425</v>
      </c>
      <c r="F69" s="6">
        <f t="shared" si="6"/>
        <v>-3.350631792790447</v>
      </c>
      <c r="G69" s="6">
        <f t="shared" si="2"/>
        <v>-3.4365601472034886</v>
      </c>
    </row>
    <row r="70" spans="2:7" x14ac:dyDescent="0.25">
      <c r="B70">
        <v>39</v>
      </c>
      <c r="C70">
        <f t="shared" si="5"/>
        <v>44.45</v>
      </c>
      <c r="E70" s="4">
        <f t="shared" si="1"/>
        <v>18.940375444263523</v>
      </c>
      <c r="F70" s="6">
        <f t="shared" si="6"/>
        <v>-3.351589525681308</v>
      </c>
      <c r="G70" s="6">
        <f t="shared" si="2"/>
        <v>-3.4365601472034886</v>
      </c>
    </row>
    <row r="71" spans="2:7" x14ac:dyDescent="0.25">
      <c r="B71">
        <v>40</v>
      </c>
      <c r="C71">
        <f t="shared" si="5"/>
        <v>44.95</v>
      </c>
      <c r="E71" s="4">
        <f t="shared" si="1"/>
        <v>18.226111058602918</v>
      </c>
      <c r="F71" s="6">
        <f t="shared" si="6"/>
        <v>-3.3525261456450979</v>
      </c>
      <c r="G71" s="6">
        <f t="shared" si="2"/>
        <v>-3.4365601472034886</v>
      </c>
    </row>
    <row r="72" spans="2:7" x14ac:dyDescent="0.25">
      <c r="B72">
        <v>41</v>
      </c>
      <c r="C72">
        <f t="shared" si="5"/>
        <v>45.45</v>
      </c>
      <c r="E72" s="4">
        <f t="shared" si="1"/>
        <v>17.546242175672546</v>
      </c>
      <c r="F72" s="6">
        <f t="shared" si="6"/>
        <v>-3.3534423431811038</v>
      </c>
      <c r="G72" s="6">
        <f t="shared" si="2"/>
        <v>-3.4365601472034886</v>
      </c>
    </row>
    <row r="73" spans="2:7" x14ac:dyDescent="0.25">
      <c r="B73">
        <v>42</v>
      </c>
      <c r="C73">
        <f t="shared" si="5"/>
        <v>45.95</v>
      </c>
      <c r="E73" s="4">
        <f t="shared" si="1"/>
        <v>16.898760981440851</v>
      </c>
      <c r="F73" s="6">
        <f t="shared" si="6"/>
        <v>-3.3543387790044057</v>
      </c>
      <c r="G73" s="6">
        <f t="shared" si="2"/>
        <v>-3.4365601472034886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9"/>
  <sheetViews>
    <sheetView workbookViewId="0">
      <selection activeCell="H16" sqref="H16"/>
    </sheetView>
  </sheetViews>
  <sheetFormatPr defaultColWidth="11" defaultRowHeight="15.75" x14ac:dyDescent="0.25"/>
  <cols>
    <col min="5" max="5" width="12" bestFit="1" customWidth="1"/>
    <col min="6" max="6" width="20.5" customWidth="1"/>
    <col min="7" max="7" width="15.125" customWidth="1"/>
    <col min="8" max="8" width="17.375" customWidth="1"/>
    <col min="9" max="9" width="13.125" bestFit="1" customWidth="1"/>
    <col min="10" max="10" width="11.5" customWidth="1"/>
  </cols>
  <sheetData>
    <row r="1" spans="2:12" x14ac:dyDescent="0.25">
      <c r="B1" t="s">
        <v>76</v>
      </c>
    </row>
    <row r="3" spans="2:12" x14ac:dyDescent="0.25">
      <c r="B3" t="s">
        <v>74</v>
      </c>
      <c r="L3" s="3"/>
    </row>
    <row r="5" spans="2:12" x14ac:dyDescent="0.25">
      <c r="B5" t="s">
        <v>5</v>
      </c>
    </row>
    <row r="7" spans="2:12" x14ac:dyDescent="0.25">
      <c r="B7" s="28" t="s">
        <v>79</v>
      </c>
      <c r="C7" s="29"/>
      <c r="D7" s="30"/>
    </row>
    <row r="8" spans="2:12" x14ac:dyDescent="0.25">
      <c r="B8" s="31" t="s">
        <v>28</v>
      </c>
      <c r="C8" s="20">
        <v>7.66</v>
      </c>
      <c r="D8" s="32"/>
    </row>
    <row r="9" spans="2:12" x14ac:dyDescent="0.25">
      <c r="B9" s="31" t="s">
        <v>29</v>
      </c>
      <c r="C9" s="20">
        <v>-0.05</v>
      </c>
      <c r="D9" s="32"/>
    </row>
    <row r="10" spans="2:12" x14ac:dyDescent="0.25">
      <c r="B10" s="33" t="s">
        <v>30</v>
      </c>
      <c r="C10" s="34">
        <v>714.56</v>
      </c>
      <c r="D10" s="35"/>
    </row>
    <row r="12" spans="2:12" x14ac:dyDescent="0.25">
      <c r="B12" s="20" t="s">
        <v>11</v>
      </c>
    </row>
    <row r="13" spans="2:12" x14ac:dyDescent="0.25">
      <c r="G13" s="3" t="s">
        <v>24</v>
      </c>
      <c r="I13" s="3" t="s">
        <v>19</v>
      </c>
    </row>
    <row r="14" spans="2:12" x14ac:dyDescent="0.25">
      <c r="C14" t="s">
        <v>12</v>
      </c>
      <c r="D14" t="s">
        <v>22</v>
      </c>
      <c r="E14" t="s">
        <v>7</v>
      </c>
      <c r="F14" s="3" t="s">
        <v>18</v>
      </c>
      <c r="G14" s="3" t="s">
        <v>16</v>
      </c>
      <c r="H14" s="3" t="s">
        <v>20</v>
      </c>
      <c r="I14" t="s">
        <v>21</v>
      </c>
    </row>
    <row r="15" spans="2:12" x14ac:dyDescent="0.25">
      <c r="B15">
        <v>1</v>
      </c>
      <c r="C15">
        <v>0</v>
      </c>
      <c r="E15" s="4">
        <f t="shared" ref="E15:E21" si="0">$C$10*EXP($C$8+$C$9*C15)/(1+EXP($C$8+$C$9*C15))</f>
        <v>714.22338122746373</v>
      </c>
      <c r="F15" s="6"/>
      <c r="G15" s="6">
        <f t="shared" ref="G15:G21" si="1">$C$9*C15/(1+EXP($C$8+$C$9*C15))</f>
        <v>0</v>
      </c>
      <c r="H15" s="1"/>
      <c r="I15" s="2">
        <f>-G15</f>
        <v>0</v>
      </c>
    </row>
    <row r="16" spans="2:12" x14ac:dyDescent="0.25">
      <c r="B16">
        <v>2</v>
      </c>
      <c r="C16">
        <f>C15+50</f>
        <v>50</v>
      </c>
      <c r="D16">
        <v>710</v>
      </c>
      <c r="E16" s="4">
        <f t="shared" si="0"/>
        <v>710.48063356957016</v>
      </c>
      <c r="F16" s="6"/>
      <c r="G16" s="6">
        <f t="shared" si="1"/>
        <v>-1.4272301942558355E-2</v>
      </c>
      <c r="H16" s="1"/>
      <c r="I16" s="2">
        <f t="shared" ref="I16:I21" si="2">-G16</f>
        <v>1.4272301942558355E-2</v>
      </c>
    </row>
    <row r="17" spans="1:9" x14ac:dyDescent="0.25">
      <c r="B17">
        <v>3</v>
      </c>
      <c r="C17">
        <f t="shared" ref="C17:C21" si="3">C16+50</f>
        <v>100</v>
      </c>
      <c r="D17">
        <v>666</v>
      </c>
      <c r="E17" s="4">
        <f t="shared" si="0"/>
        <v>667.84540174742278</v>
      </c>
      <c r="F17" s="6">
        <f t="shared" ref="F17:F21" si="4">((E17-E16)/E16)/((C17-C16)/C16)</f>
        <v>-6.0008999271297575E-2</v>
      </c>
      <c r="G17" s="6">
        <f t="shared" si="1"/>
        <v>-0.32687666712786312</v>
      </c>
      <c r="H17" s="1">
        <f t="shared" ref="H17:H21" si="5">-1/F17</f>
        <v>16.664167243967057</v>
      </c>
      <c r="I17" s="2">
        <f t="shared" si="2"/>
        <v>0.32687666712786312</v>
      </c>
    </row>
    <row r="18" spans="1:9" x14ac:dyDescent="0.25">
      <c r="B18">
        <v>4</v>
      </c>
      <c r="C18">
        <f t="shared" si="3"/>
        <v>150</v>
      </c>
      <c r="D18">
        <v>373</v>
      </c>
      <c r="E18" s="4">
        <f t="shared" si="0"/>
        <v>385.80157990802508</v>
      </c>
      <c r="F18" s="6">
        <f t="shared" si="4"/>
        <v>-0.844638058752603</v>
      </c>
      <c r="G18" s="6">
        <f t="shared" si="1"/>
        <v>-3.4506383658332571</v>
      </c>
      <c r="H18" s="1">
        <f t="shared" si="5"/>
        <v>1.1839390726447279</v>
      </c>
      <c r="I18" s="2">
        <f t="shared" si="2"/>
        <v>3.4506383658332571</v>
      </c>
    </row>
    <row r="19" spans="1:9" x14ac:dyDescent="0.25">
      <c r="B19">
        <v>5</v>
      </c>
      <c r="C19">
        <f t="shared" si="3"/>
        <v>200</v>
      </c>
      <c r="D19">
        <v>54</v>
      </c>
      <c r="E19" s="4">
        <f t="shared" si="0"/>
        <v>62.7840389804255</v>
      </c>
      <c r="F19" s="6">
        <f t="shared" si="4"/>
        <v>-2.5117901876239608</v>
      </c>
      <c r="G19" s="6">
        <f t="shared" si="1"/>
        <v>-9.1213608517069886</v>
      </c>
      <c r="H19" s="1">
        <f t="shared" si="5"/>
        <v>0.39812242476588161</v>
      </c>
      <c r="I19" s="2">
        <f t="shared" si="2"/>
        <v>9.1213608517069886</v>
      </c>
    </row>
    <row r="20" spans="1:9" x14ac:dyDescent="0.25">
      <c r="B20">
        <v>6</v>
      </c>
      <c r="C20">
        <f t="shared" si="3"/>
        <v>250</v>
      </c>
      <c r="D20">
        <v>24</v>
      </c>
      <c r="E20" s="4">
        <f t="shared" si="0"/>
        <v>5.6057396566423767</v>
      </c>
      <c r="F20" s="6">
        <f t="shared" si="4"/>
        <v>-3.64285574820122</v>
      </c>
      <c r="G20" s="6">
        <f t="shared" si="1"/>
        <v>-12.401937212119304</v>
      </c>
      <c r="H20" s="1">
        <f t="shared" si="5"/>
        <v>0.27450990901678796</v>
      </c>
      <c r="I20" s="2">
        <f t="shared" si="2"/>
        <v>12.401937212119304</v>
      </c>
    </row>
    <row r="21" spans="1:9" x14ac:dyDescent="0.25">
      <c r="B21">
        <v>7</v>
      </c>
      <c r="C21">
        <f t="shared" si="3"/>
        <v>300</v>
      </c>
      <c r="E21" s="4">
        <f t="shared" si="0"/>
        <v>0.46348471524996276</v>
      </c>
      <c r="F21" s="6">
        <f t="shared" si="4"/>
        <v>-4.5865980730118565</v>
      </c>
      <c r="G21" s="6">
        <f t="shared" si="1"/>
        <v>-14.990270557085829</v>
      </c>
      <c r="H21" s="1">
        <f t="shared" si="5"/>
        <v>0.21802651640311169</v>
      </c>
      <c r="I21" s="2">
        <f t="shared" si="2"/>
        <v>14.990270557085829</v>
      </c>
    </row>
    <row r="23" spans="1:9" x14ac:dyDescent="0.25">
      <c r="A23" s="27"/>
      <c r="B23" s="27"/>
      <c r="C23" s="27"/>
      <c r="D23" s="27"/>
      <c r="E23" s="27"/>
      <c r="F23" s="27"/>
      <c r="G23" s="27"/>
      <c r="H23" s="27"/>
      <c r="I23" s="27"/>
    </row>
    <row r="24" spans="1:9" x14ac:dyDescent="0.25">
      <c r="B24" s="5" t="s">
        <v>73</v>
      </c>
    </row>
    <row r="26" spans="1:9" x14ac:dyDescent="0.25">
      <c r="B26" t="s">
        <v>31</v>
      </c>
    </row>
    <row r="27" spans="1:9" x14ac:dyDescent="0.25">
      <c r="B27" t="s">
        <v>32</v>
      </c>
    </row>
    <row r="28" spans="1:9" x14ac:dyDescent="0.25">
      <c r="B28" t="s">
        <v>33</v>
      </c>
    </row>
    <row r="29" spans="1:9" x14ac:dyDescent="0.25">
      <c r="B29" t="s">
        <v>34</v>
      </c>
    </row>
    <row r="30" spans="1:9" x14ac:dyDescent="0.25">
      <c r="B30" t="s">
        <v>32</v>
      </c>
    </row>
    <row r="31" spans="1:9" x14ac:dyDescent="0.25">
      <c r="B31" t="s">
        <v>35</v>
      </c>
    </row>
    <row r="32" spans="1:9" x14ac:dyDescent="0.25">
      <c r="B32" t="s">
        <v>32</v>
      </c>
    </row>
    <row r="33" spans="2:2" x14ac:dyDescent="0.25">
      <c r="B33" t="s">
        <v>36</v>
      </c>
    </row>
    <row r="34" spans="2:2" x14ac:dyDescent="0.25">
      <c r="B34" t="s">
        <v>37</v>
      </c>
    </row>
    <row r="35" spans="2:2" x14ac:dyDescent="0.25">
      <c r="B35" t="s">
        <v>38</v>
      </c>
    </row>
    <row r="36" spans="2:2" x14ac:dyDescent="0.25">
      <c r="B36" t="s">
        <v>39</v>
      </c>
    </row>
    <row r="37" spans="2:2" x14ac:dyDescent="0.25">
      <c r="B37" t="s">
        <v>32</v>
      </c>
    </row>
    <row r="38" spans="2:2" x14ac:dyDescent="0.25">
      <c r="B38" t="s">
        <v>32</v>
      </c>
    </row>
    <row r="39" spans="2:2" x14ac:dyDescent="0.25">
      <c r="B39" t="s">
        <v>40</v>
      </c>
    </row>
    <row r="40" spans="2:2" x14ac:dyDescent="0.25">
      <c r="B40" t="s">
        <v>41</v>
      </c>
    </row>
    <row r="41" spans="2:2" x14ac:dyDescent="0.25">
      <c r="B41" t="s">
        <v>42</v>
      </c>
    </row>
    <row r="42" spans="2:2" x14ac:dyDescent="0.25">
      <c r="B42" t="s">
        <v>43</v>
      </c>
    </row>
    <row r="43" spans="2:2" x14ac:dyDescent="0.25">
      <c r="B43" t="s">
        <v>44</v>
      </c>
    </row>
    <row r="44" spans="2:2" x14ac:dyDescent="0.25">
      <c r="B44" t="s">
        <v>45</v>
      </c>
    </row>
    <row r="45" spans="2:2" x14ac:dyDescent="0.25">
      <c r="B45" t="s">
        <v>46</v>
      </c>
    </row>
    <row r="46" spans="2:2" x14ac:dyDescent="0.25">
      <c r="B46" t="s">
        <v>47</v>
      </c>
    </row>
    <row r="47" spans="2:2" x14ac:dyDescent="0.25">
      <c r="B47" t="s">
        <v>48</v>
      </c>
    </row>
    <row r="48" spans="2:2" x14ac:dyDescent="0.25">
      <c r="B48" t="s">
        <v>49</v>
      </c>
    </row>
    <row r="49" spans="2:2" x14ac:dyDescent="0.25">
      <c r="B49" t="s">
        <v>50</v>
      </c>
    </row>
    <row r="50" spans="2:2" x14ac:dyDescent="0.25">
      <c r="B50" t="s">
        <v>51</v>
      </c>
    </row>
    <row r="51" spans="2:2" x14ac:dyDescent="0.25">
      <c r="B51" t="s">
        <v>52</v>
      </c>
    </row>
    <row r="52" spans="2:2" x14ac:dyDescent="0.25">
      <c r="B52" t="s">
        <v>53</v>
      </c>
    </row>
    <row r="53" spans="2:2" x14ac:dyDescent="0.25">
      <c r="B53" t="s">
        <v>54</v>
      </c>
    </row>
    <row r="55" spans="2:2" x14ac:dyDescent="0.25">
      <c r="B55" t="s">
        <v>55</v>
      </c>
    </row>
    <row r="56" spans="2:2" x14ac:dyDescent="0.25">
      <c r="B56" t="s">
        <v>56</v>
      </c>
    </row>
    <row r="57" spans="2:2" x14ac:dyDescent="0.25">
      <c r="B57" t="s">
        <v>57</v>
      </c>
    </row>
    <row r="58" spans="2:2" x14ac:dyDescent="0.25">
      <c r="B58" t="s">
        <v>58</v>
      </c>
    </row>
    <row r="59" spans="2:2" x14ac:dyDescent="0.25">
      <c r="B59" t="s">
        <v>59</v>
      </c>
    </row>
    <row r="60" spans="2:2" x14ac:dyDescent="0.25">
      <c r="B60" t="s">
        <v>32</v>
      </c>
    </row>
    <row r="61" spans="2:2" x14ac:dyDescent="0.25">
      <c r="B61" t="s">
        <v>60</v>
      </c>
    </row>
    <row r="62" spans="2:2" x14ac:dyDescent="0.25">
      <c r="B62" t="s">
        <v>61</v>
      </c>
    </row>
    <row r="63" spans="2:2" x14ac:dyDescent="0.25">
      <c r="B63" t="s">
        <v>62</v>
      </c>
    </row>
    <row r="64" spans="2:2" x14ac:dyDescent="0.25">
      <c r="B64" t="s">
        <v>32</v>
      </c>
    </row>
    <row r="65" spans="2:2" x14ac:dyDescent="0.25">
      <c r="B65" t="s">
        <v>63</v>
      </c>
    </row>
    <row r="66" spans="2:2" x14ac:dyDescent="0.25">
      <c r="B66" t="s">
        <v>64</v>
      </c>
    </row>
    <row r="67" spans="2:2" x14ac:dyDescent="0.25">
      <c r="B67" t="s">
        <v>65</v>
      </c>
    </row>
    <row r="68" spans="2:2" x14ac:dyDescent="0.25">
      <c r="B68" t="s">
        <v>32</v>
      </c>
    </row>
    <row r="69" spans="2:2" x14ac:dyDescent="0.25">
      <c r="B69" t="s">
        <v>66</v>
      </c>
    </row>
    <row r="70" spans="2:2" x14ac:dyDescent="0.25">
      <c r="B70" t="s">
        <v>32</v>
      </c>
    </row>
    <row r="71" spans="2:2" x14ac:dyDescent="0.25">
      <c r="B71" t="s">
        <v>67</v>
      </c>
    </row>
    <row r="72" spans="2:2" x14ac:dyDescent="0.25">
      <c r="B72" t="s">
        <v>32</v>
      </c>
    </row>
    <row r="73" spans="2:2" x14ac:dyDescent="0.25">
      <c r="B73" t="s">
        <v>68</v>
      </c>
    </row>
    <row r="74" spans="2:2" x14ac:dyDescent="0.25">
      <c r="B74" t="s">
        <v>69</v>
      </c>
    </row>
    <row r="75" spans="2:2" x14ac:dyDescent="0.25">
      <c r="B75" t="s">
        <v>32</v>
      </c>
    </row>
    <row r="76" spans="2:2" x14ac:dyDescent="0.25">
      <c r="B76" t="s">
        <v>70</v>
      </c>
    </row>
    <row r="77" spans="2:2" x14ac:dyDescent="0.25">
      <c r="B77" t="s">
        <v>71</v>
      </c>
    </row>
    <row r="78" spans="2:2" x14ac:dyDescent="0.25">
      <c r="B78" t="s">
        <v>72</v>
      </c>
    </row>
    <row r="79" spans="2:2" x14ac:dyDescent="0.25">
      <c r="B79" t="s">
        <v>32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Linear Demand</vt:lpstr>
      <vt:lpstr>Constant Elasticity</vt:lpstr>
      <vt:lpstr>Logarithmic  Elasticity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Duncombe</dc:creator>
  <cp:lastModifiedBy>David Duncombe</cp:lastModifiedBy>
  <dcterms:created xsi:type="dcterms:W3CDTF">2017-04-27T01:19:51Z</dcterms:created>
  <dcterms:modified xsi:type="dcterms:W3CDTF">2019-03-11T19:53:13Z</dcterms:modified>
</cp:coreProperties>
</file>