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shelbycarver/Documents/Breese II/2019/"/>
    </mc:Choice>
  </mc:AlternateContent>
  <bookViews>
    <workbookView xWindow="0" yWindow="0" windowWidth="28800" windowHeight="18000"/>
  </bookViews>
  <sheets>
    <sheet name="Sheet1" sheetId="1" r:id="rId1"/>
    <sheet name="Sheet2" sheetId="2" r:id="rId2"/>
  </sheets>
  <definedNames>
    <definedName name="_xlnm.Print_Area" localSheetId="0">Sheet1!$A$1:$R$89</definedName>
    <definedName name="_xlnm.Print_Area" localSheetId="1">Sheet2!$A$1:$N$27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A19" i="2"/>
  <c r="B9" i="2"/>
  <c r="K89" i="1"/>
  <c r="E5" i="2"/>
  <c r="Q89" i="1"/>
  <c r="E4" i="2"/>
  <c r="J89" i="1"/>
  <c r="A22" i="2"/>
  <c r="A17" i="2"/>
  <c r="A18" i="2"/>
  <c r="R89" i="1"/>
  <c r="B14" i="2"/>
  <c r="O89" i="1"/>
  <c r="B12" i="2"/>
  <c r="N89" i="1"/>
  <c r="B11" i="2"/>
  <c r="M89" i="1"/>
  <c r="B10" i="2"/>
  <c r="A58" i="1"/>
  <c r="A59" i="1"/>
  <c r="P89" i="1"/>
  <c r="A64" i="1"/>
  <c r="A66" i="1"/>
  <c r="A67" i="1"/>
  <c r="A68" i="1"/>
  <c r="A69" i="1"/>
  <c r="A70" i="1"/>
  <c r="A71" i="1"/>
  <c r="A72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B13" i="2"/>
</calcChain>
</file>

<file path=xl/sharedStrings.xml><?xml version="1.0" encoding="utf-8"?>
<sst xmlns="http://schemas.openxmlformats.org/spreadsheetml/2006/main" count="137" uniqueCount="77">
  <si>
    <t>Date</t>
  </si>
  <si>
    <t>Check #</t>
  </si>
  <si>
    <t>Debit</t>
  </si>
  <si>
    <t>Credit</t>
  </si>
  <si>
    <t>Balance</t>
  </si>
  <si>
    <t xml:space="preserve">                   Statement</t>
  </si>
  <si>
    <t>Bank Fee</t>
  </si>
  <si>
    <t>Description / Comments</t>
  </si>
  <si>
    <t>Counter Credit (no accounting as to source)</t>
  </si>
  <si>
    <t>Basic Lab</t>
  </si>
  <si>
    <t>Culligan</t>
  </si>
  <si>
    <t>PG&amp;E</t>
  </si>
  <si>
    <t xml:space="preserve"> &lt;undated&gt;</t>
  </si>
  <si>
    <t>Diana Schroeder</t>
  </si>
  <si>
    <t>Postmaster</t>
  </si>
  <si>
    <t>BREESE WATER ASSOCIATION</t>
  </si>
  <si>
    <t>Schroeder</t>
  </si>
  <si>
    <t>(Deposits)</t>
  </si>
  <si>
    <t>Gary Shroeder</t>
  </si>
  <si>
    <t>T.C. Environmental Health</t>
  </si>
  <si>
    <t>Health</t>
  </si>
  <si>
    <t>The copy center</t>
  </si>
  <si>
    <t>Counter</t>
  </si>
  <si>
    <t>Large</t>
  </si>
  <si>
    <t>Bill</t>
  </si>
  <si>
    <t>Small</t>
  </si>
  <si>
    <t>Basic</t>
  </si>
  <si>
    <t>Lab</t>
  </si>
  <si>
    <t xml:space="preserve">T. C. </t>
  </si>
  <si>
    <t>Envir.</t>
  </si>
  <si>
    <t>Misc.</t>
  </si>
  <si>
    <t xml:space="preserve">  This is the total of all deposits (Column J)</t>
  </si>
  <si>
    <t xml:space="preserve">  This is the total paid to Diana or Gary Shroeder</t>
  </si>
  <si>
    <t xml:space="preserve">  Fees paid to "Basic Lab" (Column M)</t>
  </si>
  <si>
    <t xml:space="preserve">  This is the amount of dues that should come in per year now that dues are $150 (29 x $150 x 4)</t>
  </si>
  <si>
    <t xml:space="preserve">                                   DATA FROM THE CHECK STATEMENTS IS BELOW </t>
  </si>
  <si>
    <t xml:space="preserve">Data from column J on is categorization of credits and debits. </t>
  </si>
  <si>
    <t>Data priot to August is from check records obtained by Shelby from the bank.  Often those records did not have copies of the checks, making a meaningful accounting impossible.</t>
  </si>
  <si>
    <t xml:space="preserve">  This is (29 lots) x ($150/quarter)  x (one quarter) --  the total income that should come from $150 quarterly fees.</t>
  </si>
  <si>
    <t xml:space="preserve">  This is (29 lots) x ($100/quarter)  x (three quarters ) --  the total income that should come from $100 quarterly fees.</t>
  </si>
  <si>
    <r>
      <t xml:space="preserve">Summary of checkbook from January 1, 2019, to December 31, 2019 -- </t>
    </r>
    <r>
      <rPr>
        <u/>
        <sz val="12"/>
        <color theme="1"/>
        <rFont val="Calibri (Body)_x0000_"/>
      </rPr>
      <t>12 months</t>
    </r>
    <r>
      <rPr>
        <sz val="12"/>
        <color theme="1"/>
        <rFont val="Calibri"/>
        <family val="2"/>
        <scheme val="minor"/>
      </rPr>
      <t xml:space="preserve"> and 4 quarterly billing periods. </t>
    </r>
  </si>
  <si>
    <r>
      <rPr>
        <b/>
        <sz val="12"/>
        <color theme="1"/>
        <rFont val="Calibri"/>
        <family val="2"/>
        <scheme val="minor"/>
      </rPr>
      <t xml:space="preserve">For the entire 12 months: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</si>
  <si>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Some projections for </t>
    </r>
    <r>
      <rPr>
        <b/>
        <sz val="12"/>
        <color theme="1"/>
        <rFont val="Calibri (Body)_x0000_"/>
      </rPr>
      <t>the future</t>
    </r>
    <r>
      <rPr>
        <sz val="12"/>
        <color theme="1"/>
        <rFont val="Calibri (Body)_x0000_"/>
      </rPr>
      <t>:</t>
    </r>
  </si>
  <si>
    <t>Deposit</t>
  </si>
  <si>
    <t>93</t>
  </si>
  <si>
    <t>PG&amp;E (online pay)</t>
  </si>
  <si>
    <t>91</t>
  </si>
  <si>
    <t>92</t>
  </si>
  <si>
    <t>Culligan of Chico</t>
  </si>
  <si>
    <t>1000000</t>
  </si>
  <si>
    <t>1000001</t>
  </si>
  <si>
    <t>Banner Bank - Bill Pay prior month fee</t>
  </si>
  <si>
    <t>ATM Deposit (6294730)</t>
  </si>
  <si>
    <t>ATM Deposit (6294731)</t>
  </si>
  <si>
    <t>ATM Deposit (6294732)</t>
  </si>
  <si>
    <t>1000002</t>
  </si>
  <si>
    <t>ATM Deposit (6295071)</t>
  </si>
  <si>
    <t>Sierra Water Utility</t>
  </si>
  <si>
    <t>1000003</t>
  </si>
  <si>
    <t>ATM Deposit (6295729)</t>
  </si>
  <si>
    <t>1000004</t>
  </si>
  <si>
    <t>1000005</t>
  </si>
  <si>
    <t>Sierra</t>
  </si>
  <si>
    <t>Water</t>
  </si>
  <si>
    <t>Chico Pump &amp; Electric</t>
  </si>
  <si>
    <t xml:space="preserve">Account at BofA was closed, and repopened at Banner. </t>
  </si>
  <si>
    <t xml:space="preserve">  Fees paid to Culligan (Column 0)</t>
  </si>
  <si>
    <t xml:space="preserve">  Fees paid to the Tehama County Health Department (Column Q)</t>
  </si>
  <si>
    <t xml:space="preserve">  Miscellaneous (Column R)</t>
  </si>
  <si>
    <t xml:space="preserve">This is the total amount that should come from 2019 Quarterly Fees. </t>
  </si>
  <si>
    <t>WITHDRAWL</t>
  </si>
  <si>
    <t xml:space="preserve">  This is the amount of dues that should come in each quarter ($17,400.00 divided by 4)</t>
  </si>
  <si>
    <t>1/1/19 to 12/31/19</t>
  </si>
  <si>
    <t>I extended a few columns to the right of the calculation pages to enter specific payee sums and total them. (colums K through R)</t>
  </si>
  <si>
    <t xml:space="preserve">  Fees paid to PG&amp;E (Column K and L)</t>
  </si>
  <si>
    <t xml:space="preserve">  Fees paid to Sierra Water Uitilities (N)</t>
  </si>
  <si>
    <r>
      <t xml:space="preserve">Some calculations for </t>
    </r>
    <r>
      <rPr>
        <b/>
        <sz val="12"/>
        <color theme="1"/>
        <rFont val="Calibri (Body)_x0000_"/>
      </rPr>
      <t>the 12 month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</si>
</sst>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 (Body)_x0000_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 (Body)_x0000_"/>
    </font>
    <font>
      <i/>
      <sz val="12"/>
      <color theme="1"/>
      <name val="Calibri (Body)_x0000_"/>
    </font>
    <font>
      <sz val="12"/>
      <color theme="1"/>
      <name val="Calibri (Body)_x0000_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164" fontId="1" fillId="0" borderId="0" xfId="0" applyNumberFormat="1" applyFont="1"/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164" fontId="3" fillId="0" borderId="0" xfId="0" applyNumberFormat="1" applyFont="1"/>
    <xf numFmtId="0" fontId="8" fillId="0" borderId="0" xfId="0" applyFont="1"/>
    <xf numFmtId="49" fontId="0" fillId="0" borderId="0" xfId="0" applyNumberFormat="1" applyFont="1"/>
    <xf numFmtId="0" fontId="9" fillId="0" borderId="0" xfId="0" applyFont="1"/>
    <xf numFmtId="49" fontId="0" fillId="0" borderId="0" xfId="0" applyNumberFormat="1" applyFont="1" applyAlignment="1">
      <alignment horizontal="center"/>
    </xf>
    <xf numFmtId="0" fontId="6" fillId="0" borderId="0" xfId="0" applyFont="1" applyBorder="1"/>
    <xf numFmtId="165" fontId="6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10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0" fontId="0" fillId="0" borderId="0" xfId="0" applyFont="1" applyBorder="1"/>
    <xf numFmtId="165" fontId="0" fillId="0" borderId="0" xfId="0" applyNumberFormat="1" applyFont="1"/>
    <xf numFmtId="165" fontId="0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/>
    <xf numFmtId="16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65" fontId="6" fillId="0" borderId="0" xfId="0" applyNumberFormat="1" applyFont="1" applyBorder="1"/>
    <xf numFmtId="164" fontId="10" fillId="0" borderId="1" xfId="0" applyNumberFormat="1" applyFont="1" applyBorder="1"/>
    <xf numFmtId="165" fontId="6" fillId="0" borderId="1" xfId="0" applyNumberFormat="1" applyFont="1" applyBorder="1" applyAlignment="1">
      <alignment horizontal="center"/>
    </xf>
    <xf numFmtId="0" fontId="11" fillId="0" borderId="0" xfId="0" applyFont="1" applyBorder="1"/>
    <xf numFmtId="164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165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0" fillId="0" borderId="2" xfId="0" applyFont="1" applyBorder="1"/>
    <xf numFmtId="164" fontId="11" fillId="0" borderId="0" xfId="0" applyNumberFormat="1" applyFont="1" applyBorder="1"/>
    <xf numFmtId="164" fontId="0" fillId="0" borderId="2" xfId="0" applyNumberFormat="1" applyFont="1" applyBorder="1"/>
    <xf numFmtId="49" fontId="0" fillId="0" borderId="2" xfId="0" applyNumberFormat="1" applyFont="1" applyBorder="1"/>
    <xf numFmtId="0" fontId="1" fillId="0" borderId="0" xfId="0" applyFont="1"/>
    <xf numFmtId="165" fontId="6" fillId="2" borderId="4" xfId="0" applyNumberFormat="1" applyFont="1" applyFill="1" applyBorder="1"/>
    <xf numFmtId="164" fontId="6" fillId="2" borderId="5" xfId="0" applyNumberFormat="1" applyFont="1" applyFill="1" applyBorder="1"/>
    <xf numFmtId="164" fontId="10" fillId="2" borderId="3" xfId="0" applyNumberFormat="1" applyFont="1" applyFill="1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topLeftCell="A3" zoomScale="75" zoomScaleNormal="150" zoomScalePageLayoutView="150" workbookViewId="0">
      <pane ySplit="4" topLeftCell="A7" activePane="bottomLeft" state="frozen"/>
      <selection activeCell="A3" sqref="A3"/>
      <selection pane="bottomLeft" activeCell="G15" sqref="G15"/>
    </sheetView>
  </sheetViews>
  <sheetFormatPr baseColWidth="10" defaultRowHeight="16" x14ac:dyDescent="0.2"/>
  <cols>
    <col min="1" max="1" width="10.83203125" style="6"/>
    <col min="2" max="2" width="9.83203125" style="6" customWidth="1"/>
    <col min="3" max="3" width="9.5" style="34" customWidth="1"/>
    <col min="4" max="4" width="9.33203125" style="6" customWidth="1"/>
    <col min="5" max="5" width="9" style="23" customWidth="1"/>
    <col min="6" max="6" width="46.5" style="6" customWidth="1"/>
    <col min="7" max="7" width="8.83203125" style="6" customWidth="1"/>
    <col min="8" max="8" width="10.83203125" style="6" customWidth="1"/>
    <col min="9" max="9" width="2.5" style="6" customWidth="1"/>
    <col min="10" max="10" width="11.5" style="6" customWidth="1"/>
    <col min="11" max="11" width="9.6640625" style="6" customWidth="1"/>
    <col min="12" max="12" width="8.1640625" style="6" customWidth="1"/>
    <col min="13" max="13" width="9.6640625" style="6" customWidth="1"/>
    <col min="14" max="14" width="8.83203125" style="6" customWidth="1"/>
    <col min="15" max="15" width="11.6640625" style="6" customWidth="1"/>
    <col min="16" max="16" width="9.1640625" style="6" customWidth="1"/>
    <col min="17" max="17" width="11.33203125" style="6" customWidth="1"/>
    <col min="18" max="18" width="10.33203125" style="6" customWidth="1"/>
    <col min="19" max="16384" width="10.83203125" style="6"/>
  </cols>
  <sheetData>
    <row r="1" spans="1:20" x14ac:dyDescent="0.2">
      <c r="A1" s="7"/>
      <c r="B1" s="7"/>
      <c r="C1" s="27"/>
      <c r="D1" s="7"/>
      <c r="G1" s="12"/>
      <c r="H1" s="7"/>
    </row>
    <row r="2" spans="1:20" x14ac:dyDescent="0.2">
      <c r="A2" s="7"/>
      <c r="B2" s="7"/>
      <c r="C2" s="27"/>
      <c r="D2" s="7"/>
      <c r="G2" s="12"/>
      <c r="H2" s="7"/>
      <c r="J2" s="6" t="s">
        <v>36</v>
      </c>
    </row>
    <row r="3" spans="1:20" x14ac:dyDescent="0.2">
      <c r="A3" s="7"/>
      <c r="B3" s="1" t="s">
        <v>35</v>
      </c>
      <c r="C3" s="27"/>
      <c r="D3" s="7"/>
      <c r="G3" s="12"/>
      <c r="H3" s="7"/>
    </row>
    <row r="4" spans="1:20" x14ac:dyDescent="0.2">
      <c r="A4" s="7"/>
      <c r="B4" s="7"/>
      <c r="C4" s="27"/>
      <c r="D4" s="7"/>
      <c r="G4" s="12"/>
      <c r="H4" s="7"/>
      <c r="J4" s="6" t="s">
        <v>22</v>
      </c>
      <c r="K4" s="6" t="s">
        <v>23</v>
      </c>
      <c r="L4" s="7" t="s">
        <v>25</v>
      </c>
      <c r="M4" s="7" t="s">
        <v>26</v>
      </c>
      <c r="N4" s="7" t="s">
        <v>62</v>
      </c>
      <c r="O4" s="7" t="s">
        <v>10</v>
      </c>
      <c r="P4" s="6" t="s">
        <v>28</v>
      </c>
      <c r="Q4" s="7" t="s">
        <v>16</v>
      </c>
      <c r="R4" s="6" t="s">
        <v>30</v>
      </c>
    </row>
    <row r="5" spans="1:20" x14ac:dyDescent="0.2">
      <c r="B5" s="15"/>
      <c r="C5" s="32"/>
      <c r="D5" s="15"/>
      <c r="E5" s="24"/>
      <c r="F5" s="5"/>
      <c r="G5" s="5" t="s">
        <v>5</v>
      </c>
      <c r="J5" s="6" t="s">
        <v>3</v>
      </c>
      <c r="K5" s="7" t="s">
        <v>11</v>
      </c>
      <c r="L5" s="7" t="s">
        <v>11</v>
      </c>
      <c r="M5" s="7" t="s">
        <v>27</v>
      </c>
      <c r="N5" s="7" t="s">
        <v>63</v>
      </c>
      <c r="O5" s="7"/>
      <c r="P5" s="11" t="s">
        <v>29</v>
      </c>
      <c r="Q5" s="7"/>
    </row>
    <row r="6" spans="1:20" x14ac:dyDescent="0.2">
      <c r="B6" s="16" t="s">
        <v>2</v>
      </c>
      <c r="C6" s="28" t="s">
        <v>1</v>
      </c>
      <c r="D6" s="16" t="s">
        <v>3</v>
      </c>
      <c r="E6" s="24" t="s">
        <v>0</v>
      </c>
      <c r="F6" s="16" t="s">
        <v>7</v>
      </c>
      <c r="G6" s="16" t="s">
        <v>0</v>
      </c>
      <c r="H6" s="16" t="s">
        <v>4</v>
      </c>
      <c r="J6" s="6" t="s">
        <v>17</v>
      </c>
      <c r="K6" s="7" t="s">
        <v>24</v>
      </c>
      <c r="L6" s="7" t="s">
        <v>24</v>
      </c>
      <c r="M6" s="7"/>
      <c r="N6" s="7"/>
      <c r="O6" s="7"/>
      <c r="P6" s="7" t="s">
        <v>20</v>
      </c>
      <c r="Q6" s="7"/>
    </row>
    <row r="7" spans="1:20" x14ac:dyDescent="0.2">
      <c r="A7" s="17">
        <v>6141.15</v>
      </c>
      <c r="B7" s="4"/>
      <c r="C7" s="29"/>
      <c r="D7" s="4">
        <v>1050</v>
      </c>
      <c r="E7" s="25">
        <v>43468</v>
      </c>
      <c r="F7" s="3" t="s">
        <v>8</v>
      </c>
      <c r="G7" s="18"/>
      <c r="H7" s="4"/>
      <c r="I7" s="3"/>
      <c r="J7" s="4">
        <v>1050</v>
      </c>
      <c r="K7" s="4"/>
      <c r="L7" s="4"/>
      <c r="M7" s="4"/>
      <c r="N7" s="4"/>
      <c r="O7" s="4"/>
      <c r="P7" s="4"/>
      <c r="Q7" s="4"/>
      <c r="R7" s="3"/>
      <c r="S7" s="3"/>
      <c r="T7" s="3"/>
    </row>
    <row r="8" spans="1:20" x14ac:dyDescent="0.2">
      <c r="A8" s="4">
        <v>7441.15</v>
      </c>
      <c r="B8" s="4"/>
      <c r="C8" s="29"/>
      <c r="D8" s="4">
        <v>1300</v>
      </c>
      <c r="E8" s="25"/>
      <c r="F8" s="3" t="s">
        <v>8</v>
      </c>
      <c r="G8" s="18"/>
      <c r="H8" s="4"/>
      <c r="I8" s="3"/>
      <c r="J8" s="4">
        <v>1300</v>
      </c>
      <c r="K8" s="4"/>
      <c r="L8" s="4"/>
      <c r="M8" s="4"/>
      <c r="N8" s="4"/>
      <c r="O8" s="4"/>
      <c r="P8" s="4"/>
      <c r="Q8" s="4"/>
      <c r="R8" s="3"/>
      <c r="S8" s="3"/>
      <c r="T8" s="3"/>
    </row>
    <row r="9" spans="1:20" x14ac:dyDescent="0.2">
      <c r="A9" s="4">
        <v>7369.15</v>
      </c>
      <c r="B9" s="4">
        <v>72</v>
      </c>
      <c r="C9" s="29">
        <v>1804</v>
      </c>
      <c r="D9" s="4"/>
      <c r="E9" s="25" t="s">
        <v>12</v>
      </c>
      <c r="F9" s="3" t="s">
        <v>9</v>
      </c>
      <c r="G9" s="18"/>
      <c r="H9" s="4"/>
      <c r="I9" s="3"/>
      <c r="J9" s="3"/>
      <c r="K9" s="4"/>
      <c r="L9" s="4"/>
      <c r="M9" s="4">
        <v>72</v>
      </c>
      <c r="N9" s="4"/>
      <c r="O9" s="4"/>
      <c r="P9" s="4"/>
      <c r="Q9" s="4"/>
      <c r="R9" s="3"/>
      <c r="S9" s="3"/>
      <c r="T9" s="3"/>
    </row>
    <row r="10" spans="1:20" x14ac:dyDescent="0.2">
      <c r="A10" s="4">
        <v>7229.15</v>
      </c>
      <c r="B10" s="4">
        <v>140</v>
      </c>
      <c r="C10" s="29">
        <v>1805</v>
      </c>
      <c r="D10" s="4"/>
      <c r="E10" s="25">
        <v>43472</v>
      </c>
      <c r="F10" s="3" t="s">
        <v>10</v>
      </c>
      <c r="G10" s="18"/>
      <c r="H10" s="4"/>
      <c r="I10" s="3"/>
      <c r="J10" s="3"/>
      <c r="K10" s="4"/>
      <c r="L10" s="4"/>
      <c r="M10" s="4"/>
      <c r="N10" s="4"/>
      <c r="O10" s="4">
        <v>140</v>
      </c>
      <c r="P10" s="4"/>
      <c r="Q10" s="4"/>
      <c r="R10" s="3"/>
      <c r="S10" s="3"/>
      <c r="T10" s="3"/>
    </row>
    <row r="11" spans="1:20" x14ac:dyDescent="0.2">
      <c r="A11" s="4">
        <v>6829.15</v>
      </c>
      <c r="B11" s="4">
        <v>400</v>
      </c>
      <c r="C11" s="29">
        <v>1806</v>
      </c>
      <c r="D11" s="4"/>
      <c r="E11" s="25">
        <v>43473</v>
      </c>
      <c r="F11" s="3" t="s">
        <v>13</v>
      </c>
      <c r="G11" s="18"/>
      <c r="H11" s="4"/>
      <c r="I11" s="3"/>
      <c r="J11" s="3"/>
      <c r="K11" s="4"/>
      <c r="L11" s="4"/>
      <c r="M11" s="4"/>
      <c r="N11" s="4"/>
      <c r="O11" s="4"/>
      <c r="P11" s="4"/>
      <c r="Q11" s="4">
        <v>400</v>
      </c>
      <c r="R11" s="3"/>
      <c r="S11" s="3"/>
      <c r="T11" s="3"/>
    </row>
    <row r="12" spans="1:20" x14ac:dyDescent="0.2">
      <c r="A12" s="4">
        <v>6699.21</v>
      </c>
      <c r="B12" s="4">
        <v>129.94</v>
      </c>
      <c r="C12" s="29">
        <v>1807</v>
      </c>
      <c r="D12" s="4"/>
      <c r="E12" s="25">
        <v>43484</v>
      </c>
      <c r="F12" s="3" t="s">
        <v>11</v>
      </c>
      <c r="G12" s="18"/>
      <c r="H12" s="4"/>
      <c r="I12" s="3"/>
      <c r="J12" s="3"/>
      <c r="K12" s="4">
        <v>129.94</v>
      </c>
      <c r="L12" s="4"/>
      <c r="M12" s="4"/>
      <c r="N12" s="4"/>
      <c r="O12" s="4"/>
      <c r="P12" s="4"/>
      <c r="Q12" s="4"/>
      <c r="R12" s="3"/>
      <c r="S12" s="3"/>
      <c r="T12" s="3"/>
    </row>
    <row r="13" spans="1:20" x14ac:dyDescent="0.2">
      <c r="A13" s="4">
        <v>6693.6</v>
      </c>
      <c r="B13" s="4">
        <v>5.61</v>
      </c>
      <c r="C13" s="29">
        <v>1808</v>
      </c>
      <c r="D13" s="4"/>
      <c r="E13" s="25">
        <v>43484</v>
      </c>
      <c r="F13" s="3" t="s">
        <v>11</v>
      </c>
      <c r="G13" s="18"/>
      <c r="H13" s="4"/>
      <c r="I13" s="3"/>
      <c r="J13" s="3"/>
      <c r="K13" s="4"/>
      <c r="L13" s="4">
        <v>5.61</v>
      </c>
      <c r="M13" s="4"/>
      <c r="N13" s="4"/>
      <c r="O13" s="4"/>
      <c r="P13" s="4"/>
      <c r="Q13" s="4"/>
      <c r="R13" s="3"/>
      <c r="S13" s="3"/>
      <c r="T13" s="3"/>
    </row>
    <row r="14" spans="1:20" x14ac:dyDescent="0.2">
      <c r="A14" s="4">
        <v>6568.6</v>
      </c>
      <c r="B14" s="4">
        <v>125</v>
      </c>
      <c r="C14" s="29">
        <v>1809</v>
      </c>
      <c r="D14" s="4"/>
      <c r="E14" s="25"/>
      <c r="F14" s="3" t="s">
        <v>9</v>
      </c>
      <c r="G14" s="18"/>
      <c r="H14" s="4"/>
      <c r="I14" s="3"/>
      <c r="J14" s="3"/>
      <c r="K14" s="4"/>
      <c r="L14" s="4"/>
      <c r="M14" s="4">
        <v>125</v>
      </c>
      <c r="N14" s="4"/>
      <c r="O14" s="4"/>
      <c r="P14" s="4"/>
      <c r="Q14" s="4"/>
      <c r="R14" s="3"/>
      <c r="S14" s="3"/>
      <c r="T14" s="3"/>
    </row>
    <row r="15" spans="1:20" x14ac:dyDescent="0.2">
      <c r="A15" s="17">
        <v>6565.6</v>
      </c>
      <c r="B15" s="4">
        <v>3</v>
      </c>
      <c r="C15" s="29"/>
      <c r="D15" s="4"/>
      <c r="E15" s="25"/>
      <c r="F15" s="3" t="s">
        <v>6</v>
      </c>
      <c r="G15" s="18">
        <v>43496</v>
      </c>
      <c r="H15" s="4">
        <v>6565.6</v>
      </c>
      <c r="I15" s="3"/>
      <c r="J15" s="3"/>
      <c r="K15" s="4"/>
      <c r="L15" s="4"/>
      <c r="M15" s="4"/>
      <c r="N15" s="4"/>
      <c r="O15" s="4"/>
      <c r="P15" s="4"/>
      <c r="Q15" s="4"/>
      <c r="R15" s="4">
        <v>3</v>
      </c>
      <c r="S15" s="3"/>
      <c r="T15" s="3"/>
    </row>
    <row r="16" spans="1:20" x14ac:dyDescent="0.2">
      <c r="A16" s="4">
        <v>7665.6</v>
      </c>
      <c r="B16" s="4"/>
      <c r="C16" s="29"/>
      <c r="D16" s="4">
        <v>1100</v>
      </c>
      <c r="E16" s="25"/>
      <c r="F16" s="3" t="s">
        <v>8</v>
      </c>
      <c r="G16" s="18"/>
      <c r="H16" s="4"/>
      <c r="I16" s="3"/>
      <c r="J16" s="4">
        <v>1100</v>
      </c>
      <c r="K16" s="4"/>
      <c r="L16" s="4"/>
      <c r="M16" s="4"/>
      <c r="N16" s="4"/>
      <c r="O16" s="4"/>
      <c r="P16" s="4"/>
      <c r="Q16" s="4"/>
      <c r="R16" s="3"/>
      <c r="S16" s="3"/>
      <c r="T16" s="3"/>
    </row>
    <row r="17" spans="1:20" x14ac:dyDescent="0.2">
      <c r="A17" s="4">
        <v>7610.6</v>
      </c>
      <c r="B17" s="4">
        <v>55</v>
      </c>
      <c r="C17" s="29">
        <v>1811</v>
      </c>
      <c r="D17" s="4"/>
      <c r="E17" s="25">
        <v>43508</v>
      </c>
      <c r="F17" s="3" t="s">
        <v>14</v>
      </c>
      <c r="G17" s="18"/>
      <c r="H17" s="4"/>
      <c r="I17" s="3"/>
      <c r="J17" s="3"/>
      <c r="K17" s="4"/>
      <c r="L17" s="4"/>
      <c r="M17" s="4"/>
      <c r="N17" s="4"/>
      <c r="O17" s="4"/>
      <c r="P17" s="4"/>
      <c r="Q17" s="4"/>
      <c r="R17" s="4">
        <v>55</v>
      </c>
      <c r="S17" s="3"/>
      <c r="T17" s="3"/>
    </row>
    <row r="18" spans="1:20" x14ac:dyDescent="0.2">
      <c r="A18" s="4">
        <v>7470.6</v>
      </c>
      <c r="B18" s="4">
        <v>140</v>
      </c>
      <c r="C18" s="29">
        <v>1812</v>
      </c>
      <c r="D18" s="4"/>
      <c r="E18" s="25">
        <v>43509</v>
      </c>
      <c r="F18" s="3" t="s">
        <v>10</v>
      </c>
      <c r="G18" s="18"/>
      <c r="H18" s="4"/>
      <c r="I18" s="3"/>
      <c r="J18" s="3"/>
      <c r="K18" s="4"/>
      <c r="L18" s="4"/>
      <c r="M18" s="4"/>
      <c r="N18" s="4"/>
      <c r="O18" s="4">
        <v>140</v>
      </c>
      <c r="P18" s="4"/>
      <c r="Q18" s="4"/>
      <c r="R18" s="3"/>
      <c r="S18" s="3"/>
      <c r="T18" s="3"/>
    </row>
    <row r="19" spans="1:20" x14ac:dyDescent="0.2">
      <c r="A19" s="4">
        <v>7457.74</v>
      </c>
      <c r="B19" s="4">
        <v>12.86</v>
      </c>
      <c r="C19" s="29">
        <v>1813</v>
      </c>
      <c r="D19" s="4"/>
      <c r="E19" s="25">
        <v>43517</v>
      </c>
      <c r="F19" s="3" t="s">
        <v>11</v>
      </c>
      <c r="G19" s="18"/>
      <c r="H19" s="4"/>
      <c r="I19" s="3"/>
      <c r="J19" s="3"/>
      <c r="K19" s="4"/>
      <c r="L19" s="4">
        <v>12.86</v>
      </c>
      <c r="M19" s="4"/>
      <c r="N19" s="4"/>
      <c r="O19" s="4"/>
      <c r="P19" s="4"/>
      <c r="Q19" s="4"/>
      <c r="R19" s="3"/>
      <c r="S19" s="3"/>
      <c r="T19" s="3"/>
    </row>
    <row r="20" spans="1:20" x14ac:dyDescent="0.2">
      <c r="A20" s="4">
        <v>7368.07</v>
      </c>
      <c r="B20" s="4">
        <v>89.67</v>
      </c>
      <c r="C20" s="29">
        <v>1815</v>
      </c>
      <c r="D20" s="4"/>
      <c r="E20" s="25">
        <v>43517</v>
      </c>
      <c r="F20" s="3" t="s">
        <v>11</v>
      </c>
      <c r="G20" s="18"/>
      <c r="H20" s="4"/>
      <c r="I20" s="3"/>
      <c r="J20" s="3"/>
      <c r="K20" s="4">
        <v>89.67</v>
      </c>
      <c r="L20" s="4"/>
      <c r="M20" s="4"/>
      <c r="N20" s="4"/>
      <c r="O20" s="4"/>
      <c r="P20" s="4"/>
      <c r="Q20" s="4"/>
      <c r="R20" s="3"/>
      <c r="S20" s="3"/>
      <c r="T20" s="3"/>
    </row>
    <row r="21" spans="1:20" x14ac:dyDescent="0.2">
      <c r="A21" s="17">
        <v>7365.07</v>
      </c>
      <c r="B21" s="4">
        <v>3</v>
      </c>
      <c r="C21" s="29"/>
      <c r="D21" s="4"/>
      <c r="E21" s="25">
        <v>43524</v>
      </c>
      <c r="F21" s="3" t="s">
        <v>6</v>
      </c>
      <c r="G21" s="18">
        <v>43524</v>
      </c>
      <c r="H21" s="4">
        <v>7365.07</v>
      </c>
      <c r="I21" s="3"/>
      <c r="J21" s="3"/>
      <c r="K21" s="4"/>
      <c r="L21" s="4"/>
      <c r="M21" s="4"/>
      <c r="N21" s="4"/>
      <c r="O21" s="4"/>
      <c r="P21" s="4"/>
      <c r="Q21" s="4"/>
      <c r="R21" s="4">
        <v>3</v>
      </c>
      <c r="S21" s="3"/>
      <c r="T21" s="3"/>
    </row>
    <row r="22" spans="1:20" x14ac:dyDescent="0.2">
      <c r="A22" s="4">
        <v>7287.07</v>
      </c>
      <c r="B22" s="4">
        <v>78</v>
      </c>
      <c r="C22" s="29">
        <v>1814</v>
      </c>
      <c r="D22" s="4"/>
      <c r="E22" s="25">
        <v>43528</v>
      </c>
      <c r="F22" s="3" t="s">
        <v>9</v>
      </c>
      <c r="G22" s="18"/>
      <c r="H22" s="4"/>
      <c r="I22" s="3"/>
      <c r="J22" s="3"/>
      <c r="K22" s="4"/>
      <c r="L22" s="4"/>
      <c r="M22" s="4">
        <v>78</v>
      </c>
      <c r="N22" s="4"/>
      <c r="O22" s="4"/>
      <c r="P22" s="4"/>
      <c r="Q22" s="4"/>
      <c r="R22" s="3"/>
      <c r="S22" s="3"/>
      <c r="T22" s="3"/>
    </row>
    <row r="23" spans="1:20" x14ac:dyDescent="0.2">
      <c r="A23" s="4">
        <v>7147.07</v>
      </c>
      <c r="B23" s="4">
        <v>140</v>
      </c>
      <c r="C23" s="29">
        <v>1816</v>
      </c>
      <c r="D23" s="4"/>
      <c r="E23" s="25">
        <v>43539</v>
      </c>
      <c r="F23" s="3" t="s">
        <v>10</v>
      </c>
      <c r="G23" s="18"/>
      <c r="H23" s="4"/>
      <c r="I23" s="3"/>
      <c r="J23" s="3"/>
      <c r="K23" s="4"/>
      <c r="L23" s="4"/>
      <c r="M23" s="4"/>
      <c r="N23" s="4"/>
      <c r="O23" s="4">
        <v>140</v>
      </c>
      <c r="P23" s="4"/>
      <c r="Q23" s="4"/>
      <c r="R23" s="3"/>
      <c r="S23" s="3"/>
      <c r="T23" s="3"/>
    </row>
    <row r="24" spans="1:20" x14ac:dyDescent="0.2">
      <c r="A24" s="4">
        <v>7135.55</v>
      </c>
      <c r="B24" s="4">
        <v>11.52</v>
      </c>
      <c r="C24" s="29">
        <v>1817</v>
      </c>
      <c r="D24" s="4"/>
      <c r="E24" s="25">
        <v>43549</v>
      </c>
      <c r="F24" s="3" t="s">
        <v>11</v>
      </c>
      <c r="G24" s="18"/>
      <c r="H24" s="4"/>
      <c r="I24" s="3"/>
      <c r="J24" s="3"/>
      <c r="K24" s="4"/>
      <c r="L24" s="4">
        <v>55</v>
      </c>
      <c r="M24" s="4"/>
      <c r="N24" s="4"/>
      <c r="O24" s="4"/>
      <c r="P24" s="4"/>
      <c r="Q24" s="4"/>
      <c r="R24" s="3"/>
      <c r="S24" s="3"/>
      <c r="T24" s="3"/>
    </row>
    <row r="25" spans="1:20" x14ac:dyDescent="0.2">
      <c r="A25" s="4">
        <v>7041.61</v>
      </c>
      <c r="B25" s="4">
        <v>93.94</v>
      </c>
      <c r="C25" s="29">
        <v>1818</v>
      </c>
      <c r="D25" s="4"/>
      <c r="E25" s="25">
        <v>43549</v>
      </c>
      <c r="F25" s="3" t="s">
        <v>11</v>
      </c>
      <c r="G25" s="18"/>
      <c r="H25" s="4"/>
      <c r="I25" s="3"/>
      <c r="J25" s="3"/>
      <c r="K25" s="4">
        <v>93.94</v>
      </c>
      <c r="L25" s="4"/>
      <c r="M25" s="4"/>
      <c r="N25" s="4"/>
      <c r="O25" s="4"/>
      <c r="P25" s="4"/>
      <c r="Q25" s="4"/>
      <c r="R25" s="3"/>
      <c r="S25" s="3"/>
      <c r="T25" s="3"/>
    </row>
    <row r="26" spans="1:20" x14ac:dyDescent="0.2">
      <c r="A26" s="17">
        <v>7038.61</v>
      </c>
      <c r="B26" s="4">
        <v>3</v>
      </c>
      <c r="C26" s="29"/>
      <c r="D26" s="4"/>
      <c r="E26" s="25">
        <v>43553</v>
      </c>
      <c r="F26" s="3" t="s">
        <v>6</v>
      </c>
      <c r="G26" s="18">
        <v>43555</v>
      </c>
      <c r="H26" s="4">
        <v>7038.61</v>
      </c>
      <c r="I26" s="3"/>
      <c r="J26" s="3"/>
      <c r="K26" s="4"/>
      <c r="L26" s="4"/>
      <c r="M26" s="4"/>
      <c r="N26" s="4"/>
      <c r="O26" s="4"/>
      <c r="P26" s="4"/>
      <c r="Q26" s="4"/>
      <c r="R26" s="4">
        <v>3</v>
      </c>
      <c r="S26" s="3"/>
      <c r="T26" s="3"/>
    </row>
    <row r="27" spans="1:20" x14ac:dyDescent="0.2">
      <c r="A27" s="4">
        <v>7838.61</v>
      </c>
      <c r="B27" s="4"/>
      <c r="C27" s="29"/>
      <c r="D27" s="4">
        <v>800</v>
      </c>
      <c r="E27" s="25">
        <v>43556</v>
      </c>
      <c r="F27" s="3" t="s">
        <v>8</v>
      </c>
      <c r="G27" s="18"/>
      <c r="H27" s="4"/>
      <c r="I27" s="3"/>
      <c r="J27" s="4">
        <v>800</v>
      </c>
      <c r="K27" s="4"/>
      <c r="L27" s="4"/>
      <c r="M27" s="4"/>
      <c r="N27" s="4"/>
      <c r="O27" s="4"/>
      <c r="P27" s="4"/>
      <c r="Q27" s="4"/>
      <c r="R27" s="3"/>
      <c r="S27" s="3"/>
      <c r="T27" s="3"/>
    </row>
    <row r="28" spans="1:20" x14ac:dyDescent="0.2">
      <c r="A28" s="4">
        <v>8838.61</v>
      </c>
      <c r="B28" s="4"/>
      <c r="C28" s="29"/>
      <c r="D28" s="4">
        <v>1000</v>
      </c>
      <c r="E28" s="25">
        <v>43566</v>
      </c>
      <c r="F28" s="3" t="s">
        <v>8</v>
      </c>
      <c r="G28" s="18"/>
      <c r="H28" s="4"/>
      <c r="I28" s="3"/>
      <c r="J28" s="4">
        <v>1000</v>
      </c>
      <c r="K28" s="4"/>
      <c r="L28" s="4"/>
      <c r="M28" s="4"/>
      <c r="N28" s="4"/>
      <c r="O28" s="4"/>
      <c r="P28" s="4"/>
      <c r="Q28" s="4"/>
      <c r="R28" s="3"/>
      <c r="S28" s="3"/>
      <c r="T28" s="3"/>
    </row>
    <row r="29" spans="1:20" x14ac:dyDescent="0.2">
      <c r="A29" s="4">
        <v>8760.01</v>
      </c>
      <c r="B29" s="4">
        <v>78.599999999999994</v>
      </c>
      <c r="C29" s="29">
        <v>1819</v>
      </c>
      <c r="D29" s="4"/>
      <c r="E29" s="25">
        <v>43556</v>
      </c>
      <c r="F29" s="3" t="s">
        <v>9</v>
      </c>
      <c r="G29" s="18"/>
      <c r="H29" s="4"/>
      <c r="I29" s="3"/>
      <c r="J29" s="3"/>
      <c r="K29" s="4"/>
      <c r="L29" s="4"/>
      <c r="M29" s="4">
        <v>78.599999999999994</v>
      </c>
      <c r="N29" s="4"/>
      <c r="O29" s="4"/>
      <c r="P29" s="4"/>
      <c r="Q29" s="4"/>
      <c r="R29" s="3"/>
      <c r="S29" s="3"/>
      <c r="T29" s="3"/>
    </row>
    <row r="30" spans="1:20" x14ac:dyDescent="0.2">
      <c r="A30" s="4">
        <v>8705.01</v>
      </c>
      <c r="B30" s="4">
        <v>55</v>
      </c>
      <c r="C30" s="29">
        <v>1820</v>
      </c>
      <c r="D30" s="4"/>
      <c r="E30" s="25">
        <v>43563</v>
      </c>
      <c r="F30" s="3" t="s">
        <v>14</v>
      </c>
      <c r="G30" s="18"/>
      <c r="H30" s="4"/>
      <c r="I30" s="3"/>
      <c r="J30" s="3"/>
      <c r="K30" s="4"/>
      <c r="L30" s="4"/>
      <c r="M30" s="4"/>
      <c r="N30" s="4"/>
      <c r="O30" s="4"/>
      <c r="P30" s="4"/>
      <c r="Q30" s="4"/>
      <c r="R30" s="4">
        <v>55</v>
      </c>
      <c r="S30" s="3"/>
      <c r="T30" s="3"/>
    </row>
    <row r="31" spans="1:20" x14ac:dyDescent="0.2">
      <c r="A31" s="4">
        <v>8565.01</v>
      </c>
      <c r="B31" s="4">
        <v>140</v>
      </c>
      <c r="C31" s="29">
        <v>1821</v>
      </c>
      <c r="D31" s="4"/>
      <c r="E31" s="25">
        <v>43570</v>
      </c>
      <c r="F31" s="3" t="s">
        <v>10</v>
      </c>
      <c r="G31" s="18"/>
      <c r="H31" s="4"/>
      <c r="I31" s="3"/>
      <c r="J31" s="3"/>
      <c r="K31" s="4"/>
      <c r="L31" s="4"/>
      <c r="M31" s="4"/>
      <c r="N31" s="4"/>
      <c r="O31" s="4">
        <v>140</v>
      </c>
      <c r="P31" s="4"/>
      <c r="Q31" s="4"/>
      <c r="R31" s="3"/>
      <c r="S31" s="3"/>
      <c r="T31" s="3"/>
    </row>
    <row r="32" spans="1:20" x14ac:dyDescent="0.2">
      <c r="A32" s="4">
        <v>8554.5</v>
      </c>
      <c r="B32" s="4">
        <v>10.51</v>
      </c>
      <c r="C32" s="29">
        <v>1822</v>
      </c>
      <c r="D32" s="4"/>
      <c r="E32" s="25">
        <v>43578</v>
      </c>
      <c r="F32" s="3" t="s">
        <v>11</v>
      </c>
      <c r="G32" s="18"/>
      <c r="H32" s="4"/>
      <c r="I32" s="3"/>
      <c r="J32" s="3"/>
      <c r="K32" s="4"/>
      <c r="L32" s="4">
        <v>10.51</v>
      </c>
      <c r="M32" s="4"/>
      <c r="N32" s="4"/>
      <c r="O32" s="4"/>
      <c r="P32" s="4"/>
      <c r="Q32" s="4"/>
      <c r="R32" s="3"/>
      <c r="S32" s="3"/>
      <c r="T32" s="3"/>
    </row>
    <row r="33" spans="1:20" x14ac:dyDescent="0.2">
      <c r="A33" s="4">
        <v>8469.25</v>
      </c>
      <c r="B33" s="4">
        <v>85.25</v>
      </c>
      <c r="C33" s="29">
        <v>1823</v>
      </c>
      <c r="D33" s="4"/>
      <c r="E33" s="25">
        <v>43519</v>
      </c>
      <c r="F33" s="3" t="s">
        <v>11</v>
      </c>
      <c r="G33" s="18"/>
      <c r="H33" s="4"/>
      <c r="I33" s="3"/>
      <c r="J33" s="3"/>
      <c r="K33" s="4">
        <v>85.25</v>
      </c>
      <c r="L33" s="4"/>
      <c r="M33" s="4"/>
      <c r="N33" s="4"/>
      <c r="O33" s="4"/>
      <c r="P33" s="4"/>
      <c r="Q33" s="4"/>
      <c r="R33" s="3"/>
      <c r="S33" s="3"/>
      <c r="T33" s="3"/>
    </row>
    <row r="34" spans="1:20" x14ac:dyDescent="0.2">
      <c r="A34" s="4">
        <v>8069.25</v>
      </c>
      <c r="B34" s="4">
        <v>400</v>
      </c>
      <c r="C34" s="29">
        <v>1824</v>
      </c>
      <c r="D34" s="4"/>
      <c r="E34" s="25">
        <v>43564</v>
      </c>
      <c r="F34" s="3" t="s">
        <v>13</v>
      </c>
      <c r="G34" s="18"/>
      <c r="H34" s="4"/>
      <c r="I34" s="3"/>
      <c r="J34" s="3"/>
      <c r="K34" s="4"/>
      <c r="L34" s="4"/>
      <c r="M34" s="4"/>
      <c r="N34" s="4"/>
      <c r="O34" s="4"/>
      <c r="P34" s="4"/>
      <c r="Q34" s="4">
        <v>400</v>
      </c>
      <c r="R34" s="3"/>
      <c r="S34" s="3"/>
      <c r="T34" s="3"/>
    </row>
    <row r="35" spans="1:20" x14ac:dyDescent="0.2">
      <c r="A35" s="17">
        <v>8066.25</v>
      </c>
      <c r="B35" s="4">
        <v>3</v>
      </c>
      <c r="C35" s="29"/>
      <c r="D35" s="4"/>
      <c r="E35" s="25">
        <v>43585</v>
      </c>
      <c r="F35" s="3" t="s">
        <v>6</v>
      </c>
      <c r="G35" s="18">
        <v>43585</v>
      </c>
      <c r="H35" s="4">
        <v>8066.25</v>
      </c>
      <c r="I35" s="3"/>
      <c r="J35" s="3"/>
      <c r="K35" s="4"/>
      <c r="L35" s="4"/>
      <c r="M35" s="4"/>
      <c r="N35" s="4"/>
      <c r="O35" s="4"/>
      <c r="P35" s="4"/>
      <c r="Q35" s="4"/>
      <c r="R35" s="4">
        <v>3</v>
      </c>
      <c r="S35" s="3"/>
      <c r="T35" s="3"/>
    </row>
    <row r="36" spans="1:20" x14ac:dyDescent="0.2">
      <c r="A36" s="4">
        <v>9066.25</v>
      </c>
      <c r="B36" s="4"/>
      <c r="C36" s="29"/>
      <c r="D36" s="4">
        <v>1000</v>
      </c>
      <c r="E36" s="25">
        <v>43599</v>
      </c>
      <c r="F36" s="3" t="s">
        <v>8</v>
      </c>
      <c r="G36" s="18"/>
      <c r="H36" s="4"/>
      <c r="I36" s="3"/>
      <c r="J36" s="4">
        <v>1000</v>
      </c>
      <c r="K36" s="4"/>
      <c r="L36" s="4"/>
      <c r="M36" s="4"/>
      <c r="N36" s="4"/>
      <c r="O36" s="4"/>
      <c r="P36" s="4"/>
      <c r="Q36" s="4"/>
      <c r="R36" s="3"/>
      <c r="S36" s="3"/>
      <c r="T36" s="3"/>
    </row>
    <row r="37" spans="1:20" x14ac:dyDescent="0.2">
      <c r="A37" s="4">
        <v>8941.25</v>
      </c>
      <c r="B37" s="4">
        <v>125</v>
      </c>
      <c r="C37" s="29">
        <v>1825</v>
      </c>
      <c r="D37" s="4"/>
      <c r="E37" s="25">
        <v>43591</v>
      </c>
      <c r="F37" s="3" t="s">
        <v>9</v>
      </c>
      <c r="G37" s="18"/>
      <c r="H37" s="4"/>
      <c r="I37" s="3"/>
      <c r="J37" s="3"/>
      <c r="K37" s="4"/>
      <c r="L37" s="4"/>
      <c r="M37" s="4">
        <v>125</v>
      </c>
      <c r="N37" s="4"/>
      <c r="O37" s="4"/>
      <c r="P37" s="4"/>
      <c r="Q37" s="4"/>
      <c r="R37" s="3"/>
      <c r="S37" s="3"/>
      <c r="T37" s="3"/>
    </row>
    <row r="38" spans="1:20" x14ac:dyDescent="0.2">
      <c r="A38" s="4">
        <v>8801.25</v>
      </c>
      <c r="B38" s="4">
        <v>140</v>
      </c>
      <c r="C38" s="29">
        <v>1826</v>
      </c>
      <c r="D38" s="4"/>
      <c r="E38" s="25">
        <v>43598</v>
      </c>
      <c r="F38" s="3" t="s">
        <v>10</v>
      </c>
      <c r="G38" s="18"/>
      <c r="H38" s="4"/>
      <c r="I38" s="3"/>
      <c r="J38" s="3"/>
      <c r="K38" s="4"/>
      <c r="L38" s="4"/>
      <c r="M38" s="4"/>
      <c r="N38" s="4"/>
      <c r="O38" s="4">
        <v>140</v>
      </c>
      <c r="P38" s="4"/>
      <c r="Q38" s="4"/>
      <c r="R38" s="3"/>
      <c r="S38" s="3"/>
      <c r="T38" s="3"/>
    </row>
    <row r="39" spans="1:20" x14ac:dyDescent="0.2">
      <c r="A39" s="4">
        <v>8700.25</v>
      </c>
      <c r="B39" s="4">
        <v>101</v>
      </c>
      <c r="C39" s="29">
        <v>1827</v>
      </c>
      <c r="D39" s="4"/>
      <c r="E39" s="25">
        <v>43605</v>
      </c>
      <c r="F39" s="3" t="s">
        <v>9</v>
      </c>
      <c r="G39" s="18"/>
      <c r="H39" s="4"/>
      <c r="I39" s="3"/>
      <c r="J39" s="3"/>
      <c r="K39" s="4"/>
      <c r="L39" s="4"/>
      <c r="M39" s="4">
        <v>101</v>
      </c>
      <c r="N39" s="4"/>
      <c r="O39" s="4"/>
      <c r="P39" s="4"/>
      <c r="Q39" s="4"/>
      <c r="R39" s="3"/>
      <c r="S39" s="3"/>
      <c r="T39" s="3"/>
    </row>
    <row r="40" spans="1:20" x14ac:dyDescent="0.2">
      <c r="A40" s="4">
        <v>8622.25</v>
      </c>
      <c r="B40" s="4">
        <v>78</v>
      </c>
      <c r="C40" s="29">
        <v>1828</v>
      </c>
      <c r="D40" s="4"/>
      <c r="E40" s="25">
        <v>43608</v>
      </c>
      <c r="F40" s="3" t="s">
        <v>9</v>
      </c>
      <c r="G40" s="18"/>
      <c r="H40" s="4"/>
      <c r="I40" s="3"/>
      <c r="J40" s="3"/>
      <c r="K40" s="4"/>
      <c r="L40" s="4"/>
      <c r="M40" s="4">
        <v>78</v>
      </c>
      <c r="N40" s="4"/>
      <c r="O40" s="4"/>
      <c r="P40" s="4"/>
      <c r="Q40" s="4"/>
      <c r="R40" s="3"/>
      <c r="S40" s="3"/>
      <c r="T40" s="3"/>
    </row>
    <row r="41" spans="1:20" x14ac:dyDescent="0.2">
      <c r="A41" s="4">
        <v>8611.7099999999991</v>
      </c>
      <c r="B41" s="4">
        <v>10.54</v>
      </c>
      <c r="C41" s="29">
        <v>1829</v>
      </c>
      <c r="D41" s="4"/>
      <c r="E41" s="25">
        <v>43608</v>
      </c>
      <c r="F41" s="3" t="s">
        <v>11</v>
      </c>
      <c r="G41" s="18"/>
      <c r="H41" s="4"/>
      <c r="I41" s="3"/>
      <c r="J41" s="3"/>
      <c r="K41" s="4"/>
      <c r="L41" s="4">
        <v>10.54</v>
      </c>
      <c r="M41" s="4"/>
      <c r="N41" s="4"/>
      <c r="O41" s="4"/>
      <c r="P41" s="4"/>
      <c r="Q41" s="4"/>
      <c r="R41" s="3"/>
      <c r="S41" s="3"/>
      <c r="T41" s="3"/>
    </row>
    <row r="42" spans="1:20" x14ac:dyDescent="0.2">
      <c r="A42" s="4">
        <v>8382.2999999999993</v>
      </c>
      <c r="B42" s="4">
        <v>229.41</v>
      </c>
      <c r="C42" s="29">
        <v>1830</v>
      </c>
      <c r="D42" s="4"/>
      <c r="E42" s="25">
        <v>43608</v>
      </c>
      <c r="F42" s="3" t="s">
        <v>11</v>
      </c>
      <c r="G42" s="18"/>
      <c r="H42" s="4"/>
      <c r="I42" s="3"/>
      <c r="J42" s="3"/>
      <c r="K42" s="4">
        <v>229.41</v>
      </c>
      <c r="L42" s="4"/>
      <c r="M42" s="4"/>
      <c r="N42" s="4"/>
      <c r="O42" s="4"/>
      <c r="P42" s="4"/>
      <c r="Q42" s="4"/>
      <c r="R42" s="3"/>
      <c r="S42" s="3"/>
      <c r="T42" s="3"/>
    </row>
    <row r="43" spans="1:20" x14ac:dyDescent="0.2">
      <c r="A43" s="17">
        <v>8379.2999999999993</v>
      </c>
      <c r="B43" s="4">
        <v>3</v>
      </c>
      <c r="C43" s="33"/>
      <c r="D43" s="3"/>
      <c r="E43" s="25">
        <v>43616</v>
      </c>
      <c r="F43" s="3" t="s">
        <v>6</v>
      </c>
      <c r="G43" s="18">
        <v>43604</v>
      </c>
      <c r="H43" s="4">
        <v>8379.2999999999993</v>
      </c>
      <c r="I43" s="3"/>
      <c r="J43" s="3"/>
      <c r="K43" s="4"/>
      <c r="L43" s="4"/>
      <c r="M43" s="4"/>
      <c r="N43" s="4"/>
      <c r="O43" s="4"/>
      <c r="P43" s="4"/>
      <c r="Q43" s="4"/>
      <c r="R43" s="3"/>
      <c r="S43" s="3"/>
      <c r="T43" s="3"/>
    </row>
    <row r="44" spans="1:20" x14ac:dyDescent="0.2">
      <c r="A44" s="4">
        <v>8105.24</v>
      </c>
      <c r="B44" s="4">
        <v>274.06</v>
      </c>
      <c r="C44" s="29">
        <v>1831</v>
      </c>
      <c r="D44" s="4"/>
      <c r="E44" s="25">
        <v>43634</v>
      </c>
      <c r="F44" s="3" t="s">
        <v>10</v>
      </c>
      <c r="G44" s="18"/>
      <c r="H44" s="4"/>
      <c r="I44" s="3"/>
      <c r="J44" s="3"/>
      <c r="K44" s="4"/>
      <c r="L44" s="4"/>
      <c r="M44" s="4"/>
      <c r="N44" s="4"/>
      <c r="O44" s="4">
        <v>274.06</v>
      </c>
      <c r="P44" s="4"/>
      <c r="Q44" s="4"/>
      <c r="R44" s="3"/>
      <c r="S44" s="3"/>
      <c r="T44" s="3"/>
    </row>
    <row r="45" spans="1:20" x14ac:dyDescent="0.2">
      <c r="A45" s="4">
        <v>8094.67</v>
      </c>
      <c r="B45" s="4">
        <v>10.57</v>
      </c>
      <c r="C45" s="29">
        <v>1832</v>
      </c>
      <c r="D45" s="4"/>
      <c r="E45" s="25">
        <v>43640</v>
      </c>
      <c r="F45" s="3" t="s">
        <v>11</v>
      </c>
      <c r="G45" s="18"/>
      <c r="H45" s="4"/>
      <c r="I45" s="3"/>
      <c r="J45" s="3"/>
      <c r="K45" s="4"/>
      <c r="L45" s="4">
        <v>10.57</v>
      </c>
      <c r="M45" s="4"/>
      <c r="N45" s="4"/>
      <c r="O45" s="4"/>
      <c r="P45" s="4"/>
      <c r="Q45" s="4"/>
      <c r="R45" s="3"/>
      <c r="S45" s="3"/>
      <c r="T45" s="3"/>
    </row>
    <row r="46" spans="1:20" x14ac:dyDescent="0.2">
      <c r="A46" s="4">
        <v>7833.52</v>
      </c>
      <c r="B46" s="4">
        <v>261.14999999999998</v>
      </c>
      <c r="C46" s="29">
        <v>1834</v>
      </c>
      <c r="D46" s="4"/>
      <c r="E46" s="25">
        <v>43640</v>
      </c>
      <c r="F46" s="3" t="s">
        <v>11</v>
      </c>
      <c r="G46" s="18"/>
      <c r="H46" s="4"/>
      <c r="I46" s="3"/>
      <c r="J46" s="3"/>
      <c r="K46" s="4">
        <v>261.14999999999998</v>
      </c>
      <c r="L46" s="4"/>
      <c r="M46" s="4"/>
      <c r="N46" s="4"/>
      <c r="O46" s="4"/>
      <c r="P46" s="4"/>
      <c r="Q46" s="4"/>
      <c r="R46" s="3"/>
      <c r="S46" s="3"/>
      <c r="T46" s="3"/>
    </row>
    <row r="47" spans="1:20" x14ac:dyDescent="0.2">
      <c r="A47" s="17">
        <v>7830.52</v>
      </c>
      <c r="B47" s="4">
        <v>3</v>
      </c>
      <c r="C47" s="29"/>
      <c r="D47" s="4"/>
      <c r="E47" s="25">
        <v>43644</v>
      </c>
      <c r="F47" s="3" t="s">
        <v>6</v>
      </c>
      <c r="G47" s="18">
        <v>43646</v>
      </c>
      <c r="H47" s="4">
        <v>7830.52</v>
      </c>
      <c r="I47" s="3"/>
      <c r="J47" s="3"/>
      <c r="K47" s="4"/>
      <c r="L47" s="4"/>
      <c r="M47" s="4"/>
      <c r="N47" s="4"/>
      <c r="O47" s="4"/>
      <c r="P47" s="4"/>
      <c r="Q47" s="4"/>
      <c r="R47" s="4">
        <v>3</v>
      </c>
      <c r="S47" s="3"/>
      <c r="T47" s="3"/>
    </row>
    <row r="48" spans="1:20" x14ac:dyDescent="0.2">
      <c r="A48" s="4">
        <v>8630.52</v>
      </c>
      <c r="B48" s="4"/>
      <c r="C48" s="29"/>
      <c r="D48" s="4">
        <v>800</v>
      </c>
      <c r="E48" s="25">
        <v>43649</v>
      </c>
      <c r="F48" s="3" t="s">
        <v>8</v>
      </c>
      <c r="G48" s="18"/>
      <c r="H48" s="4"/>
      <c r="I48" s="3"/>
      <c r="J48" s="4">
        <v>800</v>
      </c>
      <c r="K48" s="4"/>
      <c r="L48" s="4"/>
      <c r="M48" s="4"/>
      <c r="N48" s="4"/>
      <c r="O48" s="4"/>
      <c r="P48" s="4"/>
      <c r="Q48" s="4"/>
      <c r="R48" s="3"/>
      <c r="S48" s="3"/>
      <c r="T48" s="3"/>
    </row>
    <row r="49" spans="1:20" x14ac:dyDescent="0.2">
      <c r="A49" s="4">
        <v>9730.52</v>
      </c>
      <c r="B49" s="4"/>
      <c r="C49" s="29"/>
      <c r="D49" s="4">
        <v>1100</v>
      </c>
      <c r="E49" s="25">
        <v>43663</v>
      </c>
      <c r="F49" s="3" t="s">
        <v>8</v>
      </c>
      <c r="G49" s="18"/>
      <c r="H49" s="4"/>
      <c r="I49" s="3"/>
      <c r="J49" s="4">
        <v>1100</v>
      </c>
      <c r="K49" s="4"/>
      <c r="L49" s="4"/>
      <c r="M49" s="4"/>
      <c r="N49" s="4"/>
      <c r="O49" s="4"/>
      <c r="P49" s="4"/>
      <c r="Q49" s="4"/>
      <c r="R49" s="3"/>
      <c r="S49" s="3"/>
      <c r="T49" s="3"/>
    </row>
    <row r="50" spans="1:20" x14ac:dyDescent="0.2">
      <c r="A50" s="4">
        <v>9651.92</v>
      </c>
      <c r="B50" s="4">
        <v>78.599999999999994</v>
      </c>
      <c r="C50" s="29">
        <v>1833</v>
      </c>
      <c r="D50" s="4"/>
      <c r="E50" s="25">
        <v>43655</v>
      </c>
      <c r="F50" s="3" t="s">
        <v>9</v>
      </c>
      <c r="G50" s="18"/>
      <c r="H50" s="4"/>
      <c r="I50" s="3"/>
      <c r="J50" s="3"/>
      <c r="K50" s="4"/>
      <c r="L50" s="4">
        <v>78.599999999999994</v>
      </c>
      <c r="M50" s="4"/>
      <c r="N50" s="4"/>
      <c r="O50" s="4"/>
      <c r="P50" s="4"/>
      <c r="Q50" s="4"/>
      <c r="R50" s="3"/>
      <c r="S50" s="3"/>
      <c r="T50" s="3"/>
    </row>
    <row r="51" spans="1:20" x14ac:dyDescent="0.2">
      <c r="A51" s="4">
        <v>9251.92</v>
      </c>
      <c r="B51" s="4">
        <v>400</v>
      </c>
      <c r="C51" s="29">
        <v>1835</v>
      </c>
      <c r="D51" s="4"/>
      <c r="E51" s="25">
        <v>43647</v>
      </c>
      <c r="F51" s="3" t="s">
        <v>18</v>
      </c>
      <c r="G51" s="18"/>
      <c r="H51" s="4"/>
      <c r="I51" s="3"/>
      <c r="J51" s="3"/>
      <c r="K51" s="4"/>
      <c r="L51" s="4"/>
      <c r="M51" s="4"/>
      <c r="N51" s="4"/>
      <c r="O51" s="4"/>
      <c r="P51" s="4"/>
      <c r="Q51" s="4">
        <v>400</v>
      </c>
      <c r="R51" s="3"/>
      <c r="S51" s="3"/>
      <c r="T51" s="3"/>
    </row>
    <row r="52" spans="1:20" x14ac:dyDescent="0.2">
      <c r="A52" s="4">
        <v>8753.92</v>
      </c>
      <c r="B52" s="4">
        <v>498</v>
      </c>
      <c r="C52" s="29">
        <v>1836</v>
      </c>
      <c r="D52" s="4"/>
      <c r="E52" s="25">
        <v>43662</v>
      </c>
      <c r="F52" s="3" t="s">
        <v>19</v>
      </c>
      <c r="G52" s="18"/>
      <c r="H52" s="4"/>
      <c r="I52" s="3"/>
      <c r="J52" s="3"/>
      <c r="K52" s="4"/>
      <c r="L52" s="4"/>
      <c r="M52" s="4"/>
      <c r="N52" s="4"/>
      <c r="O52" s="4"/>
      <c r="P52" s="4">
        <v>498</v>
      </c>
      <c r="Q52" s="4"/>
      <c r="R52" s="3"/>
      <c r="S52" s="3"/>
      <c r="T52" s="3"/>
    </row>
    <row r="53" spans="1:20" x14ac:dyDescent="0.2">
      <c r="A53" s="4">
        <v>8613.92</v>
      </c>
      <c r="B53" s="4">
        <v>140</v>
      </c>
      <c r="C53" s="29">
        <v>1837</v>
      </c>
      <c r="D53" s="4"/>
      <c r="E53" s="25">
        <v>43661</v>
      </c>
      <c r="F53" s="3" t="s">
        <v>10</v>
      </c>
      <c r="G53" s="18"/>
      <c r="H53" s="4"/>
      <c r="I53" s="3"/>
      <c r="J53" s="3"/>
      <c r="K53" s="4"/>
      <c r="L53" s="4"/>
      <c r="M53" s="4"/>
      <c r="N53" s="4"/>
      <c r="O53" s="4">
        <v>140</v>
      </c>
      <c r="P53" s="4"/>
      <c r="Q53" s="4"/>
      <c r="R53" s="3"/>
      <c r="S53" s="3"/>
      <c r="T53" s="3"/>
    </row>
    <row r="54" spans="1:20" x14ac:dyDescent="0.2">
      <c r="A54" s="4">
        <v>8583.92</v>
      </c>
      <c r="B54" s="4">
        <v>30</v>
      </c>
      <c r="C54" s="29">
        <v>1838</v>
      </c>
      <c r="D54" s="4"/>
      <c r="E54" s="25">
        <v>43661</v>
      </c>
      <c r="F54" s="3" t="s">
        <v>21</v>
      </c>
      <c r="G54" s="18"/>
      <c r="H54" s="4"/>
      <c r="I54" s="3"/>
      <c r="J54" s="3"/>
      <c r="K54" s="4"/>
      <c r="L54" s="4"/>
      <c r="M54" s="4"/>
      <c r="N54" s="4"/>
      <c r="O54" s="4"/>
      <c r="P54" s="4"/>
      <c r="Q54" s="4"/>
      <c r="R54" s="4">
        <v>30</v>
      </c>
      <c r="S54" s="3"/>
      <c r="T54" s="3"/>
    </row>
    <row r="55" spans="1:20" x14ac:dyDescent="0.2">
      <c r="A55" s="4">
        <v>8573.33</v>
      </c>
      <c r="B55" s="4">
        <v>10.59</v>
      </c>
      <c r="C55" s="29">
        <v>1841</v>
      </c>
      <c r="D55" s="4"/>
      <c r="E55" s="25">
        <v>43670</v>
      </c>
      <c r="F55" s="3" t="s">
        <v>11</v>
      </c>
      <c r="G55" s="18"/>
      <c r="H55" s="4"/>
      <c r="I55" s="3"/>
      <c r="J55" s="3"/>
      <c r="K55" s="4"/>
      <c r="L55" s="4"/>
      <c r="M55" s="4"/>
      <c r="N55" s="4"/>
      <c r="O55" s="4">
        <v>10.59</v>
      </c>
      <c r="P55" s="4"/>
      <c r="Q55" s="4"/>
      <c r="R55" s="3"/>
      <c r="S55" s="3"/>
      <c r="T55" s="3"/>
    </row>
    <row r="56" spans="1:20" x14ac:dyDescent="0.2">
      <c r="A56" s="4">
        <v>8164.68</v>
      </c>
      <c r="B56" s="4">
        <v>408.65</v>
      </c>
      <c r="C56" s="29">
        <v>1842</v>
      </c>
      <c r="D56" s="4"/>
      <c r="E56" s="25">
        <v>43670</v>
      </c>
      <c r="F56" s="3" t="s">
        <v>11</v>
      </c>
      <c r="G56" s="18"/>
      <c r="H56" s="4"/>
      <c r="I56" s="3"/>
      <c r="J56" s="3"/>
      <c r="K56" s="4">
        <v>408.65</v>
      </c>
      <c r="L56" s="4"/>
      <c r="M56" s="4"/>
      <c r="N56" s="4"/>
      <c r="O56" s="4"/>
      <c r="P56" s="4"/>
      <c r="Q56" s="4"/>
      <c r="R56" s="3"/>
      <c r="S56" s="3"/>
      <c r="T56" s="3"/>
    </row>
    <row r="57" spans="1:20" s="40" customFormat="1" ht="17" thickBot="1" x14ac:dyDescent="0.25">
      <c r="A57" s="42">
        <v>8161.68</v>
      </c>
      <c r="B57" s="36">
        <v>3</v>
      </c>
      <c r="C57" s="38"/>
      <c r="D57" s="36"/>
      <c r="E57" s="39">
        <v>43677</v>
      </c>
      <c r="F57" s="37" t="s">
        <v>6</v>
      </c>
      <c r="G57" s="43">
        <v>43677</v>
      </c>
      <c r="H57" s="36">
        <v>8161.68</v>
      </c>
      <c r="I57" s="37"/>
      <c r="J57" s="37"/>
      <c r="K57" s="36"/>
      <c r="L57" s="36"/>
      <c r="M57" s="36"/>
      <c r="N57" s="36"/>
      <c r="O57" s="36"/>
      <c r="P57" s="36"/>
      <c r="Q57" s="36"/>
      <c r="R57" s="37"/>
      <c r="S57" s="37"/>
      <c r="T57" s="37"/>
    </row>
    <row r="58" spans="1:20" s="21" customFormat="1" x14ac:dyDescent="0.2">
      <c r="A58" s="19">
        <f>A57-B58</f>
        <v>8036.68</v>
      </c>
      <c r="B58" s="19">
        <v>125</v>
      </c>
      <c r="C58" s="30">
        <v>1843</v>
      </c>
      <c r="D58" s="19"/>
      <c r="E58" s="26">
        <v>43684</v>
      </c>
      <c r="F58" s="44" t="s">
        <v>9</v>
      </c>
      <c r="G58" s="20"/>
      <c r="H58" s="19"/>
      <c r="I58" s="19"/>
      <c r="J58" s="19"/>
      <c r="K58" s="19"/>
      <c r="L58" s="19"/>
      <c r="M58" s="19">
        <v>125</v>
      </c>
      <c r="N58" s="19"/>
      <c r="O58" s="19"/>
      <c r="P58" s="19"/>
      <c r="Q58" s="19"/>
      <c r="R58" s="19"/>
      <c r="S58" s="19"/>
      <c r="T58" s="13"/>
    </row>
    <row r="59" spans="1:20" s="21" customFormat="1" x14ac:dyDescent="0.2">
      <c r="A59" s="19">
        <f>A58-B59</f>
        <v>7762.62</v>
      </c>
      <c r="B59" s="19">
        <v>274.06</v>
      </c>
      <c r="C59" s="30">
        <v>1844</v>
      </c>
      <c r="D59" s="19"/>
      <c r="E59" s="26">
        <v>43689</v>
      </c>
      <c r="F59" s="44" t="s">
        <v>48</v>
      </c>
      <c r="G59" s="20"/>
      <c r="H59" s="19"/>
      <c r="I59" s="19"/>
      <c r="J59" s="19"/>
      <c r="K59" s="19"/>
      <c r="L59" s="19"/>
      <c r="M59" s="19"/>
      <c r="N59" s="19"/>
      <c r="O59" s="19">
        <v>274.06</v>
      </c>
      <c r="P59" s="19"/>
      <c r="Q59" s="19"/>
      <c r="R59" s="19"/>
      <c r="S59" s="19"/>
      <c r="T59" s="13"/>
    </row>
    <row r="60" spans="1:20" s="51" customFormat="1" x14ac:dyDescent="0.2">
      <c r="A60" s="45"/>
      <c r="B60" s="45">
        <v>7762.62</v>
      </c>
      <c r="C60" s="46"/>
      <c r="D60" s="45"/>
      <c r="E60" s="47">
        <v>43693</v>
      </c>
      <c r="F60" s="48" t="s">
        <v>70</v>
      </c>
      <c r="G60" s="49"/>
      <c r="H60" s="45"/>
      <c r="I60" s="45"/>
      <c r="J60" s="45">
        <v>-7762.62</v>
      </c>
      <c r="K60" s="45"/>
      <c r="L60" s="45"/>
      <c r="M60" s="45"/>
      <c r="N60" s="45"/>
      <c r="O60" s="45"/>
      <c r="P60" s="45"/>
      <c r="Q60" s="45"/>
      <c r="R60" s="45"/>
      <c r="S60" s="45"/>
      <c r="T60" s="50"/>
    </row>
    <row r="61" spans="1:20" s="21" customFormat="1" x14ac:dyDescent="0.2">
      <c r="A61" s="19"/>
      <c r="B61" s="52" t="s">
        <v>65</v>
      </c>
      <c r="C61" s="30"/>
      <c r="D61" s="19"/>
      <c r="E61" s="26"/>
      <c r="F61" s="44"/>
      <c r="G61" s="20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3"/>
    </row>
    <row r="62" spans="1:20" x14ac:dyDescent="0.2">
      <c r="A62" s="17">
        <v>7962.62</v>
      </c>
      <c r="B62" s="4"/>
      <c r="C62" s="29"/>
      <c r="D62" s="4">
        <v>7962.62</v>
      </c>
      <c r="E62" s="25">
        <v>43693</v>
      </c>
      <c r="F62" s="3" t="s">
        <v>43</v>
      </c>
      <c r="G62" s="14"/>
      <c r="H62" s="4"/>
      <c r="I62" s="4"/>
      <c r="J62" s="4">
        <v>7962.62</v>
      </c>
      <c r="K62" s="4"/>
      <c r="L62" s="4"/>
      <c r="M62" s="4"/>
      <c r="N62" s="4"/>
      <c r="O62" s="4"/>
      <c r="P62" s="4"/>
      <c r="Q62" s="4"/>
      <c r="R62" s="4"/>
      <c r="S62" s="4"/>
      <c r="T62" s="3"/>
    </row>
    <row r="63" spans="1:20" x14ac:dyDescent="0.2">
      <c r="A63" s="4"/>
      <c r="B63" s="4"/>
      <c r="C63" s="29"/>
      <c r="D63" s="4"/>
      <c r="E63" s="25"/>
      <c r="F63" s="3"/>
      <c r="G63" s="14">
        <v>43707</v>
      </c>
      <c r="H63" s="4">
        <v>7962.62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3"/>
    </row>
    <row r="64" spans="1:20" x14ac:dyDescent="0.2">
      <c r="A64" s="17">
        <f>A62+D64-B64</f>
        <v>9012.619999999999</v>
      </c>
      <c r="B64" s="4"/>
      <c r="C64" s="31"/>
      <c r="D64" s="4">
        <v>1050</v>
      </c>
      <c r="E64" s="25">
        <v>43713</v>
      </c>
      <c r="F64" s="3" t="s">
        <v>43</v>
      </c>
      <c r="G64" s="14"/>
      <c r="H64" s="4"/>
      <c r="I64" s="4"/>
      <c r="J64" s="4">
        <v>1050</v>
      </c>
      <c r="K64" s="4"/>
      <c r="L64" s="4"/>
      <c r="M64" s="4"/>
      <c r="N64" s="4"/>
      <c r="O64" s="4"/>
      <c r="P64" s="4"/>
      <c r="Q64" s="4"/>
      <c r="R64" s="4"/>
      <c r="S64" s="4"/>
      <c r="T64" s="3"/>
    </row>
    <row r="65" spans="1:20" x14ac:dyDescent="0.2">
      <c r="A65" s="4"/>
      <c r="B65" s="4"/>
      <c r="C65" s="31"/>
      <c r="D65" s="4"/>
      <c r="E65" s="25"/>
      <c r="F65" s="3"/>
      <c r="G65" s="14">
        <v>43738</v>
      </c>
      <c r="H65" s="4">
        <v>9012.6200000000008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3"/>
    </row>
    <row r="66" spans="1:20" x14ac:dyDescent="0.2">
      <c r="A66" s="4">
        <f>A64+D66-B66</f>
        <v>8872.619999999999</v>
      </c>
      <c r="B66" s="4">
        <v>140</v>
      </c>
      <c r="C66" s="31" t="s">
        <v>44</v>
      </c>
      <c r="D66" s="4"/>
      <c r="E66" s="25">
        <v>43742</v>
      </c>
      <c r="F66" s="35" t="s">
        <v>48</v>
      </c>
      <c r="G66" s="14"/>
      <c r="H66" s="4"/>
      <c r="I66" s="4"/>
      <c r="J66" s="4"/>
      <c r="K66" s="4"/>
      <c r="L66" s="4"/>
      <c r="M66" s="4"/>
      <c r="N66" s="4"/>
      <c r="O66" s="4">
        <v>140</v>
      </c>
      <c r="P66" s="4"/>
      <c r="Q66" s="4"/>
      <c r="R66" s="4"/>
      <c r="S66" s="4"/>
      <c r="T66" s="3"/>
    </row>
    <row r="67" spans="1:20" x14ac:dyDescent="0.2">
      <c r="A67" s="4">
        <f t="shared" ref="A67:A87" si="0">A66+D67-B67</f>
        <v>8851.4</v>
      </c>
      <c r="B67" s="4">
        <v>21.22</v>
      </c>
      <c r="C67" s="31"/>
      <c r="D67" s="4"/>
      <c r="E67" s="25">
        <v>43745</v>
      </c>
      <c r="F67" s="3" t="s">
        <v>45</v>
      </c>
      <c r="G67" s="14"/>
      <c r="H67" s="4"/>
      <c r="I67" s="4"/>
      <c r="J67" s="4"/>
      <c r="K67" s="4"/>
      <c r="L67" s="4">
        <v>21.22</v>
      </c>
      <c r="M67" s="4"/>
      <c r="N67" s="4"/>
      <c r="O67" s="4"/>
      <c r="P67" s="4"/>
      <c r="Q67" s="4"/>
      <c r="R67" s="4"/>
      <c r="S67" s="4"/>
      <c r="T67" s="3"/>
    </row>
    <row r="68" spans="1:20" x14ac:dyDescent="0.2">
      <c r="A68" s="4">
        <f t="shared" si="0"/>
        <v>6078.5599999999995</v>
      </c>
      <c r="B68" s="4">
        <v>2772.84</v>
      </c>
      <c r="C68" s="31" t="s">
        <v>46</v>
      </c>
      <c r="D68" s="4"/>
      <c r="E68" s="25">
        <v>43745</v>
      </c>
      <c r="F68" s="35" t="s">
        <v>64</v>
      </c>
      <c r="G68" s="1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v>2772.84</v>
      </c>
      <c r="S68" s="4"/>
      <c r="T68" s="3"/>
    </row>
    <row r="69" spans="1:20" x14ac:dyDescent="0.2">
      <c r="A69" s="4">
        <f t="shared" si="0"/>
        <v>5625.36</v>
      </c>
      <c r="B69" s="4">
        <v>453.2</v>
      </c>
      <c r="C69" s="31" t="s">
        <v>47</v>
      </c>
      <c r="D69" s="4"/>
      <c r="E69" s="25">
        <v>43745</v>
      </c>
      <c r="F69" s="35" t="s">
        <v>9</v>
      </c>
      <c r="G69" s="1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3"/>
    </row>
    <row r="70" spans="1:20" x14ac:dyDescent="0.2">
      <c r="A70" s="4">
        <f t="shared" si="0"/>
        <v>4706.7599999999993</v>
      </c>
      <c r="B70" s="4">
        <v>918.6</v>
      </c>
      <c r="C70" s="31"/>
      <c r="D70" s="4"/>
      <c r="E70" s="25">
        <v>43753</v>
      </c>
      <c r="F70" s="3" t="s">
        <v>45</v>
      </c>
      <c r="G70" s="14"/>
      <c r="H70" s="4"/>
      <c r="I70" s="4"/>
      <c r="J70" s="4"/>
      <c r="K70" s="4">
        <v>918.6</v>
      </c>
      <c r="L70" s="4"/>
      <c r="M70" s="4"/>
      <c r="N70" s="4"/>
      <c r="O70" s="4"/>
      <c r="P70" s="4"/>
      <c r="Q70" s="4"/>
      <c r="R70" s="4"/>
      <c r="S70" s="4"/>
      <c r="T70" s="3"/>
    </row>
    <row r="71" spans="1:20" x14ac:dyDescent="0.2">
      <c r="A71" s="4">
        <f t="shared" si="0"/>
        <v>4566.7599999999993</v>
      </c>
      <c r="B71" s="4">
        <v>140</v>
      </c>
      <c r="C71" s="27" t="s">
        <v>49</v>
      </c>
      <c r="D71" s="4"/>
      <c r="E71" s="25">
        <v>43762</v>
      </c>
      <c r="F71" s="3" t="s">
        <v>48</v>
      </c>
      <c r="G71" s="14"/>
      <c r="H71" s="4"/>
      <c r="I71" s="4"/>
      <c r="J71" s="4"/>
      <c r="K71" s="4"/>
      <c r="L71" s="4"/>
      <c r="M71" s="4"/>
      <c r="N71" s="4"/>
      <c r="O71" s="4">
        <v>140</v>
      </c>
      <c r="P71" s="4"/>
      <c r="Q71" s="4"/>
      <c r="R71" s="4"/>
      <c r="S71" s="4"/>
      <c r="T71" s="3"/>
    </row>
    <row r="72" spans="1:20" x14ac:dyDescent="0.2">
      <c r="A72" s="17">
        <f t="shared" si="0"/>
        <v>4488.1599999999989</v>
      </c>
      <c r="B72" s="4">
        <v>78.599999999999994</v>
      </c>
      <c r="C72" s="27" t="s">
        <v>50</v>
      </c>
      <c r="D72" s="4"/>
      <c r="E72" s="25">
        <v>43766</v>
      </c>
      <c r="F72" s="3" t="s">
        <v>9</v>
      </c>
      <c r="G72" s="14"/>
      <c r="H72" s="4"/>
      <c r="I72" s="4"/>
      <c r="J72" s="4"/>
      <c r="K72" s="4"/>
      <c r="L72" s="4"/>
      <c r="M72" s="4">
        <v>78.599999999999994</v>
      </c>
      <c r="N72" s="4"/>
      <c r="O72" s="4"/>
      <c r="P72" s="4"/>
      <c r="Q72" s="4"/>
      <c r="R72" s="4"/>
      <c r="S72" s="4"/>
      <c r="T72" s="3"/>
    </row>
    <row r="73" spans="1:20" x14ac:dyDescent="0.2">
      <c r="A73" s="4"/>
      <c r="B73" s="4"/>
      <c r="C73" s="27"/>
      <c r="D73" s="4"/>
      <c r="E73" s="25"/>
      <c r="F73" s="3"/>
      <c r="G73" s="14">
        <v>43769</v>
      </c>
      <c r="H73" s="4">
        <v>4488.16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3"/>
    </row>
    <row r="74" spans="1:20" x14ac:dyDescent="0.2">
      <c r="A74" s="4">
        <f>A72+D74-B74</f>
        <v>4484.1599999999989</v>
      </c>
      <c r="B74" s="4">
        <v>4</v>
      </c>
      <c r="C74" s="31"/>
      <c r="D74" s="4"/>
      <c r="E74" s="25">
        <v>43770</v>
      </c>
      <c r="F74" s="3" t="s">
        <v>51</v>
      </c>
      <c r="G74" s="14"/>
      <c r="H74" s="4"/>
      <c r="I74" s="4"/>
      <c r="J74" s="4"/>
      <c r="K74" s="4"/>
      <c r="L74" s="4"/>
      <c r="M74" s="4"/>
      <c r="N74" s="4"/>
      <c r="O74" s="4"/>
      <c r="P74" s="4"/>
      <c r="Q74" s="4"/>
      <c r="R74" s="4">
        <v>4</v>
      </c>
      <c r="S74" s="4"/>
      <c r="T74" s="3"/>
    </row>
    <row r="75" spans="1:20" x14ac:dyDescent="0.2">
      <c r="A75" s="17">
        <f t="shared" si="0"/>
        <v>4204.7799999999988</v>
      </c>
      <c r="B75" s="4">
        <v>279.38</v>
      </c>
      <c r="C75" s="31"/>
      <c r="D75" s="4"/>
      <c r="E75" s="25">
        <v>43774</v>
      </c>
      <c r="F75" s="3" t="s">
        <v>45</v>
      </c>
      <c r="G75" s="14"/>
      <c r="H75" s="4"/>
      <c r="I75" s="4"/>
      <c r="J75" s="4"/>
      <c r="K75" s="4">
        <v>279.38</v>
      </c>
      <c r="L75" s="4"/>
      <c r="M75" s="4"/>
      <c r="N75" s="4"/>
      <c r="O75" s="4"/>
      <c r="P75" s="4"/>
      <c r="Q75" s="4"/>
      <c r="R75" s="4"/>
      <c r="S75" s="4"/>
      <c r="T75" s="3"/>
    </row>
    <row r="76" spans="1:20" x14ac:dyDescent="0.2">
      <c r="A76" s="4"/>
      <c r="B76" s="4"/>
      <c r="C76" s="31"/>
      <c r="D76" s="4"/>
      <c r="E76" s="25"/>
      <c r="F76" s="3"/>
      <c r="G76" s="14">
        <v>43798</v>
      </c>
      <c r="H76" s="4">
        <v>4204.78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3"/>
    </row>
    <row r="77" spans="1:20" x14ac:dyDescent="0.2">
      <c r="A77" s="4">
        <f>A75+D77-B77</f>
        <v>4200.7799999999988</v>
      </c>
      <c r="B77" s="4">
        <v>4</v>
      </c>
      <c r="C77" s="31"/>
      <c r="D77" s="4"/>
      <c r="E77" s="25">
        <v>43801</v>
      </c>
      <c r="F77" s="3" t="s">
        <v>51</v>
      </c>
      <c r="G77" s="14"/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v>4</v>
      </c>
      <c r="S77" s="4"/>
      <c r="T77" s="3"/>
    </row>
    <row r="78" spans="1:20" x14ac:dyDescent="0.2">
      <c r="A78" s="4">
        <f t="shared" si="0"/>
        <v>4154.9199999999992</v>
      </c>
      <c r="B78" s="4">
        <v>45.86</v>
      </c>
      <c r="C78" s="31"/>
      <c r="D78" s="4"/>
      <c r="E78" s="25">
        <v>43802</v>
      </c>
      <c r="F78" s="3" t="s">
        <v>45</v>
      </c>
      <c r="G78" s="14"/>
      <c r="H78" s="4"/>
      <c r="I78" s="4"/>
      <c r="J78" s="4"/>
      <c r="K78" s="4">
        <v>45.86</v>
      </c>
      <c r="L78" s="4"/>
      <c r="M78" s="4"/>
      <c r="N78" s="4"/>
      <c r="O78" s="4"/>
      <c r="P78" s="4"/>
      <c r="Q78" s="4"/>
      <c r="R78" s="4"/>
      <c r="S78" s="4"/>
      <c r="T78" s="3"/>
    </row>
    <row r="79" spans="1:20" x14ac:dyDescent="0.2">
      <c r="A79" s="4">
        <f t="shared" si="0"/>
        <v>4704.9199999999992</v>
      </c>
      <c r="B79" s="4"/>
      <c r="C79" s="31"/>
      <c r="D79" s="4">
        <v>550</v>
      </c>
      <c r="E79" s="25">
        <v>43808</v>
      </c>
      <c r="F79" s="10" t="s">
        <v>52</v>
      </c>
      <c r="G79" s="14"/>
      <c r="H79" s="4"/>
      <c r="I79" s="4"/>
      <c r="J79" s="4">
        <v>550</v>
      </c>
      <c r="K79" s="4"/>
      <c r="L79" s="4"/>
      <c r="M79" s="4"/>
      <c r="N79" s="4"/>
      <c r="O79" s="4"/>
      <c r="P79" s="4"/>
      <c r="Q79" s="4"/>
      <c r="R79" s="4"/>
      <c r="S79" s="4"/>
      <c r="T79" s="3"/>
    </row>
    <row r="80" spans="1:20" x14ac:dyDescent="0.2">
      <c r="A80" s="4">
        <f t="shared" si="0"/>
        <v>5054.9199999999992</v>
      </c>
      <c r="B80" s="4"/>
      <c r="C80" s="31"/>
      <c r="D80" s="4">
        <v>350</v>
      </c>
      <c r="E80" s="25">
        <v>43808</v>
      </c>
      <c r="F80" s="10" t="s">
        <v>53</v>
      </c>
      <c r="G80" s="14"/>
      <c r="H80" s="4"/>
      <c r="I80" s="4"/>
      <c r="J80" s="4">
        <v>350</v>
      </c>
      <c r="K80" s="4"/>
      <c r="L80" s="4"/>
      <c r="M80" s="4"/>
      <c r="N80" s="4"/>
      <c r="O80" s="4"/>
      <c r="P80" s="4"/>
      <c r="Q80" s="4"/>
      <c r="R80" s="4"/>
      <c r="S80" s="4"/>
      <c r="T80" s="3"/>
    </row>
    <row r="81" spans="1:20" x14ac:dyDescent="0.2">
      <c r="A81" s="4">
        <f t="shared" si="0"/>
        <v>5954.9199999999992</v>
      </c>
      <c r="B81" s="4"/>
      <c r="C81" s="31"/>
      <c r="D81" s="4">
        <v>900</v>
      </c>
      <c r="E81" s="25">
        <v>43808</v>
      </c>
      <c r="F81" s="10" t="s">
        <v>54</v>
      </c>
      <c r="G81" s="14"/>
      <c r="H81" s="4"/>
      <c r="I81" s="4"/>
      <c r="J81" s="4">
        <v>900</v>
      </c>
      <c r="K81" s="4"/>
      <c r="L81" s="4"/>
      <c r="M81" s="4"/>
      <c r="N81" s="4"/>
      <c r="O81" s="4"/>
      <c r="P81" s="4"/>
      <c r="Q81" s="4"/>
      <c r="R81" s="4"/>
      <c r="S81" s="4"/>
      <c r="T81" s="3"/>
    </row>
    <row r="82" spans="1:20" x14ac:dyDescent="0.2">
      <c r="A82" s="4">
        <f t="shared" si="0"/>
        <v>5492.3199999999988</v>
      </c>
      <c r="B82" s="4">
        <v>462.6</v>
      </c>
      <c r="C82" s="27" t="s">
        <v>55</v>
      </c>
      <c r="D82" s="4"/>
      <c r="E82" s="25"/>
      <c r="F82" s="3" t="s">
        <v>9</v>
      </c>
      <c r="G82" s="14"/>
      <c r="H82" s="4"/>
      <c r="I82" s="4"/>
      <c r="J82" s="4"/>
      <c r="K82" s="4"/>
      <c r="L82" s="4"/>
      <c r="M82" s="4">
        <v>462.6</v>
      </c>
      <c r="N82" s="4"/>
      <c r="O82" s="4"/>
      <c r="P82" s="4"/>
      <c r="Q82" s="4"/>
      <c r="R82" s="4"/>
      <c r="S82" s="4"/>
      <c r="T82" s="3"/>
    </row>
    <row r="83" spans="1:20" x14ac:dyDescent="0.2">
      <c r="A83" s="4">
        <f t="shared" si="0"/>
        <v>8042.3199999999988</v>
      </c>
      <c r="B83" s="4"/>
      <c r="C83" s="31"/>
      <c r="D83" s="4">
        <v>2550</v>
      </c>
      <c r="E83" s="25">
        <v>43815</v>
      </c>
      <c r="F83" s="10" t="s">
        <v>56</v>
      </c>
      <c r="G83" s="14"/>
      <c r="H83" s="4"/>
      <c r="I83" s="4"/>
      <c r="J83" s="4">
        <v>2550</v>
      </c>
      <c r="K83" s="4"/>
      <c r="L83" s="4"/>
      <c r="M83" s="4"/>
      <c r="N83" s="4"/>
      <c r="O83" s="4"/>
      <c r="P83" s="4"/>
      <c r="Q83" s="4"/>
      <c r="R83" s="4"/>
      <c r="S83" s="4"/>
      <c r="T83" s="3"/>
    </row>
    <row r="84" spans="1:20" x14ac:dyDescent="0.2">
      <c r="A84" s="4">
        <f t="shared" si="0"/>
        <v>7708.5399999999991</v>
      </c>
      <c r="B84" s="4">
        <v>333.78</v>
      </c>
      <c r="C84" s="27" t="s">
        <v>58</v>
      </c>
      <c r="D84" s="4"/>
      <c r="E84" s="25">
        <v>43818</v>
      </c>
      <c r="F84" s="3" t="s">
        <v>57</v>
      </c>
      <c r="G84" s="14"/>
      <c r="H84" s="4"/>
      <c r="I84" s="4"/>
      <c r="J84" s="4"/>
      <c r="K84" s="4"/>
      <c r="L84" s="4"/>
      <c r="M84" s="4"/>
      <c r="N84" s="4">
        <v>333.78</v>
      </c>
      <c r="O84" s="4"/>
      <c r="P84" s="4"/>
      <c r="Q84" s="4"/>
      <c r="R84" s="4"/>
      <c r="S84" s="4"/>
      <c r="T84" s="3"/>
    </row>
    <row r="85" spans="1:20" x14ac:dyDescent="0.2">
      <c r="A85" s="4">
        <f t="shared" si="0"/>
        <v>8058.5399999999991</v>
      </c>
      <c r="B85" s="4"/>
      <c r="D85" s="4">
        <v>350</v>
      </c>
      <c r="E85" s="25">
        <v>43825</v>
      </c>
      <c r="F85" s="10" t="s">
        <v>59</v>
      </c>
      <c r="G85" s="14"/>
      <c r="H85" s="4"/>
      <c r="I85" s="4"/>
      <c r="J85" s="4">
        <v>350</v>
      </c>
      <c r="K85" s="4"/>
      <c r="L85" s="4"/>
      <c r="M85" s="4"/>
      <c r="N85" s="4"/>
      <c r="O85" s="4"/>
      <c r="P85" s="4"/>
      <c r="Q85" s="4"/>
      <c r="R85" s="4"/>
      <c r="S85" s="4"/>
      <c r="T85" s="3"/>
    </row>
    <row r="86" spans="1:20" ht="17" thickBot="1" x14ac:dyDescent="0.25">
      <c r="A86" s="4">
        <f t="shared" si="0"/>
        <v>7928.5399999999991</v>
      </c>
      <c r="B86" s="4">
        <v>130</v>
      </c>
      <c r="C86" s="27" t="s">
        <v>60</v>
      </c>
      <c r="D86" s="4"/>
      <c r="E86" s="25">
        <v>43825</v>
      </c>
      <c r="F86" s="3" t="s">
        <v>57</v>
      </c>
      <c r="G86" s="14"/>
      <c r="H86" s="4"/>
      <c r="I86" s="4"/>
      <c r="J86" s="4"/>
      <c r="K86" s="4"/>
      <c r="L86" s="4"/>
      <c r="M86" s="4"/>
      <c r="N86" s="4">
        <v>130</v>
      </c>
      <c r="O86" s="4"/>
      <c r="P86" s="4"/>
      <c r="Q86" s="4"/>
      <c r="R86" s="4"/>
      <c r="S86" s="4"/>
      <c r="T86" s="3"/>
    </row>
    <row r="87" spans="1:20" ht="17" thickBot="1" x14ac:dyDescent="0.25">
      <c r="A87" s="58">
        <f t="shared" si="0"/>
        <v>7849.9399999999987</v>
      </c>
      <c r="B87" s="3">
        <v>78.599999999999994</v>
      </c>
      <c r="C87" s="27" t="s">
        <v>61</v>
      </c>
      <c r="D87" s="3"/>
      <c r="E87" s="25">
        <v>43830</v>
      </c>
      <c r="F87" s="3" t="s">
        <v>9</v>
      </c>
      <c r="G87" s="14"/>
      <c r="H87" s="4"/>
      <c r="I87" s="4"/>
      <c r="J87" s="4"/>
      <c r="K87" s="4"/>
      <c r="L87" s="4"/>
      <c r="M87" s="4">
        <v>78.599999999999994</v>
      </c>
      <c r="N87" s="4"/>
      <c r="O87" s="4"/>
      <c r="P87" s="4"/>
      <c r="Q87" s="4"/>
      <c r="R87" s="4"/>
      <c r="S87" s="4"/>
      <c r="T87" s="3"/>
    </row>
    <row r="88" spans="1:20" s="40" customFormat="1" ht="17" thickBot="1" x14ac:dyDescent="0.25">
      <c r="A88" s="36"/>
      <c r="B88" s="37"/>
      <c r="C88" s="38"/>
      <c r="D88" s="37"/>
      <c r="E88" s="39"/>
      <c r="F88" s="37"/>
      <c r="G88" s="56">
        <v>43830</v>
      </c>
      <c r="H88" s="57">
        <v>7849.94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7"/>
    </row>
    <row r="89" spans="1:20" s="21" customFormat="1" x14ac:dyDescent="0.2">
      <c r="A89" s="19"/>
      <c r="B89" s="13"/>
      <c r="C89" s="30"/>
      <c r="D89" s="13"/>
      <c r="E89" s="26"/>
      <c r="F89" s="13"/>
      <c r="G89" s="41"/>
      <c r="H89" s="13"/>
      <c r="I89" s="13"/>
      <c r="J89" s="19">
        <f>SUM(J64:J85)+SUM(J7:J49)</f>
        <v>13900</v>
      </c>
      <c r="K89" s="19">
        <f>SUM(K7:K88)+SUM(L7:L88)</f>
        <v>2746.76</v>
      </c>
      <c r="L89" s="19"/>
      <c r="M89" s="19">
        <f t="shared" ref="M89:R89" si="1">SUM(M7:M88)</f>
        <v>1402.4</v>
      </c>
      <c r="N89" s="19">
        <f t="shared" si="1"/>
        <v>463.78</v>
      </c>
      <c r="O89" s="19">
        <f t="shared" si="1"/>
        <v>1678.7099999999998</v>
      </c>
      <c r="P89" s="19">
        <f t="shared" si="1"/>
        <v>498</v>
      </c>
      <c r="Q89" s="19">
        <f>SUM(Q7:Q88)</f>
        <v>1200</v>
      </c>
      <c r="R89" s="13">
        <f t="shared" si="1"/>
        <v>2935.84</v>
      </c>
      <c r="S89" s="13"/>
      <c r="T89" s="19"/>
    </row>
    <row r="90" spans="1:20" x14ac:dyDescent="0.2">
      <c r="A90" s="4"/>
      <c r="B90" s="3"/>
      <c r="C90" s="29"/>
      <c r="D90" s="3"/>
      <c r="E90" s="25"/>
      <c r="F90" s="3"/>
      <c r="G90" s="1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">
      <c r="A91" s="4"/>
      <c r="B91" s="3"/>
      <c r="C91" s="29"/>
      <c r="D91" s="3"/>
      <c r="E91" s="25"/>
      <c r="F91" s="3"/>
      <c r="G91" s="14"/>
      <c r="H91" s="3"/>
      <c r="I91" s="3"/>
      <c r="J91" s="7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">
      <c r="A92" s="4"/>
      <c r="B92" s="3"/>
      <c r="C92" s="29"/>
      <c r="D92" s="3"/>
      <c r="E92" s="25"/>
      <c r="F92" s="3"/>
      <c r="G92" s="1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">
      <c r="A93" s="4"/>
      <c r="B93" s="3"/>
      <c r="C93" s="29"/>
      <c r="D93" s="3"/>
      <c r="E93" s="25"/>
      <c r="F93" s="3"/>
      <c r="G93" s="1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">
      <c r="A94" s="3"/>
      <c r="B94" s="3"/>
      <c r="C94" s="29"/>
      <c r="D94" s="3"/>
      <c r="E94" s="25"/>
      <c r="H94" s="3"/>
      <c r="I94" s="3"/>
      <c r="N94" s="3"/>
      <c r="O94" s="3"/>
      <c r="P94" s="3"/>
      <c r="Q94" s="3"/>
      <c r="R94" s="3"/>
      <c r="S94" s="3"/>
      <c r="T94" s="3"/>
    </row>
    <row r="95" spans="1:20" x14ac:dyDescent="0.2">
      <c r="A95" s="3"/>
      <c r="B95" s="3"/>
      <c r="C95" s="29"/>
      <c r="D95" s="3"/>
      <c r="E95" s="25"/>
      <c r="F95" s="3"/>
      <c r="G95" s="1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">
      <c r="A96" s="3"/>
      <c r="B96" s="3"/>
      <c r="C96" s="29"/>
      <c r="D96" s="3"/>
      <c r="E96" s="25"/>
      <c r="F96" s="3"/>
      <c r="G96" s="1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">
      <c r="A97" s="3"/>
      <c r="B97" s="3"/>
      <c r="C97" s="29"/>
      <c r="D97" s="3"/>
      <c r="E97" s="25"/>
      <c r="F97" s="3"/>
      <c r="G97" s="1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">
      <c r="A98" s="3"/>
      <c r="B98" s="3"/>
      <c r="C98" s="29"/>
      <c r="D98" s="3"/>
      <c r="E98" s="25"/>
      <c r="F98" s="3"/>
      <c r="G98" s="1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">
      <c r="A99" s="3"/>
      <c r="B99" s="3"/>
      <c r="C99" s="29"/>
      <c r="D99" s="3"/>
      <c r="E99" s="25"/>
      <c r="F99" s="3"/>
      <c r="G99" s="1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">
      <c r="A100" s="3"/>
      <c r="B100" s="3"/>
      <c r="C100" s="29"/>
      <c r="D100" s="3"/>
      <c r="E100" s="25"/>
      <c r="F100" s="3"/>
      <c r="G100" s="1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">
      <c r="A101" s="3"/>
      <c r="B101" s="3"/>
      <c r="C101" s="29"/>
      <c r="D101" s="3"/>
      <c r="E101" s="25"/>
      <c r="F101" s="3"/>
      <c r="G101" s="1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">
      <c r="A102" s="3"/>
      <c r="B102" s="3"/>
      <c r="C102" s="29"/>
      <c r="D102" s="3"/>
      <c r="E102" s="25"/>
      <c r="F102" s="3"/>
      <c r="G102" s="1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">
      <c r="A103" s="3"/>
      <c r="B103" s="3"/>
      <c r="C103" s="29"/>
      <c r="D103" s="3"/>
      <c r="E103" s="25"/>
      <c r="F103" s="3"/>
      <c r="G103" s="1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">
      <c r="A104" s="3"/>
      <c r="B104" s="3"/>
      <c r="C104" s="29"/>
      <c r="D104" s="3"/>
      <c r="E104" s="25"/>
      <c r="F104" s="3"/>
      <c r="G104" s="1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">
      <c r="A105" s="3"/>
      <c r="B105" s="3"/>
      <c r="C105" s="29"/>
      <c r="D105" s="3"/>
      <c r="E105" s="25"/>
      <c r="F105" s="3"/>
      <c r="G105" s="1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">
      <c r="A106" s="3"/>
      <c r="B106" s="3"/>
      <c r="C106" s="29"/>
      <c r="D106" s="3"/>
      <c r="E106" s="25"/>
      <c r="F106" s="3"/>
      <c r="G106" s="1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3"/>
      <c r="B107" s="3"/>
      <c r="C107" s="29"/>
      <c r="D107" s="3"/>
      <c r="E107" s="25"/>
      <c r="F107" s="3"/>
      <c r="G107" s="1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">
      <c r="A108" s="3"/>
      <c r="B108" s="3"/>
      <c r="C108" s="29"/>
      <c r="D108" s="3"/>
      <c r="E108" s="25"/>
      <c r="F108" s="3"/>
      <c r="G108" s="1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">
      <c r="A109" s="3"/>
      <c r="B109" s="3"/>
      <c r="C109" s="29"/>
      <c r="D109" s="3"/>
      <c r="E109" s="25"/>
      <c r="F109" s="3"/>
      <c r="G109" s="1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">
      <c r="A110" s="3"/>
      <c r="B110" s="3"/>
      <c r="C110" s="29"/>
      <c r="D110" s="3"/>
      <c r="E110" s="25"/>
      <c r="F110" s="3"/>
      <c r="G110" s="1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">
      <c r="A111" s="3"/>
      <c r="B111" s="3"/>
      <c r="C111" s="29"/>
      <c r="D111" s="3"/>
      <c r="E111" s="25"/>
      <c r="F111" s="3"/>
      <c r="G111" s="1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">
      <c r="A112" s="3"/>
      <c r="B112" s="3"/>
      <c r="C112" s="29"/>
      <c r="D112" s="3"/>
      <c r="E112" s="25"/>
      <c r="F112" s="3"/>
      <c r="G112" s="1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">
      <c r="A113" s="3"/>
      <c r="B113" s="3"/>
      <c r="C113" s="29"/>
      <c r="D113" s="3"/>
      <c r="E113" s="25"/>
      <c r="F113" s="3"/>
      <c r="G113" s="1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">
      <c r="A114" s="3"/>
      <c r="B114" s="3"/>
      <c r="C114" s="29"/>
      <c r="D114" s="3"/>
      <c r="E114" s="25"/>
      <c r="F114" s="3"/>
      <c r="G114" s="1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2">
      <c r="A115" s="3"/>
      <c r="B115" s="3"/>
      <c r="C115" s="29"/>
      <c r="D115" s="3"/>
      <c r="E115" s="25"/>
      <c r="F115" s="3"/>
      <c r="G115" s="1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">
      <c r="A116" s="3"/>
      <c r="B116" s="3"/>
      <c r="C116" s="29"/>
      <c r="D116" s="3"/>
      <c r="E116" s="25"/>
      <c r="F116" s="3"/>
      <c r="G116" s="1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">
      <c r="A117" s="3"/>
      <c r="B117" s="3"/>
      <c r="C117" s="29"/>
      <c r="D117" s="3"/>
      <c r="E117" s="25"/>
      <c r="F117" s="3"/>
      <c r="G117" s="1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">
      <c r="A118" s="3"/>
      <c r="B118" s="3"/>
      <c r="C118" s="29"/>
      <c r="D118" s="3"/>
      <c r="E118" s="25"/>
      <c r="F118" s="3"/>
      <c r="G118" s="1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2">
      <c r="A119" s="3"/>
      <c r="B119" s="3"/>
      <c r="C119" s="29"/>
      <c r="D119" s="3"/>
      <c r="E119" s="25"/>
      <c r="F119" s="3"/>
      <c r="G119" s="1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2">
      <c r="A120" s="3"/>
      <c r="B120" s="3"/>
      <c r="C120" s="29"/>
      <c r="D120" s="3"/>
      <c r="E120" s="25"/>
      <c r="F120" s="3"/>
      <c r="G120" s="1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2">
      <c r="A121" s="3"/>
      <c r="B121" s="3"/>
      <c r="C121" s="29"/>
      <c r="D121" s="3"/>
      <c r="E121" s="25"/>
      <c r="F121" s="3"/>
      <c r="G121" s="1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2">
      <c r="A122" s="3"/>
      <c r="B122" s="3"/>
      <c r="C122" s="29"/>
      <c r="D122" s="3"/>
      <c r="E122" s="25"/>
      <c r="F122" s="3"/>
      <c r="G122" s="1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2">
      <c r="A123" s="3"/>
      <c r="B123" s="3"/>
      <c r="C123" s="29"/>
      <c r="D123" s="3"/>
      <c r="E123" s="25"/>
      <c r="F123" s="3"/>
      <c r="G123" s="1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2">
      <c r="A124" s="3"/>
      <c r="B124" s="3"/>
      <c r="C124" s="29"/>
      <c r="D124" s="3"/>
      <c r="E124" s="25"/>
      <c r="F124" s="3"/>
      <c r="G124" s="1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">
      <c r="A125" s="3"/>
      <c r="B125" s="3"/>
      <c r="C125" s="29"/>
      <c r="D125" s="3"/>
      <c r="E125" s="25"/>
      <c r="F125" s="3"/>
      <c r="G125" s="1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2">
      <c r="A126" s="3"/>
      <c r="B126" s="3"/>
      <c r="C126" s="29"/>
      <c r="D126" s="3"/>
      <c r="E126" s="25"/>
      <c r="F126" s="3"/>
      <c r="G126" s="1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2">
      <c r="A127" s="3"/>
      <c r="B127" s="3"/>
      <c r="C127" s="29"/>
      <c r="D127" s="3"/>
      <c r="E127" s="25"/>
      <c r="F127" s="3"/>
      <c r="G127" s="1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2">
      <c r="A128" s="3"/>
      <c r="B128" s="3"/>
      <c r="C128" s="29"/>
      <c r="D128" s="3"/>
      <c r="E128" s="25"/>
      <c r="F128" s="3"/>
      <c r="G128" s="1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2">
      <c r="A129" s="3"/>
      <c r="B129" s="3"/>
      <c r="C129" s="29"/>
      <c r="D129" s="3"/>
      <c r="E129" s="25"/>
      <c r="F129" s="3"/>
      <c r="G129" s="1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2">
      <c r="A130" s="3"/>
      <c r="B130" s="3"/>
      <c r="C130" s="29"/>
      <c r="D130" s="3"/>
      <c r="E130" s="25"/>
      <c r="F130" s="3"/>
      <c r="G130" s="1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2">
      <c r="A131" s="3"/>
      <c r="B131" s="3"/>
      <c r="C131" s="29"/>
      <c r="D131" s="3"/>
      <c r="E131" s="25"/>
      <c r="F131" s="3"/>
      <c r="G131" s="1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2">
      <c r="A132" s="3"/>
      <c r="B132" s="3"/>
      <c r="C132" s="29"/>
      <c r="D132" s="3"/>
      <c r="E132" s="25"/>
      <c r="F132" s="3"/>
      <c r="G132" s="1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2">
      <c r="A133" s="3"/>
      <c r="B133" s="3"/>
      <c r="C133" s="29"/>
      <c r="D133" s="3"/>
      <c r="E133" s="25"/>
      <c r="F133" s="3"/>
      <c r="G133" s="1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">
      <c r="A134" s="3"/>
      <c r="B134" s="3"/>
      <c r="C134" s="29"/>
      <c r="D134" s="3"/>
      <c r="E134" s="25"/>
      <c r="F134" s="3"/>
      <c r="G134" s="1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">
      <c r="A135" s="3"/>
      <c r="B135" s="3"/>
      <c r="C135" s="29"/>
      <c r="D135" s="3"/>
      <c r="E135" s="25"/>
      <c r="F135" s="3"/>
      <c r="G135" s="1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2">
      <c r="A136" s="3"/>
      <c r="B136" s="3"/>
      <c r="C136" s="29"/>
      <c r="D136" s="3"/>
      <c r="E136" s="25"/>
      <c r="F136" s="3"/>
      <c r="G136" s="1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2">
      <c r="A137" s="3"/>
      <c r="B137" s="3"/>
      <c r="C137" s="29"/>
      <c r="D137" s="3"/>
      <c r="E137" s="25"/>
      <c r="F137" s="3"/>
      <c r="G137" s="1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2">
      <c r="A138" s="3"/>
      <c r="B138" s="3"/>
      <c r="C138" s="29"/>
      <c r="D138" s="3"/>
      <c r="E138" s="25"/>
      <c r="F138" s="3"/>
      <c r="G138" s="1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2">
      <c r="A139" s="3"/>
      <c r="B139" s="3"/>
      <c r="C139" s="29"/>
      <c r="D139" s="3"/>
      <c r="E139" s="25"/>
      <c r="F139" s="3"/>
      <c r="G139" s="1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2">
      <c r="A140" s="3"/>
      <c r="B140" s="3"/>
      <c r="C140" s="29"/>
      <c r="D140" s="3"/>
      <c r="E140" s="25"/>
      <c r="F140" s="3"/>
      <c r="G140" s="1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">
      <c r="A141" s="3"/>
      <c r="B141" s="3"/>
      <c r="C141" s="29"/>
      <c r="D141" s="3"/>
      <c r="E141" s="25"/>
      <c r="F141" s="3"/>
      <c r="G141" s="1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">
      <c r="A142" s="3"/>
      <c r="B142" s="3"/>
      <c r="C142" s="29"/>
      <c r="D142" s="3"/>
      <c r="E142" s="25"/>
      <c r="F142" s="3"/>
      <c r="G142" s="1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">
      <c r="A143" s="3"/>
      <c r="B143" s="3"/>
      <c r="C143" s="29"/>
      <c r="D143" s="3"/>
      <c r="E143" s="25"/>
      <c r="F143" s="3"/>
      <c r="G143" s="1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">
      <c r="A144" s="3"/>
      <c r="B144" s="3"/>
      <c r="C144" s="29"/>
      <c r="D144" s="3"/>
      <c r="E144" s="25"/>
      <c r="F144" s="3"/>
      <c r="G144" s="1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">
      <c r="A145" s="3"/>
      <c r="B145" s="3"/>
      <c r="C145" s="29"/>
      <c r="D145" s="3"/>
      <c r="E145" s="25"/>
      <c r="F145" s="3"/>
      <c r="G145" s="1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">
      <c r="A146" s="3"/>
      <c r="B146" s="3"/>
      <c r="C146" s="29"/>
      <c r="D146" s="3"/>
      <c r="E146" s="25"/>
      <c r="F146" s="3"/>
      <c r="G146" s="1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">
      <c r="A147" s="3"/>
      <c r="B147" s="3"/>
      <c r="C147" s="29"/>
      <c r="D147" s="3"/>
      <c r="E147" s="25"/>
      <c r="F147" s="3"/>
      <c r="G147" s="1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">
      <c r="G148" s="22"/>
    </row>
    <row r="149" spans="1:20" x14ac:dyDescent="0.2">
      <c r="G149" s="22"/>
    </row>
    <row r="150" spans="1:20" x14ac:dyDescent="0.2">
      <c r="G150" s="22"/>
    </row>
    <row r="151" spans="1:20" x14ac:dyDescent="0.2">
      <c r="G151" s="22"/>
    </row>
    <row r="152" spans="1:20" x14ac:dyDescent="0.2">
      <c r="G152" s="22"/>
    </row>
    <row r="153" spans="1:20" x14ac:dyDescent="0.2">
      <c r="G153" s="22"/>
    </row>
    <row r="154" spans="1:20" x14ac:dyDescent="0.2">
      <c r="G154" s="22"/>
    </row>
    <row r="155" spans="1:20" x14ac:dyDescent="0.2">
      <c r="G155" s="22"/>
    </row>
    <row r="156" spans="1:20" x14ac:dyDescent="0.2">
      <c r="G156" s="22"/>
    </row>
    <row r="157" spans="1:20" x14ac:dyDescent="0.2">
      <c r="G157" s="22"/>
    </row>
    <row r="158" spans="1:20" x14ac:dyDescent="0.2">
      <c r="G158" s="22"/>
    </row>
    <row r="159" spans="1:20" x14ac:dyDescent="0.2">
      <c r="G159" s="22"/>
    </row>
    <row r="160" spans="1:20" x14ac:dyDescent="0.2">
      <c r="G160" s="22"/>
    </row>
    <row r="161" spans="7:7" x14ac:dyDescent="0.2">
      <c r="G161" s="22"/>
    </row>
    <row r="162" spans="7:7" x14ac:dyDescent="0.2">
      <c r="G162" s="22"/>
    </row>
    <row r="163" spans="7:7" x14ac:dyDescent="0.2">
      <c r="G163" s="22"/>
    </row>
    <row r="164" spans="7:7" x14ac:dyDescent="0.2">
      <c r="G164" s="22"/>
    </row>
    <row r="165" spans="7:7" x14ac:dyDescent="0.2">
      <c r="G165" s="22"/>
    </row>
    <row r="166" spans="7:7" x14ac:dyDescent="0.2">
      <c r="G166" s="22"/>
    </row>
    <row r="167" spans="7:7" x14ac:dyDescent="0.2">
      <c r="G167" s="22"/>
    </row>
    <row r="168" spans="7:7" x14ac:dyDescent="0.2">
      <c r="G168" s="22"/>
    </row>
    <row r="169" spans="7:7" x14ac:dyDescent="0.2">
      <c r="G169" s="22"/>
    </row>
    <row r="170" spans="7:7" x14ac:dyDescent="0.2">
      <c r="G170" s="22"/>
    </row>
    <row r="171" spans="7:7" x14ac:dyDescent="0.2">
      <c r="G171" s="22"/>
    </row>
    <row r="172" spans="7:7" x14ac:dyDescent="0.2">
      <c r="G172" s="22"/>
    </row>
    <row r="173" spans="7:7" x14ac:dyDescent="0.2">
      <c r="G173" s="22"/>
    </row>
    <row r="174" spans="7:7" x14ac:dyDescent="0.2">
      <c r="G174" s="22"/>
    </row>
    <row r="175" spans="7:7" x14ac:dyDescent="0.2">
      <c r="G175" s="22"/>
    </row>
    <row r="176" spans="7:7" x14ac:dyDescent="0.2">
      <c r="G176" s="22"/>
    </row>
    <row r="177" spans="7:7" x14ac:dyDescent="0.2">
      <c r="G177" s="22"/>
    </row>
    <row r="178" spans="7:7" x14ac:dyDescent="0.2">
      <c r="G178" s="22"/>
    </row>
    <row r="179" spans="7:7" x14ac:dyDescent="0.2">
      <c r="G179" s="22"/>
    </row>
    <row r="180" spans="7:7" x14ac:dyDescent="0.2">
      <c r="G180" s="22"/>
    </row>
    <row r="181" spans="7:7" x14ac:dyDescent="0.2">
      <c r="G181" s="22"/>
    </row>
    <row r="182" spans="7:7" x14ac:dyDescent="0.2">
      <c r="G182" s="22"/>
    </row>
    <row r="183" spans="7:7" x14ac:dyDescent="0.2">
      <c r="G183" s="22"/>
    </row>
    <row r="184" spans="7:7" x14ac:dyDescent="0.2">
      <c r="G184" s="22"/>
    </row>
    <row r="185" spans="7:7" x14ac:dyDescent="0.2">
      <c r="G185" s="22"/>
    </row>
    <row r="186" spans="7:7" x14ac:dyDescent="0.2">
      <c r="G186" s="22"/>
    </row>
    <row r="187" spans="7:7" x14ac:dyDescent="0.2">
      <c r="G187" s="22"/>
    </row>
    <row r="188" spans="7:7" x14ac:dyDescent="0.2">
      <c r="G188" s="22"/>
    </row>
    <row r="189" spans="7:7" x14ac:dyDescent="0.2">
      <c r="G189" s="22"/>
    </row>
    <row r="190" spans="7:7" x14ac:dyDescent="0.2">
      <c r="G190" s="22"/>
    </row>
    <row r="191" spans="7:7" x14ac:dyDescent="0.2">
      <c r="G191" s="22"/>
    </row>
    <row r="192" spans="7:7" x14ac:dyDescent="0.2">
      <c r="G192" s="22"/>
    </row>
    <row r="193" spans="7:7" x14ac:dyDescent="0.2">
      <c r="G193" s="22"/>
    </row>
    <row r="194" spans="7:7" x14ac:dyDescent="0.2">
      <c r="G194" s="22"/>
    </row>
    <row r="195" spans="7:7" x14ac:dyDescent="0.2">
      <c r="G195" s="22"/>
    </row>
    <row r="196" spans="7:7" x14ac:dyDescent="0.2">
      <c r="G196" s="22"/>
    </row>
    <row r="197" spans="7:7" x14ac:dyDescent="0.2">
      <c r="G197" s="22"/>
    </row>
    <row r="198" spans="7:7" x14ac:dyDescent="0.2">
      <c r="G198" s="22"/>
    </row>
    <row r="199" spans="7:7" x14ac:dyDescent="0.2">
      <c r="G199" s="22"/>
    </row>
    <row r="200" spans="7:7" x14ac:dyDescent="0.2">
      <c r="G200" s="22"/>
    </row>
    <row r="201" spans="7:7" x14ac:dyDescent="0.2">
      <c r="G201" s="22"/>
    </row>
    <row r="202" spans="7:7" x14ac:dyDescent="0.2">
      <c r="G202" s="22"/>
    </row>
    <row r="203" spans="7:7" x14ac:dyDescent="0.2">
      <c r="G203" s="22"/>
    </row>
    <row r="204" spans="7:7" x14ac:dyDescent="0.2">
      <c r="G204" s="22"/>
    </row>
    <row r="205" spans="7:7" x14ac:dyDescent="0.2">
      <c r="G205" s="22"/>
    </row>
    <row r="206" spans="7:7" x14ac:dyDescent="0.2">
      <c r="G206" s="22"/>
    </row>
    <row r="207" spans="7:7" x14ac:dyDescent="0.2">
      <c r="G207" s="22"/>
    </row>
    <row r="208" spans="7:7" x14ac:dyDescent="0.2">
      <c r="G208" s="22"/>
    </row>
    <row r="209" spans="7:7" x14ac:dyDescent="0.2">
      <c r="G209" s="22"/>
    </row>
    <row r="210" spans="7:7" x14ac:dyDescent="0.2">
      <c r="G210" s="22"/>
    </row>
    <row r="211" spans="7:7" x14ac:dyDescent="0.2">
      <c r="G211" s="22"/>
    </row>
    <row r="212" spans="7:7" x14ac:dyDescent="0.2">
      <c r="G212" s="22"/>
    </row>
    <row r="213" spans="7:7" x14ac:dyDescent="0.2">
      <c r="G213" s="22"/>
    </row>
    <row r="214" spans="7:7" x14ac:dyDescent="0.2">
      <c r="G214" s="22"/>
    </row>
    <row r="215" spans="7:7" x14ac:dyDescent="0.2">
      <c r="G215" s="22"/>
    </row>
    <row r="216" spans="7:7" x14ac:dyDescent="0.2">
      <c r="G216" s="22"/>
    </row>
    <row r="217" spans="7:7" x14ac:dyDescent="0.2">
      <c r="G217" s="22"/>
    </row>
    <row r="218" spans="7:7" x14ac:dyDescent="0.2">
      <c r="G218" s="22"/>
    </row>
    <row r="219" spans="7:7" x14ac:dyDescent="0.2">
      <c r="G219" s="22"/>
    </row>
    <row r="220" spans="7:7" x14ac:dyDescent="0.2">
      <c r="G220" s="22"/>
    </row>
    <row r="221" spans="7:7" x14ac:dyDescent="0.2">
      <c r="G221" s="22"/>
    </row>
    <row r="222" spans="7:7" x14ac:dyDescent="0.2">
      <c r="G222" s="22"/>
    </row>
    <row r="223" spans="7:7" x14ac:dyDescent="0.2">
      <c r="G223" s="22"/>
    </row>
    <row r="224" spans="7:7" x14ac:dyDescent="0.2">
      <c r="G224" s="22"/>
    </row>
    <row r="225" spans="7:7" x14ac:dyDescent="0.2">
      <c r="G225" s="22"/>
    </row>
    <row r="226" spans="7:7" x14ac:dyDescent="0.2">
      <c r="G226" s="22"/>
    </row>
    <row r="227" spans="7:7" x14ac:dyDescent="0.2">
      <c r="G227" s="22"/>
    </row>
    <row r="228" spans="7:7" x14ac:dyDescent="0.2">
      <c r="G228" s="22"/>
    </row>
    <row r="229" spans="7:7" x14ac:dyDescent="0.2">
      <c r="G229" s="22"/>
    </row>
    <row r="230" spans="7:7" x14ac:dyDescent="0.2">
      <c r="G230" s="22"/>
    </row>
    <row r="231" spans="7:7" x14ac:dyDescent="0.2">
      <c r="G231" s="22"/>
    </row>
    <row r="232" spans="7:7" x14ac:dyDescent="0.2">
      <c r="G232" s="22"/>
    </row>
    <row r="233" spans="7:7" x14ac:dyDescent="0.2">
      <c r="G233" s="22"/>
    </row>
    <row r="234" spans="7:7" x14ac:dyDescent="0.2">
      <c r="G234" s="22"/>
    </row>
    <row r="235" spans="7:7" x14ac:dyDescent="0.2">
      <c r="G235" s="22"/>
    </row>
    <row r="236" spans="7:7" x14ac:dyDescent="0.2">
      <c r="G236" s="22"/>
    </row>
    <row r="237" spans="7:7" x14ac:dyDescent="0.2">
      <c r="G237" s="22"/>
    </row>
    <row r="238" spans="7:7" x14ac:dyDescent="0.2">
      <c r="G238" s="22"/>
    </row>
    <row r="239" spans="7:7" x14ac:dyDescent="0.2">
      <c r="G239" s="22"/>
    </row>
    <row r="240" spans="7:7" x14ac:dyDescent="0.2">
      <c r="G240" s="22"/>
    </row>
  </sheetData>
  <phoneticPr fontId="12" type="noConversion"/>
  <printOptions headings="1" gridLines="1"/>
  <pageMargins left="0.7" right="0.7" top="0.75" bottom="0.75" header="0.3" footer="0.3"/>
  <pageSetup pageOrder="overThenDown" orientation="landscape" horizontalDpi="0" verticalDpi="0"/>
  <headerFooter>
    <oddFooter>&amp;R&amp;"Helvetica,Regular"&amp;9&amp;K000000&amp;P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94" workbookViewId="0">
      <selection activeCell="L15" sqref="L15"/>
    </sheetView>
  </sheetViews>
  <sheetFormatPr baseColWidth="10" defaultRowHeight="16" x14ac:dyDescent="0.2"/>
  <cols>
    <col min="1" max="10" width="10.83203125" style="6"/>
    <col min="11" max="11" width="11.1640625" style="6" customWidth="1"/>
    <col min="12" max="16384" width="10.83203125" style="6"/>
  </cols>
  <sheetData>
    <row r="1" spans="1:17" x14ac:dyDescent="0.2">
      <c r="A1" s="5" t="s">
        <v>15</v>
      </c>
      <c r="D1" s="6" t="s">
        <v>40</v>
      </c>
      <c r="L1" s="7"/>
      <c r="M1" s="7"/>
      <c r="N1" s="7"/>
      <c r="O1" s="7"/>
      <c r="Q1" s="7"/>
    </row>
    <row r="2" spans="1:17" s="2" customFormat="1" x14ac:dyDescent="0.2">
      <c r="A2" s="2" t="s">
        <v>37</v>
      </c>
      <c r="E2" s="8"/>
      <c r="K2" s="8"/>
      <c r="L2" s="8"/>
      <c r="M2" s="8"/>
      <c r="N2" s="8"/>
      <c r="O2" s="8"/>
      <c r="P2" s="9"/>
      <c r="Q2" s="8"/>
    </row>
    <row r="3" spans="1:17" x14ac:dyDescent="0.2">
      <c r="B3" s="7"/>
      <c r="C3" s="10"/>
      <c r="D3" s="7"/>
      <c r="E3" s="10"/>
      <c r="G3" s="10"/>
      <c r="H3" s="7"/>
      <c r="K3" s="7"/>
      <c r="L3" s="7"/>
      <c r="M3" s="7"/>
      <c r="N3" s="7"/>
      <c r="O3" s="7"/>
      <c r="P3" s="7"/>
      <c r="Q3" s="7"/>
    </row>
    <row r="4" spans="1:17" x14ac:dyDescent="0.2">
      <c r="A4" s="7"/>
      <c r="B4" s="6" t="s">
        <v>41</v>
      </c>
      <c r="E4" s="7">
        <f>Sheet1!J89</f>
        <v>13900</v>
      </c>
      <c r="F4" s="10" t="s">
        <v>31</v>
      </c>
      <c r="G4" s="7"/>
      <c r="H4" s="10"/>
    </row>
    <row r="5" spans="1:17" x14ac:dyDescent="0.2">
      <c r="E5" s="7">
        <f>Sheet1!Q89</f>
        <v>1200</v>
      </c>
      <c r="F5" s="6" t="s">
        <v>32</v>
      </c>
    </row>
    <row r="7" spans="1:17" x14ac:dyDescent="0.2">
      <c r="A7" s="55" t="s">
        <v>72</v>
      </c>
    </row>
    <row r="8" spans="1:17" x14ac:dyDescent="0.2">
      <c r="A8" s="7" t="s">
        <v>73</v>
      </c>
    </row>
    <row r="9" spans="1:17" x14ac:dyDescent="0.2">
      <c r="B9" s="7">
        <f>Sheet1!K89</f>
        <v>2746.76</v>
      </c>
      <c r="C9" s="6" t="s">
        <v>74</v>
      </c>
    </row>
    <row r="10" spans="1:17" x14ac:dyDescent="0.2">
      <c r="B10" s="7">
        <f>Sheet1!M89</f>
        <v>1402.4</v>
      </c>
      <c r="C10" s="6" t="s">
        <v>33</v>
      </c>
    </row>
    <row r="11" spans="1:17" x14ac:dyDescent="0.2">
      <c r="B11" s="7">
        <f>Sheet1!N89</f>
        <v>463.78</v>
      </c>
      <c r="C11" s="6" t="s">
        <v>75</v>
      </c>
    </row>
    <row r="12" spans="1:17" x14ac:dyDescent="0.2">
      <c r="B12" s="7">
        <f>Sheet1!O89</f>
        <v>1678.7099999999998</v>
      </c>
      <c r="C12" s="6" t="s">
        <v>66</v>
      </c>
    </row>
    <row r="13" spans="1:17" x14ac:dyDescent="0.2">
      <c r="B13" s="7">
        <f>SUM(Sheet1!P:P)</f>
        <v>996</v>
      </c>
      <c r="C13" s="6" t="s">
        <v>67</v>
      </c>
    </row>
    <row r="14" spans="1:17" x14ac:dyDescent="0.2">
      <c r="B14" s="7">
        <f>Sheet1!R89</f>
        <v>2935.84</v>
      </c>
      <c r="C14" s="6" t="s">
        <v>68</v>
      </c>
    </row>
    <row r="16" spans="1:17" x14ac:dyDescent="0.2">
      <c r="A16" s="11" t="s">
        <v>76</v>
      </c>
    </row>
    <row r="17" spans="1:11" x14ac:dyDescent="0.2">
      <c r="A17" s="7">
        <f>29*100*3</f>
        <v>8700</v>
      </c>
      <c r="B17" s="6" t="s">
        <v>39</v>
      </c>
    </row>
    <row r="18" spans="1:11" x14ac:dyDescent="0.2">
      <c r="A18" s="53">
        <f>29*150*1</f>
        <v>4350</v>
      </c>
      <c r="B18" s="51" t="s">
        <v>38</v>
      </c>
      <c r="C18" s="51"/>
      <c r="D18" s="51"/>
      <c r="E18" s="51"/>
      <c r="F18" s="51"/>
      <c r="G18" s="54"/>
      <c r="H18" s="53"/>
      <c r="I18" s="51"/>
      <c r="J18" s="53"/>
      <c r="K18" s="53"/>
    </row>
    <row r="19" spans="1:11" x14ac:dyDescent="0.2">
      <c r="A19" s="7">
        <f>A17+A18</f>
        <v>13050</v>
      </c>
      <c r="B19" s="6" t="s">
        <v>69</v>
      </c>
      <c r="G19" s="10"/>
      <c r="H19" s="7"/>
      <c r="J19" s="7"/>
      <c r="K19" s="7"/>
    </row>
    <row r="20" spans="1:11" x14ac:dyDescent="0.2">
      <c r="A20" s="7"/>
      <c r="G20" s="10"/>
      <c r="H20" s="7"/>
      <c r="J20" s="7"/>
      <c r="K20" s="7"/>
    </row>
    <row r="21" spans="1:11" x14ac:dyDescent="0.2">
      <c r="A21" s="11" t="s">
        <v>42</v>
      </c>
      <c r="C21" s="10"/>
      <c r="D21" s="7"/>
      <c r="E21" s="10"/>
      <c r="G21" s="10"/>
      <c r="H21" s="7"/>
    </row>
    <row r="22" spans="1:11" x14ac:dyDescent="0.2">
      <c r="A22" s="7">
        <f>29*150*4</f>
        <v>17400</v>
      </c>
      <c r="B22" s="7" t="s">
        <v>34</v>
      </c>
      <c r="C22" s="10"/>
      <c r="D22" s="7"/>
      <c r="E22" s="10"/>
      <c r="G22" s="10"/>
    </row>
    <row r="23" spans="1:11" x14ac:dyDescent="0.2">
      <c r="A23" s="7">
        <f>A22/4</f>
        <v>4350</v>
      </c>
      <c r="B23" s="7" t="s">
        <v>71</v>
      </c>
      <c r="C23" s="10"/>
      <c r="D23" s="7"/>
      <c r="E23" s="10"/>
      <c r="G23" s="10"/>
    </row>
    <row r="24" spans="1:11" x14ac:dyDescent="0.2">
      <c r="B24" s="7"/>
      <c r="C24" s="10"/>
      <c r="D24" s="7"/>
      <c r="E24" s="10"/>
      <c r="G24" s="10"/>
      <c r="H24" s="7"/>
    </row>
    <row r="25" spans="1:11" x14ac:dyDescent="0.2">
      <c r="A25" s="7"/>
      <c r="B25" s="7"/>
      <c r="C25" s="12"/>
      <c r="D25" s="7"/>
      <c r="E25" s="12"/>
      <c r="G25" s="12"/>
      <c r="H25" s="7"/>
    </row>
  </sheetData>
  <phoneticPr fontId="12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2019-10-07T23:47:44Z</cp:lastPrinted>
  <dcterms:created xsi:type="dcterms:W3CDTF">2019-10-06T22:54:03Z</dcterms:created>
  <dcterms:modified xsi:type="dcterms:W3CDTF">2020-03-02T23:08:30Z</dcterms:modified>
</cp:coreProperties>
</file>