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Figueredo\Documents\Grow\Restaurante Live Foro Oline 2021\Futiuro\Evento 24 de Junio\"/>
    </mc:Choice>
  </mc:AlternateContent>
  <xr:revisionPtr revIDLastSave="0" documentId="13_ncr:1_{7399D794-8533-471F-941C-4EDAE9A4290B}" xr6:coauthVersionLast="45" xr6:coauthVersionMax="45" xr10:uidLastSave="{00000000-0000-0000-0000-000000000000}"/>
  <workbookProtection workbookAlgorithmName="SHA-512" workbookHashValue="bntBmf9D5mQOErQ8sUYta31kJEkIYSJjVrTnRAHlKjI+3j+ryPohibzIhKZutuZy8z4rdNtSTn0MN1b99BgWSQ==" workbookSaltValue="qHEMXjRldpuvPb5XEGe0bA==" workbookSpinCount="100000" lockStructure="1"/>
  <bookViews>
    <workbookView xWindow="-120" yWindow="-120" windowWidth="20730" windowHeight="11160" tabRatio="521" firstSheet="3" activeTab="3" xr2:uid="{00000000-000D-0000-FFFF-FFFF00000000}"/>
  </bookViews>
  <sheets>
    <sheet name="RENDIMIENTO Y MERMA" sheetId="6" r:id="rId1"/>
    <sheet name="Guia de Mermas y Rendimientos" sheetId="7" r:id="rId2"/>
    <sheet name="GUIA PRECIOS DE MERCADO Y MERMA" sheetId="8" r:id="rId3"/>
    <sheet name="RECETA PRINCIPAL" sheetId="12" r:id="rId4"/>
    <sheet name="PURE DE PAPAS 1" sheetId="10" r:id="rId5"/>
    <sheet name="PURE DE PAPAS 2" sheetId="13" r:id="rId6"/>
    <sheet name="GLOSARIO" sheetId="14" r:id="rId7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2" l="1"/>
  <c r="M27" i="12" l="1"/>
  <c r="G27" i="12"/>
  <c r="F12" i="6" l="1"/>
  <c r="G12" i="6" s="1"/>
  <c r="F13" i="6"/>
  <c r="G13" i="6" s="1"/>
  <c r="F14" i="6"/>
  <c r="G14" i="6" s="1"/>
  <c r="F15" i="6"/>
  <c r="G15" i="6" s="1"/>
  <c r="F16" i="6"/>
  <c r="G16" i="6" s="1"/>
  <c r="E18" i="7"/>
  <c r="E192" i="8"/>
  <c r="G192" i="8" s="1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7" i="7"/>
  <c r="E16" i="7"/>
  <c r="E15" i="7"/>
  <c r="E14" i="7"/>
  <c r="E13" i="7"/>
  <c r="E12" i="7"/>
  <c r="E19" i="8"/>
  <c r="G19" i="8" s="1"/>
  <c r="J21" i="10" l="1"/>
  <c r="J20" i="10"/>
  <c r="J19" i="10"/>
  <c r="J18" i="10"/>
  <c r="E21" i="13" l="1"/>
  <c r="E20" i="13"/>
  <c r="G20" i="13" s="1"/>
  <c r="E19" i="13"/>
  <c r="E18" i="13"/>
  <c r="G18" i="13" s="1"/>
  <c r="E17" i="13"/>
  <c r="K27" i="12"/>
  <c r="I18" i="13" l="1"/>
  <c r="G19" i="13"/>
  <c r="I20" i="13"/>
  <c r="G21" i="13"/>
  <c r="M26" i="12"/>
  <c r="M25" i="12"/>
  <c r="D26" i="12"/>
  <c r="J26" i="12" s="1"/>
  <c r="E25" i="12"/>
  <c r="K25" i="12" s="1"/>
  <c r="D25" i="12"/>
  <c r="M24" i="12"/>
  <c r="D24" i="12"/>
  <c r="J24" i="12" s="1"/>
  <c r="D20" i="12"/>
  <c r="J20" i="12" s="1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M23" i="12"/>
  <c r="M22" i="12"/>
  <c r="M21" i="12"/>
  <c r="M20" i="12"/>
  <c r="M19" i="12"/>
  <c r="M18" i="12"/>
  <c r="M17" i="12"/>
  <c r="M16" i="12"/>
  <c r="D21" i="12"/>
  <c r="J21" i="12" s="1"/>
  <c r="E23" i="12"/>
  <c r="K23" i="12" s="1"/>
  <c r="D23" i="12"/>
  <c r="J23" i="12" s="1"/>
  <c r="D22" i="12"/>
  <c r="D19" i="12"/>
  <c r="J19" i="12" s="1"/>
  <c r="D18" i="12"/>
  <c r="J18" i="12" s="1"/>
  <c r="D17" i="12"/>
  <c r="J17" i="12" s="1"/>
  <c r="D16" i="12"/>
  <c r="J16" i="12" s="1"/>
  <c r="J15" i="12"/>
  <c r="M15" i="12"/>
  <c r="L19" i="10"/>
  <c r="L17" i="10"/>
  <c r="L18" i="10"/>
  <c r="L20" i="10"/>
  <c r="L21" i="10"/>
  <c r="C21" i="10"/>
  <c r="I21" i="10" s="1"/>
  <c r="C20" i="10"/>
  <c r="I20" i="10" s="1"/>
  <c r="C19" i="10"/>
  <c r="E19" i="10" s="1"/>
  <c r="C18" i="10"/>
  <c r="I18" i="10" s="1"/>
  <c r="C17" i="10"/>
  <c r="I17" i="10" s="1"/>
  <c r="E21" i="10" l="1"/>
  <c r="G21" i="10" s="1"/>
  <c r="E20" i="10"/>
  <c r="G20" i="10" s="1"/>
  <c r="I19" i="10"/>
  <c r="K19" i="10"/>
  <c r="M19" i="10" s="1"/>
  <c r="G19" i="10"/>
  <c r="E18" i="10"/>
  <c r="G18" i="10" s="1"/>
  <c r="I21" i="13"/>
  <c r="I19" i="13"/>
  <c r="F25" i="12"/>
  <c r="H25" i="12" s="1"/>
  <c r="F23" i="12"/>
  <c r="J25" i="12"/>
  <c r="J22" i="12"/>
  <c r="K21" i="10"/>
  <c r="M21" i="10" s="1"/>
  <c r="K20" i="10" l="1"/>
  <c r="M20" i="10" s="1"/>
  <c r="L25" i="12"/>
  <c r="N25" i="12" s="1"/>
  <c r="K18" i="10"/>
  <c r="M18" i="10" s="1"/>
  <c r="L23" i="12"/>
  <c r="N23" i="12" s="1"/>
  <c r="H23" i="12"/>
  <c r="E251" i="8"/>
  <c r="G251" i="8" s="1"/>
  <c r="E250" i="8"/>
  <c r="G250" i="8" s="1"/>
  <c r="E249" i="8"/>
  <c r="G249" i="8" s="1"/>
  <c r="E248" i="8"/>
  <c r="G248" i="8" s="1"/>
  <c r="E247" i="8"/>
  <c r="G247" i="8" s="1"/>
  <c r="E246" i="8"/>
  <c r="G246" i="8" s="1"/>
  <c r="E245" i="8"/>
  <c r="G245" i="8" s="1"/>
  <c r="E244" i="8"/>
  <c r="E243" i="8"/>
  <c r="G243" i="8" s="1"/>
  <c r="E242" i="8"/>
  <c r="G242" i="8" s="1"/>
  <c r="E241" i="8"/>
  <c r="G241" i="8" s="1"/>
  <c r="E240" i="8"/>
  <c r="G240" i="8" s="1"/>
  <c r="E239" i="8"/>
  <c r="G239" i="8" s="1"/>
  <c r="E238" i="8"/>
  <c r="G238" i="8" s="1"/>
  <c r="E237" i="8"/>
  <c r="G237" i="8" s="1"/>
  <c r="E236" i="8"/>
  <c r="G236" i="8" s="1"/>
  <c r="E235" i="8"/>
  <c r="G235" i="8" s="1"/>
  <c r="E234" i="8"/>
  <c r="G234" i="8" s="1"/>
  <c r="E233" i="8"/>
  <c r="G233" i="8" s="1"/>
  <c r="E232" i="8"/>
  <c r="G232" i="8" s="1"/>
  <c r="E231" i="8"/>
  <c r="G231" i="8" s="1"/>
  <c r="E230" i="8"/>
  <c r="G230" i="8" s="1"/>
  <c r="E229" i="8"/>
  <c r="G229" i="8" s="1"/>
  <c r="E228" i="8"/>
  <c r="G228" i="8" s="1"/>
  <c r="E227" i="8"/>
  <c r="G227" i="8" s="1"/>
  <c r="E226" i="8"/>
  <c r="G226" i="8" s="1"/>
  <c r="E225" i="8"/>
  <c r="G225" i="8" s="1"/>
  <c r="E224" i="8"/>
  <c r="G224" i="8" s="1"/>
  <c r="E223" i="8"/>
  <c r="G223" i="8" s="1"/>
  <c r="E222" i="8"/>
  <c r="G222" i="8" s="1"/>
  <c r="E221" i="8"/>
  <c r="G221" i="8" s="1"/>
  <c r="E220" i="8"/>
  <c r="G220" i="8" s="1"/>
  <c r="E219" i="8"/>
  <c r="G219" i="8" s="1"/>
  <c r="E218" i="8"/>
  <c r="G218" i="8" s="1"/>
  <c r="E217" i="8"/>
  <c r="G217" i="8" s="1"/>
  <c r="E216" i="8"/>
  <c r="G216" i="8" s="1"/>
  <c r="E215" i="8"/>
  <c r="G215" i="8" s="1"/>
  <c r="E214" i="8"/>
  <c r="G214" i="8" s="1"/>
  <c r="E213" i="8"/>
  <c r="G213" i="8" s="1"/>
  <c r="E212" i="8"/>
  <c r="G212" i="8" s="1"/>
  <c r="E211" i="8"/>
  <c r="G211" i="8" s="1"/>
  <c r="E210" i="8"/>
  <c r="G210" i="8" s="1"/>
  <c r="E209" i="8"/>
  <c r="G209" i="8" s="1"/>
  <c r="E208" i="8"/>
  <c r="G208" i="8" s="1"/>
  <c r="E207" i="8"/>
  <c r="G207" i="8" s="1"/>
  <c r="E206" i="8"/>
  <c r="G206" i="8" s="1"/>
  <c r="E205" i="8"/>
  <c r="E204" i="8"/>
  <c r="G204" i="8" s="1"/>
  <c r="E203" i="8"/>
  <c r="G203" i="8" s="1"/>
  <c r="E202" i="8"/>
  <c r="G202" i="8" s="1"/>
  <c r="E201" i="8"/>
  <c r="G201" i="8" s="1"/>
  <c r="E200" i="8"/>
  <c r="G200" i="8" s="1"/>
  <c r="E199" i="8"/>
  <c r="G199" i="8" s="1"/>
  <c r="E198" i="8"/>
  <c r="G198" i="8" s="1"/>
  <c r="E197" i="8"/>
  <c r="G197" i="8" s="1"/>
  <c r="E196" i="8"/>
  <c r="G196" i="8" s="1"/>
  <c r="E195" i="8"/>
  <c r="G195" i="8" s="1"/>
  <c r="E194" i="8"/>
  <c r="G194" i="8" s="1"/>
  <c r="E193" i="8"/>
  <c r="G193" i="8" s="1"/>
  <c r="E191" i="8"/>
  <c r="G191" i="8" s="1"/>
  <c r="E190" i="8"/>
  <c r="G190" i="8" s="1"/>
  <c r="E189" i="8"/>
  <c r="G189" i="8" s="1"/>
  <c r="E188" i="8"/>
  <c r="G188" i="8" s="1"/>
  <c r="E187" i="8"/>
  <c r="G187" i="8" s="1"/>
  <c r="E186" i="8"/>
  <c r="E185" i="8"/>
  <c r="G185" i="8" s="1"/>
  <c r="E184" i="8"/>
  <c r="G184" i="8" s="1"/>
  <c r="E183" i="8"/>
  <c r="G183" i="8" s="1"/>
  <c r="E182" i="8"/>
  <c r="G182" i="8" s="1"/>
  <c r="E181" i="8"/>
  <c r="G181" i="8" s="1"/>
  <c r="E180" i="8"/>
  <c r="E179" i="8"/>
  <c r="G179" i="8" s="1"/>
  <c r="E178" i="8"/>
  <c r="G178" i="8" s="1"/>
  <c r="E177" i="8"/>
  <c r="G177" i="8" s="1"/>
  <c r="E176" i="8"/>
  <c r="G176" i="8" s="1"/>
  <c r="E175" i="8"/>
  <c r="G175" i="8" s="1"/>
  <c r="E174" i="8"/>
  <c r="G174" i="8" s="1"/>
  <c r="E173" i="8"/>
  <c r="G173" i="8" s="1"/>
  <c r="E172" i="8"/>
  <c r="G172" i="8" s="1"/>
  <c r="E171" i="8"/>
  <c r="G171" i="8" s="1"/>
  <c r="E170" i="8"/>
  <c r="G170" i="8" s="1"/>
  <c r="E169" i="8"/>
  <c r="G169" i="8" s="1"/>
  <c r="E168" i="8"/>
  <c r="G168" i="8" s="1"/>
  <c r="E167" i="8"/>
  <c r="E166" i="8"/>
  <c r="G166" i="8" s="1"/>
  <c r="E165" i="8"/>
  <c r="G165" i="8" s="1"/>
  <c r="E164" i="8"/>
  <c r="G164" i="8" s="1"/>
  <c r="E163" i="8"/>
  <c r="G163" i="8" s="1"/>
  <c r="E162" i="8"/>
  <c r="G162" i="8" s="1"/>
  <c r="E161" i="8"/>
  <c r="G161" i="8" s="1"/>
  <c r="E160" i="8"/>
  <c r="G160" i="8" s="1"/>
  <c r="E159" i="8"/>
  <c r="G159" i="8" s="1"/>
  <c r="E158" i="8"/>
  <c r="G158" i="8" s="1"/>
  <c r="E157" i="8"/>
  <c r="G157" i="8" s="1"/>
  <c r="E156" i="8"/>
  <c r="G156" i="8" s="1"/>
  <c r="E155" i="8"/>
  <c r="G155" i="8" s="1"/>
  <c r="E154" i="8"/>
  <c r="G154" i="8" s="1"/>
  <c r="E153" i="8"/>
  <c r="G153" i="8" s="1"/>
  <c r="E152" i="8"/>
  <c r="G152" i="8" s="1"/>
  <c r="E151" i="8"/>
  <c r="G151" i="8" s="1"/>
  <c r="E150" i="8"/>
  <c r="G150" i="8" s="1"/>
  <c r="E149" i="8"/>
  <c r="G149" i="8" s="1"/>
  <c r="E148" i="8"/>
  <c r="G148" i="8" s="1"/>
  <c r="E147" i="8"/>
  <c r="G147" i="8" s="1"/>
  <c r="E146" i="8"/>
  <c r="G146" i="8" s="1"/>
  <c r="E145" i="8"/>
  <c r="G145" i="8" s="1"/>
  <c r="E144" i="8"/>
  <c r="G144" i="8" s="1"/>
  <c r="E143" i="8"/>
  <c r="G143" i="8" s="1"/>
  <c r="E142" i="8"/>
  <c r="G142" i="8" s="1"/>
  <c r="E141" i="8"/>
  <c r="G141" i="8" s="1"/>
  <c r="E140" i="8"/>
  <c r="G140" i="8" s="1"/>
  <c r="E139" i="8"/>
  <c r="G139" i="8" s="1"/>
  <c r="E138" i="8"/>
  <c r="G138" i="8" s="1"/>
  <c r="E137" i="8"/>
  <c r="G137" i="8" s="1"/>
  <c r="E136" i="8"/>
  <c r="G136" i="8" s="1"/>
  <c r="E135" i="8"/>
  <c r="G135" i="8" s="1"/>
  <c r="E134" i="8"/>
  <c r="G134" i="8" s="1"/>
  <c r="E133" i="8"/>
  <c r="G133" i="8" s="1"/>
  <c r="E132" i="8"/>
  <c r="G132" i="8" s="1"/>
  <c r="E131" i="8"/>
  <c r="G131" i="8" s="1"/>
  <c r="E130" i="8"/>
  <c r="G130" i="8" s="1"/>
  <c r="E129" i="8"/>
  <c r="G129" i="8" s="1"/>
  <c r="E128" i="8"/>
  <c r="G128" i="8" s="1"/>
  <c r="E127" i="8"/>
  <c r="E126" i="8"/>
  <c r="G126" i="8" s="1"/>
  <c r="E125" i="8"/>
  <c r="G125" i="8" s="1"/>
  <c r="E124" i="8"/>
  <c r="G124" i="8" s="1"/>
  <c r="E123" i="8"/>
  <c r="G123" i="8" s="1"/>
  <c r="E122" i="8"/>
  <c r="G122" i="8" s="1"/>
  <c r="E121" i="8"/>
  <c r="G121" i="8" s="1"/>
  <c r="E120" i="8"/>
  <c r="G120" i="8" s="1"/>
  <c r="E119" i="8"/>
  <c r="G119" i="8" s="1"/>
  <c r="E118" i="8"/>
  <c r="G118" i="8" s="1"/>
  <c r="E117" i="8"/>
  <c r="G117" i="8" s="1"/>
  <c r="E116" i="8"/>
  <c r="G116" i="8" s="1"/>
  <c r="E115" i="8"/>
  <c r="G115" i="8" s="1"/>
  <c r="E114" i="8"/>
  <c r="G114" i="8" s="1"/>
  <c r="E113" i="8"/>
  <c r="G113" i="8" s="1"/>
  <c r="E112" i="8"/>
  <c r="G112" i="8" s="1"/>
  <c r="E111" i="8"/>
  <c r="G111" i="8" s="1"/>
  <c r="E110" i="8"/>
  <c r="G110" i="8" s="1"/>
  <c r="E109" i="8"/>
  <c r="G109" i="8" s="1"/>
  <c r="E108" i="8"/>
  <c r="G108" i="8" s="1"/>
  <c r="E107" i="8"/>
  <c r="G107" i="8" s="1"/>
  <c r="E106" i="8"/>
  <c r="G106" i="8" s="1"/>
  <c r="E105" i="8"/>
  <c r="G105" i="8" s="1"/>
  <c r="E104" i="8"/>
  <c r="G104" i="8" s="1"/>
  <c r="E103" i="8"/>
  <c r="G103" i="8" s="1"/>
  <c r="E102" i="8"/>
  <c r="G102" i="8" s="1"/>
  <c r="E101" i="8"/>
  <c r="G101" i="8" s="1"/>
  <c r="E100" i="8"/>
  <c r="G100" i="8" s="1"/>
  <c r="E99" i="8"/>
  <c r="G99" i="8" s="1"/>
  <c r="E98" i="8"/>
  <c r="G98" i="8" s="1"/>
  <c r="E97" i="8"/>
  <c r="G97" i="8" s="1"/>
  <c r="E96" i="8"/>
  <c r="G96" i="8" s="1"/>
  <c r="E95" i="8"/>
  <c r="G95" i="8" s="1"/>
  <c r="E94" i="8"/>
  <c r="G94" i="8" s="1"/>
  <c r="E93" i="8"/>
  <c r="G93" i="8" s="1"/>
  <c r="E92" i="8"/>
  <c r="G92" i="8" s="1"/>
  <c r="E91" i="8"/>
  <c r="G91" i="8" s="1"/>
  <c r="E90" i="8"/>
  <c r="G90" i="8" s="1"/>
  <c r="E89" i="8"/>
  <c r="G89" i="8" s="1"/>
  <c r="E88" i="8"/>
  <c r="G88" i="8" s="1"/>
  <c r="E87" i="8"/>
  <c r="G87" i="8" s="1"/>
  <c r="E86" i="8"/>
  <c r="G86" i="8" s="1"/>
  <c r="E85" i="8"/>
  <c r="G85" i="8" s="1"/>
  <c r="E84" i="8"/>
  <c r="G84" i="8" s="1"/>
  <c r="E83" i="8"/>
  <c r="G83" i="8" s="1"/>
  <c r="E82" i="8"/>
  <c r="G82" i="8" s="1"/>
  <c r="E81" i="8"/>
  <c r="G81" i="8" s="1"/>
  <c r="E80" i="8"/>
  <c r="G80" i="8" s="1"/>
  <c r="E79" i="8"/>
  <c r="G79" i="8" s="1"/>
  <c r="E78" i="8"/>
  <c r="G78" i="8" s="1"/>
  <c r="E77" i="8"/>
  <c r="G77" i="8" s="1"/>
  <c r="E76" i="8"/>
  <c r="G76" i="8" s="1"/>
  <c r="E75" i="8"/>
  <c r="G75" i="8" s="1"/>
  <c r="E74" i="8"/>
  <c r="G74" i="8" s="1"/>
  <c r="E73" i="8"/>
  <c r="G73" i="8" s="1"/>
  <c r="E72" i="8"/>
  <c r="G72" i="8" s="1"/>
  <c r="E71" i="8"/>
  <c r="G71" i="8" s="1"/>
  <c r="E70" i="8"/>
  <c r="G70" i="8" s="1"/>
  <c r="E69" i="8"/>
  <c r="G69" i="8" s="1"/>
  <c r="E68" i="8"/>
  <c r="G68" i="8" s="1"/>
  <c r="E67" i="8"/>
  <c r="G67" i="8" s="1"/>
  <c r="E66" i="8"/>
  <c r="G66" i="8" s="1"/>
  <c r="E65" i="8"/>
  <c r="G65" i="8" s="1"/>
  <c r="E64" i="8"/>
  <c r="G64" i="8" s="1"/>
  <c r="E63" i="8"/>
  <c r="G63" i="8" s="1"/>
  <c r="E62" i="8"/>
  <c r="G62" i="8" s="1"/>
  <c r="E61" i="8"/>
  <c r="E60" i="8"/>
  <c r="G60" i="8" s="1"/>
  <c r="E59" i="8"/>
  <c r="E58" i="8"/>
  <c r="G58" i="8" s="1"/>
  <c r="E57" i="8"/>
  <c r="G57" i="8" s="1"/>
  <c r="E56" i="8"/>
  <c r="G56" i="8" s="1"/>
  <c r="E55" i="8"/>
  <c r="G55" i="8" s="1"/>
  <c r="E54" i="8"/>
  <c r="E53" i="8"/>
  <c r="G53" i="8" s="1"/>
  <c r="E52" i="8"/>
  <c r="G52" i="8" s="1"/>
  <c r="E51" i="8"/>
  <c r="G51" i="8" s="1"/>
  <c r="E50" i="8"/>
  <c r="G50" i="8" s="1"/>
  <c r="E49" i="8"/>
  <c r="G49" i="8" s="1"/>
  <c r="E48" i="8"/>
  <c r="G48" i="8" s="1"/>
  <c r="E47" i="8"/>
  <c r="G47" i="8" s="1"/>
  <c r="E46" i="8"/>
  <c r="G46" i="8" s="1"/>
  <c r="E45" i="8"/>
  <c r="G45" i="8" s="1"/>
  <c r="E44" i="8"/>
  <c r="G44" i="8" s="1"/>
  <c r="E43" i="8"/>
  <c r="G43" i="8" s="1"/>
  <c r="E42" i="8"/>
  <c r="G42" i="8" s="1"/>
  <c r="E41" i="8"/>
  <c r="G41" i="8" s="1"/>
  <c r="E40" i="8"/>
  <c r="G40" i="8" s="1"/>
  <c r="E39" i="8"/>
  <c r="G39" i="8" s="1"/>
  <c r="E38" i="8"/>
  <c r="G38" i="8" s="1"/>
  <c r="E37" i="8"/>
  <c r="G37" i="8" s="1"/>
  <c r="E36" i="8"/>
  <c r="G36" i="8" s="1"/>
  <c r="E35" i="8"/>
  <c r="G35" i="8" s="1"/>
  <c r="E34" i="8"/>
  <c r="G34" i="8" s="1"/>
  <c r="E33" i="8"/>
  <c r="G33" i="8" s="1"/>
  <c r="E32" i="8"/>
  <c r="G32" i="8" s="1"/>
  <c r="E31" i="8"/>
  <c r="G31" i="8" s="1"/>
  <c r="E30" i="8"/>
  <c r="G30" i="8" s="1"/>
  <c r="E29" i="8"/>
  <c r="G29" i="8" s="1"/>
  <c r="E28" i="8"/>
  <c r="G28" i="8" s="1"/>
  <c r="E27" i="8"/>
  <c r="G27" i="8" s="1"/>
  <c r="E26" i="8"/>
  <c r="G26" i="8" s="1"/>
  <c r="E25" i="8"/>
  <c r="G25" i="8" s="1"/>
  <c r="E24" i="8"/>
  <c r="E23" i="8"/>
  <c r="G23" i="8" s="1"/>
  <c r="E22" i="8"/>
  <c r="G22" i="8" s="1"/>
  <c r="E21" i="8"/>
  <c r="G21" i="8" s="1"/>
  <c r="E20" i="8"/>
  <c r="G20" i="8" s="1"/>
  <c r="E18" i="8"/>
  <c r="G18" i="8" s="1"/>
  <c r="E17" i="8"/>
  <c r="G17" i="8" s="1"/>
  <c r="E16" i="8"/>
  <c r="G16" i="8" s="1"/>
  <c r="E15" i="8"/>
  <c r="G15" i="8" s="1"/>
  <c r="E14" i="8"/>
  <c r="G14" i="8" s="1"/>
  <c r="E13" i="8"/>
  <c r="G13" i="8" s="1"/>
  <c r="E12" i="8"/>
  <c r="G54" i="8" l="1"/>
  <c r="E26" i="12"/>
  <c r="E15" i="12"/>
  <c r="G186" i="8"/>
  <c r="G24" i="8"/>
  <c r="E17" i="12"/>
  <c r="G12" i="8"/>
  <c r="E24" i="12"/>
  <c r="G61" i="8"/>
  <c r="E18" i="12"/>
  <c r="G59" i="8"/>
  <c r="E20" i="12"/>
  <c r="G127" i="8"/>
  <c r="E19" i="12"/>
  <c r="G167" i="8"/>
  <c r="F17" i="13"/>
  <c r="G17" i="13" s="1"/>
  <c r="I17" i="13" s="1"/>
  <c r="I22" i="13" s="1"/>
  <c r="I23" i="13" s="1"/>
  <c r="D17" i="10"/>
  <c r="G244" i="8"/>
  <c r="E16" i="12"/>
  <c r="G180" i="8"/>
  <c r="E22" i="12"/>
  <c r="G205" i="8"/>
  <c r="E21" i="12"/>
  <c r="K20" i="12" l="1"/>
  <c r="F20" i="12"/>
  <c r="K16" i="12"/>
  <c r="F16" i="12"/>
  <c r="F15" i="12"/>
  <c r="K15" i="12"/>
  <c r="K19" i="12"/>
  <c r="F19" i="12"/>
  <c r="F18" i="12"/>
  <c r="K18" i="12"/>
  <c r="K17" i="12"/>
  <c r="F17" i="12"/>
  <c r="K26" i="12"/>
  <c r="F26" i="12"/>
  <c r="K24" i="12"/>
  <c r="F24" i="12"/>
  <c r="K21" i="12"/>
  <c r="F21" i="12"/>
  <c r="K22" i="12"/>
  <c r="F22" i="12"/>
  <c r="J17" i="10"/>
  <c r="E17" i="10"/>
  <c r="H22" i="12" l="1"/>
  <c r="L22" i="12"/>
  <c r="N22" i="12" s="1"/>
  <c r="L17" i="12"/>
  <c r="N17" i="12" s="1"/>
  <c r="H17" i="12"/>
  <c r="H19" i="12"/>
  <c r="L19" i="12"/>
  <c r="N19" i="12" s="1"/>
  <c r="L16" i="12"/>
  <c r="N16" i="12" s="1"/>
  <c r="H16" i="12"/>
  <c r="G17" i="10"/>
  <c r="G22" i="10" s="1"/>
  <c r="D27" i="12" s="1"/>
  <c r="K17" i="10"/>
  <c r="M17" i="10" s="1"/>
  <c r="M22" i="10" s="1"/>
  <c r="L20" i="12"/>
  <c r="N20" i="12" s="1"/>
  <c r="H20" i="12"/>
  <c r="H24" i="12"/>
  <c r="L24" i="12"/>
  <c r="N24" i="12" s="1"/>
  <c r="H21" i="12"/>
  <c r="L21" i="12"/>
  <c r="N21" i="12" s="1"/>
  <c r="H26" i="12"/>
  <c r="L26" i="12"/>
  <c r="N26" i="12" s="1"/>
  <c r="H18" i="12"/>
  <c r="L18" i="12"/>
  <c r="N18" i="12" s="1"/>
  <c r="L15" i="12"/>
  <c r="N15" i="12" s="1"/>
  <c r="H15" i="12"/>
  <c r="J27" i="12" l="1"/>
  <c r="F27" i="12"/>
  <c r="H27" i="12" l="1"/>
  <c r="H28" i="12" s="1"/>
  <c r="H30" i="12" s="1"/>
  <c r="H31" i="12" s="1"/>
  <c r="H32" i="12" s="1"/>
  <c r="H34" i="12" s="1"/>
  <c r="L27" i="12"/>
  <c r="N27" i="12" s="1"/>
  <c r="N28" i="12" s="1"/>
  <c r="N30" i="12" s="1"/>
  <c r="N31" i="12" s="1"/>
  <c r="N32" i="12" s="1"/>
  <c r="N34" i="12" s="1"/>
  <c r="N35" i="12" l="1"/>
  <c r="N36" i="12" s="1"/>
  <c r="N37" i="12"/>
  <c r="H35" i="12"/>
  <c r="H36" i="12" s="1"/>
  <c r="H37" i="12"/>
</calcChain>
</file>

<file path=xl/sharedStrings.xml><?xml version="1.0" encoding="utf-8"?>
<sst xmlns="http://schemas.openxmlformats.org/spreadsheetml/2006/main" count="1130" uniqueCount="328">
  <si>
    <t>INGREDIENTE</t>
  </si>
  <si>
    <t>UNIDAD</t>
  </si>
  <si>
    <t>Cebolla</t>
  </si>
  <si>
    <t>Pimienta</t>
  </si>
  <si>
    <t>UNIDAD DE MEDIDA</t>
  </si>
  <si>
    <t>Aguacate</t>
  </si>
  <si>
    <t xml:space="preserve">Cebolla </t>
  </si>
  <si>
    <t>Ajo</t>
  </si>
  <si>
    <t>Kg</t>
  </si>
  <si>
    <t>PESO BRUTO                 Kg.</t>
  </si>
  <si>
    <t xml:space="preserve">PESO DE LA MERMA                 Kg.  </t>
  </si>
  <si>
    <t xml:space="preserve">PESO NETO              Kg.  </t>
  </si>
  <si>
    <t xml:space="preserve">% de RENDIMIENTO                            </t>
  </si>
  <si>
    <t xml:space="preserve"> </t>
  </si>
  <si>
    <t>Zanahoria</t>
  </si>
  <si>
    <t>kg</t>
  </si>
  <si>
    <t>Unidad</t>
  </si>
  <si>
    <t>Articulo</t>
  </si>
  <si>
    <r>
      <t xml:space="preserve">                  </t>
    </r>
    <r>
      <rPr>
        <sz val="11"/>
        <color theme="0"/>
        <rFont val="Calibri"/>
        <family val="2"/>
        <scheme val="minor"/>
      </rPr>
      <t xml:space="preserve"> </t>
    </r>
    <r>
      <rPr>
        <b/>
        <sz val="16"/>
        <color theme="0"/>
        <rFont val="Calibri"/>
        <family val="2"/>
        <scheme val="minor"/>
      </rPr>
      <t>GUIA DE MERMAS Y RENDIMIENTOS</t>
    </r>
  </si>
  <si>
    <t xml:space="preserve">                                 MERMA y RENDIMIENTO</t>
  </si>
  <si>
    <t xml:space="preserve"> ARTICULO</t>
  </si>
  <si>
    <t>FACTOR DE MERMA                  (%)</t>
  </si>
  <si>
    <t>PRECIO  CONSIDERANDO MERMA                 (%)</t>
  </si>
  <si>
    <t>aceite</t>
  </si>
  <si>
    <t>LTS</t>
  </si>
  <si>
    <t>aceite de oliva</t>
  </si>
  <si>
    <t>aceite neutro</t>
  </si>
  <si>
    <t>KGS</t>
  </si>
  <si>
    <t>menudos de pollo</t>
  </si>
  <si>
    <t>muslos de pollo</t>
  </si>
  <si>
    <t>pollo</t>
  </si>
  <si>
    <t>supremas de ave</t>
  </si>
  <si>
    <t>supremas de pollo</t>
  </si>
  <si>
    <t>arroz</t>
  </si>
  <si>
    <t>arroz basmati</t>
  </si>
  <si>
    <t>arroz carnaroli</t>
  </si>
  <si>
    <t>arroz grano largo</t>
  </si>
  <si>
    <t>arroz grano corto</t>
  </si>
  <si>
    <t>maíz blanco</t>
  </si>
  <si>
    <t>porotos - alubias</t>
  </si>
  <si>
    <t>carne picada de cerdo</t>
  </si>
  <si>
    <t>cueritos de cerdo</t>
  </si>
  <si>
    <t>patitas de cerdo</t>
  </si>
  <si>
    <t>pechito de cerdo</t>
  </si>
  <si>
    <t>solomillo de cerdo</t>
  </si>
  <si>
    <t>ají molido</t>
  </si>
  <si>
    <t>canela</t>
  </si>
  <si>
    <t>clavo de olor</t>
  </si>
  <si>
    <t>curry en polvo</t>
  </si>
  <si>
    <t>estragón</t>
  </si>
  <si>
    <t>jengibre</t>
  </si>
  <si>
    <t>kummel</t>
  </si>
  <si>
    <t>laurel</t>
  </si>
  <si>
    <t>mostaza de dijon</t>
  </si>
  <si>
    <t>nuez moscada</t>
  </si>
  <si>
    <t>paprika</t>
  </si>
  <si>
    <t>pimienta</t>
  </si>
  <si>
    <t>pimienta blanca</t>
  </si>
  <si>
    <t>pimienta de cayena</t>
  </si>
  <si>
    <t>pimienta de jamaica</t>
  </si>
  <si>
    <t>pimienta en granos</t>
  </si>
  <si>
    <t>pimienta verde</t>
  </si>
  <si>
    <t>romero</t>
  </si>
  <si>
    <t>romero fresco</t>
  </si>
  <si>
    <t>sal</t>
  </si>
  <si>
    <t>sal fina</t>
  </si>
  <si>
    <t>sal gruesa</t>
  </si>
  <si>
    <t>sal y pimienta</t>
  </si>
  <si>
    <t>salvia</t>
  </si>
  <si>
    <t>tomillo</t>
  </si>
  <si>
    <t>tomillo fresco</t>
  </si>
  <si>
    <t>vinagre blanco</t>
  </si>
  <si>
    <t>vinagre de alcohol</t>
  </si>
  <si>
    <t>caracú - médula</t>
  </si>
  <si>
    <t>carne picada vacuna</t>
  </si>
  <si>
    <t>costillas de cerdo</t>
  </si>
  <si>
    <t>entrecote de vaca</t>
  </si>
  <si>
    <t>falda</t>
  </si>
  <si>
    <t>huesos de vaca y recortes</t>
  </si>
  <si>
    <t>huesos osobuco</t>
  </si>
  <si>
    <t>lomo</t>
  </si>
  <si>
    <t>mondongo</t>
  </si>
  <si>
    <t>paleta vacuna</t>
  </si>
  <si>
    <t xml:space="preserve">roast beef </t>
  </si>
  <si>
    <t>tournedos de lomo de 150 grs</t>
  </si>
  <si>
    <t>jamón crudo</t>
  </si>
  <si>
    <t>chorizo colorado</t>
  </si>
  <si>
    <t xml:space="preserve">jamón cocido </t>
  </si>
  <si>
    <t>panceta</t>
  </si>
  <si>
    <t>panceta salada</t>
  </si>
  <si>
    <t>bananas</t>
  </si>
  <si>
    <t>limón</t>
  </si>
  <si>
    <t>mango</t>
  </si>
  <si>
    <t>manzana verde</t>
  </si>
  <si>
    <t>manzanas</t>
  </si>
  <si>
    <t xml:space="preserve">mora </t>
  </si>
  <si>
    <t>morillas</t>
  </si>
  <si>
    <t>peras</t>
  </si>
  <si>
    <t>yoghurt entero</t>
  </si>
  <si>
    <t>leche</t>
  </si>
  <si>
    <t>manteca</t>
  </si>
  <si>
    <t>bouquet garní</t>
  </si>
  <si>
    <t>UNID</t>
  </si>
  <si>
    <t>cebolla brunoise</t>
  </si>
  <si>
    <t>cebolla cloute</t>
  </si>
  <si>
    <t>claras de huevo</t>
  </si>
  <si>
    <t xml:space="preserve">consomé </t>
  </si>
  <si>
    <t>crouton de pan</t>
  </si>
  <si>
    <t>duxelles</t>
  </si>
  <si>
    <t>extracto de tomates</t>
  </si>
  <si>
    <t>fondo claro</t>
  </si>
  <si>
    <t>fondo claro de ave</t>
  </si>
  <si>
    <t>fondo claro de res</t>
  </si>
  <si>
    <t>fondo de ave</t>
  </si>
  <si>
    <t>fondo oscuro</t>
  </si>
  <si>
    <t>fondo oscuro de res</t>
  </si>
  <si>
    <t>fumet</t>
  </si>
  <si>
    <t>fumet de pescado</t>
  </si>
  <si>
    <t>gelatina de res</t>
  </si>
  <si>
    <t>grasa de pella</t>
  </si>
  <si>
    <t>huevos</t>
  </si>
  <si>
    <t>inglesa para empanar</t>
  </si>
  <si>
    <t>manteca manie</t>
  </si>
  <si>
    <t>manteca noisette</t>
  </si>
  <si>
    <t>masa de finas hiervas crepes</t>
  </si>
  <si>
    <t>mayonesa</t>
  </si>
  <si>
    <t>miga de pan</t>
  </si>
  <si>
    <t>miga de pan ralladas</t>
  </si>
  <si>
    <t>mirepoix</t>
  </si>
  <si>
    <t>papa duquesa</t>
  </si>
  <si>
    <t>pasta seca</t>
  </si>
  <si>
    <t>perejil picado</t>
  </si>
  <si>
    <t>puré de espinacas</t>
  </si>
  <si>
    <t>roux claro</t>
  </si>
  <si>
    <t>roux oscuro</t>
  </si>
  <si>
    <t>roux rubio</t>
  </si>
  <si>
    <t>salsa bechamel</t>
  </si>
  <si>
    <t>salsa bordelaise</t>
  </si>
  <si>
    <t>salsa de fondue de tomate</t>
  </si>
  <si>
    <t>salsa de tomate</t>
  </si>
  <si>
    <t>salsa de vainilla</t>
  </si>
  <si>
    <t>salsa española</t>
  </si>
  <si>
    <t>salsa holandesa</t>
  </si>
  <si>
    <t>salsa mornay</t>
  </si>
  <si>
    <t>salsa tártara</t>
  </si>
  <si>
    <t>tomate concassé</t>
  </si>
  <si>
    <t>tomate cubeteado</t>
  </si>
  <si>
    <t>tomate mediano</t>
  </si>
  <si>
    <t>vermicellis</t>
  </si>
  <si>
    <t>yemas</t>
  </si>
  <si>
    <t>zarzamora</t>
  </si>
  <si>
    <t>aceitunas negras</t>
  </si>
  <si>
    <t>aceto balsámico</t>
  </si>
  <si>
    <t>ajo</t>
  </si>
  <si>
    <t>agua mineral</t>
  </si>
  <si>
    <t>ajo picado</t>
  </si>
  <si>
    <t>cabello de ángel</t>
  </si>
  <si>
    <t>caldo corto</t>
  </si>
  <si>
    <t>camarones</t>
  </si>
  <si>
    <t>escalope de abadejo</t>
  </si>
  <si>
    <t>espinas de pescado</t>
  </si>
  <si>
    <t xml:space="preserve">filets limpio </t>
  </si>
  <si>
    <t>lenguado</t>
  </si>
  <si>
    <t>mejillones</t>
  </si>
  <si>
    <t>merluza</t>
  </si>
  <si>
    <t>pejerrey</t>
  </si>
  <si>
    <t>anchoas al aceite</t>
  </si>
  <si>
    <t>azucar</t>
  </si>
  <si>
    <t>azúcar impalpable</t>
  </si>
  <si>
    <t>baguette de pan</t>
  </si>
  <si>
    <t>cáscara de limón</t>
  </si>
  <si>
    <t>chocolate</t>
  </si>
  <si>
    <t>chocolate amargo</t>
  </si>
  <si>
    <t>chocolate blanco</t>
  </si>
  <si>
    <t>crema</t>
  </si>
  <si>
    <t>crema chantilly</t>
  </si>
  <si>
    <t>crema de leche</t>
  </si>
  <si>
    <t>dulce de frambuesa</t>
  </si>
  <si>
    <t>glucosa</t>
  </si>
  <si>
    <t>gotas de limón</t>
  </si>
  <si>
    <t>harina</t>
  </si>
  <si>
    <t>harina 000</t>
  </si>
  <si>
    <t>hirana 0000</t>
  </si>
  <si>
    <t>helado de chocolate</t>
  </si>
  <si>
    <t>helado de frutilla</t>
  </si>
  <si>
    <t>helado de vainilla</t>
  </si>
  <si>
    <t>jugo de limón</t>
  </si>
  <si>
    <t>jugo de mandarina</t>
  </si>
  <si>
    <t>jugo de naranja</t>
  </si>
  <si>
    <t>maicena</t>
  </si>
  <si>
    <t>mermelada de frambuesas</t>
  </si>
  <si>
    <t>miel</t>
  </si>
  <si>
    <t xml:space="preserve">naranjas confitadas </t>
  </si>
  <si>
    <t>naranjas maceradas</t>
  </si>
  <si>
    <t>ralladura de limón</t>
  </si>
  <si>
    <t>ralladura de mandarina</t>
  </si>
  <si>
    <t>vainilla esencia</t>
  </si>
  <si>
    <t>vainilla en vaina</t>
  </si>
  <si>
    <t>zestes de limón</t>
  </si>
  <si>
    <t>zetes de naranjas</t>
  </si>
  <si>
    <t>queso blanco</t>
  </si>
  <si>
    <t>queso gruyere</t>
  </si>
  <si>
    <t>queso parmesano</t>
  </si>
  <si>
    <t>berenjenas</t>
  </si>
  <si>
    <t>berros</t>
  </si>
  <si>
    <t>blanco de puerros</t>
  </si>
  <si>
    <t>boletus</t>
  </si>
  <si>
    <t>brócoli</t>
  </si>
  <si>
    <t>cadeaux de champignon</t>
  </si>
  <si>
    <t>cebolla</t>
  </si>
  <si>
    <t>cebollas pequeñas</t>
  </si>
  <si>
    <t>champignon</t>
  </si>
  <si>
    <t>chaucha china</t>
  </si>
  <si>
    <t>ciboulette</t>
  </si>
  <si>
    <t>coliflor</t>
  </si>
  <si>
    <t>echalote</t>
  </si>
  <si>
    <t>espinacas</t>
  </si>
  <si>
    <t>gírgolas</t>
  </si>
  <si>
    <t>morrón</t>
  </si>
  <si>
    <t>morrón amarillo</t>
  </si>
  <si>
    <t>morrón rojo</t>
  </si>
  <si>
    <t>nabos</t>
  </si>
  <si>
    <t>perejil</t>
  </si>
  <si>
    <t>perifolio</t>
  </si>
  <si>
    <t>pies de champignon</t>
  </si>
  <si>
    <t>puerro</t>
  </si>
  <si>
    <t>radiccio</t>
  </si>
  <si>
    <t>repollitos de brusella</t>
  </si>
  <si>
    <t>repollo blanco</t>
  </si>
  <si>
    <t>repollo colorado</t>
  </si>
  <si>
    <t>shitakes</t>
  </si>
  <si>
    <t>tomates</t>
  </si>
  <si>
    <t>tomates chicos</t>
  </si>
  <si>
    <t>tomates maduros</t>
  </si>
  <si>
    <t>tomates tommy</t>
  </si>
  <si>
    <t>zanahorias</t>
  </si>
  <si>
    <t>zanahorias torneadas</t>
  </si>
  <si>
    <t>zapallo criollo</t>
  </si>
  <si>
    <t>zucchini</t>
  </si>
  <si>
    <t>zucchinis chiquitos</t>
  </si>
  <si>
    <t>albahaca</t>
  </si>
  <si>
    <t>apio</t>
  </si>
  <si>
    <t>aumonieres de champignon</t>
  </si>
  <si>
    <t>batatas</t>
  </si>
  <si>
    <t xml:space="preserve">papas </t>
  </si>
  <si>
    <t>papas grandes</t>
  </si>
  <si>
    <t>hojas de apio</t>
  </si>
  <si>
    <t>hojas de espinacas</t>
  </si>
  <si>
    <t xml:space="preserve">hojas de menta </t>
  </si>
  <si>
    <t>hojas de puerro</t>
  </si>
  <si>
    <t>alcaparras</t>
  </si>
  <si>
    <t>pepinillos</t>
  </si>
  <si>
    <t>PRECIO   DE MERCADO ($)</t>
  </si>
  <si>
    <t>cerveza</t>
  </si>
  <si>
    <t>cognac</t>
  </si>
  <si>
    <t>Cointreau</t>
  </si>
  <si>
    <t>vino tinto</t>
  </si>
  <si>
    <t>Calvados</t>
  </si>
  <si>
    <t>grand Marnier</t>
  </si>
  <si>
    <t>marrasquino</t>
  </si>
  <si>
    <t>vermout seco</t>
  </si>
  <si>
    <t>vino blanco</t>
  </si>
  <si>
    <t>vino borgoña</t>
  </si>
  <si>
    <t>carcaza de pollo</t>
  </si>
  <si>
    <t>carne picada de pollo</t>
  </si>
  <si>
    <t>Rendimiento           (%)</t>
  </si>
  <si>
    <t>INGREDIENTES</t>
  </si>
  <si>
    <t>CANTIDAD</t>
  </si>
  <si>
    <t>RENDIMIENTO</t>
  </si>
  <si>
    <t>PRECIO CONSIDERANDO LA MERMA</t>
  </si>
  <si>
    <t>PRECIO de MERCADO</t>
  </si>
  <si>
    <t>Lt</t>
  </si>
  <si>
    <t>Sal</t>
  </si>
  <si>
    <t>Papa</t>
  </si>
  <si>
    <t>Mantequilla</t>
  </si>
  <si>
    <t>Crema</t>
  </si>
  <si>
    <t xml:space="preserve">        NÚMERO DE PORCIONES </t>
  </si>
  <si>
    <t xml:space="preserve">    FECHA</t>
  </si>
  <si>
    <t>COSTO DE RECETAS Y FIJACIÓN DE PRECIOS</t>
  </si>
  <si>
    <t>1Lb= 0.454 grs</t>
  </si>
  <si>
    <t>1Kg=2.20 Lb</t>
  </si>
  <si>
    <t>PRECIO de MERCADO ($)</t>
  </si>
  <si>
    <t>mantequilla</t>
  </si>
  <si>
    <t>Puré de papas</t>
  </si>
  <si>
    <t>Pollo a la Reina</t>
  </si>
  <si>
    <t xml:space="preserve">Sal </t>
  </si>
  <si>
    <t>Queso Parmesano</t>
  </si>
  <si>
    <t xml:space="preserve"> leche</t>
  </si>
  <si>
    <t>Chile Rojo</t>
  </si>
  <si>
    <t xml:space="preserve">Chile </t>
  </si>
  <si>
    <t>Aceite Vegetal</t>
  </si>
  <si>
    <t xml:space="preserve">  Champiñones</t>
  </si>
  <si>
    <t>Lts</t>
  </si>
  <si>
    <t>Sub Receta Puré de papas</t>
  </si>
  <si>
    <t>1 Porcion</t>
  </si>
  <si>
    <t>COSTO UNITARIO DE LA PORCIÓN</t>
  </si>
  <si>
    <t>COSTO  TOTAL DE LA RECETA</t>
  </si>
  <si>
    <r>
      <t xml:space="preserve"> RECETA </t>
    </r>
    <r>
      <rPr>
        <b/>
        <sz val="12"/>
        <color theme="1"/>
        <rFont val="Calibri"/>
        <family val="2"/>
        <scheme val="minor"/>
      </rPr>
      <t>(Suplementaria)</t>
    </r>
  </si>
  <si>
    <t xml:space="preserve"> RECETA PRINCIPAL</t>
  </si>
  <si>
    <t>COSTO TOTAL DE LA RECETA</t>
  </si>
  <si>
    <t xml:space="preserve">COSTO UNITARIO  </t>
  </si>
  <si>
    <t>Costo de la porción</t>
  </si>
  <si>
    <t>Total Porciones</t>
  </si>
  <si>
    <t xml:space="preserve">Costo de la Sub Receta </t>
  </si>
  <si>
    <t>Costo Total de Materia Prima</t>
  </si>
  <si>
    <t>Costo Total de la preparación</t>
  </si>
  <si>
    <t>% Costo de Materia Prima estimado</t>
  </si>
  <si>
    <t>Precio de Venta sin IVA</t>
  </si>
  <si>
    <t>Precio de venta c/IVA</t>
  </si>
  <si>
    <t>Margen de error (5%)</t>
  </si>
  <si>
    <t>Ingreso por Venta sin IVA</t>
  </si>
  <si>
    <t>Ingreso por venta c/IVA</t>
  </si>
  <si>
    <t>Costo Materia Prima de la porción</t>
  </si>
  <si>
    <t>Contribución Marginal  de la Receta</t>
  </si>
  <si>
    <t>Contribución Marginal del plato</t>
  </si>
  <si>
    <t>RECETA ESTÁNDARD</t>
  </si>
  <si>
    <t xml:space="preserve">                             RECETA ESTÁNDARD</t>
  </si>
  <si>
    <r>
      <t xml:space="preserve">                                   </t>
    </r>
    <r>
      <rPr>
        <b/>
        <sz val="22"/>
        <color theme="0"/>
        <rFont val="Calibri"/>
        <family val="2"/>
        <scheme val="minor"/>
      </rPr>
      <t xml:space="preserve"> PRECIOS  Y MERMAS</t>
    </r>
  </si>
  <si>
    <t>Equivalencias de peso</t>
  </si>
  <si>
    <t xml:space="preserve"> Merma                       %</t>
  </si>
  <si>
    <t>Rendimiento                             %</t>
  </si>
  <si>
    <t>Pollo</t>
  </si>
  <si>
    <t>Queso parmesano</t>
  </si>
  <si>
    <t>aguacate</t>
  </si>
  <si>
    <t>Mayonesa</t>
  </si>
  <si>
    <t xml:space="preserve">  Pollo</t>
  </si>
  <si>
    <t>PRECIO de MERCADO                   ($)</t>
  </si>
  <si>
    <t>IVA (13 %)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</si>
</sst>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_-* #,##0.000_-;\-* #,##0.0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theme="1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5" fontId="0" fillId="0" borderId="0" xfId="2" applyNumberFormat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2" applyNumberFormat="1" applyFont="1" applyBorder="1" applyAlignment="1"/>
    <xf numFmtId="164" fontId="0" fillId="0" borderId="1" xfId="0" applyNumberFormat="1" applyBorder="1" applyAlignment="1">
      <alignment horizontal="center"/>
    </xf>
    <xf numFmtId="165" fontId="0" fillId="0" borderId="1" xfId="2" applyNumberFormat="1" applyFont="1" applyBorder="1" applyAlignment="1">
      <alignment horizontal="left"/>
    </xf>
    <xf numFmtId="0" fontId="0" fillId="3" borderId="0" xfId="0" applyFill="1"/>
    <xf numFmtId="0" fontId="0" fillId="4" borderId="0" xfId="0" applyFill="1"/>
    <xf numFmtId="0" fontId="11" fillId="3" borderId="0" xfId="0" applyFont="1" applyFill="1"/>
    <xf numFmtId="0" fontId="0" fillId="3" borderId="0" xfId="0" applyFill="1" applyAlignment="1">
      <alignment vertical="center"/>
    </xf>
    <xf numFmtId="0" fontId="0" fillId="0" borderId="0" xfId="0" applyBorder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1" xfId="0" applyBorder="1" applyAlignment="1" applyProtection="1">
      <alignment horizontal="center"/>
      <protection locked="0"/>
    </xf>
    <xf numFmtId="9" fontId="0" fillId="0" borderId="1" xfId="0" applyNumberFormat="1" applyBorder="1" applyAlignment="1" applyProtection="1">
      <alignment horizontal="center"/>
      <protection locked="0"/>
    </xf>
    <xf numFmtId="0" fontId="9" fillId="3" borderId="0" xfId="0" applyFont="1" applyFill="1"/>
    <xf numFmtId="0" fontId="9" fillId="0" borderId="0" xfId="0" applyFont="1" applyFill="1"/>
    <xf numFmtId="0" fontId="0" fillId="0" borderId="0" xfId="0" applyFill="1"/>
    <xf numFmtId="0" fontId="8" fillId="3" borderId="0" xfId="0" applyFont="1" applyFill="1"/>
    <xf numFmtId="0" fontId="15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4" fontId="13" fillId="5" borderId="12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9" fontId="3" fillId="0" borderId="1" xfId="0" applyNumberFormat="1" applyFont="1" applyBorder="1" applyAlignment="1" applyProtection="1">
      <alignment horizontal="center"/>
      <protection locked="0"/>
    </xf>
    <xf numFmtId="9" fontId="3" fillId="0" borderId="1" xfId="1" applyFont="1" applyBorder="1" applyAlignment="1" applyProtection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9" fontId="3" fillId="0" borderId="2" xfId="0" applyNumberFormat="1" applyFont="1" applyBorder="1" applyAlignment="1" applyProtection="1">
      <alignment horizontal="center"/>
      <protection locked="0"/>
    </xf>
    <xf numFmtId="9" fontId="3" fillId="0" borderId="2" xfId="1" applyFont="1" applyBorder="1" applyAlignment="1" applyProtection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16" fillId="5" borderId="13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4" fontId="0" fillId="0" borderId="0" xfId="0" applyNumberFormat="1"/>
    <xf numFmtId="0" fontId="7" fillId="0" borderId="0" xfId="0" applyFont="1"/>
    <xf numFmtId="2" fontId="0" fillId="0" borderId="0" xfId="0" applyNumberFormat="1" applyAlignment="1">
      <alignment horizontal="center"/>
    </xf>
    <xf numFmtId="0" fontId="0" fillId="6" borderId="0" xfId="0" applyFill="1"/>
    <xf numFmtId="0" fontId="19" fillId="6" borderId="0" xfId="0" applyFont="1" applyFill="1"/>
    <xf numFmtId="0" fontId="19" fillId="4" borderId="0" xfId="0" applyFont="1" applyFill="1"/>
    <xf numFmtId="14" fontId="7" fillId="7" borderId="1" xfId="0" applyNumberFormat="1" applyFont="1" applyFill="1" applyBorder="1" applyAlignment="1">
      <alignment horizontal="center"/>
    </xf>
    <xf numFmtId="0" fontId="7" fillId="7" borderId="7" xfId="0" applyFont="1" applyFill="1" applyBorder="1"/>
    <xf numFmtId="0" fontId="0" fillId="7" borderId="8" xfId="0" applyFill="1" applyBorder="1"/>
    <xf numFmtId="9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9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0" fontId="4" fillId="8" borderId="23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7" fillId="7" borderId="2" xfId="0" applyFont="1" applyFill="1" applyBorder="1"/>
    <xf numFmtId="0" fontId="2" fillId="7" borderId="4" xfId="0" applyFont="1" applyFill="1" applyBorder="1"/>
    <xf numFmtId="0" fontId="7" fillId="7" borderId="12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4" xfId="0" applyFont="1" applyFill="1" applyBorder="1" applyAlignment="1" applyProtection="1">
      <alignment horizontal="center"/>
      <protection locked="0"/>
    </xf>
    <xf numFmtId="0" fontId="21" fillId="0" borderId="12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9" fontId="3" fillId="2" borderId="1" xfId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9" fontId="3" fillId="2" borderId="1" xfId="0" applyNumberFormat="1" applyFont="1" applyFill="1" applyBorder="1" applyAlignment="1" applyProtection="1">
      <alignment horizontal="center"/>
      <protection locked="0"/>
    </xf>
    <xf numFmtId="164" fontId="0" fillId="0" borderId="19" xfId="0" applyNumberFormat="1" applyBorder="1" applyAlignment="1">
      <alignment horizontal="center"/>
    </xf>
    <xf numFmtId="2" fontId="0" fillId="2" borderId="25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18" xfId="0" applyNumberForma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2" borderId="0" xfId="0" applyFill="1"/>
    <xf numFmtId="2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7" fillId="4" borderId="0" xfId="0" applyFont="1" applyFill="1" applyBorder="1"/>
    <xf numFmtId="0" fontId="2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4" fillId="8" borderId="28" xfId="0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0" fontId="9" fillId="4" borderId="0" xfId="0" applyFont="1" applyFill="1" applyBorder="1"/>
    <xf numFmtId="2" fontId="9" fillId="4" borderId="0" xfId="0" applyNumberFormat="1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9" fillId="6" borderId="0" xfId="0" applyFont="1" applyFill="1" applyBorder="1"/>
    <xf numFmtId="0" fontId="0" fillId="4" borderId="0" xfId="0" applyFill="1" applyBorder="1"/>
    <xf numFmtId="14" fontId="7" fillId="7" borderId="19" xfId="0" applyNumberFormat="1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 vertical="center" wrapText="1"/>
    </xf>
    <xf numFmtId="14" fontId="7" fillId="7" borderId="29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/>
    </xf>
    <xf numFmtId="14" fontId="7" fillId="7" borderId="32" xfId="0" applyNumberFormat="1" applyFont="1" applyFill="1" applyBorder="1" applyAlignment="1">
      <alignment horizontal="center"/>
    </xf>
    <xf numFmtId="14" fontId="7" fillId="7" borderId="33" xfId="0" applyNumberFormat="1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 vertical="center"/>
    </xf>
    <xf numFmtId="14" fontId="23" fillId="7" borderId="34" xfId="0" applyNumberFormat="1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2" fontId="23" fillId="0" borderId="29" xfId="0" applyNumberFormat="1" applyFont="1" applyBorder="1" applyAlignment="1">
      <alignment horizontal="center"/>
    </xf>
    <xf numFmtId="2" fontId="23" fillId="0" borderId="35" xfId="0" applyNumberFormat="1" applyFont="1" applyBorder="1" applyAlignment="1">
      <alignment horizontal="center"/>
    </xf>
    <xf numFmtId="9" fontId="23" fillId="0" borderId="35" xfId="0" applyNumberFormat="1" applyFont="1" applyBorder="1" applyAlignment="1">
      <alignment horizontal="center"/>
    </xf>
    <xf numFmtId="2" fontId="23" fillId="0" borderId="31" xfId="0" applyNumberFormat="1" applyFont="1" applyBorder="1" applyAlignment="1">
      <alignment horizontal="center"/>
    </xf>
    <xf numFmtId="0" fontId="5" fillId="7" borderId="6" xfId="0" applyFont="1" applyFill="1" applyBorder="1" applyAlignment="1"/>
    <xf numFmtId="0" fontId="5" fillId="7" borderId="7" xfId="0" applyFont="1" applyFill="1" applyBorder="1" applyAlignment="1"/>
    <xf numFmtId="0" fontId="3" fillId="7" borderId="8" xfId="0" applyFont="1" applyFill="1" applyBorder="1" applyAlignment="1"/>
    <xf numFmtId="0" fontId="26" fillId="9" borderId="0" xfId="0" applyFont="1" applyFill="1"/>
    <xf numFmtId="0" fontId="20" fillId="0" borderId="18" xfId="0" applyFont="1" applyBorder="1" applyAlignment="1">
      <alignment horizontal="center" vertical="center" wrapText="1"/>
    </xf>
    <xf numFmtId="2" fontId="3" fillId="4" borderId="16" xfId="0" applyNumberFormat="1" applyFont="1" applyFill="1" applyBorder="1" applyAlignment="1">
      <alignment horizontal="center"/>
    </xf>
    <xf numFmtId="0" fontId="3" fillId="4" borderId="14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9" fontId="3" fillId="4" borderId="1" xfId="0" applyNumberFormat="1" applyFont="1" applyFill="1" applyBorder="1" applyAlignment="1" applyProtection="1">
      <alignment horizontal="center"/>
      <protection locked="0"/>
    </xf>
    <xf numFmtId="9" fontId="3" fillId="4" borderId="1" xfId="1" applyFont="1" applyFill="1" applyBorder="1" applyAlignment="1" applyProtection="1">
      <alignment horizontal="center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9" fontId="3" fillId="0" borderId="3" xfId="0" applyNumberFormat="1" applyFont="1" applyBorder="1" applyAlignment="1" applyProtection="1">
      <alignment horizontal="center"/>
      <protection locked="0"/>
    </xf>
    <xf numFmtId="9" fontId="3" fillId="0" borderId="3" xfId="1" applyFont="1" applyBorder="1" applyAlignment="1" applyProtection="1">
      <alignment horizont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43" fontId="0" fillId="0" borderId="1" xfId="2" applyNumberFormat="1" applyFont="1" applyBorder="1" applyAlignment="1">
      <alignment horizontal="left"/>
    </xf>
    <xf numFmtId="0" fontId="4" fillId="5" borderId="23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/>
    </xf>
    <xf numFmtId="0" fontId="28" fillId="7" borderId="1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vertical="center"/>
    </xf>
    <xf numFmtId="0" fontId="18" fillId="4" borderId="3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9" fontId="7" fillId="4" borderId="3" xfId="0" applyNumberFormat="1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2" fontId="7" fillId="4" borderId="3" xfId="0" applyNumberFormat="1" applyFont="1" applyFill="1" applyBorder="1" applyAlignment="1">
      <alignment horizontal="center"/>
    </xf>
    <xf numFmtId="9" fontId="7" fillId="4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9" fontId="7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9" fontId="7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/>
    </xf>
    <xf numFmtId="2" fontId="7" fillId="2" borderId="25" xfId="0" applyNumberFormat="1" applyFon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9" fontId="7" fillId="0" borderId="1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0" fontId="7" fillId="2" borderId="0" xfId="0" applyFont="1" applyFill="1"/>
    <xf numFmtId="2" fontId="7" fillId="0" borderId="26" xfId="0" applyNumberFormat="1" applyFont="1" applyBorder="1" applyAlignment="1">
      <alignment horizontal="center"/>
    </xf>
    <xf numFmtId="9" fontId="7" fillId="4" borderId="26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2" borderId="1" xfId="0" applyFont="1" applyFill="1" applyBorder="1"/>
    <xf numFmtId="2" fontId="7" fillId="0" borderId="18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6" fillId="4" borderId="0" xfId="0" applyFont="1" applyFill="1"/>
    <xf numFmtId="0" fontId="9" fillId="4" borderId="0" xfId="0" applyFont="1" applyFill="1"/>
    <xf numFmtId="0" fontId="11" fillId="10" borderId="0" xfId="0" applyFont="1" applyFill="1"/>
    <xf numFmtId="0" fontId="10" fillId="6" borderId="0" xfId="0" applyFont="1" applyFill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hoca.net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grow.digital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hoca.net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grow.digital/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hoca.net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grow.digital/" TargetMode="Externa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hoca.net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grow.digital/" TargetMode="Externa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hoca.net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grow.digital/" TargetMode="Externa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hoca.net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grow.digital/" TargetMode="Externa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hoca.net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grow.digital/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472397</xdr:colOff>
      <xdr:row>2</xdr:row>
      <xdr:rowOff>34790</xdr:rowOff>
    </xdr:from>
    <xdr:to>
      <xdr:col>12</xdr:col>
      <xdr:colOff>192468</xdr:colOff>
      <xdr:row>6</xdr:row>
      <xdr:rowOff>61670</xdr:rowOff>
    </xdr:to>
    <xdr:pic>
      <xdr:nvPicPr>
        <xdr:cNvPr id="8" name="Imagen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7C8F8E-AB3B-495F-A4E5-52539AFE9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0022" y="415790"/>
          <a:ext cx="2006071" cy="67458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1</xdr:row>
      <xdr:rowOff>121735</xdr:rowOff>
    </xdr:from>
    <xdr:to>
      <xdr:col>1</xdr:col>
      <xdr:colOff>1274702</xdr:colOff>
      <xdr:row>6</xdr:row>
      <xdr:rowOff>126567</xdr:rowOff>
    </xdr:to>
    <xdr:pic>
      <xdr:nvPicPr>
        <xdr:cNvPr id="9" name="Imagen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D670CB-8058-46CB-A418-E8A567B77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12235"/>
          <a:ext cx="1503302" cy="814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472397</xdr:colOff>
      <xdr:row>2</xdr:row>
      <xdr:rowOff>34790</xdr:rowOff>
    </xdr:from>
    <xdr:to>
      <xdr:col>12</xdr:col>
      <xdr:colOff>192468</xdr:colOff>
      <xdr:row>5</xdr:row>
      <xdr:rowOff>137870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E39AC7-EE5B-4191-9DE1-7DA69335B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0022" y="415790"/>
          <a:ext cx="2006071" cy="67458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1</xdr:row>
      <xdr:rowOff>121735</xdr:rowOff>
    </xdr:from>
    <xdr:to>
      <xdr:col>1</xdr:col>
      <xdr:colOff>1274702</xdr:colOff>
      <xdr:row>5</xdr:row>
      <xdr:rowOff>174192</xdr:rowOff>
    </xdr:to>
    <xdr:pic>
      <xdr:nvPicPr>
        <xdr:cNvPr id="7" name="Imagen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594E6B-1CD5-490F-A72F-18A7768E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12235"/>
          <a:ext cx="1503302" cy="8144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472397</xdr:colOff>
      <xdr:row>2</xdr:row>
      <xdr:rowOff>34790</xdr:rowOff>
    </xdr:from>
    <xdr:to>
      <xdr:col>12</xdr:col>
      <xdr:colOff>192468</xdr:colOff>
      <xdr:row>5</xdr:row>
      <xdr:rowOff>137870</xdr:rowOff>
    </xdr:to>
    <xdr:pic>
      <xdr:nvPicPr>
        <xdr:cNvPr id="10" name="Imagen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9C4236-8AEB-44C4-9C75-4EB805A63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8426" y="415790"/>
          <a:ext cx="2006071" cy="67458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1</xdr:row>
      <xdr:rowOff>121735</xdr:rowOff>
    </xdr:from>
    <xdr:to>
      <xdr:col>1</xdr:col>
      <xdr:colOff>1274702</xdr:colOff>
      <xdr:row>5</xdr:row>
      <xdr:rowOff>174192</xdr:rowOff>
    </xdr:to>
    <xdr:pic>
      <xdr:nvPicPr>
        <xdr:cNvPr id="11" name="Imagen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CA0234-5EB8-4FBF-960E-1BADEC5F3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312235"/>
          <a:ext cx="1503302" cy="8144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438780</xdr:colOff>
      <xdr:row>2</xdr:row>
      <xdr:rowOff>45996</xdr:rowOff>
    </xdr:from>
    <xdr:to>
      <xdr:col>12</xdr:col>
      <xdr:colOff>1054201</xdr:colOff>
      <xdr:row>5</xdr:row>
      <xdr:rowOff>149076</xdr:rowOff>
    </xdr:to>
    <xdr:pic>
      <xdr:nvPicPr>
        <xdr:cNvPr id="8" name="Imagen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3308C5-ACE0-4D12-9AE0-F4A4DC68D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730" y="426996"/>
          <a:ext cx="2006071" cy="674580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</xdr:row>
      <xdr:rowOff>121735</xdr:rowOff>
    </xdr:from>
    <xdr:to>
      <xdr:col>2</xdr:col>
      <xdr:colOff>246002</xdr:colOff>
      <xdr:row>5</xdr:row>
      <xdr:rowOff>174192</xdr:rowOff>
    </xdr:to>
    <xdr:pic>
      <xdr:nvPicPr>
        <xdr:cNvPr id="9" name="Imagen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CC3045-DB8C-48F5-9625-E251025F7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12235"/>
          <a:ext cx="1503302" cy="8144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438780</xdr:colOff>
      <xdr:row>2</xdr:row>
      <xdr:rowOff>45996</xdr:rowOff>
    </xdr:from>
    <xdr:to>
      <xdr:col>12</xdr:col>
      <xdr:colOff>139801</xdr:colOff>
      <xdr:row>5</xdr:row>
      <xdr:rowOff>149076</xdr:rowOff>
    </xdr:to>
    <xdr:pic>
      <xdr:nvPicPr>
        <xdr:cNvPr id="8" name="Imagen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77B208-F83C-4C3F-8176-84976ABA6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574" y="426996"/>
          <a:ext cx="1998227" cy="67458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1</xdr:row>
      <xdr:rowOff>121735</xdr:rowOff>
    </xdr:from>
    <xdr:to>
      <xdr:col>1</xdr:col>
      <xdr:colOff>446027</xdr:colOff>
      <xdr:row>5</xdr:row>
      <xdr:rowOff>174192</xdr:rowOff>
    </xdr:to>
    <xdr:pic>
      <xdr:nvPicPr>
        <xdr:cNvPr id="9" name="Imagen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25C99B-E652-4ABA-AAB3-C40A30676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12235"/>
          <a:ext cx="1503302" cy="8144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935200</xdr:colOff>
      <xdr:row>2</xdr:row>
      <xdr:rowOff>97596</xdr:rowOff>
    </xdr:from>
    <xdr:to>
      <xdr:col>9</xdr:col>
      <xdr:colOff>519680</xdr:colOff>
      <xdr:row>6</xdr:row>
      <xdr:rowOff>10176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A5703B-41B4-463F-A2E5-C4234E145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0850" y="478596"/>
          <a:ext cx="1994305" cy="67458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</xdr:row>
      <xdr:rowOff>142875</xdr:rowOff>
    </xdr:from>
    <xdr:to>
      <xdr:col>2</xdr:col>
      <xdr:colOff>55502</xdr:colOff>
      <xdr:row>6</xdr:row>
      <xdr:rowOff>4832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810F928-5D2D-4E46-8C48-988EA4DCB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33375"/>
          <a:ext cx="1503302" cy="8144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179296</xdr:rowOff>
    </xdr:from>
    <xdr:ext cx="9614647" cy="20938990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0" y="1277472"/>
          <a:ext cx="9614647" cy="20938990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ct val="107000"/>
            </a:lnSpc>
            <a:spcAft>
              <a:spcPts val="800"/>
            </a:spcAft>
          </a:pPr>
          <a:r>
            <a:rPr lang="es-SV" sz="2000" b="1" u="sng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GLOSARIO</a:t>
          </a:r>
          <a:endParaRPr lang="es-SV" sz="1100" b="0" u="sng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Receta Estándar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Receta completa, en la cual se indican todos los ingredientes o preparaciones </a:t>
          </a:r>
          <a:r>
            <a:rPr kumimoji="0" lang="es-SV" sz="18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(sub-recetas) que se utilizaran.</a:t>
          </a:r>
          <a:endParaRPr kumimoji="0" lang="es-SV" sz="18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Complementaria</a:t>
          </a:r>
          <a:r>
            <a:rPr lang="es-SV" sz="14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Sub-receta que se incluye en la receta estándar y que requiere de preparaciones previas.  </a:t>
          </a:r>
          <a:r>
            <a:rPr lang="es-SV" sz="1800" b="1" baseline="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s-SV" sz="1800" b="1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indent="0"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Nombre de la Receta. 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Nombre del platillo o bebida a elaborar. </a:t>
          </a:r>
        </a:p>
        <a:p>
          <a:pPr marL="0" indent="0"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Clasificación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s-SV" sz="14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Puede ser por tiempos (entrada, sopa, plato fuerte, postre). Especialidad (mexicana, italiana, alemana, japonesa), temporada o festividad (Navidad, Vigilia, Ramadán), hasta por necesidades nutricionales específicas (celiacos. diabéticos). </a:t>
          </a:r>
        </a:p>
        <a:p>
          <a:pPr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Rendimiento. 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Es el valor neto del insumo una vez que se deduce  la merma o desperdicio.Se expresa  en porcentaje</a:t>
          </a:r>
        </a:p>
        <a:p>
          <a:pPr algn="l">
            <a:lnSpc>
              <a:spcPct val="107000"/>
            </a:lnSpc>
            <a:spcAft>
              <a:spcPts val="800"/>
            </a:spcAft>
          </a:pPr>
          <a:r>
            <a:rPr lang="es-SV" sz="1800" b="1"/>
            <a:t>Merma. 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 la pérdida o desperdicio que se tiene como resultado de la preparación de alimentos. No tiene valor comercial</a:t>
          </a:r>
        </a:p>
        <a:p>
          <a:pPr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latin typeface="+mn-lt"/>
              <a:ea typeface="+mn-ea"/>
              <a:cs typeface="+mn-cs"/>
            </a:rPr>
            <a:t>Desperdicio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s-SV" sz="1800" b="1" baseline="0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Es la pérdida que se produce por las deficiencias en el manejo de los alimentos.Puede tener valor comercial</a:t>
          </a:r>
          <a:endParaRPr lang="es-SV" sz="1800" b="1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latin typeface="+mn-lt"/>
              <a:ea typeface="+mn-ea"/>
              <a:cs typeface="+mn-cs"/>
            </a:rPr>
            <a:t>Porción. 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 la cantidad de cada porción</a:t>
          </a:r>
          <a:r>
            <a:rPr lang="es-SV" sz="14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</a:t>
          </a:r>
          <a:endParaRPr lang="es-SV" sz="1050" b="1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Número de porciones</a:t>
          </a:r>
          <a:r>
            <a:rPr lang="es-SV" sz="14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 acuerdo al rendimiento total y el tamaño de la porción, se calcula el número de porciones. </a:t>
          </a:r>
        </a:p>
        <a:p>
          <a:pPr marL="0" indent="0"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% de costo y utilidad bruta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s-SV" sz="14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Son los porcentajes de la relación entre la ganancia y el costo.</a:t>
          </a:r>
        </a:p>
        <a:p>
          <a:pPr marL="0" indent="0"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Utilidad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Cantidad de dinero que se va a ganar por porción. </a:t>
          </a:r>
        </a:p>
        <a:p>
          <a:pPr marL="0" indent="0"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Precio de venta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Es el precio de venta más el IVA. </a:t>
          </a:r>
        </a:p>
        <a:p>
          <a:pPr marL="0" indent="0"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Peso bruto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Es la cantidad que se requiere de cualquier ingrediente, sin limpiar o acondicionar para la preparación. </a:t>
          </a:r>
        </a:p>
        <a:p>
          <a:pPr marL="0" indent="0"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Peso neto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Es la cantidad resultante de cada ingrediente después de desechar la merma de cada producto. </a:t>
          </a:r>
        </a:p>
        <a:p>
          <a:pPr marL="0" indent="0"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Unidad.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Unidad de medida base del producto, que se indica en litros o kilogramos. </a:t>
          </a:r>
        </a:p>
        <a:p>
          <a:pPr marL="0" indent="0"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Porción.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Guía rápida para saber si el ingrediente viene en piezas, tazas, cucharadas, etc. </a:t>
          </a:r>
        </a:p>
        <a:p>
          <a:pPr marL="0" indent="0"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Costo unitario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Costo del kilogramo o litro del ingrediente. </a:t>
          </a:r>
        </a:p>
        <a:p>
          <a:pPr marL="0" indent="0"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% de rendimiento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Rendimiento de cada ingrediente respecto a sus mermas.</a:t>
          </a:r>
          <a:endParaRPr lang="es-SV" sz="1800" b="1">
            <a:solidFill>
              <a:schemeClr val="tx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indent="0"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Tiempo de preparación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Es el tiempo estimado para que el cocinero prepare y monte la preparación. </a:t>
          </a:r>
        </a:p>
        <a:p>
          <a:pPr marL="0" indent="0"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Tiempo de cocción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Es el tiempo que la preparación permanece en el proceso de cocción. </a:t>
          </a:r>
        </a:p>
        <a:p>
          <a:pPr marL="0" indent="0"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Temperatura de servicio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Es la temperatura que debe tener el platillo. postre o bebida cuando se sirve al comensal. </a:t>
          </a:r>
        </a:p>
        <a:p>
          <a:pPr marL="0" indent="0"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Costo total de insumos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La suma de los importes de los ingredientes de la receta. </a:t>
          </a:r>
        </a:p>
        <a:p>
          <a:pPr marL="0" indent="0"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Costo unitario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Se divide el costo total de insumos entre el número de porciones </a:t>
          </a:r>
        </a:p>
        <a:p>
          <a:pPr marL="0" indent="0"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Precio de Venta (sin IVA)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Se suma el costo unitario, más los costos indirectos y directos. </a:t>
          </a:r>
        </a:p>
        <a:p>
          <a:pPr marL="0" indent="0"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Técnica. 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Los pasos a seguir para elaborar la receta. </a:t>
          </a:r>
        </a:p>
        <a:p>
          <a:pPr marL="0" indent="0"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Equipo para producción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Equipo de trabajo para la elaboración de la receta. </a:t>
          </a:r>
        </a:p>
        <a:p>
          <a:pPr marL="0" indent="0" algn="l">
            <a:lnSpc>
              <a:spcPct val="107000"/>
            </a:lnSpc>
            <a:spcAft>
              <a:spcPts val="800"/>
            </a:spcAft>
          </a:pPr>
          <a:r>
            <a:rPr lang="es-SV" sz="1800" b="1"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Margen de error (%). </a:t>
          </a:r>
          <a:r>
            <a:rPr lang="es-SV" sz="1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 un estimado porcentual para cubrir los cambios imprevistos en el precio de los insumos</a:t>
          </a:r>
        </a:p>
        <a:p>
          <a:pPr marL="0" indent="0" algn="l">
            <a:lnSpc>
              <a:spcPct val="107000"/>
            </a:lnSpc>
            <a:spcAft>
              <a:spcPts val="800"/>
            </a:spcAft>
          </a:pPr>
          <a:endParaRPr lang="es-SV" sz="2400" b="1" u="sng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indent="0" algn="l">
            <a:lnSpc>
              <a:spcPct val="107000"/>
            </a:lnSpc>
            <a:spcAft>
              <a:spcPts val="800"/>
            </a:spcAft>
          </a:pPr>
          <a:r>
            <a:rPr lang="es-SV" sz="2400" b="1" u="sng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EQUIVALENCIAS BÁSICAS</a:t>
          </a:r>
        </a:p>
        <a:p>
          <a:pPr algn="l">
            <a:lnSpc>
              <a:spcPct val="107000"/>
            </a:lnSpc>
            <a:spcBef>
              <a:spcPts val="1200"/>
            </a:spcBef>
            <a:spcAft>
              <a:spcPts val="800"/>
            </a:spcAft>
          </a:pPr>
          <a:r>
            <a:rPr lang="es-SV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SV" sz="1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 Kilogramo (1kg) =1,000 grs.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07000"/>
            </a:lnSpc>
            <a:spcAft>
              <a:spcPts val="800"/>
            </a:spcAft>
          </a:pPr>
          <a:r>
            <a:rPr lang="es-SV" sz="1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1 Litro (1Lt) = 1,000 ml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07000"/>
            </a:lnSpc>
            <a:spcAft>
              <a:spcPts val="800"/>
            </a:spcAft>
          </a:pPr>
          <a:r>
            <a:rPr lang="es-SV" sz="1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1 Cucharada (1 Cda) = 15 ml. / 15 grs / 3 cucharaditas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07000"/>
            </a:lnSpc>
            <a:spcAft>
              <a:spcPts val="800"/>
            </a:spcAft>
          </a:pPr>
          <a:r>
            <a:rPr lang="es-SV" sz="1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1 Cucharadita (1 Cda) = 5 ml. / 5 grs 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07000"/>
            </a:lnSpc>
            <a:spcAft>
              <a:spcPts val="800"/>
            </a:spcAft>
          </a:pPr>
          <a:r>
            <a:rPr lang="es-SV" sz="1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1 Taza (1 Tz) = 250 ml. / 250 grs.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07000"/>
            </a:lnSpc>
            <a:spcAft>
              <a:spcPts val="800"/>
            </a:spcAft>
          </a:pPr>
          <a:r>
            <a:rPr lang="es-SV" sz="1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1 Litro o  1 kg = 4 tasas 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07000"/>
            </a:lnSpc>
            <a:spcAft>
              <a:spcPts val="800"/>
            </a:spcAft>
          </a:pPr>
          <a:r>
            <a:rPr lang="es-SV" sz="1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1 Onza = 30 ml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07000"/>
            </a:lnSpc>
            <a:spcAft>
              <a:spcPts val="800"/>
            </a:spcAft>
          </a:pPr>
          <a:r>
            <a:rPr lang="es-SV" sz="1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1 Botella estándar = 750 ml. 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07000"/>
            </a:lnSpc>
            <a:spcAft>
              <a:spcPts val="800"/>
            </a:spcAft>
          </a:pPr>
          <a:r>
            <a:rPr lang="es-SV" sz="1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1 kilo de huevos = 14 unidades (Aprox.)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07000"/>
            </a:lnSpc>
            <a:spcAft>
              <a:spcPts val="800"/>
            </a:spcAft>
          </a:pPr>
          <a:r>
            <a:rPr lang="es-SV" sz="1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1 kilo de papa, cebolla,  tomate = 4 unidades (Aprox.)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07000"/>
            </a:lnSpc>
            <a:spcAft>
              <a:spcPts val="800"/>
            </a:spcAft>
          </a:pPr>
          <a:r>
            <a:rPr lang="es-SV" sz="1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1 kilo de limón (50 grs c/limón) = 20 unidades (Aprox.) 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07000"/>
            </a:lnSpc>
            <a:spcAft>
              <a:spcPts val="800"/>
            </a:spcAft>
          </a:pPr>
          <a:r>
            <a:rPr lang="es-SV" sz="1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1 Diente de ajo = 10 grs. (Aprox.)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07000"/>
            </a:lnSpc>
            <a:spcAft>
              <a:spcPts val="800"/>
            </a:spcAft>
          </a:pPr>
          <a:r>
            <a:rPr lang="es-SV" sz="1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/>
          <a:endParaRPr lang="es-SV" sz="18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s-SV" sz="2400" b="1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indent="0" algn="l">
            <a:lnSpc>
              <a:spcPct val="107000"/>
            </a:lnSpc>
            <a:spcAft>
              <a:spcPts val="800"/>
            </a:spcAft>
          </a:pPr>
          <a:endParaRPr lang="es-SV" sz="1600" b="1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10</xdr:col>
      <xdr:colOff>461731</xdr:colOff>
      <xdr:row>2</xdr:row>
      <xdr:rowOff>20509</xdr:rowOff>
    </xdr:from>
    <xdr:to>
      <xdr:col>12</xdr:col>
      <xdr:colOff>445461</xdr:colOff>
      <xdr:row>3</xdr:row>
      <xdr:rowOff>330148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09F1D0-8F40-4478-90F4-7942F26A3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1731" y="401509"/>
          <a:ext cx="1480515" cy="509664"/>
        </a:xfrm>
        <a:prstGeom prst="rect">
          <a:avLst/>
        </a:prstGeom>
      </xdr:spPr>
    </xdr:pic>
    <xdr:clientData/>
  </xdr:twoCellAnchor>
  <xdr:twoCellAnchor editAs="oneCell">
    <xdr:from>
      <xdr:col>0</xdr:col>
      <xdr:colOff>684499</xdr:colOff>
      <xdr:row>1</xdr:row>
      <xdr:rowOff>46739</xdr:rowOff>
    </xdr:from>
    <xdr:to>
      <xdr:col>2</xdr:col>
      <xdr:colOff>303722</xdr:colOff>
      <xdr:row>3</xdr:row>
      <xdr:rowOff>279244</xdr:rowOff>
    </xdr:to>
    <xdr:pic>
      <xdr:nvPicPr>
        <xdr:cNvPr id="5" name="Imagen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9C13A6-1697-4137-A773-BC9E20F8D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499" y="237239"/>
          <a:ext cx="1116009" cy="613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C17"/>
  <sheetViews>
    <sheetView workbookViewId="0">
      <selection sqref="A1:M8"/>
    </sheetView>
  </sheetViews>
  <sheetFormatPr baseColWidth="10" defaultRowHeight="15" x14ac:dyDescent="0.25"/>
  <cols>
    <col min="2" max="2" width="21.85546875" customWidth="1"/>
    <col min="7" max="7" width="16.140625" customWidth="1"/>
    <col min="14" max="16384" width="11.42578125" style="9"/>
  </cols>
  <sheetData>
    <row r="1" spans="1:55" ht="12.75" customHeight="1" x14ac:dyDescent="0.25">
      <c r="A1" s="192" t="s">
        <v>278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</row>
    <row r="2" spans="1:55" ht="12.75" customHeigh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</row>
    <row r="3" spans="1:55" ht="12.7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</row>
    <row r="4" spans="1:55" ht="12.75" customHeight="1" x14ac:dyDescent="0.25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</row>
    <row r="5" spans="1:55" ht="12.75" customHeight="1" x14ac:dyDescent="0.25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</row>
    <row r="6" spans="1:55" ht="12.75" customHeight="1" x14ac:dyDescent="0.25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</row>
    <row r="7" spans="1:55" ht="12.75" customHeight="1" x14ac:dyDescent="0.25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</row>
    <row r="8" spans="1:55" ht="12.75" customHeight="1" x14ac:dyDescent="0.25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</row>
    <row r="9" spans="1:55" s="190" customFormat="1" ht="15" customHeight="1" thickBot="1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55" ht="15" customHeight="1" thickBot="1" x14ac:dyDescent="0.4">
      <c r="B10" s="15" t="s">
        <v>19</v>
      </c>
      <c r="C10" s="16"/>
      <c r="D10" s="16"/>
      <c r="E10" s="16"/>
      <c r="F10" s="16"/>
      <c r="G10" s="17"/>
    </row>
    <row r="11" spans="1:55" ht="45" x14ac:dyDescent="0.25">
      <c r="B11" s="13" t="s">
        <v>0</v>
      </c>
      <c r="C11" s="13" t="s">
        <v>1</v>
      </c>
      <c r="D11" s="14" t="s">
        <v>9</v>
      </c>
      <c r="E11" s="14" t="s">
        <v>10</v>
      </c>
      <c r="F11" s="14" t="s">
        <v>11</v>
      </c>
      <c r="G11" s="14" t="s">
        <v>12</v>
      </c>
    </row>
    <row r="12" spans="1:55" x14ac:dyDescent="0.25">
      <c r="B12" s="4" t="s">
        <v>5</v>
      </c>
      <c r="C12" s="4" t="s">
        <v>8</v>
      </c>
      <c r="D12" s="6">
        <v>1</v>
      </c>
      <c r="E12" s="7">
        <v>0.5</v>
      </c>
      <c r="F12" s="5">
        <f>D12-E12</f>
        <v>0.5</v>
      </c>
      <c r="G12" s="4">
        <f>F12/D12*100</f>
        <v>50</v>
      </c>
      <c r="H12" s="1" t="s">
        <v>13</v>
      </c>
    </row>
    <row r="13" spans="1:55" x14ac:dyDescent="0.25">
      <c r="B13" s="4" t="s">
        <v>6</v>
      </c>
      <c r="C13" s="4" t="s">
        <v>8</v>
      </c>
      <c r="D13" s="6">
        <v>1</v>
      </c>
      <c r="E13" s="7">
        <v>0.15</v>
      </c>
      <c r="F13" s="5">
        <f t="shared" ref="F13:F16" si="0">D13-E13</f>
        <v>0.85</v>
      </c>
      <c r="G13" s="4">
        <f t="shared" ref="G13:G16" si="1">F13/D13*100</f>
        <v>85</v>
      </c>
    </row>
    <row r="14" spans="1:55" x14ac:dyDescent="0.25">
      <c r="B14" s="4" t="s">
        <v>322</v>
      </c>
      <c r="C14" s="4" t="s">
        <v>8</v>
      </c>
      <c r="D14" s="6">
        <v>1</v>
      </c>
      <c r="E14" s="142">
        <v>0</v>
      </c>
      <c r="F14" s="5">
        <f t="shared" si="0"/>
        <v>1</v>
      </c>
      <c r="G14" s="4">
        <f t="shared" si="1"/>
        <v>100</v>
      </c>
    </row>
    <row r="15" spans="1:55" x14ac:dyDescent="0.25">
      <c r="B15" s="4" t="s">
        <v>321</v>
      </c>
      <c r="C15" s="4" t="s">
        <v>8</v>
      </c>
      <c r="D15" s="6">
        <v>1</v>
      </c>
      <c r="E15" s="7">
        <v>0.15</v>
      </c>
      <c r="F15" s="5">
        <f t="shared" si="0"/>
        <v>0.85</v>
      </c>
      <c r="G15" s="4">
        <f t="shared" si="1"/>
        <v>85</v>
      </c>
    </row>
    <row r="16" spans="1:55" x14ac:dyDescent="0.25">
      <c r="B16" s="4" t="s">
        <v>324</v>
      </c>
      <c r="C16" s="4" t="s">
        <v>8</v>
      </c>
      <c r="D16" s="6">
        <v>1</v>
      </c>
      <c r="E16" s="7">
        <v>0</v>
      </c>
      <c r="F16" s="5">
        <f t="shared" si="0"/>
        <v>1</v>
      </c>
      <c r="G16" s="4">
        <f t="shared" si="1"/>
        <v>100</v>
      </c>
    </row>
    <row r="17" spans="4:7" x14ac:dyDescent="0.25">
      <c r="D17" s="1"/>
      <c r="E17" s="3"/>
      <c r="F17" s="3"/>
      <c r="G17" s="3"/>
    </row>
  </sheetData>
  <mergeCells count="1">
    <mergeCell ref="A1:M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259"/>
  <sheetViews>
    <sheetView workbookViewId="0">
      <selection activeCell="P12" sqref="P12"/>
    </sheetView>
  </sheetViews>
  <sheetFormatPr baseColWidth="10" defaultRowHeight="15" x14ac:dyDescent="0.25"/>
  <cols>
    <col min="2" max="2" width="38.42578125" customWidth="1"/>
    <col min="3" max="3" width="11.140625" customWidth="1"/>
    <col min="4" max="4" width="15.5703125" customWidth="1"/>
    <col min="5" max="5" width="16.85546875" customWidth="1"/>
  </cols>
  <sheetData>
    <row r="1" spans="1:13" s="191" customFormat="1" ht="15" customHeight="1" x14ac:dyDescent="0.25">
      <c r="A1" s="192" t="s">
        <v>278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13" s="191" customFormat="1" ht="15" customHeigh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3" ht="1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spans="1:13" ht="15" customHeight="1" x14ac:dyDescent="0.25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1:13" ht="15" customHeight="1" x14ac:dyDescent="0.25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1:13" ht="15" customHeight="1" x14ac:dyDescent="0.25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</row>
    <row r="7" spans="1:13" ht="15" customHeight="1" x14ac:dyDescent="0.25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</row>
    <row r="8" spans="1:13" ht="15" customHeight="1" x14ac:dyDescent="0.25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</row>
    <row r="9" spans="1:13" s="9" customFormat="1" x14ac:dyDescent="0.25"/>
    <row r="10" spans="1:13" ht="34.5" customHeight="1" thickBot="1" x14ac:dyDescent="0.3">
      <c r="A10" s="8"/>
      <c r="B10" s="11" t="s">
        <v>18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38.25" thickBot="1" x14ac:dyDescent="0.3">
      <c r="B11" s="138" t="s">
        <v>17</v>
      </c>
      <c r="C11" s="139" t="s">
        <v>16</v>
      </c>
      <c r="D11" s="140" t="s">
        <v>319</v>
      </c>
      <c r="E11" s="141" t="s">
        <v>320</v>
      </c>
    </row>
    <row r="12" spans="1:13" ht="21" x14ac:dyDescent="0.35">
      <c r="B12" s="134" t="s">
        <v>23</v>
      </c>
      <c r="C12" s="135" t="s">
        <v>24</v>
      </c>
      <c r="D12" s="136">
        <v>0</v>
      </c>
      <c r="E12" s="137">
        <f t="shared" ref="E12:E76" si="0">100%-D12</f>
        <v>1</v>
      </c>
    </row>
    <row r="13" spans="1:13" ht="21" x14ac:dyDescent="0.35">
      <c r="B13" s="73" t="s">
        <v>25</v>
      </c>
      <c r="C13" s="77" t="s">
        <v>24</v>
      </c>
      <c r="D13" s="78">
        <v>0</v>
      </c>
      <c r="E13" s="76">
        <f t="shared" si="0"/>
        <v>1</v>
      </c>
    </row>
    <row r="14" spans="1:13" ht="21" hidden="1" x14ac:dyDescent="0.35">
      <c r="B14" s="36" t="s">
        <v>26</v>
      </c>
      <c r="C14" s="28" t="s">
        <v>24</v>
      </c>
      <c r="D14" s="29">
        <v>0</v>
      </c>
      <c r="E14" s="30">
        <f t="shared" si="0"/>
        <v>1</v>
      </c>
      <c r="G14" s="12"/>
    </row>
    <row r="15" spans="1:13" ht="21" x14ac:dyDescent="0.35">
      <c r="B15" s="36" t="s">
        <v>151</v>
      </c>
      <c r="C15" s="28" t="s">
        <v>27</v>
      </c>
      <c r="D15" s="29">
        <v>0</v>
      </c>
      <c r="E15" s="30">
        <f t="shared" si="0"/>
        <v>1</v>
      </c>
    </row>
    <row r="16" spans="1:13" ht="21" x14ac:dyDescent="0.35">
      <c r="B16" s="36" t="s">
        <v>152</v>
      </c>
      <c r="C16" s="28" t="s">
        <v>24</v>
      </c>
      <c r="D16" s="29">
        <v>0</v>
      </c>
      <c r="E16" s="30">
        <f t="shared" si="0"/>
        <v>1</v>
      </c>
      <c r="H16" s="12"/>
    </row>
    <row r="17" spans="2:5" ht="21" x14ac:dyDescent="0.35">
      <c r="B17" s="36" t="s">
        <v>154</v>
      </c>
      <c r="C17" s="28" t="s">
        <v>24</v>
      </c>
      <c r="D17" s="29">
        <v>0</v>
      </c>
      <c r="E17" s="30">
        <f t="shared" si="0"/>
        <v>1</v>
      </c>
    </row>
    <row r="18" spans="2:5" ht="21" x14ac:dyDescent="0.35">
      <c r="B18" s="73" t="s">
        <v>323</v>
      </c>
      <c r="C18" s="77" t="s">
        <v>27</v>
      </c>
      <c r="D18" s="78">
        <v>0.25</v>
      </c>
      <c r="E18" s="76">
        <f t="shared" si="0"/>
        <v>0.75</v>
      </c>
    </row>
    <row r="19" spans="2:5" ht="21" x14ac:dyDescent="0.35">
      <c r="B19" s="36" t="s">
        <v>45</v>
      </c>
      <c r="C19" s="28" t="s">
        <v>27</v>
      </c>
      <c r="D19" s="29">
        <v>0</v>
      </c>
      <c r="E19" s="30">
        <f t="shared" si="0"/>
        <v>1</v>
      </c>
    </row>
    <row r="20" spans="2:5" ht="21" x14ac:dyDescent="0.35">
      <c r="B20" s="130" t="s">
        <v>153</v>
      </c>
      <c r="C20" s="131" t="s">
        <v>27</v>
      </c>
      <c r="D20" s="132">
        <v>0.05</v>
      </c>
      <c r="E20" s="30">
        <f t="shared" si="0"/>
        <v>0.95</v>
      </c>
    </row>
    <row r="21" spans="2:5" ht="21" x14ac:dyDescent="0.35">
      <c r="B21" s="36" t="s">
        <v>155</v>
      </c>
      <c r="C21" s="28" t="s">
        <v>27</v>
      </c>
      <c r="D21" s="29">
        <v>0.02</v>
      </c>
      <c r="E21" s="30">
        <f t="shared" si="0"/>
        <v>0.98</v>
      </c>
    </row>
    <row r="22" spans="2:5" ht="21" x14ac:dyDescent="0.35">
      <c r="B22" s="36" t="s">
        <v>240</v>
      </c>
      <c r="C22" s="28" t="s">
        <v>27</v>
      </c>
      <c r="D22" s="29">
        <v>0.05</v>
      </c>
      <c r="E22" s="30">
        <f t="shared" si="0"/>
        <v>0.95</v>
      </c>
    </row>
    <row r="23" spans="2:5" ht="21" x14ac:dyDescent="0.35">
      <c r="B23" s="36" t="s">
        <v>250</v>
      </c>
      <c r="C23" s="28" t="s">
        <v>27</v>
      </c>
      <c r="D23" s="29">
        <v>0.05</v>
      </c>
      <c r="E23" s="30">
        <f t="shared" si="0"/>
        <v>0.95</v>
      </c>
    </row>
    <row r="24" spans="2:5" ht="21" x14ac:dyDescent="0.35">
      <c r="B24" s="36" t="s">
        <v>166</v>
      </c>
      <c r="C24" s="28" t="s">
        <v>27</v>
      </c>
      <c r="D24" s="29">
        <v>0</v>
      </c>
      <c r="E24" s="30">
        <f t="shared" si="0"/>
        <v>1</v>
      </c>
    </row>
    <row r="25" spans="2:5" ht="21" x14ac:dyDescent="0.35">
      <c r="B25" s="130" t="s">
        <v>241</v>
      </c>
      <c r="C25" s="131" t="s">
        <v>27</v>
      </c>
      <c r="D25" s="132">
        <v>0.12</v>
      </c>
      <c r="E25" s="133">
        <f t="shared" si="0"/>
        <v>0.88</v>
      </c>
    </row>
    <row r="26" spans="2:5" ht="21" x14ac:dyDescent="0.35">
      <c r="B26" s="36" t="s">
        <v>33</v>
      </c>
      <c r="C26" s="28" t="s">
        <v>27</v>
      </c>
      <c r="D26" s="29">
        <v>0</v>
      </c>
      <c r="E26" s="30">
        <f t="shared" si="0"/>
        <v>1</v>
      </c>
    </row>
    <row r="27" spans="2:5" ht="21" x14ac:dyDescent="0.35">
      <c r="B27" s="36" t="s">
        <v>34</v>
      </c>
      <c r="C27" s="28" t="s">
        <v>27</v>
      </c>
      <c r="D27" s="29">
        <v>0</v>
      </c>
      <c r="E27" s="30">
        <f t="shared" si="0"/>
        <v>1</v>
      </c>
    </row>
    <row r="28" spans="2:5" ht="21" x14ac:dyDescent="0.35">
      <c r="B28" s="36" t="s">
        <v>35</v>
      </c>
      <c r="C28" s="28" t="s">
        <v>27</v>
      </c>
      <c r="D28" s="29">
        <v>0</v>
      </c>
      <c r="E28" s="30">
        <f t="shared" si="0"/>
        <v>1</v>
      </c>
    </row>
    <row r="29" spans="2:5" ht="21" x14ac:dyDescent="0.35">
      <c r="B29" s="36" t="s">
        <v>37</v>
      </c>
      <c r="C29" s="28" t="s">
        <v>27</v>
      </c>
      <c r="D29" s="29">
        <v>0</v>
      </c>
      <c r="E29" s="30">
        <f t="shared" si="0"/>
        <v>1</v>
      </c>
    </row>
    <row r="30" spans="2:5" ht="21" x14ac:dyDescent="0.35">
      <c r="B30" s="36" t="s">
        <v>36</v>
      </c>
      <c r="C30" s="28" t="s">
        <v>27</v>
      </c>
      <c r="D30" s="29">
        <v>0</v>
      </c>
      <c r="E30" s="30">
        <f t="shared" si="0"/>
        <v>1</v>
      </c>
    </row>
    <row r="31" spans="2:5" ht="21" x14ac:dyDescent="0.35">
      <c r="B31" s="36" t="s">
        <v>242</v>
      </c>
      <c r="C31" s="28" t="s">
        <v>27</v>
      </c>
      <c r="D31" s="29">
        <v>0.05</v>
      </c>
      <c r="E31" s="30">
        <f t="shared" si="0"/>
        <v>0.95</v>
      </c>
    </row>
    <row r="32" spans="2:5" ht="21" x14ac:dyDescent="0.35">
      <c r="B32" s="36" t="s">
        <v>167</v>
      </c>
      <c r="C32" s="28" t="s">
        <v>27</v>
      </c>
      <c r="D32" s="29">
        <v>0</v>
      </c>
      <c r="E32" s="30">
        <f t="shared" si="0"/>
        <v>1</v>
      </c>
    </row>
    <row r="33" spans="2:5" ht="21" x14ac:dyDescent="0.35">
      <c r="B33" s="36" t="s">
        <v>168</v>
      </c>
      <c r="C33" s="28" t="s">
        <v>27</v>
      </c>
      <c r="D33" s="29">
        <v>0</v>
      </c>
      <c r="E33" s="30">
        <f t="shared" si="0"/>
        <v>1</v>
      </c>
    </row>
    <row r="34" spans="2:5" ht="21" x14ac:dyDescent="0.35">
      <c r="B34" s="36" t="s">
        <v>169</v>
      </c>
      <c r="C34" s="28" t="s">
        <v>102</v>
      </c>
      <c r="D34" s="29">
        <v>0.06</v>
      </c>
      <c r="E34" s="30">
        <f t="shared" si="0"/>
        <v>0.94</v>
      </c>
    </row>
    <row r="35" spans="2:5" ht="21" x14ac:dyDescent="0.35">
      <c r="B35" s="36" t="s">
        <v>90</v>
      </c>
      <c r="C35" s="28" t="s">
        <v>27</v>
      </c>
      <c r="D35" s="29">
        <v>0.08</v>
      </c>
      <c r="E35" s="30">
        <f t="shared" si="0"/>
        <v>0.92</v>
      </c>
    </row>
    <row r="36" spans="2:5" ht="21" x14ac:dyDescent="0.35">
      <c r="B36" s="36" t="s">
        <v>243</v>
      </c>
      <c r="C36" s="28" t="s">
        <v>27</v>
      </c>
      <c r="D36" s="29">
        <v>0.05</v>
      </c>
      <c r="E36" s="30">
        <f t="shared" si="0"/>
        <v>0.95</v>
      </c>
    </row>
    <row r="37" spans="2:5" ht="21" x14ac:dyDescent="0.35">
      <c r="B37" s="36" t="s">
        <v>203</v>
      </c>
      <c r="C37" s="28" t="s">
        <v>27</v>
      </c>
      <c r="D37" s="29">
        <v>0.1</v>
      </c>
      <c r="E37" s="30">
        <f t="shared" si="0"/>
        <v>0.9</v>
      </c>
    </row>
    <row r="38" spans="2:5" ht="21" x14ac:dyDescent="0.35">
      <c r="B38" s="36" t="s">
        <v>204</v>
      </c>
      <c r="C38" s="28" t="s">
        <v>27</v>
      </c>
      <c r="D38" s="29">
        <v>0.05</v>
      </c>
      <c r="E38" s="30">
        <f t="shared" si="0"/>
        <v>0.95</v>
      </c>
    </row>
    <row r="39" spans="2:5" ht="21" x14ac:dyDescent="0.35">
      <c r="B39" s="36" t="s">
        <v>205</v>
      </c>
      <c r="C39" s="28" t="s">
        <v>27</v>
      </c>
      <c r="D39" s="29">
        <v>0.08</v>
      </c>
      <c r="E39" s="30">
        <f t="shared" si="0"/>
        <v>0.92</v>
      </c>
    </row>
    <row r="40" spans="2:5" ht="21" x14ac:dyDescent="0.35">
      <c r="B40" s="36" t="s">
        <v>206</v>
      </c>
      <c r="C40" s="28" t="s">
        <v>27</v>
      </c>
      <c r="D40" s="29">
        <v>0.05</v>
      </c>
      <c r="E40" s="30">
        <f t="shared" si="0"/>
        <v>0.95</v>
      </c>
    </row>
    <row r="41" spans="2:5" ht="21" x14ac:dyDescent="0.35">
      <c r="B41" s="36" t="s">
        <v>101</v>
      </c>
      <c r="C41" s="28" t="s">
        <v>102</v>
      </c>
      <c r="D41" s="29">
        <v>0</v>
      </c>
      <c r="E41" s="30">
        <f t="shared" si="0"/>
        <v>1</v>
      </c>
    </row>
    <row r="42" spans="2:5" ht="21" x14ac:dyDescent="0.35">
      <c r="B42" s="36" t="s">
        <v>207</v>
      </c>
      <c r="C42" s="28" t="s">
        <v>27</v>
      </c>
      <c r="D42" s="29">
        <v>0.12</v>
      </c>
      <c r="E42" s="30">
        <f t="shared" si="0"/>
        <v>0.88</v>
      </c>
    </row>
    <row r="43" spans="2:5" ht="21" x14ac:dyDescent="0.35">
      <c r="B43" s="36" t="s">
        <v>156</v>
      </c>
      <c r="C43" s="28" t="s">
        <v>27</v>
      </c>
      <c r="D43" s="29">
        <v>0</v>
      </c>
      <c r="E43" s="30">
        <f t="shared" si="0"/>
        <v>1</v>
      </c>
    </row>
    <row r="44" spans="2:5" ht="21" x14ac:dyDescent="0.35">
      <c r="B44" s="36" t="s">
        <v>208</v>
      </c>
      <c r="C44" s="28" t="s">
        <v>27</v>
      </c>
      <c r="D44" s="29">
        <v>0.1</v>
      </c>
      <c r="E44" s="30">
        <f t="shared" si="0"/>
        <v>0.9</v>
      </c>
    </row>
    <row r="45" spans="2:5" ht="21" x14ac:dyDescent="0.35">
      <c r="B45" s="36" t="s">
        <v>157</v>
      </c>
      <c r="C45" s="28" t="s">
        <v>24</v>
      </c>
      <c r="D45" s="29">
        <v>0</v>
      </c>
      <c r="E45" s="30">
        <f t="shared" si="0"/>
        <v>1</v>
      </c>
    </row>
    <row r="46" spans="2:5" ht="21" x14ac:dyDescent="0.35">
      <c r="B46" s="36" t="s">
        <v>257</v>
      </c>
      <c r="C46" s="28" t="s">
        <v>24</v>
      </c>
      <c r="D46" s="29">
        <v>0</v>
      </c>
      <c r="E46" s="30">
        <f t="shared" si="0"/>
        <v>1</v>
      </c>
    </row>
    <row r="47" spans="2:5" ht="21" x14ac:dyDescent="0.35">
      <c r="B47" s="36" t="s">
        <v>158</v>
      </c>
      <c r="C47" s="28" t="s">
        <v>27</v>
      </c>
      <c r="D47" s="29">
        <v>0.08</v>
      </c>
      <c r="E47" s="30">
        <f t="shared" si="0"/>
        <v>0.92</v>
      </c>
    </row>
    <row r="48" spans="2:5" ht="21" x14ac:dyDescent="0.35">
      <c r="B48" s="36" t="s">
        <v>46</v>
      </c>
      <c r="C48" s="28" t="s">
        <v>27</v>
      </c>
      <c r="D48" s="29">
        <v>0</v>
      </c>
      <c r="E48" s="30">
        <f t="shared" si="0"/>
        <v>1</v>
      </c>
    </row>
    <row r="49" spans="2:5" ht="21" x14ac:dyDescent="0.35">
      <c r="B49" s="36" t="s">
        <v>73</v>
      </c>
      <c r="C49" s="28" t="s">
        <v>27</v>
      </c>
      <c r="D49" s="29">
        <v>0.05</v>
      </c>
      <c r="E49" s="30">
        <f t="shared" si="0"/>
        <v>0.95</v>
      </c>
    </row>
    <row r="50" spans="2:5" ht="21" x14ac:dyDescent="0.35">
      <c r="B50" s="36" t="s">
        <v>263</v>
      </c>
      <c r="C50" s="28" t="s">
        <v>27</v>
      </c>
      <c r="D50" s="29">
        <v>0.05</v>
      </c>
      <c r="E50" s="30">
        <f t="shared" si="0"/>
        <v>0.95</v>
      </c>
    </row>
    <row r="51" spans="2:5" ht="21" x14ac:dyDescent="0.35">
      <c r="B51" s="36" t="s">
        <v>40</v>
      </c>
      <c r="C51" s="28" t="s">
        <v>27</v>
      </c>
      <c r="D51" s="29">
        <v>0</v>
      </c>
      <c r="E51" s="30">
        <f t="shared" si="0"/>
        <v>1</v>
      </c>
    </row>
    <row r="52" spans="2:5" ht="21" x14ac:dyDescent="0.35">
      <c r="B52" s="36" t="s">
        <v>264</v>
      </c>
      <c r="C52" s="28" t="s">
        <v>27</v>
      </c>
      <c r="D52" s="29">
        <v>0</v>
      </c>
      <c r="E52" s="30">
        <f t="shared" si="0"/>
        <v>1</v>
      </c>
    </row>
    <row r="53" spans="2:5" ht="21" x14ac:dyDescent="0.35">
      <c r="B53" s="36" t="s">
        <v>74</v>
      </c>
      <c r="C53" s="28" t="s">
        <v>27</v>
      </c>
      <c r="D53" s="29">
        <v>0</v>
      </c>
      <c r="E53" s="30">
        <f t="shared" si="0"/>
        <v>1</v>
      </c>
    </row>
    <row r="54" spans="2:5" ht="21" x14ac:dyDescent="0.35">
      <c r="B54" s="36" t="s">
        <v>170</v>
      </c>
      <c r="C54" s="28" t="s">
        <v>27</v>
      </c>
      <c r="D54" s="29">
        <v>0</v>
      </c>
      <c r="E54" s="30">
        <f t="shared" si="0"/>
        <v>1</v>
      </c>
    </row>
    <row r="55" spans="2:5" ht="21" x14ac:dyDescent="0.35">
      <c r="B55" s="73" t="s">
        <v>209</v>
      </c>
      <c r="C55" s="77" t="s">
        <v>27</v>
      </c>
      <c r="D55" s="78">
        <v>0.08</v>
      </c>
      <c r="E55" s="76">
        <f t="shared" si="0"/>
        <v>0.92</v>
      </c>
    </row>
    <row r="56" spans="2:5" ht="21" x14ac:dyDescent="0.35">
      <c r="B56" s="36" t="s">
        <v>103</v>
      </c>
      <c r="C56" s="28" t="s">
        <v>27</v>
      </c>
      <c r="D56" s="29">
        <v>7.0000000000000007E-2</v>
      </c>
      <c r="E56" s="30">
        <f t="shared" si="0"/>
        <v>0.92999999999999994</v>
      </c>
    </row>
    <row r="57" spans="2:5" ht="21" x14ac:dyDescent="0.35">
      <c r="B57" s="36" t="s">
        <v>104</v>
      </c>
      <c r="C57" s="28" t="s">
        <v>27</v>
      </c>
      <c r="D57" s="29">
        <v>7.0000000000000007E-2</v>
      </c>
      <c r="E57" s="30">
        <f t="shared" si="0"/>
        <v>0.92999999999999994</v>
      </c>
    </row>
    <row r="58" spans="2:5" ht="21" x14ac:dyDescent="0.35">
      <c r="B58" s="36" t="s">
        <v>210</v>
      </c>
      <c r="C58" s="28" t="s">
        <v>27</v>
      </c>
      <c r="D58" s="29">
        <v>0.08</v>
      </c>
      <c r="E58" s="30">
        <f t="shared" si="0"/>
        <v>0.92</v>
      </c>
    </row>
    <row r="59" spans="2:5" ht="21" x14ac:dyDescent="0.35">
      <c r="B59" s="36" t="s">
        <v>253</v>
      </c>
      <c r="C59" s="28" t="s">
        <v>24</v>
      </c>
      <c r="D59" s="29">
        <v>0</v>
      </c>
      <c r="E59" s="30">
        <f t="shared" si="0"/>
        <v>1</v>
      </c>
    </row>
    <row r="60" spans="2:5" ht="21" x14ac:dyDescent="0.35">
      <c r="B60" s="130" t="s">
        <v>211</v>
      </c>
      <c r="C60" s="131" t="s">
        <v>27</v>
      </c>
      <c r="D60" s="132">
        <v>0.09</v>
      </c>
      <c r="E60" s="133">
        <f t="shared" si="0"/>
        <v>0.91</v>
      </c>
    </row>
    <row r="61" spans="2:5" ht="21" x14ac:dyDescent="0.35">
      <c r="B61" s="36" t="s">
        <v>212</v>
      </c>
      <c r="C61" s="28" t="s">
        <v>27</v>
      </c>
      <c r="D61" s="29">
        <v>0.09</v>
      </c>
      <c r="E61" s="30">
        <f t="shared" si="0"/>
        <v>0.91</v>
      </c>
    </row>
    <row r="62" spans="2:5" ht="21" x14ac:dyDescent="0.35">
      <c r="B62" s="130" t="s">
        <v>289</v>
      </c>
      <c r="C62" s="131" t="s">
        <v>27</v>
      </c>
      <c r="D62" s="132">
        <v>0.09</v>
      </c>
      <c r="E62" s="133">
        <f t="shared" si="0"/>
        <v>0.91</v>
      </c>
    </row>
    <row r="63" spans="2:5" ht="21" x14ac:dyDescent="0.35">
      <c r="B63" s="36" t="s">
        <v>171</v>
      </c>
      <c r="C63" s="28" t="s">
        <v>27</v>
      </c>
      <c r="D63" s="29">
        <v>0</v>
      </c>
      <c r="E63" s="30">
        <f t="shared" si="0"/>
        <v>1</v>
      </c>
    </row>
    <row r="64" spans="2:5" ht="21" x14ac:dyDescent="0.35">
      <c r="B64" s="36" t="s">
        <v>172</v>
      </c>
      <c r="C64" s="28" t="s">
        <v>27</v>
      </c>
      <c r="D64" s="29">
        <v>0</v>
      </c>
      <c r="E64" s="30">
        <f t="shared" si="0"/>
        <v>1</v>
      </c>
    </row>
    <row r="65" spans="2:5" ht="21" x14ac:dyDescent="0.35">
      <c r="B65" s="36" t="s">
        <v>173</v>
      </c>
      <c r="C65" s="28" t="s">
        <v>27</v>
      </c>
      <c r="D65" s="29">
        <v>0</v>
      </c>
      <c r="E65" s="30">
        <f t="shared" si="0"/>
        <v>1</v>
      </c>
    </row>
    <row r="66" spans="2:5" ht="21" x14ac:dyDescent="0.35">
      <c r="B66" s="36" t="s">
        <v>86</v>
      </c>
      <c r="C66" s="28" t="s">
        <v>27</v>
      </c>
      <c r="D66" s="29">
        <v>0.02</v>
      </c>
      <c r="E66" s="30">
        <f t="shared" si="0"/>
        <v>0.98</v>
      </c>
    </row>
    <row r="67" spans="2:5" ht="21" x14ac:dyDescent="0.35">
      <c r="B67" s="36" t="s">
        <v>213</v>
      </c>
      <c r="C67" s="28" t="s">
        <v>27</v>
      </c>
      <c r="D67" s="29">
        <v>0.03</v>
      </c>
      <c r="E67" s="30">
        <f t="shared" si="0"/>
        <v>0.97</v>
      </c>
    </row>
    <row r="68" spans="2:5" ht="21" x14ac:dyDescent="0.35">
      <c r="B68" s="36" t="s">
        <v>105</v>
      </c>
      <c r="C68" s="28" t="s">
        <v>102</v>
      </c>
      <c r="D68" s="29">
        <v>0</v>
      </c>
      <c r="E68" s="30">
        <f t="shared" si="0"/>
        <v>1</v>
      </c>
    </row>
    <row r="69" spans="2:5" ht="21" x14ac:dyDescent="0.35">
      <c r="B69" s="36" t="s">
        <v>47</v>
      </c>
      <c r="C69" s="28" t="s">
        <v>27</v>
      </c>
      <c r="D69" s="29">
        <v>0</v>
      </c>
      <c r="E69" s="30">
        <f t="shared" si="0"/>
        <v>1</v>
      </c>
    </row>
    <row r="70" spans="2:5" ht="21" x14ac:dyDescent="0.35">
      <c r="B70" s="36" t="s">
        <v>254</v>
      </c>
      <c r="C70" s="28" t="s">
        <v>24</v>
      </c>
      <c r="D70" s="29">
        <v>0</v>
      </c>
      <c r="E70" s="30">
        <f t="shared" si="0"/>
        <v>1</v>
      </c>
    </row>
    <row r="71" spans="2:5" ht="21" x14ac:dyDescent="0.35">
      <c r="B71" s="36" t="s">
        <v>255</v>
      </c>
      <c r="C71" s="28" t="s">
        <v>24</v>
      </c>
      <c r="D71" s="29">
        <v>0</v>
      </c>
      <c r="E71" s="30">
        <f t="shared" si="0"/>
        <v>1</v>
      </c>
    </row>
    <row r="72" spans="2:5" ht="21" x14ac:dyDescent="0.35">
      <c r="B72" s="36" t="s">
        <v>214</v>
      </c>
      <c r="C72" s="28" t="s">
        <v>27</v>
      </c>
      <c r="D72" s="29">
        <v>0.09</v>
      </c>
      <c r="E72" s="30">
        <f t="shared" si="0"/>
        <v>0.91</v>
      </c>
    </row>
    <row r="73" spans="2:5" ht="21" x14ac:dyDescent="0.35">
      <c r="B73" s="36" t="s">
        <v>106</v>
      </c>
      <c r="C73" s="28" t="s">
        <v>24</v>
      </c>
      <c r="D73" s="29">
        <v>0</v>
      </c>
      <c r="E73" s="30">
        <f t="shared" si="0"/>
        <v>1</v>
      </c>
    </row>
    <row r="74" spans="2:5" ht="21" x14ac:dyDescent="0.35">
      <c r="B74" s="36" t="s">
        <v>75</v>
      </c>
      <c r="C74" s="28" t="s">
        <v>27</v>
      </c>
      <c r="D74" s="29">
        <v>0.04</v>
      </c>
      <c r="E74" s="30">
        <f t="shared" si="0"/>
        <v>0.96</v>
      </c>
    </row>
    <row r="75" spans="2:5" ht="21" x14ac:dyDescent="0.35">
      <c r="B75" s="36" t="s">
        <v>174</v>
      </c>
      <c r="C75" s="28" t="s">
        <v>24</v>
      </c>
      <c r="D75" s="29">
        <v>0</v>
      </c>
      <c r="E75" s="30">
        <f t="shared" si="0"/>
        <v>1</v>
      </c>
    </row>
    <row r="76" spans="2:5" ht="21" x14ac:dyDescent="0.35">
      <c r="B76" s="36" t="s">
        <v>175</v>
      </c>
      <c r="C76" s="28" t="s">
        <v>24</v>
      </c>
      <c r="D76" s="29">
        <v>0</v>
      </c>
      <c r="E76" s="30">
        <f t="shared" si="0"/>
        <v>1</v>
      </c>
    </row>
    <row r="77" spans="2:5" ht="21" x14ac:dyDescent="0.35">
      <c r="B77" s="130" t="s">
        <v>176</v>
      </c>
      <c r="C77" s="131" t="s">
        <v>24</v>
      </c>
      <c r="D77" s="132">
        <v>0</v>
      </c>
      <c r="E77" s="133">
        <f t="shared" ref="E77:E140" si="1">100%-D77</f>
        <v>1</v>
      </c>
    </row>
    <row r="78" spans="2:5" ht="21" x14ac:dyDescent="0.35">
      <c r="B78" s="36" t="s">
        <v>107</v>
      </c>
      <c r="C78" s="28" t="s">
        <v>27</v>
      </c>
      <c r="D78" s="29">
        <v>0</v>
      </c>
      <c r="E78" s="30">
        <f t="shared" si="1"/>
        <v>1</v>
      </c>
    </row>
    <row r="79" spans="2:5" ht="21" x14ac:dyDescent="0.35">
      <c r="B79" s="36" t="s">
        <v>41</v>
      </c>
      <c r="C79" s="28" t="s">
        <v>27</v>
      </c>
      <c r="D79" s="29">
        <v>0.03</v>
      </c>
      <c r="E79" s="30">
        <f t="shared" si="1"/>
        <v>0.97</v>
      </c>
    </row>
    <row r="80" spans="2:5" ht="21" x14ac:dyDescent="0.35">
      <c r="B80" s="36" t="s">
        <v>48</v>
      </c>
      <c r="C80" s="28" t="s">
        <v>27</v>
      </c>
      <c r="D80" s="29">
        <v>0</v>
      </c>
      <c r="E80" s="30">
        <f t="shared" si="1"/>
        <v>1</v>
      </c>
    </row>
    <row r="81" spans="2:5" ht="21" x14ac:dyDescent="0.35">
      <c r="B81" s="36" t="s">
        <v>177</v>
      </c>
      <c r="C81" s="28" t="s">
        <v>27</v>
      </c>
      <c r="D81" s="29">
        <v>0</v>
      </c>
      <c r="E81" s="30">
        <f t="shared" si="1"/>
        <v>1</v>
      </c>
    </row>
    <row r="82" spans="2:5" ht="21" x14ac:dyDescent="0.35">
      <c r="B82" s="36" t="s">
        <v>108</v>
      </c>
      <c r="C82" s="28" t="s">
        <v>27</v>
      </c>
      <c r="D82" s="29">
        <v>0</v>
      </c>
      <c r="E82" s="30">
        <f t="shared" si="1"/>
        <v>1</v>
      </c>
    </row>
    <row r="83" spans="2:5" ht="21" x14ac:dyDescent="0.35">
      <c r="B83" s="36" t="s">
        <v>215</v>
      </c>
      <c r="C83" s="28" t="s">
        <v>27</v>
      </c>
      <c r="D83" s="29">
        <v>0.06</v>
      </c>
      <c r="E83" s="30">
        <f t="shared" si="1"/>
        <v>0.94</v>
      </c>
    </row>
    <row r="84" spans="2:5" ht="21" x14ac:dyDescent="0.35">
      <c r="B84" s="36" t="s">
        <v>76</v>
      </c>
      <c r="C84" s="28" t="s">
        <v>27</v>
      </c>
      <c r="D84" s="29">
        <v>0.06</v>
      </c>
      <c r="E84" s="30">
        <f t="shared" si="1"/>
        <v>0.94</v>
      </c>
    </row>
    <row r="85" spans="2:5" ht="21" x14ac:dyDescent="0.35">
      <c r="B85" s="36" t="s">
        <v>159</v>
      </c>
      <c r="C85" s="28" t="s">
        <v>27</v>
      </c>
      <c r="D85" s="29">
        <v>0.08</v>
      </c>
      <c r="E85" s="30">
        <f t="shared" si="1"/>
        <v>0.92</v>
      </c>
    </row>
    <row r="86" spans="2:5" ht="21" x14ac:dyDescent="0.35">
      <c r="B86" s="36" t="s">
        <v>216</v>
      </c>
      <c r="C86" s="28" t="s">
        <v>27</v>
      </c>
      <c r="D86" s="29">
        <v>7.0000000000000007E-2</v>
      </c>
      <c r="E86" s="30">
        <f t="shared" si="1"/>
        <v>0.92999999999999994</v>
      </c>
    </row>
    <row r="87" spans="2:5" ht="21" x14ac:dyDescent="0.35">
      <c r="B87" s="36" t="s">
        <v>160</v>
      </c>
      <c r="C87" s="28" t="s">
        <v>27</v>
      </c>
      <c r="D87" s="29">
        <v>0.05</v>
      </c>
      <c r="E87" s="30">
        <f t="shared" si="1"/>
        <v>0.95</v>
      </c>
    </row>
    <row r="88" spans="2:5" ht="21" x14ac:dyDescent="0.35">
      <c r="B88" s="36" t="s">
        <v>49</v>
      </c>
      <c r="C88" s="28" t="s">
        <v>27</v>
      </c>
      <c r="D88" s="29">
        <v>0</v>
      </c>
      <c r="E88" s="30">
        <f t="shared" si="1"/>
        <v>1</v>
      </c>
    </row>
    <row r="89" spans="2:5" ht="21" x14ac:dyDescent="0.35">
      <c r="B89" s="36" t="s">
        <v>109</v>
      </c>
      <c r="C89" s="28" t="s">
        <v>27</v>
      </c>
      <c r="D89" s="29">
        <v>0</v>
      </c>
      <c r="E89" s="30">
        <f t="shared" si="1"/>
        <v>1</v>
      </c>
    </row>
    <row r="90" spans="2:5" ht="21" x14ac:dyDescent="0.35">
      <c r="B90" s="36" t="s">
        <v>77</v>
      </c>
      <c r="C90" s="28" t="s">
        <v>27</v>
      </c>
      <c r="D90" s="29">
        <v>0.03</v>
      </c>
      <c r="E90" s="30">
        <f t="shared" si="1"/>
        <v>0.97</v>
      </c>
    </row>
    <row r="91" spans="2:5" ht="21" x14ac:dyDescent="0.35">
      <c r="B91" s="36" t="s">
        <v>161</v>
      </c>
      <c r="C91" s="28" t="s">
        <v>27</v>
      </c>
      <c r="D91" s="29">
        <v>0.01</v>
      </c>
      <c r="E91" s="30">
        <f t="shared" si="1"/>
        <v>0.99</v>
      </c>
    </row>
    <row r="92" spans="2:5" ht="21" x14ac:dyDescent="0.35">
      <c r="B92" s="36" t="s">
        <v>110</v>
      </c>
      <c r="C92" s="28" t="s">
        <v>24</v>
      </c>
      <c r="D92" s="29">
        <v>0</v>
      </c>
      <c r="E92" s="30">
        <f t="shared" si="1"/>
        <v>1</v>
      </c>
    </row>
    <row r="93" spans="2:5" ht="21" x14ac:dyDescent="0.35">
      <c r="B93" s="36" t="s">
        <v>111</v>
      </c>
      <c r="C93" s="28" t="s">
        <v>24</v>
      </c>
      <c r="D93" s="29">
        <v>0</v>
      </c>
      <c r="E93" s="30">
        <f t="shared" si="1"/>
        <v>1</v>
      </c>
    </row>
    <row r="94" spans="2:5" ht="21" x14ac:dyDescent="0.35">
      <c r="B94" s="36" t="s">
        <v>112</v>
      </c>
      <c r="C94" s="28" t="s">
        <v>24</v>
      </c>
      <c r="D94" s="29">
        <v>0</v>
      </c>
      <c r="E94" s="30">
        <f t="shared" si="1"/>
        <v>1</v>
      </c>
    </row>
    <row r="95" spans="2:5" ht="21" x14ac:dyDescent="0.35">
      <c r="B95" s="36" t="s">
        <v>113</v>
      </c>
      <c r="C95" s="28" t="s">
        <v>24</v>
      </c>
      <c r="D95" s="29">
        <v>0</v>
      </c>
      <c r="E95" s="30">
        <f t="shared" si="1"/>
        <v>1</v>
      </c>
    </row>
    <row r="96" spans="2:5" ht="21" x14ac:dyDescent="0.35">
      <c r="B96" s="36" t="s">
        <v>114</v>
      </c>
      <c r="C96" s="28" t="s">
        <v>24</v>
      </c>
      <c r="D96" s="29">
        <v>0</v>
      </c>
      <c r="E96" s="30">
        <f t="shared" si="1"/>
        <v>1</v>
      </c>
    </row>
    <row r="97" spans="2:5" ht="21" x14ac:dyDescent="0.35">
      <c r="B97" s="36" t="s">
        <v>115</v>
      </c>
      <c r="C97" s="28" t="s">
        <v>24</v>
      </c>
      <c r="D97" s="29">
        <v>0</v>
      </c>
      <c r="E97" s="30">
        <f t="shared" si="1"/>
        <v>1</v>
      </c>
    </row>
    <row r="98" spans="2:5" ht="21" x14ac:dyDescent="0.35">
      <c r="B98" s="36" t="s">
        <v>116</v>
      </c>
      <c r="C98" s="28" t="s">
        <v>24</v>
      </c>
      <c r="D98" s="29">
        <v>0</v>
      </c>
      <c r="E98" s="30">
        <f t="shared" si="1"/>
        <v>1</v>
      </c>
    </row>
    <row r="99" spans="2:5" ht="21" x14ac:dyDescent="0.35">
      <c r="B99" s="36" t="s">
        <v>117</v>
      </c>
      <c r="C99" s="28" t="s">
        <v>24</v>
      </c>
      <c r="D99" s="29">
        <v>0</v>
      </c>
      <c r="E99" s="30">
        <f t="shared" si="1"/>
        <v>1</v>
      </c>
    </row>
    <row r="100" spans="2:5" ht="21" x14ac:dyDescent="0.35">
      <c r="B100" s="36" t="s">
        <v>118</v>
      </c>
      <c r="C100" s="28" t="s">
        <v>24</v>
      </c>
      <c r="D100" s="29">
        <v>0</v>
      </c>
      <c r="E100" s="30">
        <f t="shared" si="1"/>
        <v>1</v>
      </c>
    </row>
    <row r="101" spans="2:5" ht="21" x14ac:dyDescent="0.35">
      <c r="B101" s="36" t="s">
        <v>217</v>
      </c>
      <c r="C101" s="28" t="s">
        <v>27</v>
      </c>
      <c r="D101" s="29">
        <v>0.08</v>
      </c>
      <c r="E101" s="30">
        <f t="shared" si="1"/>
        <v>0.92</v>
      </c>
    </row>
    <row r="102" spans="2:5" ht="21" x14ac:dyDescent="0.35">
      <c r="B102" s="36" t="s">
        <v>178</v>
      </c>
      <c r="C102" s="28" t="s">
        <v>27</v>
      </c>
      <c r="D102" s="29">
        <v>0</v>
      </c>
      <c r="E102" s="30">
        <f t="shared" si="1"/>
        <v>1</v>
      </c>
    </row>
    <row r="103" spans="2:5" ht="21" x14ac:dyDescent="0.35">
      <c r="B103" s="36" t="s">
        <v>179</v>
      </c>
      <c r="C103" s="28" t="s">
        <v>24</v>
      </c>
      <c r="D103" s="29">
        <v>0</v>
      </c>
      <c r="E103" s="30">
        <f t="shared" si="1"/>
        <v>1</v>
      </c>
    </row>
    <row r="104" spans="2:5" ht="21" x14ac:dyDescent="0.35">
      <c r="B104" s="36" t="s">
        <v>258</v>
      </c>
      <c r="C104" s="28" t="s">
        <v>24</v>
      </c>
      <c r="D104" s="29">
        <v>0</v>
      </c>
      <c r="E104" s="30">
        <f t="shared" si="1"/>
        <v>1</v>
      </c>
    </row>
    <row r="105" spans="2:5" ht="21" x14ac:dyDescent="0.35">
      <c r="B105" s="36" t="s">
        <v>119</v>
      </c>
      <c r="C105" s="28" t="s">
        <v>27</v>
      </c>
      <c r="D105" s="29">
        <v>0</v>
      </c>
      <c r="E105" s="30">
        <f t="shared" si="1"/>
        <v>1</v>
      </c>
    </row>
    <row r="106" spans="2:5" ht="21" x14ac:dyDescent="0.35">
      <c r="B106" s="36" t="s">
        <v>180</v>
      </c>
      <c r="C106" s="28" t="s">
        <v>27</v>
      </c>
      <c r="D106" s="29">
        <v>0</v>
      </c>
      <c r="E106" s="30">
        <f t="shared" si="1"/>
        <v>1</v>
      </c>
    </row>
    <row r="107" spans="2:5" ht="21" x14ac:dyDescent="0.35">
      <c r="B107" s="36" t="s">
        <v>181</v>
      </c>
      <c r="C107" s="28" t="s">
        <v>27</v>
      </c>
      <c r="D107" s="29">
        <v>0</v>
      </c>
      <c r="E107" s="30">
        <f t="shared" si="1"/>
        <v>1</v>
      </c>
    </row>
    <row r="108" spans="2:5" ht="21" x14ac:dyDescent="0.35">
      <c r="B108" s="36" t="s">
        <v>183</v>
      </c>
      <c r="C108" s="28" t="s">
        <v>24</v>
      </c>
      <c r="D108" s="29">
        <v>0</v>
      </c>
      <c r="E108" s="30">
        <f t="shared" si="1"/>
        <v>1</v>
      </c>
    </row>
    <row r="109" spans="2:5" ht="21" x14ac:dyDescent="0.35">
      <c r="B109" s="36" t="s">
        <v>184</v>
      </c>
      <c r="C109" s="28" t="s">
        <v>24</v>
      </c>
      <c r="D109" s="29">
        <v>0</v>
      </c>
      <c r="E109" s="30">
        <f t="shared" si="1"/>
        <v>1</v>
      </c>
    </row>
    <row r="110" spans="2:5" ht="21" x14ac:dyDescent="0.35">
      <c r="B110" s="36" t="s">
        <v>185</v>
      </c>
      <c r="C110" s="28" t="s">
        <v>24</v>
      </c>
      <c r="D110" s="29">
        <v>0</v>
      </c>
      <c r="E110" s="30">
        <f t="shared" si="1"/>
        <v>1</v>
      </c>
    </row>
    <row r="111" spans="2:5" ht="21" x14ac:dyDescent="0.35">
      <c r="B111" s="36" t="s">
        <v>182</v>
      </c>
      <c r="C111" s="28" t="s">
        <v>27</v>
      </c>
      <c r="D111" s="29">
        <v>0</v>
      </c>
      <c r="E111" s="30">
        <f t="shared" si="1"/>
        <v>1</v>
      </c>
    </row>
    <row r="112" spans="2:5" ht="21" x14ac:dyDescent="0.35">
      <c r="B112" s="36" t="s">
        <v>246</v>
      </c>
      <c r="C112" s="28" t="s">
        <v>27</v>
      </c>
      <c r="D112" s="29">
        <v>0.05</v>
      </c>
      <c r="E112" s="30">
        <f t="shared" si="1"/>
        <v>0.95</v>
      </c>
    </row>
    <row r="113" spans="2:5" ht="21" x14ac:dyDescent="0.35">
      <c r="B113" s="36" t="s">
        <v>247</v>
      </c>
      <c r="C113" s="28" t="s">
        <v>27</v>
      </c>
      <c r="D113" s="29">
        <v>0.05</v>
      </c>
      <c r="E113" s="30">
        <f t="shared" si="1"/>
        <v>0.95</v>
      </c>
    </row>
    <row r="114" spans="2:5" ht="21" x14ac:dyDescent="0.35">
      <c r="B114" s="36" t="s">
        <v>248</v>
      </c>
      <c r="C114" s="28" t="s">
        <v>27</v>
      </c>
      <c r="D114" s="29">
        <v>0.05</v>
      </c>
      <c r="E114" s="30">
        <f t="shared" si="1"/>
        <v>0.95</v>
      </c>
    </row>
    <row r="115" spans="2:5" ht="21" x14ac:dyDescent="0.35">
      <c r="B115" s="36" t="s">
        <v>249</v>
      </c>
      <c r="C115" s="28" t="s">
        <v>27</v>
      </c>
      <c r="D115" s="29">
        <v>0.05</v>
      </c>
      <c r="E115" s="30">
        <f t="shared" si="1"/>
        <v>0.95</v>
      </c>
    </row>
    <row r="116" spans="2:5" ht="21" x14ac:dyDescent="0.35">
      <c r="B116" s="36" t="s">
        <v>78</v>
      </c>
      <c r="C116" s="28" t="s">
        <v>27</v>
      </c>
      <c r="D116" s="29">
        <v>0.03</v>
      </c>
      <c r="E116" s="30">
        <f t="shared" si="1"/>
        <v>0.97</v>
      </c>
    </row>
    <row r="117" spans="2:5" ht="21" x14ac:dyDescent="0.35">
      <c r="B117" s="36" t="s">
        <v>79</v>
      </c>
      <c r="C117" s="28" t="s">
        <v>27</v>
      </c>
      <c r="D117" s="29">
        <v>0.03</v>
      </c>
      <c r="E117" s="30">
        <f t="shared" si="1"/>
        <v>0.97</v>
      </c>
    </row>
    <row r="118" spans="2:5" ht="21" x14ac:dyDescent="0.35">
      <c r="B118" s="36" t="s">
        <v>120</v>
      </c>
      <c r="C118" s="28" t="s">
        <v>102</v>
      </c>
      <c r="D118" s="29">
        <v>0</v>
      </c>
      <c r="E118" s="30">
        <f t="shared" si="1"/>
        <v>1</v>
      </c>
    </row>
    <row r="119" spans="2:5" ht="21" x14ac:dyDescent="0.35">
      <c r="B119" s="36" t="s">
        <v>121</v>
      </c>
      <c r="C119" s="28" t="s">
        <v>24</v>
      </c>
      <c r="D119" s="29">
        <v>0.06</v>
      </c>
      <c r="E119" s="30">
        <f t="shared" si="1"/>
        <v>0.94</v>
      </c>
    </row>
    <row r="120" spans="2:5" ht="21" x14ac:dyDescent="0.35">
      <c r="B120" s="36" t="s">
        <v>87</v>
      </c>
      <c r="C120" s="28" t="s">
        <v>27</v>
      </c>
      <c r="D120" s="29">
        <v>0</v>
      </c>
      <c r="E120" s="30">
        <f t="shared" si="1"/>
        <v>1</v>
      </c>
    </row>
    <row r="121" spans="2:5" ht="21" x14ac:dyDescent="0.35">
      <c r="B121" s="36" t="s">
        <v>85</v>
      </c>
      <c r="C121" s="28" t="s">
        <v>27</v>
      </c>
      <c r="D121" s="29">
        <v>0</v>
      </c>
      <c r="E121" s="30">
        <f t="shared" si="1"/>
        <v>1</v>
      </c>
    </row>
    <row r="122" spans="2:5" ht="21" x14ac:dyDescent="0.35">
      <c r="B122" s="36" t="s">
        <v>50</v>
      </c>
      <c r="C122" s="28" t="s">
        <v>27</v>
      </c>
      <c r="D122" s="29">
        <v>0</v>
      </c>
      <c r="E122" s="30">
        <f t="shared" si="1"/>
        <v>1</v>
      </c>
    </row>
    <row r="123" spans="2:5" ht="21" x14ac:dyDescent="0.35">
      <c r="B123" s="36" t="s">
        <v>186</v>
      </c>
      <c r="C123" s="28" t="s">
        <v>24</v>
      </c>
      <c r="D123" s="29">
        <v>0</v>
      </c>
      <c r="E123" s="30">
        <f t="shared" si="1"/>
        <v>1</v>
      </c>
    </row>
    <row r="124" spans="2:5" ht="21" x14ac:dyDescent="0.35">
      <c r="B124" s="36" t="s">
        <v>187</v>
      </c>
      <c r="C124" s="28" t="s">
        <v>24</v>
      </c>
      <c r="D124" s="29">
        <v>0</v>
      </c>
      <c r="E124" s="30">
        <f t="shared" si="1"/>
        <v>1</v>
      </c>
    </row>
    <row r="125" spans="2:5" ht="21" x14ac:dyDescent="0.35">
      <c r="B125" s="36" t="s">
        <v>188</v>
      </c>
      <c r="C125" s="28" t="s">
        <v>24</v>
      </c>
      <c r="D125" s="29">
        <v>0</v>
      </c>
      <c r="E125" s="30">
        <f t="shared" si="1"/>
        <v>1</v>
      </c>
    </row>
    <row r="126" spans="2:5" ht="21" x14ac:dyDescent="0.35">
      <c r="B126" s="36" t="s">
        <v>51</v>
      </c>
      <c r="C126" s="28" t="s">
        <v>27</v>
      </c>
      <c r="D126" s="29">
        <v>0</v>
      </c>
      <c r="E126" s="30">
        <f t="shared" si="1"/>
        <v>1</v>
      </c>
    </row>
    <row r="127" spans="2:5" ht="21" x14ac:dyDescent="0.35">
      <c r="B127" s="36" t="s">
        <v>52</v>
      </c>
      <c r="C127" s="28" t="s">
        <v>27</v>
      </c>
      <c r="D127" s="29">
        <v>0</v>
      </c>
      <c r="E127" s="30">
        <f t="shared" si="1"/>
        <v>1</v>
      </c>
    </row>
    <row r="128" spans="2:5" ht="21" x14ac:dyDescent="0.35">
      <c r="B128" s="130" t="s">
        <v>99</v>
      </c>
      <c r="C128" s="131" t="s">
        <v>24</v>
      </c>
      <c r="D128" s="132">
        <v>0</v>
      </c>
      <c r="E128" s="133">
        <f t="shared" si="1"/>
        <v>1</v>
      </c>
    </row>
    <row r="129" spans="2:5" ht="21" x14ac:dyDescent="0.35">
      <c r="B129" s="36" t="s">
        <v>162</v>
      </c>
      <c r="C129" s="28" t="s">
        <v>27</v>
      </c>
      <c r="D129" s="29">
        <v>0.18</v>
      </c>
      <c r="E129" s="30">
        <f t="shared" si="1"/>
        <v>0.82000000000000006</v>
      </c>
    </row>
    <row r="130" spans="2:5" ht="21" x14ac:dyDescent="0.35">
      <c r="B130" s="36" t="s">
        <v>91</v>
      </c>
      <c r="C130" s="28" t="s">
        <v>27</v>
      </c>
      <c r="D130" s="29">
        <v>0.08</v>
      </c>
      <c r="E130" s="30">
        <f t="shared" si="1"/>
        <v>0.92</v>
      </c>
    </row>
    <row r="131" spans="2:5" ht="21" x14ac:dyDescent="0.35">
      <c r="B131" s="36" t="s">
        <v>80</v>
      </c>
      <c r="C131" s="28" t="s">
        <v>27</v>
      </c>
      <c r="D131" s="29">
        <v>0.05</v>
      </c>
      <c r="E131" s="30">
        <f t="shared" si="1"/>
        <v>0.95</v>
      </c>
    </row>
    <row r="132" spans="2:5" ht="21" x14ac:dyDescent="0.35">
      <c r="B132" s="36" t="s">
        <v>189</v>
      </c>
      <c r="C132" s="28" t="s">
        <v>27</v>
      </c>
      <c r="D132" s="29">
        <v>0</v>
      </c>
      <c r="E132" s="30">
        <f t="shared" si="1"/>
        <v>1</v>
      </c>
    </row>
    <row r="133" spans="2:5" ht="21" x14ac:dyDescent="0.35">
      <c r="B133" s="36" t="s">
        <v>38</v>
      </c>
      <c r="C133" s="28" t="s">
        <v>27</v>
      </c>
      <c r="D133" s="29">
        <v>0</v>
      </c>
      <c r="E133" s="30">
        <f t="shared" si="1"/>
        <v>1</v>
      </c>
    </row>
    <row r="134" spans="2:5" ht="21" x14ac:dyDescent="0.35">
      <c r="B134" s="36" t="s">
        <v>92</v>
      </c>
      <c r="C134" s="28" t="s">
        <v>27</v>
      </c>
      <c r="D134" s="29">
        <v>0.08</v>
      </c>
      <c r="E134" s="30">
        <f t="shared" si="1"/>
        <v>0.92</v>
      </c>
    </row>
    <row r="135" spans="2:5" ht="21" x14ac:dyDescent="0.35">
      <c r="B135" s="36" t="s">
        <v>100</v>
      </c>
      <c r="C135" s="28" t="s">
        <v>27</v>
      </c>
      <c r="D135" s="29">
        <v>0</v>
      </c>
      <c r="E135" s="30">
        <f t="shared" si="1"/>
        <v>1</v>
      </c>
    </row>
    <row r="136" spans="2:5" ht="21" x14ac:dyDescent="0.35">
      <c r="B136" s="130" t="s">
        <v>282</v>
      </c>
      <c r="C136" s="131" t="s">
        <v>27</v>
      </c>
      <c r="D136" s="132">
        <v>0</v>
      </c>
      <c r="E136" s="133">
        <f t="shared" si="1"/>
        <v>1</v>
      </c>
    </row>
    <row r="137" spans="2:5" ht="21" x14ac:dyDescent="0.35">
      <c r="B137" s="36" t="s">
        <v>122</v>
      </c>
      <c r="C137" s="28" t="s">
        <v>27</v>
      </c>
      <c r="D137" s="29">
        <v>0</v>
      </c>
      <c r="E137" s="30">
        <f t="shared" si="1"/>
        <v>1</v>
      </c>
    </row>
    <row r="138" spans="2:5" ht="21" x14ac:dyDescent="0.35">
      <c r="B138" s="36" t="s">
        <v>123</v>
      </c>
      <c r="C138" s="28" t="s">
        <v>27</v>
      </c>
      <c r="D138" s="29">
        <v>0</v>
      </c>
      <c r="E138" s="30">
        <f t="shared" si="1"/>
        <v>1</v>
      </c>
    </row>
    <row r="139" spans="2:5" ht="21" x14ac:dyDescent="0.35">
      <c r="B139" s="36" t="s">
        <v>93</v>
      </c>
      <c r="C139" s="28" t="s">
        <v>27</v>
      </c>
      <c r="D139" s="29">
        <v>7.0000000000000007E-2</v>
      </c>
      <c r="E139" s="30">
        <f t="shared" si="1"/>
        <v>0.92999999999999994</v>
      </c>
    </row>
    <row r="140" spans="2:5" ht="21" x14ac:dyDescent="0.35">
      <c r="B140" s="36" t="s">
        <v>94</v>
      </c>
      <c r="C140" s="28" t="s">
        <v>27</v>
      </c>
      <c r="D140" s="29">
        <v>7.0000000000000007E-2</v>
      </c>
      <c r="E140" s="30">
        <f t="shared" si="1"/>
        <v>0.92999999999999994</v>
      </c>
    </row>
    <row r="141" spans="2:5" ht="21" x14ac:dyDescent="0.35">
      <c r="B141" s="36" t="s">
        <v>259</v>
      </c>
      <c r="C141" s="28" t="s">
        <v>24</v>
      </c>
      <c r="D141" s="29">
        <v>0</v>
      </c>
      <c r="E141" s="30">
        <f t="shared" ref="E141:E204" si="2">100%-D141</f>
        <v>1</v>
      </c>
    </row>
    <row r="142" spans="2:5" ht="21" x14ac:dyDescent="0.35">
      <c r="B142" s="36" t="s">
        <v>124</v>
      </c>
      <c r="C142" s="28" t="s">
        <v>27</v>
      </c>
      <c r="D142" s="29">
        <v>0</v>
      </c>
      <c r="E142" s="30">
        <f t="shared" si="2"/>
        <v>1</v>
      </c>
    </row>
    <row r="143" spans="2:5" ht="21" x14ac:dyDescent="0.35">
      <c r="B143" s="36" t="s">
        <v>125</v>
      </c>
      <c r="C143" s="28" t="s">
        <v>27</v>
      </c>
      <c r="D143" s="29">
        <v>0</v>
      </c>
      <c r="E143" s="30">
        <f t="shared" si="2"/>
        <v>1</v>
      </c>
    </row>
    <row r="144" spans="2:5" ht="21" x14ac:dyDescent="0.35">
      <c r="B144" s="36" t="s">
        <v>163</v>
      </c>
      <c r="C144" s="28" t="s">
        <v>27</v>
      </c>
      <c r="D144" s="29">
        <v>0.25</v>
      </c>
      <c r="E144" s="30">
        <f t="shared" si="2"/>
        <v>0.75</v>
      </c>
    </row>
    <row r="145" spans="2:5" ht="21" x14ac:dyDescent="0.35">
      <c r="B145" s="36" t="s">
        <v>28</v>
      </c>
      <c r="C145" s="28" t="s">
        <v>27</v>
      </c>
      <c r="D145" s="29">
        <v>0.03</v>
      </c>
      <c r="E145" s="30">
        <f t="shared" si="2"/>
        <v>0.97</v>
      </c>
    </row>
    <row r="146" spans="2:5" ht="21" x14ac:dyDescent="0.35">
      <c r="B146" s="36" t="s">
        <v>164</v>
      </c>
      <c r="C146" s="28" t="s">
        <v>27</v>
      </c>
      <c r="D146" s="29">
        <v>0.28000000000000003</v>
      </c>
      <c r="E146" s="30">
        <f t="shared" si="2"/>
        <v>0.72</v>
      </c>
    </row>
    <row r="147" spans="2:5" ht="21" x14ac:dyDescent="0.35">
      <c r="B147" s="36" t="s">
        <v>190</v>
      </c>
      <c r="C147" s="28" t="s">
        <v>27</v>
      </c>
      <c r="D147" s="29">
        <v>0</v>
      </c>
      <c r="E147" s="30">
        <f t="shared" si="2"/>
        <v>1</v>
      </c>
    </row>
    <row r="148" spans="2:5" ht="21" x14ac:dyDescent="0.35">
      <c r="B148" s="36" t="s">
        <v>191</v>
      </c>
      <c r="C148" s="28" t="s">
        <v>27</v>
      </c>
      <c r="D148" s="29">
        <v>0</v>
      </c>
      <c r="E148" s="30">
        <f t="shared" si="2"/>
        <v>1</v>
      </c>
    </row>
    <row r="149" spans="2:5" ht="21" x14ac:dyDescent="0.35">
      <c r="B149" s="36" t="s">
        <v>126</v>
      </c>
      <c r="C149" s="28" t="s">
        <v>27</v>
      </c>
      <c r="D149" s="29">
        <v>0</v>
      </c>
      <c r="E149" s="30">
        <f t="shared" si="2"/>
        <v>1</v>
      </c>
    </row>
    <row r="150" spans="2:5" ht="21" x14ac:dyDescent="0.35">
      <c r="B150" s="36" t="s">
        <v>127</v>
      </c>
      <c r="C150" s="28" t="s">
        <v>27</v>
      </c>
      <c r="D150" s="29">
        <v>0</v>
      </c>
      <c r="E150" s="30">
        <f t="shared" si="2"/>
        <v>1</v>
      </c>
    </row>
    <row r="151" spans="2:5" ht="21" x14ac:dyDescent="0.35">
      <c r="B151" s="36" t="s">
        <v>128</v>
      </c>
      <c r="C151" s="28" t="s">
        <v>27</v>
      </c>
      <c r="D151" s="29">
        <v>0</v>
      </c>
      <c r="E151" s="30">
        <f t="shared" si="2"/>
        <v>1</v>
      </c>
    </row>
    <row r="152" spans="2:5" ht="21" x14ac:dyDescent="0.35">
      <c r="B152" s="36" t="s">
        <v>81</v>
      </c>
      <c r="C152" s="28" t="s">
        <v>27</v>
      </c>
      <c r="D152" s="29">
        <v>0.05</v>
      </c>
      <c r="E152" s="30">
        <f t="shared" si="2"/>
        <v>0.95</v>
      </c>
    </row>
    <row r="153" spans="2:5" ht="21" x14ac:dyDescent="0.35">
      <c r="B153" s="36" t="s">
        <v>95</v>
      </c>
      <c r="C153" s="28" t="s">
        <v>27</v>
      </c>
      <c r="D153" s="29">
        <v>0.03</v>
      </c>
      <c r="E153" s="30">
        <f t="shared" si="2"/>
        <v>0.97</v>
      </c>
    </row>
    <row r="154" spans="2:5" ht="21" x14ac:dyDescent="0.35">
      <c r="B154" s="36" t="s">
        <v>96</v>
      </c>
      <c r="C154" s="28" t="s">
        <v>27</v>
      </c>
      <c r="D154" s="29">
        <v>0.02</v>
      </c>
      <c r="E154" s="30">
        <f t="shared" si="2"/>
        <v>0.98</v>
      </c>
    </row>
    <row r="155" spans="2:5" ht="21" x14ac:dyDescent="0.35">
      <c r="B155" s="36" t="s">
        <v>218</v>
      </c>
      <c r="C155" s="28" t="s">
        <v>27</v>
      </c>
      <c r="D155" s="29">
        <v>0.09</v>
      </c>
      <c r="E155" s="30">
        <f t="shared" si="2"/>
        <v>0.91</v>
      </c>
    </row>
    <row r="156" spans="2:5" ht="21" x14ac:dyDescent="0.35">
      <c r="B156" s="36" t="s">
        <v>219</v>
      </c>
      <c r="C156" s="28" t="s">
        <v>27</v>
      </c>
      <c r="D156" s="29">
        <v>0.09</v>
      </c>
      <c r="E156" s="30">
        <f t="shared" si="2"/>
        <v>0.91</v>
      </c>
    </row>
    <row r="157" spans="2:5" ht="21" x14ac:dyDescent="0.35">
      <c r="B157" s="36" t="s">
        <v>220</v>
      </c>
      <c r="C157" s="28" t="s">
        <v>27</v>
      </c>
      <c r="D157" s="29">
        <v>0.09</v>
      </c>
      <c r="E157" s="30">
        <f t="shared" si="2"/>
        <v>0.91</v>
      </c>
    </row>
    <row r="158" spans="2:5" ht="21" x14ac:dyDescent="0.35">
      <c r="B158" s="36" t="s">
        <v>53</v>
      </c>
      <c r="C158" s="28" t="s">
        <v>27</v>
      </c>
      <c r="D158" s="29">
        <v>0</v>
      </c>
      <c r="E158" s="30">
        <f t="shared" si="2"/>
        <v>1</v>
      </c>
    </row>
    <row r="159" spans="2:5" ht="21" x14ac:dyDescent="0.35">
      <c r="B159" s="36" t="s">
        <v>29</v>
      </c>
      <c r="C159" s="28" t="s">
        <v>27</v>
      </c>
      <c r="D159" s="29">
        <v>0.03</v>
      </c>
      <c r="E159" s="30">
        <f t="shared" si="2"/>
        <v>0.97</v>
      </c>
    </row>
    <row r="160" spans="2:5" ht="21" x14ac:dyDescent="0.35">
      <c r="B160" s="36" t="s">
        <v>221</v>
      </c>
      <c r="C160" s="28" t="s">
        <v>27</v>
      </c>
      <c r="D160" s="29">
        <v>0.09</v>
      </c>
      <c r="E160" s="30">
        <f t="shared" si="2"/>
        <v>0.91</v>
      </c>
    </row>
    <row r="161" spans="2:5" ht="21" x14ac:dyDescent="0.35">
      <c r="B161" s="36" t="s">
        <v>192</v>
      </c>
      <c r="C161" s="28" t="s">
        <v>27</v>
      </c>
      <c r="D161" s="29">
        <v>0</v>
      </c>
      <c r="E161" s="30">
        <f t="shared" si="2"/>
        <v>1</v>
      </c>
    </row>
    <row r="162" spans="2:5" ht="21" x14ac:dyDescent="0.35">
      <c r="B162" s="36" t="s">
        <v>193</v>
      </c>
      <c r="C162" s="28" t="s">
        <v>27</v>
      </c>
      <c r="D162" s="29">
        <v>0</v>
      </c>
      <c r="E162" s="30">
        <f t="shared" si="2"/>
        <v>1</v>
      </c>
    </row>
    <row r="163" spans="2:5" ht="21" x14ac:dyDescent="0.35">
      <c r="B163" s="36" t="s">
        <v>54</v>
      </c>
      <c r="C163" s="28" t="s">
        <v>27</v>
      </c>
      <c r="D163" s="29">
        <v>0</v>
      </c>
      <c r="E163" s="30">
        <f t="shared" si="2"/>
        <v>1</v>
      </c>
    </row>
    <row r="164" spans="2:5" ht="21" x14ac:dyDescent="0.35">
      <c r="B164" s="36" t="s">
        <v>82</v>
      </c>
      <c r="C164" s="28" t="s">
        <v>27</v>
      </c>
      <c r="D164" s="29">
        <v>0.05</v>
      </c>
      <c r="E164" s="30">
        <f t="shared" si="2"/>
        <v>0.95</v>
      </c>
    </row>
    <row r="165" spans="2:5" ht="21" x14ac:dyDescent="0.35">
      <c r="B165" s="36" t="s">
        <v>88</v>
      </c>
      <c r="C165" s="28" t="s">
        <v>27</v>
      </c>
      <c r="D165" s="29">
        <v>0</v>
      </c>
      <c r="E165" s="30">
        <f t="shared" si="2"/>
        <v>1</v>
      </c>
    </row>
    <row r="166" spans="2:5" ht="21" x14ac:dyDescent="0.35">
      <c r="B166" s="36" t="s">
        <v>89</v>
      </c>
      <c r="C166" s="28" t="s">
        <v>27</v>
      </c>
      <c r="D166" s="29">
        <v>0</v>
      </c>
      <c r="E166" s="30">
        <f t="shared" si="2"/>
        <v>1</v>
      </c>
    </row>
    <row r="167" spans="2:5" ht="21" x14ac:dyDescent="0.35">
      <c r="B167" s="36" t="s">
        <v>129</v>
      </c>
      <c r="C167" s="28" t="s">
        <v>27</v>
      </c>
      <c r="D167" s="29">
        <v>0</v>
      </c>
      <c r="E167" s="30">
        <f t="shared" si="2"/>
        <v>1</v>
      </c>
    </row>
    <row r="168" spans="2:5" ht="21" x14ac:dyDescent="0.35">
      <c r="B168" s="130" t="s">
        <v>244</v>
      </c>
      <c r="C168" s="131" t="s">
        <v>27</v>
      </c>
      <c r="D168" s="132">
        <v>0.05</v>
      </c>
      <c r="E168" s="133">
        <f t="shared" si="2"/>
        <v>0.95</v>
      </c>
    </row>
    <row r="169" spans="2:5" ht="21" x14ac:dyDescent="0.35">
      <c r="B169" s="36" t="s">
        <v>245</v>
      </c>
      <c r="C169" s="28" t="s">
        <v>27</v>
      </c>
      <c r="D169" s="29">
        <v>0.05</v>
      </c>
      <c r="E169" s="30">
        <f t="shared" si="2"/>
        <v>0.95</v>
      </c>
    </row>
    <row r="170" spans="2:5" ht="21" x14ac:dyDescent="0.35">
      <c r="B170" s="36" t="s">
        <v>55</v>
      </c>
      <c r="C170" s="28" t="s">
        <v>27</v>
      </c>
      <c r="D170" s="29">
        <v>0</v>
      </c>
      <c r="E170" s="30">
        <f t="shared" si="2"/>
        <v>1</v>
      </c>
    </row>
    <row r="171" spans="2:5" ht="21" x14ac:dyDescent="0.35">
      <c r="B171" s="36" t="s">
        <v>130</v>
      </c>
      <c r="C171" s="28" t="s">
        <v>27</v>
      </c>
      <c r="D171" s="29">
        <v>0</v>
      </c>
      <c r="E171" s="30">
        <f t="shared" si="2"/>
        <v>1</v>
      </c>
    </row>
    <row r="172" spans="2:5" ht="21" x14ac:dyDescent="0.35">
      <c r="B172" s="36" t="s">
        <v>42</v>
      </c>
      <c r="C172" s="28" t="s">
        <v>27</v>
      </c>
      <c r="D172" s="29">
        <v>0.02</v>
      </c>
      <c r="E172" s="30">
        <f t="shared" si="2"/>
        <v>0.98</v>
      </c>
    </row>
    <row r="173" spans="2:5" ht="21" x14ac:dyDescent="0.35">
      <c r="B173" s="36" t="s">
        <v>43</v>
      </c>
      <c r="C173" s="28" t="s">
        <v>27</v>
      </c>
      <c r="D173" s="29">
        <v>0.02</v>
      </c>
      <c r="E173" s="30">
        <f t="shared" si="2"/>
        <v>0.98</v>
      </c>
    </row>
    <row r="174" spans="2:5" ht="21" x14ac:dyDescent="0.35">
      <c r="B174" s="36" t="s">
        <v>165</v>
      </c>
      <c r="C174" s="28" t="s">
        <v>27</v>
      </c>
      <c r="D174" s="29">
        <v>0.28000000000000003</v>
      </c>
      <c r="E174" s="30">
        <f t="shared" si="2"/>
        <v>0.72</v>
      </c>
    </row>
    <row r="175" spans="2:5" ht="21" x14ac:dyDescent="0.35">
      <c r="B175" s="36" t="s">
        <v>251</v>
      </c>
      <c r="C175" s="28" t="s">
        <v>27</v>
      </c>
      <c r="D175" s="29">
        <v>0.05</v>
      </c>
      <c r="E175" s="30">
        <f t="shared" si="2"/>
        <v>0.95</v>
      </c>
    </row>
    <row r="176" spans="2:5" ht="21" x14ac:dyDescent="0.35">
      <c r="B176" s="36" t="s">
        <v>97</v>
      </c>
      <c r="C176" s="28" t="s">
        <v>27</v>
      </c>
      <c r="D176" s="29">
        <v>7.0000000000000007E-2</v>
      </c>
      <c r="E176" s="30">
        <f t="shared" si="2"/>
        <v>0.92999999999999994</v>
      </c>
    </row>
    <row r="177" spans="2:5" ht="21" x14ac:dyDescent="0.35">
      <c r="B177" s="36" t="s">
        <v>222</v>
      </c>
      <c r="C177" s="28" t="s">
        <v>27</v>
      </c>
      <c r="D177" s="29">
        <v>0.12</v>
      </c>
      <c r="E177" s="30">
        <f t="shared" si="2"/>
        <v>0.88</v>
      </c>
    </row>
    <row r="178" spans="2:5" ht="21" x14ac:dyDescent="0.35">
      <c r="B178" s="36" t="s">
        <v>131</v>
      </c>
      <c r="C178" s="28" t="s">
        <v>27</v>
      </c>
      <c r="D178" s="29">
        <v>0.03</v>
      </c>
      <c r="E178" s="30">
        <f t="shared" si="2"/>
        <v>0.97</v>
      </c>
    </row>
    <row r="179" spans="2:5" ht="21" x14ac:dyDescent="0.35">
      <c r="B179" s="36" t="s">
        <v>223</v>
      </c>
      <c r="C179" s="28" t="s">
        <v>27</v>
      </c>
      <c r="D179" s="29">
        <v>0.12</v>
      </c>
      <c r="E179" s="30">
        <f t="shared" si="2"/>
        <v>0.88</v>
      </c>
    </row>
    <row r="180" spans="2:5" ht="21" x14ac:dyDescent="0.35">
      <c r="B180" s="36" t="s">
        <v>224</v>
      </c>
      <c r="C180" s="28" t="s">
        <v>27</v>
      </c>
      <c r="D180" s="29">
        <v>0.03</v>
      </c>
      <c r="E180" s="30">
        <f t="shared" si="2"/>
        <v>0.97</v>
      </c>
    </row>
    <row r="181" spans="2:5" ht="21" x14ac:dyDescent="0.35">
      <c r="B181" s="130" t="s">
        <v>56</v>
      </c>
      <c r="C181" s="131" t="s">
        <v>27</v>
      </c>
      <c r="D181" s="132">
        <v>0</v>
      </c>
      <c r="E181" s="133">
        <f t="shared" si="2"/>
        <v>1</v>
      </c>
    </row>
    <row r="182" spans="2:5" ht="21" x14ac:dyDescent="0.35">
      <c r="B182" s="36" t="s">
        <v>57</v>
      </c>
      <c r="C182" s="28" t="s">
        <v>27</v>
      </c>
      <c r="D182" s="29">
        <v>0</v>
      </c>
      <c r="E182" s="30">
        <f t="shared" si="2"/>
        <v>1</v>
      </c>
    </row>
    <row r="183" spans="2:5" ht="21" x14ac:dyDescent="0.35">
      <c r="B183" s="36" t="s">
        <v>58</v>
      </c>
      <c r="C183" s="28" t="s">
        <v>27</v>
      </c>
      <c r="D183" s="29">
        <v>0</v>
      </c>
      <c r="E183" s="30">
        <f t="shared" si="2"/>
        <v>1</v>
      </c>
    </row>
    <row r="184" spans="2:5" ht="21" x14ac:dyDescent="0.35">
      <c r="B184" s="36" t="s">
        <v>59</v>
      </c>
      <c r="C184" s="28" t="s">
        <v>27</v>
      </c>
      <c r="D184" s="29">
        <v>0</v>
      </c>
      <c r="E184" s="30">
        <f t="shared" si="2"/>
        <v>1</v>
      </c>
    </row>
    <row r="185" spans="2:5" ht="21" x14ac:dyDescent="0.35">
      <c r="B185" s="36" t="s">
        <v>60</v>
      </c>
      <c r="C185" s="28" t="s">
        <v>27</v>
      </c>
      <c r="D185" s="29">
        <v>0</v>
      </c>
      <c r="E185" s="30">
        <f t="shared" si="2"/>
        <v>1</v>
      </c>
    </row>
    <row r="186" spans="2:5" ht="21" x14ac:dyDescent="0.35">
      <c r="B186" s="36" t="s">
        <v>61</v>
      </c>
      <c r="C186" s="28" t="s">
        <v>27</v>
      </c>
      <c r="D186" s="29">
        <v>0</v>
      </c>
      <c r="E186" s="30">
        <f t="shared" si="2"/>
        <v>1</v>
      </c>
    </row>
    <row r="187" spans="2:5" ht="21" x14ac:dyDescent="0.35">
      <c r="B187" s="73" t="s">
        <v>30</v>
      </c>
      <c r="C187" s="77" t="s">
        <v>27</v>
      </c>
      <c r="D187" s="78">
        <v>0.19</v>
      </c>
      <c r="E187" s="76">
        <f t="shared" si="2"/>
        <v>0.81</v>
      </c>
    </row>
    <row r="188" spans="2:5" ht="21" x14ac:dyDescent="0.35">
      <c r="B188" s="36" t="s">
        <v>39</v>
      </c>
      <c r="C188" s="28" t="s">
        <v>27</v>
      </c>
      <c r="D188" s="29">
        <v>0</v>
      </c>
      <c r="E188" s="30">
        <f t="shared" si="2"/>
        <v>1</v>
      </c>
    </row>
    <row r="189" spans="2:5" ht="21" x14ac:dyDescent="0.35">
      <c r="B189" s="36" t="s">
        <v>225</v>
      </c>
      <c r="C189" s="28" t="s">
        <v>27</v>
      </c>
      <c r="D189" s="29">
        <v>0.12</v>
      </c>
      <c r="E189" s="30">
        <f t="shared" si="2"/>
        <v>0.88</v>
      </c>
    </row>
    <row r="190" spans="2:5" ht="21" x14ac:dyDescent="0.35">
      <c r="B190" s="36" t="s">
        <v>132</v>
      </c>
      <c r="C190" s="28" t="s">
        <v>27</v>
      </c>
      <c r="D190" s="29">
        <v>0</v>
      </c>
      <c r="E190" s="30">
        <f t="shared" si="2"/>
        <v>1</v>
      </c>
    </row>
    <row r="191" spans="2:5" ht="21" x14ac:dyDescent="0.35">
      <c r="B191" s="36" t="s">
        <v>200</v>
      </c>
      <c r="C191" s="28" t="s">
        <v>27</v>
      </c>
      <c r="D191" s="29">
        <v>0</v>
      </c>
      <c r="E191" s="30">
        <f t="shared" si="2"/>
        <v>1</v>
      </c>
    </row>
    <row r="192" spans="2:5" ht="21" x14ac:dyDescent="0.35">
      <c r="B192" s="36" t="s">
        <v>201</v>
      </c>
      <c r="C192" s="28" t="s">
        <v>27</v>
      </c>
      <c r="D192" s="29">
        <v>0</v>
      </c>
      <c r="E192" s="30">
        <f t="shared" si="2"/>
        <v>1</v>
      </c>
    </row>
    <row r="193" spans="2:5" ht="21" x14ac:dyDescent="0.35">
      <c r="B193" s="73" t="s">
        <v>202</v>
      </c>
      <c r="C193" s="77" t="s">
        <v>27</v>
      </c>
      <c r="D193" s="78">
        <v>0.03</v>
      </c>
      <c r="E193" s="76">
        <f t="shared" si="2"/>
        <v>0.97</v>
      </c>
    </row>
    <row r="194" spans="2:5" ht="21" x14ac:dyDescent="0.35">
      <c r="B194" s="36" t="s">
        <v>226</v>
      </c>
      <c r="C194" s="28" t="s">
        <v>102</v>
      </c>
      <c r="D194" s="29">
        <v>0.12</v>
      </c>
      <c r="E194" s="30">
        <f t="shared" si="2"/>
        <v>0.88</v>
      </c>
    </row>
    <row r="195" spans="2:5" ht="21" x14ac:dyDescent="0.35">
      <c r="B195" s="36" t="s">
        <v>194</v>
      </c>
      <c r="C195" s="28" t="s">
        <v>27</v>
      </c>
      <c r="D195" s="29">
        <v>0</v>
      </c>
      <c r="E195" s="30">
        <f t="shared" si="2"/>
        <v>1</v>
      </c>
    </row>
    <row r="196" spans="2:5" ht="21" x14ac:dyDescent="0.35">
      <c r="B196" s="36" t="s">
        <v>195</v>
      </c>
      <c r="C196" s="28" t="s">
        <v>27</v>
      </c>
      <c r="D196" s="29">
        <v>0</v>
      </c>
      <c r="E196" s="30">
        <f t="shared" si="2"/>
        <v>1</v>
      </c>
    </row>
    <row r="197" spans="2:5" ht="21" x14ac:dyDescent="0.35">
      <c r="B197" s="36" t="s">
        <v>227</v>
      </c>
      <c r="C197" s="28" t="s">
        <v>27</v>
      </c>
      <c r="D197" s="29">
        <v>0.12</v>
      </c>
      <c r="E197" s="30">
        <f t="shared" si="2"/>
        <v>0.88</v>
      </c>
    </row>
    <row r="198" spans="2:5" ht="21" x14ac:dyDescent="0.35">
      <c r="B198" s="36" t="s">
        <v>228</v>
      </c>
      <c r="C198" s="28" t="s">
        <v>27</v>
      </c>
      <c r="D198" s="29">
        <v>0.12</v>
      </c>
      <c r="E198" s="30">
        <f t="shared" si="2"/>
        <v>0.88</v>
      </c>
    </row>
    <row r="199" spans="2:5" ht="21" x14ac:dyDescent="0.35">
      <c r="B199" s="36" t="s">
        <v>229</v>
      </c>
      <c r="C199" s="28" t="s">
        <v>27</v>
      </c>
      <c r="D199" s="29">
        <v>0.12</v>
      </c>
      <c r="E199" s="30">
        <f t="shared" si="2"/>
        <v>0.88</v>
      </c>
    </row>
    <row r="200" spans="2:5" ht="21" x14ac:dyDescent="0.35">
      <c r="B200" s="36" t="s">
        <v>83</v>
      </c>
      <c r="C200" s="28" t="s">
        <v>27</v>
      </c>
      <c r="D200" s="29">
        <v>0.05</v>
      </c>
      <c r="E200" s="30">
        <f t="shared" si="2"/>
        <v>0.95</v>
      </c>
    </row>
    <row r="201" spans="2:5" ht="21" x14ac:dyDescent="0.35">
      <c r="B201" s="36" t="s">
        <v>62</v>
      </c>
      <c r="C201" s="28" t="s">
        <v>27</v>
      </c>
      <c r="D201" s="29">
        <v>0</v>
      </c>
      <c r="E201" s="30">
        <f t="shared" si="2"/>
        <v>1</v>
      </c>
    </row>
    <row r="202" spans="2:5" ht="21" x14ac:dyDescent="0.35">
      <c r="B202" s="36" t="s">
        <v>63</v>
      </c>
      <c r="C202" s="28" t="s">
        <v>27</v>
      </c>
      <c r="D202" s="29">
        <v>0</v>
      </c>
      <c r="E202" s="30">
        <f t="shared" si="2"/>
        <v>1</v>
      </c>
    </row>
    <row r="203" spans="2:5" ht="21" x14ac:dyDescent="0.35">
      <c r="B203" s="36" t="s">
        <v>133</v>
      </c>
      <c r="C203" s="28" t="s">
        <v>27</v>
      </c>
      <c r="D203" s="29">
        <v>0</v>
      </c>
      <c r="E203" s="30">
        <f t="shared" si="2"/>
        <v>1</v>
      </c>
    </row>
    <row r="204" spans="2:5" ht="21" x14ac:dyDescent="0.35">
      <c r="B204" s="36" t="s">
        <v>134</v>
      </c>
      <c r="C204" s="28" t="s">
        <v>27</v>
      </c>
      <c r="D204" s="29">
        <v>0</v>
      </c>
      <c r="E204" s="30">
        <f t="shared" si="2"/>
        <v>1</v>
      </c>
    </row>
    <row r="205" spans="2:5" ht="21" x14ac:dyDescent="0.35">
      <c r="B205" s="36" t="s">
        <v>135</v>
      </c>
      <c r="C205" s="28" t="s">
        <v>27</v>
      </c>
      <c r="D205" s="29">
        <v>0</v>
      </c>
      <c r="E205" s="30">
        <f t="shared" ref="E205:E252" si="3">100%-D205</f>
        <v>1</v>
      </c>
    </row>
    <row r="206" spans="2:5" ht="21" x14ac:dyDescent="0.35">
      <c r="B206" s="130" t="s">
        <v>64</v>
      </c>
      <c r="C206" s="131" t="s">
        <v>27</v>
      </c>
      <c r="D206" s="132">
        <v>0</v>
      </c>
      <c r="E206" s="133">
        <f t="shared" si="3"/>
        <v>1</v>
      </c>
    </row>
    <row r="207" spans="2:5" ht="21" x14ac:dyDescent="0.35">
      <c r="B207" s="36" t="s">
        <v>65</v>
      </c>
      <c r="C207" s="28" t="s">
        <v>27</v>
      </c>
      <c r="D207" s="29">
        <v>0</v>
      </c>
      <c r="E207" s="30">
        <f t="shared" si="3"/>
        <v>1</v>
      </c>
    </row>
    <row r="208" spans="2:5" ht="21" x14ac:dyDescent="0.35">
      <c r="B208" s="36" t="s">
        <v>66</v>
      </c>
      <c r="C208" s="28" t="s">
        <v>27</v>
      </c>
      <c r="D208" s="29">
        <v>0</v>
      </c>
      <c r="E208" s="30">
        <f t="shared" si="3"/>
        <v>1</v>
      </c>
    </row>
    <row r="209" spans="2:5" ht="21" x14ac:dyDescent="0.35">
      <c r="B209" s="36" t="s">
        <v>67</v>
      </c>
      <c r="C209" s="28" t="s">
        <v>27</v>
      </c>
      <c r="D209" s="29">
        <v>0</v>
      </c>
      <c r="E209" s="30">
        <f t="shared" si="3"/>
        <v>1</v>
      </c>
    </row>
    <row r="210" spans="2:5" ht="21" x14ac:dyDescent="0.35">
      <c r="B210" s="36" t="s">
        <v>136</v>
      </c>
      <c r="C210" s="28" t="s">
        <v>24</v>
      </c>
      <c r="D210" s="29">
        <v>0</v>
      </c>
      <c r="E210" s="30">
        <f t="shared" si="3"/>
        <v>1</v>
      </c>
    </row>
    <row r="211" spans="2:5" ht="21" x14ac:dyDescent="0.35">
      <c r="B211" s="36" t="s">
        <v>137</v>
      </c>
      <c r="C211" s="28" t="s">
        <v>24</v>
      </c>
      <c r="D211" s="29">
        <v>0</v>
      </c>
      <c r="E211" s="30">
        <f t="shared" si="3"/>
        <v>1</v>
      </c>
    </row>
    <row r="212" spans="2:5" ht="21" x14ac:dyDescent="0.35">
      <c r="B212" s="36" t="s">
        <v>138</v>
      </c>
      <c r="C212" s="28" t="s">
        <v>24</v>
      </c>
      <c r="D212" s="29">
        <v>0</v>
      </c>
      <c r="E212" s="30">
        <f t="shared" si="3"/>
        <v>1</v>
      </c>
    </row>
    <row r="213" spans="2:5" ht="21" x14ac:dyDescent="0.35">
      <c r="B213" s="36" t="s">
        <v>139</v>
      </c>
      <c r="C213" s="28" t="s">
        <v>24</v>
      </c>
      <c r="D213" s="29">
        <v>0</v>
      </c>
      <c r="E213" s="30">
        <f t="shared" si="3"/>
        <v>1</v>
      </c>
    </row>
    <row r="214" spans="2:5" ht="21" x14ac:dyDescent="0.35">
      <c r="B214" s="36" t="s">
        <v>140</v>
      </c>
      <c r="C214" s="28" t="s">
        <v>24</v>
      </c>
      <c r="D214" s="29">
        <v>0</v>
      </c>
      <c r="E214" s="30">
        <f t="shared" si="3"/>
        <v>1</v>
      </c>
    </row>
    <row r="215" spans="2:5" ht="21" x14ac:dyDescent="0.35">
      <c r="B215" s="36" t="s">
        <v>141</v>
      </c>
      <c r="C215" s="28" t="s">
        <v>24</v>
      </c>
      <c r="D215" s="29">
        <v>0</v>
      </c>
      <c r="E215" s="30">
        <f t="shared" si="3"/>
        <v>1</v>
      </c>
    </row>
    <row r="216" spans="2:5" ht="21" x14ac:dyDescent="0.35">
      <c r="B216" s="36" t="s">
        <v>142</v>
      </c>
      <c r="C216" s="28" t="s">
        <v>24</v>
      </c>
      <c r="D216" s="29">
        <v>0</v>
      </c>
      <c r="E216" s="30">
        <f t="shared" si="3"/>
        <v>1</v>
      </c>
    </row>
    <row r="217" spans="2:5" ht="21" x14ac:dyDescent="0.35">
      <c r="B217" s="36" t="s">
        <v>143</v>
      </c>
      <c r="C217" s="28" t="s">
        <v>24</v>
      </c>
      <c r="D217" s="29">
        <v>0</v>
      </c>
      <c r="E217" s="30">
        <f t="shared" si="3"/>
        <v>1</v>
      </c>
    </row>
    <row r="218" spans="2:5" ht="21" x14ac:dyDescent="0.35">
      <c r="B218" s="36" t="s">
        <v>144</v>
      </c>
      <c r="C218" s="28" t="s">
        <v>24</v>
      </c>
      <c r="D218" s="29">
        <v>0</v>
      </c>
      <c r="E218" s="30">
        <f t="shared" si="3"/>
        <v>1</v>
      </c>
    </row>
    <row r="219" spans="2:5" ht="21" x14ac:dyDescent="0.35">
      <c r="B219" s="36" t="s">
        <v>68</v>
      </c>
      <c r="C219" s="28" t="s">
        <v>27</v>
      </c>
      <c r="D219" s="29">
        <v>0</v>
      </c>
      <c r="E219" s="30">
        <f t="shared" si="3"/>
        <v>1</v>
      </c>
    </row>
    <row r="220" spans="2:5" ht="21" x14ac:dyDescent="0.35">
      <c r="B220" s="36" t="s">
        <v>230</v>
      </c>
      <c r="C220" s="28" t="s">
        <v>27</v>
      </c>
      <c r="D220" s="29">
        <v>0.05</v>
      </c>
      <c r="E220" s="30">
        <f t="shared" si="3"/>
        <v>0.95</v>
      </c>
    </row>
    <row r="221" spans="2:5" ht="21" x14ac:dyDescent="0.35">
      <c r="B221" s="36" t="s">
        <v>44</v>
      </c>
      <c r="C221" s="28" t="s">
        <v>27</v>
      </c>
      <c r="D221" s="29">
        <v>0.04</v>
      </c>
      <c r="E221" s="30">
        <f t="shared" si="3"/>
        <v>0.96</v>
      </c>
    </row>
    <row r="222" spans="2:5" ht="21" x14ac:dyDescent="0.35">
      <c r="B222" s="36" t="s">
        <v>31</v>
      </c>
      <c r="C222" s="28" t="s">
        <v>27</v>
      </c>
      <c r="D222" s="29">
        <v>0.03</v>
      </c>
      <c r="E222" s="30">
        <f t="shared" si="3"/>
        <v>0.97</v>
      </c>
    </row>
    <row r="223" spans="2:5" ht="21" x14ac:dyDescent="0.35">
      <c r="B223" s="36" t="s">
        <v>32</v>
      </c>
      <c r="C223" s="28" t="s">
        <v>27</v>
      </c>
      <c r="D223" s="29">
        <v>0.03</v>
      </c>
      <c r="E223" s="30">
        <f t="shared" si="3"/>
        <v>0.97</v>
      </c>
    </row>
    <row r="224" spans="2:5" ht="21" x14ac:dyDescent="0.35">
      <c r="B224" s="36" t="s">
        <v>145</v>
      </c>
      <c r="C224" s="28" t="s">
        <v>27</v>
      </c>
      <c r="D224" s="29">
        <v>0</v>
      </c>
      <c r="E224" s="30">
        <f t="shared" si="3"/>
        <v>1</v>
      </c>
    </row>
    <row r="225" spans="2:5" ht="21" x14ac:dyDescent="0.35">
      <c r="B225" s="36" t="s">
        <v>146</v>
      </c>
      <c r="C225" s="28" t="s">
        <v>27</v>
      </c>
      <c r="D225" s="29">
        <v>0</v>
      </c>
      <c r="E225" s="30">
        <f t="shared" si="3"/>
        <v>1</v>
      </c>
    </row>
    <row r="226" spans="2:5" ht="21" x14ac:dyDescent="0.35">
      <c r="B226" s="36" t="s">
        <v>147</v>
      </c>
      <c r="C226" s="28" t="s">
        <v>27</v>
      </c>
      <c r="D226" s="29">
        <v>0</v>
      </c>
      <c r="E226" s="30">
        <f t="shared" si="3"/>
        <v>1</v>
      </c>
    </row>
    <row r="227" spans="2:5" ht="21" x14ac:dyDescent="0.35">
      <c r="B227" s="36" t="s">
        <v>231</v>
      </c>
      <c r="C227" s="28" t="s">
        <v>27</v>
      </c>
      <c r="D227" s="29">
        <v>0.03</v>
      </c>
      <c r="E227" s="30">
        <f t="shared" si="3"/>
        <v>0.97</v>
      </c>
    </row>
    <row r="228" spans="2:5" ht="21" x14ac:dyDescent="0.35">
      <c r="B228" s="36" t="s">
        <v>232</v>
      </c>
      <c r="C228" s="28" t="s">
        <v>27</v>
      </c>
      <c r="D228" s="29">
        <v>0.03</v>
      </c>
      <c r="E228" s="30">
        <f t="shared" si="3"/>
        <v>0.97</v>
      </c>
    </row>
    <row r="229" spans="2:5" ht="21" x14ac:dyDescent="0.35">
      <c r="B229" s="36" t="s">
        <v>233</v>
      </c>
      <c r="C229" s="28" t="s">
        <v>27</v>
      </c>
      <c r="D229" s="29">
        <v>0.03</v>
      </c>
      <c r="E229" s="30">
        <f t="shared" si="3"/>
        <v>0.97</v>
      </c>
    </row>
    <row r="230" spans="2:5" ht="21" x14ac:dyDescent="0.35">
      <c r="B230" s="36" t="s">
        <v>234</v>
      </c>
      <c r="C230" s="28" t="s">
        <v>27</v>
      </c>
      <c r="D230" s="29">
        <v>0.03</v>
      </c>
      <c r="E230" s="30">
        <f t="shared" si="3"/>
        <v>0.97</v>
      </c>
    </row>
    <row r="231" spans="2:5" ht="21" x14ac:dyDescent="0.35">
      <c r="B231" s="36" t="s">
        <v>69</v>
      </c>
      <c r="C231" s="28" t="s">
        <v>27</v>
      </c>
      <c r="D231" s="29">
        <v>0</v>
      </c>
      <c r="E231" s="30">
        <f t="shared" si="3"/>
        <v>1</v>
      </c>
    </row>
    <row r="232" spans="2:5" ht="21" x14ac:dyDescent="0.35">
      <c r="B232" s="36" t="s">
        <v>70</v>
      </c>
      <c r="C232" s="28" t="s">
        <v>27</v>
      </c>
      <c r="D232" s="29">
        <v>0</v>
      </c>
      <c r="E232" s="30">
        <f t="shared" si="3"/>
        <v>1</v>
      </c>
    </row>
    <row r="233" spans="2:5" ht="21" x14ac:dyDescent="0.35">
      <c r="B233" s="36" t="s">
        <v>84</v>
      </c>
      <c r="C233" s="28" t="s">
        <v>27</v>
      </c>
      <c r="D233" s="29">
        <v>0.05</v>
      </c>
      <c r="E233" s="30">
        <f t="shared" si="3"/>
        <v>0.95</v>
      </c>
    </row>
    <row r="234" spans="2:5" ht="21" x14ac:dyDescent="0.35">
      <c r="B234" s="36" t="s">
        <v>197</v>
      </c>
      <c r="C234" s="28" t="s">
        <v>27</v>
      </c>
      <c r="D234" s="29">
        <v>0</v>
      </c>
      <c r="E234" s="30">
        <f t="shared" si="3"/>
        <v>1</v>
      </c>
    </row>
    <row r="235" spans="2:5" ht="21" x14ac:dyDescent="0.35">
      <c r="B235" s="36" t="s">
        <v>196</v>
      </c>
      <c r="C235" s="28" t="s">
        <v>24</v>
      </c>
      <c r="D235" s="29">
        <v>0</v>
      </c>
      <c r="E235" s="30">
        <f t="shared" si="3"/>
        <v>1</v>
      </c>
    </row>
    <row r="236" spans="2:5" ht="21" x14ac:dyDescent="0.35">
      <c r="B236" s="36" t="s">
        <v>148</v>
      </c>
      <c r="C236" s="28" t="s">
        <v>24</v>
      </c>
      <c r="D236" s="29">
        <v>0</v>
      </c>
      <c r="E236" s="30">
        <f t="shared" si="3"/>
        <v>1</v>
      </c>
    </row>
    <row r="237" spans="2:5" ht="21" x14ac:dyDescent="0.35">
      <c r="B237" s="36" t="s">
        <v>260</v>
      </c>
      <c r="C237" s="28" t="s">
        <v>24</v>
      </c>
      <c r="D237" s="29">
        <v>0</v>
      </c>
      <c r="E237" s="30">
        <f t="shared" si="3"/>
        <v>1</v>
      </c>
    </row>
    <row r="238" spans="2:5" ht="21" x14ac:dyDescent="0.35">
      <c r="B238" s="36" t="s">
        <v>71</v>
      </c>
      <c r="C238" s="28" t="s">
        <v>24</v>
      </c>
      <c r="D238" s="29">
        <v>0</v>
      </c>
      <c r="E238" s="30">
        <f t="shared" si="3"/>
        <v>1</v>
      </c>
    </row>
    <row r="239" spans="2:5" ht="21" x14ac:dyDescent="0.35">
      <c r="B239" s="36" t="s">
        <v>72</v>
      </c>
      <c r="C239" s="28" t="s">
        <v>24</v>
      </c>
      <c r="D239" s="29">
        <v>0</v>
      </c>
      <c r="E239" s="30">
        <f t="shared" si="3"/>
        <v>1</v>
      </c>
    </row>
    <row r="240" spans="2:5" ht="21" x14ac:dyDescent="0.35">
      <c r="B240" s="36" t="s">
        <v>261</v>
      </c>
      <c r="C240" s="28" t="s">
        <v>24</v>
      </c>
      <c r="D240" s="29">
        <v>0</v>
      </c>
      <c r="E240" s="30">
        <f t="shared" si="3"/>
        <v>1</v>
      </c>
    </row>
    <row r="241" spans="2:5" ht="21" x14ac:dyDescent="0.35">
      <c r="B241" s="36" t="s">
        <v>262</v>
      </c>
      <c r="C241" s="28" t="s">
        <v>24</v>
      </c>
      <c r="D241" s="29">
        <v>0</v>
      </c>
      <c r="E241" s="30">
        <f t="shared" si="3"/>
        <v>1</v>
      </c>
    </row>
    <row r="242" spans="2:5" ht="21" x14ac:dyDescent="0.35">
      <c r="B242" s="36" t="s">
        <v>256</v>
      </c>
      <c r="C242" s="28" t="s">
        <v>24</v>
      </c>
      <c r="D242" s="29">
        <v>0</v>
      </c>
      <c r="E242" s="30">
        <f t="shared" si="3"/>
        <v>1</v>
      </c>
    </row>
    <row r="243" spans="2:5" ht="21" x14ac:dyDescent="0.35">
      <c r="B243" s="36" t="s">
        <v>149</v>
      </c>
      <c r="C243" s="28" t="s">
        <v>102</v>
      </c>
      <c r="D243" s="29">
        <v>0</v>
      </c>
      <c r="E243" s="30">
        <f t="shared" si="3"/>
        <v>1</v>
      </c>
    </row>
    <row r="244" spans="2:5" ht="21" x14ac:dyDescent="0.35">
      <c r="B244" s="36" t="s">
        <v>98</v>
      </c>
      <c r="C244" s="28" t="s">
        <v>24</v>
      </c>
      <c r="D244" s="29">
        <v>0</v>
      </c>
      <c r="E244" s="30">
        <f t="shared" si="3"/>
        <v>1</v>
      </c>
    </row>
    <row r="245" spans="2:5" ht="21" x14ac:dyDescent="0.35">
      <c r="B245" s="130" t="s">
        <v>235</v>
      </c>
      <c r="C245" s="131" t="s">
        <v>27</v>
      </c>
      <c r="D245" s="132">
        <v>0.03</v>
      </c>
      <c r="E245" s="133">
        <f t="shared" si="3"/>
        <v>0.97</v>
      </c>
    </row>
    <row r="246" spans="2:5" ht="21" x14ac:dyDescent="0.35">
      <c r="B246" s="36" t="s">
        <v>236</v>
      </c>
      <c r="C246" s="28" t="s">
        <v>27</v>
      </c>
      <c r="D246" s="29">
        <v>0.04</v>
      </c>
      <c r="E246" s="30">
        <f t="shared" si="3"/>
        <v>0.96</v>
      </c>
    </row>
    <row r="247" spans="2:5" ht="21" x14ac:dyDescent="0.35">
      <c r="B247" s="36" t="s">
        <v>237</v>
      </c>
      <c r="C247" s="28" t="s">
        <v>27</v>
      </c>
      <c r="D247" s="29">
        <v>0.12</v>
      </c>
      <c r="E247" s="30">
        <f t="shared" si="3"/>
        <v>0.88</v>
      </c>
    </row>
    <row r="248" spans="2:5" ht="21" x14ac:dyDescent="0.35">
      <c r="B248" s="36" t="s">
        <v>150</v>
      </c>
      <c r="C248" s="28" t="s">
        <v>27</v>
      </c>
      <c r="D248" s="29">
        <v>0</v>
      </c>
      <c r="E248" s="30">
        <f t="shared" si="3"/>
        <v>1</v>
      </c>
    </row>
    <row r="249" spans="2:5" ht="21" x14ac:dyDescent="0.35">
      <c r="B249" s="36" t="s">
        <v>198</v>
      </c>
      <c r="C249" s="28" t="s">
        <v>27</v>
      </c>
      <c r="D249" s="29">
        <v>0</v>
      </c>
      <c r="E249" s="30">
        <f t="shared" si="3"/>
        <v>1</v>
      </c>
    </row>
    <row r="250" spans="2:5" ht="21" x14ac:dyDescent="0.35">
      <c r="B250" s="36" t="s">
        <v>199</v>
      </c>
      <c r="C250" s="28" t="s">
        <v>27</v>
      </c>
      <c r="D250" s="29">
        <v>0</v>
      </c>
      <c r="E250" s="30">
        <f t="shared" si="3"/>
        <v>1</v>
      </c>
    </row>
    <row r="251" spans="2:5" ht="21" x14ac:dyDescent="0.35">
      <c r="B251" s="36" t="s">
        <v>238</v>
      </c>
      <c r="C251" s="28" t="s">
        <v>27</v>
      </c>
      <c r="D251" s="29">
        <v>0.1</v>
      </c>
      <c r="E251" s="30">
        <f t="shared" si="3"/>
        <v>0.9</v>
      </c>
    </row>
    <row r="252" spans="2:5" ht="21" x14ac:dyDescent="0.35">
      <c r="B252" s="28" t="s">
        <v>239</v>
      </c>
      <c r="C252" s="28" t="s">
        <v>27</v>
      </c>
      <c r="D252" s="29">
        <v>0.1</v>
      </c>
      <c r="E252" s="30">
        <f t="shared" si="3"/>
        <v>0.9</v>
      </c>
    </row>
    <row r="253" spans="2:5" x14ac:dyDescent="0.25">
      <c r="B253" s="2"/>
      <c r="C253" s="2"/>
      <c r="D253" s="2"/>
      <c r="E253" s="2"/>
    </row>
    <row r="254" spans="2:5" x14ac:dyDescent="0.25">
      <c r="B254" s="2"/>
      <c r="C254" s="2"/>
      <c r="D254" s="2"/>
      <c r="E254" s="2"/>
    </row>
    <row r="255" spans="2:5" x14ac:dyDescent="0.25">
      <c r="B255" s="2"/>
      <c r="C255" s="2"/>
      <c r="D255" s="2"/>
      <c r="E255" s="2"/>
    </row>
    <row r="256" spans="2:5" x14ac:dyDescent="0.25">
      <c r="B256" s="2"/>
      <c r="C256" s="2"/>
      <c r="D256" s="2"/>
      <c r="E256" s="2"/>
    </row>
    <row r="257" spans="2:5" x14ac:dyDescent="0.25">
      <c r="B257" s="2"/>
      <c r="C257" s="2"/>
      <c r="D257" s="2"/>
      <c r="E257" s="2"/>
    </row>
    <row r="258" spans="2:5" x14ac:dyDescent="0.25">
      <c r="B258" s="2"/>
      <c r="C258" s="2"/>
      <c r="D258" s="2"/>
      <c r="E258" s="2"/>
    </row>
    <row r="259" spans="2:5" x14ac:dyDescent="0.25">
      <c r="B259" s="2"/>
      <c r="C259" s="2"/>
      <c r="D259" s="2"/>
      <c r="E259" s="2"/>
    </row>
  </sheetData>
  <mergeCells count="1">
    <mergeCell ref="A1:M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M257"/>
  <sheetViews>
    <sheetView zoomScale="85" zoomScaleNormal="85" workbookViewId="0">
      <selection sqref="A1:M8"/>
    </sheetView>
  </sheetViews>
  <sheetFormatPr baseColWidth="10" defaultRowHeight="15" x14ac:dyDescent="0.25"/>
  <cols>
    <col min="2" max="2" width="40.28515625" customWidth="1"/>
    <col min="5" max="5" width="18" customWidth="1"/>
    <col min="6" max="6" width="17.5703125" customWidth="1"/>
    <col min="7" max="7" width="20.28515625" customWidth="1"/>
    <col min="9" max="9" width="30.28515625" customWidth="1"/>
  </cols>
  <sheetData>
    <row r="1" spans="1:13" s="10" customFormat="1" ht="15" customHeight="1" x14ac:dyDescent="0.25">
      <c r="A1" s="192" t="s">
        <v>278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13" s="10" customFormat="1" ht="15" customHeigh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3" s="10" customFormat="1" ht="1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spans="1:13" s="10" customFormat="1" ht="15" customHeight="1" x14ac:dyDescent="0.25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1:13" s="10" customFormat="1" ht="15" customHeight="1" x14ac:dyDescent="0.25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1:13" s="10" customFormat="1" ht="15" customHeight="1" x14ac:dyDescent="0.25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</row>
    <row r="7" spans="1:13" s="10" customFormat="1" ht="15" customHeight="1" x14ac:dyDescent="0.25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</row>
    <row r="8" spans="1:13" s="10" customFormat="1" ht="15" customHeight="1" x14ac:dyDescent="0.25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</row>
    <row r="9" spans="1:13" s="22" customFormat="1" ht="24.75" customHeight="1" x14ac:dyDescent="0.25"/>
    <row r="10" spans="1:13" s="20" customFormat="1" ht="24.75" customHeight="1" thickBot="1" x14ac:dyDescent="0.5">
      <c r="B10" s="23" t="s">
        <v>317</v>
      </c>
    </row>
    <row r="11" spans="1:13" ht="88.5" customHeight="1" thickBot="1" x14ac:dyDescent="0.3">
      <c r="B11" s="40" t="s">
        <v>20</v>
      </c>
      <c r="C11" s="39" t="s">
        <v>4</v>
      </c>
      <c r="D11" s="24" t="s">
        <v>21</v>
      </c>
      <c r="E11" s="38" t="s">
        <v>265</v>
      </c>
      <c r="F11" s="25" t="s">
        <v>252</v>
      </c>
      <c r="G11" s="26" t="s">
        <v>22</v>
      </c>
      <c r="I11" s="128" t="s">
        <v>318</v>
      </c>
    </row>
    <row r="12" spans="1:13" ht="26.25" x14ac:dyDescent="0.4">
      <c r="B12" s="36" t="s">
        <v>23</v>
      </c>
      <c r="C12" s="28" t="s">
        <v>24</v>
      </c>
      <c r="D12" s="29">
        <v>0</v>
      </c>
      <c r="E12" s="30">
        <f t="shared" ref="E12:E75" si="0">100%-D12</f>
        <v>1</v>
      </c>
      <c r="F12" s="31">
        <v>2.5</v>
      </c>
      <c r="G12" s="129">
        <f>+F12/E12</f>
        <v>2.5</v>
      </c>
      <c r="I12" s="74" t="s">
        <v>279</v>
      </c>
    </row>
    <row r="13" spans="1:13" ht="27" thickBot="1" x14ac:dyDescent="0.45">
      <c r="B13" s="36" t="s">
        <v>25</v>
      </c>
      <c r="C13" s="28" t="s">
        <v>24</v>
      </c>
      <c r="D13" s="29">
        <v>0</v>
      </c>
      <c r="E13" s="30">
        <f t="shared" si="0"/>
        <v>1</v>
      </c>
      <c r="F13" s="31">
        <v>6.28</v>
      </c>
      <c r="G13" s="129">
        <f t="shared" ref="G13:G76" si="1">+F13/E13</f>
        <v>6.28</v>
      </c>
      <c r="I13" s="75" t="s">
        <v>280</v>
      </c>
    </row>
    <row r="14" spans="1:13" ht="21" x14ac:dyDescent="0.35">
      <c r="B14" s="36" t="s">
        <v>26</v>
      </c>
      <c r="C14" s="28" t="s">
        <v>24</v>
      </c>
      <c r="D14" s="29">
        <v>0</v>
      </c>
      <c r="E14" s="30">
        <f t="shared" si="0"/>
        <v>1</v>
      </c>
      <c r="F14" s="31">
        <v>5.5</v>
      </c>
      <c r="G14" s="129">
        <f t="shared" si="1"/>
        <v>5.5</v>
      </c>
    </row>
    <row r="15" spans="1:13" ht="21" x14ac:dyDescent="0.35">
      <c r="B15" s="36" t="s">
        <v>151</v>
      </c>
      <c r="C15" s="28" t="s">
        <v>27</v>
      </c>
      <c r="D15" s="29">
        <v>0</v>
      </c>
      <c r="E15" s="30">
        <f t="shared" si="0"/>
        <v>1</v>
      </c>
      <c r="F15" s="31">
        <v>4.25</v>
      </c>
      <c r="G15" s="129">
        <f t="shared" si="1"/>
        <v>4.25</v>
      </c>
    </row>
    <row r="16" spans="1:13" ht="21" x14ac:dyDescent="0.35">
      <c r="B16" s="36" t="s">
        <v>152</v>
      </c>
      <c r="C16" s="28" t="s">
        <v>24</v>
      </c>
      <c r="D16" s="29">
        <v>0</v>
      </c>
      <c r="E16" s="30">
        <f t="shared" si="0"/>
        <v>1</v>
      </c>
      <c r="F16" s="31">
        <v>6.3</v>
      </c>
      <c r="G16" s="129">
        <f t="shared" si="1"/>
        <v>6.3</v>
      </c>
    </row>
    <row r="17" spans="2:7" ht="21" x14ac:dyDescent="0.35">
      <c r="B17" s="36" t="s">
        <v>154</v>
      </c>
      <c r="C17" s="28" t="s">
        <v>24</v>
      </c>
      <c r="D17" s="29">
        <v>0</v>
      </c>
      <c r="E17" s="30">
        <f t="shared" si="0"/>
        <v>1</v>
      </c>
      <c r="F17" s="31">
        <v>4.5</v>
      </c>
      <c r="G17" s="129">
        <f t="shared" si="1"/>
        <v>4.5</v>
      </c>
    </row>
    <row r="18" spans="2:7" ht="21" x14ac:dyDescent="0.35">
      <c r="B18" s="36" t="s">
        <v>45</v>
      </c>
      <c r="C18" s="28" t="s">
        <v>27</v>
      </c>
      <c r="D18" s="29">
        <v>0</v>
      </c>
      <c r="E18" s="30">
        <f t="shared" si="0"/>
        <v>1</v>
      </c>
      <c r="F18" s="31">
        <v>0</v>
      </c>
      <c r="G18" s="129">
        <f t="shared" si="1"/>
        <v>0</v>
      </c>
    </row>
    <row r="19" spans="2:7" ht="21" x14ac:dyDescent="0.35">
      <c r="B19" s="73" t="s">
        <v>153</v>
      </c>
      <c r="C19" s="77" t="s">
        <v>27</v>
      </c>
      <c r="D19" s="78">
        <v>0.05</v>
      </c>
      <c r="E19" s="76">
        <f t="shared" si="0"/>
        <v>0.95</v>
      </c>
      <c r="F19" s="72">
        <v>4.83</v>
      </c>
      <c r="G19" s="129">
        <f t="shared" si="1"/>
        <v>5.0842105263157897</v>
      </c>
    </row>
    <row r="20" spans="2:7" ht="21" x14ac:dyDescent="0.35">
      <c r="B20" s="36" t="s">
        <v>155</v>
      </c>
      <c r="C20" s="28" t="s">
        <v>27</v>
      </c>
      <c r="D20" s="29">
        <v>0.02</v>
      </c>
      <c r="E20" s="30">
        <f t="shared" si="0"/>
        <v>0.98</v>
      </c>
      <c r="F20" s="31">
        <v>0</v>
      </c>
      <c r="G20" s="129">
        <f t="shared" si="1"/>
        <v>0</v>
      </c>
    </row>
    <row r="21" spans="2:7" ht="21" x14ac:dyDescent="0.35">
      <c r="B21" s="36" t="s">
        <v>240</v>
      </c>
      <c r="C21" s="28" t="s">
        <v>27</v>
      </c>
      <c r="D21" s="29">
        <v>0.05</v>
      </c>
      <c r="E21" s="30">
        <f t="shared" si="0"/>
        <v>0.95</v>
      </c>
      <c r="F21" s="31">
        <v>0</v>
      </c>
      <c r="G21" s="129">
        <f t="shared" si="1"/>
        <v>0</v>
      </c>
    </row>
    <row r="22" spans="2:7" ht="21" x14ac:dyDescent="0.35">
      <c r="B22" s="36" t="s">
        <v>250</v>
      </c>
      <c r="C22" s="28" t="s">
        <v>27</v>
      </c>
      <c r="D22" s="29">
        <v>0.05</v>
      </c>
      <c r="E22" s="30">
        <f t="shared" si="0"/>
        <v>0.95</v>
      </c>
      <c r="F22" s="31">
        <v>0</v>
      </c>
      <c r="G22" s="129">
        <f t="shared" si="1"/>
        <v>0</v>
      </c>
    </row>
    <row r="23" spans="2:7" ht="21" x14ac:dyDescent="0.35">
      <c r="B23" s="36" t="s">
        <v>166</v>
      </c>
      <c r="C23" s="28" t="s">
        <v>27</v>
      </c>
      <c r="D23" s="29">
        <v>0</v>
      </c>
      <c r="E23" s="30">
        <f t="shared" si="0"/>
        <v>1</v>
      </c>
      <c r="F23" s="31">
        <v>0</v>
      </c>
      <c r="G23" s="129">
        <f t="shared" si="1"/>
        <v>0</v>
      </c>
    </row>
    <row r="24" spans="2:7" ht="21" x14ac:dyDescent="0.35">
      <c r="B24" s="73" t="s">
        <v>241</v>
      </c>
      <c r="C24" s="77" t="s">
        <v>27</v>
      </c>
      <c r="D24" s="78">
        <v>0.12</v>
      </c>
      <c r="E24" s="76">
        <f t="shared" si="0"/>
        <v>0.88</v>
      </c>
      <c r="F24" s="72">
        <v>1.72</v>
      </c>
      <c r="G24" s="129">
        <f t="shared" si="1"/>
        <v>1.9545454545454546</v>
      </c>
    </row>
    <row r="25" spans="2:7" ht="21" x14ac:dyDescent="0.35">
      <c r="B25" s="36" t="s">
        <v>33</v>
      </c>
      <c r="C25" s="28" t="s">
        <v>27</v>
      </c>
      <c r="D25" s="29">
        <v>0</v>
      </c>
      <c r="E25" s="30">
        <f t="shared" si="0"/>
        <v>1</v>
      </c>
      <c r="F25" s="31">
        <v>0</v>
      </c>
      <c r="G25" s="129">
        <f t="shared" si="1"/>
        <v>0</v>
      </c>
    </row>
    <row r="26" spans="2:7" ht="21" x14ac:dyDescent="0.35">
      <c r="B26" s="36" t="s">
        <v>34</v>
      </c>
      <c r="C26" s="28" t="s">
        <v>27</v>
      </c>
      <c r="D26" s="29">
        <v>0</v>
      </c>
      <c r="E26" s="30">
        <f t="shared" si="0"/>
        <v>1</v>
      </c>
      <c r="F26" s="31">
        <v>0</v>
      </c>
      <c r="G26" s="129">
        <f t="shared" si="1"/>
        <v>0</v>
      </c>
    </row>
    <row r="27" spans="2:7" ht="21" x14ac:dyDescent="0.35">
      <c r="B27" s="36" t="s">
        <v>35</v>
      </c>
      <c r="C27" s="28" t="s">
        <v>27</v>
      </c>
      <c r="D27" s="29">
        <v>0</v>
      </c>
      <c r="E27" s="30">
        <f t="shared" si="0"/>
        <v>1</v>
      </c>
      <c r="F27" s="31">
        <v>0</v>
      </c>
      <c r="G27" s="129">
        <f t="shared" si="1"/>
        <v>0</v>
      </c>
    </row>
    <row r="28" spans="2:7" ht="21" x14ac:dyDescent="0.35">
      <c r="B28" s="36" t="s">
        <v>37</v>
      </c>
      <c r="C28" s="28" t="s">
        <v>27</v>
      </c>
      <c r="D28" s="29">
        <v>0</v>
      </c>
      <c r="E28" s="30">
        <f t="shared" si="0"/>
        <v>1</v>
      </c>
      <c r="F28" s="31">
        <v>0</v>
      </c>
      <c r="G28" s="129">
        <f t="shared" si="1"/>
        <v>0</v>
      </c>
    </row>
    <row r="29" spans="2:7" ht="21" x14ac:dyDescent="0.35">
      <c r="B29" s="36" t="s">
        <v>36</v>
      </c>
      <c r="C29" s="28" t="s">
        <v>27</v>
      </c>
      <c r="D29" s="29">
        <v>0</v>
      </c>
      <c r="E29" s="30">
        <f t="shared" si="0"/>
        <v>1</v>
      </c>
      <c r="F29" s="31">
        <v>0</v>
      </c>
      <c r="G29" s="129">
        <f t="shared" si="1"/>
        <v>0</v>
      </c>
    </row>
    <row r="30" spans="2:7" ht="21" x14ac:dyDescent="0.35">
      <c r="B30" s="36" t="s">
        <v>242</v>
      </c>
      <c r="C30" s="28" t="s">
        <v>27</v>
      </c>
      <c r="D30" s="29">
        <v>0.05</v>
      </c>
      <c r="E30" s="30">
        <f t="shared" si="0"/>
        <v>0.95</v>
      </c>
      <c r="F30" s="31">
        <v>0</v>
      </c>
      <c r="G30" s="129">
        <f t="shared" si="1"/>
        <v>0</v>
      </c>
    </row>
    <row r="31" spans="2:7" ht="21" x14ac:dyDescent="0.35">
      <c r="B31" s="36" t="s">
        <v>167</v>
      </c>
      <c r="C31" s="28" t="s">
        <v>27</v>
      </c>
      <c r="D31" s="29">
        <v>0</v>
      </c>
      <c r="E31" s="30">
        <f t="shared" si="0"/>
        <v>1</v>
      </c>
      <c r="F31" s="31">
        <v>0</v>
      </c>
      <c r="G31" s="129">
        <f t="shared" si="1"/>
        <v>0</v>
      </c>
    </row>
    <row r="32" spans="2:7" ht="21" x14ac:dyDescent="0.35">
      <c r="B32" s="36" t="s">
        <v>168</v>
      </c>
      <c r="C32" s="28" t="s">
        <v>27</v>
      </c>
      <c r="D32" s="29">
        <v>0</v>
      </c>
      <c r="E32" s="30">
        <f t="shared" si="0"/>
        <v>1</v>
      </c>
      <c r="F32" s="31">
        <v>0</v>
      </c>
      <c r="G32" s="129">
        <f t="shared" si="1"/>
        <v>0</v>
      </c>
    </row>
    <row r="33" spans="2:7" ht="21" x14ac:dyDescent="0.35">
      <c r="B33" s="36" t="s">
        <v>169</v>
      </c>
      <c r="C33" s="28" t="s">
        <v>102</v>
      </c>
      <c r="D33" s="29">
        <v>0.06</v>
      </c>
      <c r="E33" s="30">
        <f t="shared" si="0"/>
        <v>0.94</v>
      </c>
      <c r="F33" s="31">
        <v>0</v>
      </c>
      <c r="G33" s="129">
        <f t="shared" si="1"/>
        <v>0</v>
      </c>
    </row>
    <row r="34" spans="2:7" ht="21" x14ac:dyDescent="0.35">
      <c r="B34" s="36" t="s">
        <v>90</v>
      </c>
      <c r="C34" s="28" t="s">
        <v>27</v>
      </c>
      <c r="D34" s="29">
        <v>0.08</v>
      </c>
      <c r="E34" s="30">
        <f t="shared" si="0"/>
        <v>0.92</v>
      </c>
      <c r="F34" s="31">
        <v>0</v>
      </c>
      <c r="G34" s="129">
        <f t="shared" si="1"/>
        <v>0</v>
      </c>
    </row>
    <row r="35" spans="2:7" ht="21" x14ac:dyDescent="0.35">
      <c r="B35" s="36" t="s">
        <v>243</v>
      </c>
      <c r="C35" s="28" t="s">
        <v>27</v>
      </c>
      <c r="D35" s="29">
        <v>0.05</v>
      </c>
      <c r="E35" s="30">
        <f t="shared" si="0"/>
        <v>0.95</v>
      </c>
      <c r="F35" s="31">
        <v>0</v>
      </c>
      <c r="G35" s="129">
        <f t="shared" si="1"/>
        <v>0</v>
      </c>
    </row>
    <row r="36" spans="2:7" ht="21" x14ac:dyDescent="0.35">
      <c r="B36" s="36" t="s">
        <v>203</v>
      </c>
      <c r="C36" s="28" t="s">
        <v>27</v>
      </c>
      <c r="D36" s="29">
        <v>0.1</v>
      </c>
      <c r="E36" s="30">
        <f t="shared" si="0"/>
        <v>0.9</v>
      </c>
      <c r="F36" s="31">
        <v>0</v>
      </c>
      <c r="G36" s="129">
        <f t="shared" si="1"/>
        <v>0</v>
      </c>
    </row>
    <row r="37" spans="2:7" ht="21" x14ac:dyDescent="0.35">
      <c r="B37" s="36" t="s">
        <v>204</v>
      </c>
      <c r="C37" s="28" t="s">
        <v>27</v>
      </c>
      <c r="D37" s="29">
        <v>0.05</v>
      </c>
      <c r="E37" s="30">
        <f t="shared" si="0"/>
        <v>0.95</v>
      </c>
      <c r="F37" s="31">
        <v>0</v>
      </c>
      <c r="G37" s="129">
        <f t="shared" si="1"/>
        <v>0</v>
      </c>
    </row>
    <row r="38" spans="2:7" ht="21" x14ac:dyDescent="0.35">
      <c r="B38" s="36" t="s">
        <v>205</v>
      </c>
      <c r="C38" s="28" t="s">
        <v>27</v>
      </c>
      <c r="D38" s="29">
        <v>0.08</v>
      </c>
      <c r="E38" s="30">
        <f t="shared" si="0"/>
        <v>0.92</v>
      </c>
      <c r="F38" s="31">
        <v>0</v>
      </c>
      <c r="G38" s="129">
        <f t="shared" si="1"/>
        <v>0</v>
      </c>
    </row>
    <row r="39" spans="2:7" ht="21" x14ac:dyDescent="0.35">
      <c r="B39" s="36" t="s">
        <v>206</v>
      </c>
      <c r="C39" s="28" t="s">
        <v>27</v>
      </c>
      <c r="D39" s="29">
        <v>0.05</v>
      </c>
      <c r="E39" s="30">
        <f t="shared" si="0"/>
        <v>0.95</v>
      </c>
      <c r="F39" s="31">
        <v>0</v>
      </c>
      <c r="G39" s="129">
        <f t="shared" si="1"/>
        <v>0</v>
      </c>
    </row>
    <row r="40" spans="2:7" ht="21" x14ac:dyDescent="0.35">
      <c r="B40" s="36" t="s">
        <v>101</v>
      </c>
      <c r="C40" s="28" t="s">
        <v>102</v>
      </c>
      <c r="D40" s="29">
        <v>0</v>
      </c>
      <c r="E40" s="30">
        <f t="shared" si="0"/>
        <v>1</v>
      </c>
      <c r="F40" s="31">
        <v>0</v>
      </c>
      <c r="G40" s="129">
        <f t="shared" si="1"/>
        <v>0</v>
      </c>
    </row>
    <row r="41" spans="2:7" ht="21" x14ac:dyDescent="0.35">
      <c r="B41" s="36" t="s">
        <v>207</v>
      </c>
      <c r="C41" s="28" t="s">
        <v>27</v>
      </c>
      <c r="D41" s="29">
        <v>0.12</v>
      </c>
      <c r="E41" s="30">
        <f t="shared" si="0"/>
        <v>0.88</v>
      </c>
      <c r="F41" s="31">
        <v>0</v>
      </c>
      <c r="G41" s="129">
        <f t="shared" si="1"/>
        <v>0</v>
      </c>
    </row>
    <row r="42" spans="2:7" ht="21" x14ac:dyDescent="0.35">
      <c r="B42" s="36" t="s">
        <v>156</v>
      </c>
      <c r="C42" s="28" t="s">
        <v>27</v>
      </c>
      <c r="D42" s="29">
        <v>0</v>
      </c>
      <c r="E42" s="30">
        <f t="shared" si="0"/>
        <v>1</v>
      </c>
      <c r="F42" s="31">
        <v>0</v>
      </c>
      <c r="G42" s="129">
        <f t="shared" si="1"/>
        <v>0</v>
      </c>
    </row>
    <row r="43" spans="2:7" ht="21" x14ac:dyDescent="0.35">
      <c r="B43" s="36" t="s">
        <v>208</v>
      </c>
      <c r="C43" s="28" t="s">
        <v>27</v>
      </c>
      <c r="D43" s="29">
        <v>0.1</v>
      </c>
      <c r="E43" s="30">
        <f t="shared" si="0"/>
        <v>0.9</v>
      </c>
      <c r="F43" s="31">
        <v>0</v>
      </c>
      <c r="G43" s="129">
        <f t="shared" si="1"/>
        <v>0</v>
      </c>
    </row>
    <row r="44" spans="2:7" ht="21" x14ac:dyDescent="0.35">
      <c r="B44" s="36" t="s">
        <v>157</v>
      </c>
      <c r="C44" s="28" t="s">
        <v>24</v>
      </c>
      <c r="D44" s="29">
        <v>0</v>
      </c>
      <c r="E44" s="30">
        <f t="shared" si="0"/>
        <v>1</v>
      </c>
      <c r="F44" s="31">
        <v>0</v>
      </c>
      <c r="G44" s="129">
        <f t="shared" si="1"/>
        <v>0</v>
      </c>
    </row>
    <row r="45" spans="2:7" ht="21" x14ac:dyDescent="0.35">
      <c r="B45" s="36" t="s">
        <v>257</v>
      </c>
      <c r="C45" s="28" t="s">
        <v>24</v>
      </c>
      <c r="D45" s="29">
        <v>0</v>
      </c>
      <c r="E45" s="30">
        <f t="shared" si="0"/>
        <v>1</v>
      </c>
      <c r="F45" s="31">
        <v>0</v>
      </c>
      <c r="G45" s="129">
        <f t="shared" si="1"/>
        <v>0</v>
      </c>
    </row>
    <row r="46" spans="2:7" ht="21" x14ac:dyDescent="0.35">
      <c r="B46" s="36" t="s">
        <v>158</v>
      </c>
      <c r="C46" s="28" t="s">
        <v>27</v>
      </c>
      <c r="D46" s="29">
        <v>0.08</v>
      </c>
      <c r="E46" s="30">
        <f t="shared" si="0"/>
        <v>0.92</v>
      </c>
      <c r="F46" s="31">
        <v>0</v>
      </c>
      <c r="G46" s="129">
        <f t="shared" si="1"/>
        <v>0</v>
      </c>
    </row>
    <row r="47" spans="2:7" ht="21" x14ac:dyDescent="0.35">
      <c r="B47" s="36" t="s">
        <v>46</v>
      </c>
      <c r="C47" s="28" t="s">
        <v>27</v>
      </c>
      <c r="D47" s="29">
        <v>0</v>
      </c>
      <c r="E47" s="30">
        <f t="shared" si="0"/>
        <v>1</v>
      </c>
      <c r="F47" s="31">
        <v>0</v>
      </c>
      <c r="G47" s="129">
        <f t="shared" si="1"/>
        <v>0</v>
      </c>
    </row>
    <row r="48" spans="2:7" ht="21" x14ac:dyDescent="0.35">
      <c r="B48" s="36" t="s">
        <v>73</v>
      </c>
      <c r="C48" s="28" t="s">
        <v>27</v>
      </c>
      <c r="D48" s="29">
        <v>0.05</v>
      </c>
      <c r="E48" s="30">
        <f t="shared" si="0"/>
        <v>0.95</v>
      </c>
      <c r="F48" s="31">
        <v>0</v>
      </c>
      <c r="G48" s="129">
        <f t="shared" si="1"/>
        <v>0</v>
      </c>
    </row>
    <row r="49" spans="2:7" ht="21" x14ac:dyDescent="0.35">
      <c r="B49" s="36" t="s">
        <v>263</v>
      </c>
      <c r="C49" s="28" t="s">
        <v>27</v>
      </c>
      <c r="D49" s="29">
        <v>0.05</v>
      </c>
      <c r="E49" s="30">
        <f t="shared" si="0"/>
        <v>0.95</v>
      </c>
      <c r="F49" s="31">
        <v>0</v>
      </c>
      <c r="G49" s="129">
        <f t="shared" si="1"/>
        <v>0</v>
      </c>
    </row>
    <row r="50" spans="2:7" ht="21" x14ac:dyDescent="0.35">
      <c r="B50" s="36" t="s">
        <v>40</v>
      </c>
      <c r="C50" s="28" t="s">
        <v>27</v>
      </c>
      <c r="D50" s="29">
        <v>0</v>
      </c>
      <c r="E50" s="30">
        <f t="shared" si="0"/>
        <v>1</v>
      </c>
      <c r="F50" s="31">
        <v>0</v>
      </c>
      <c r="G50" s="129">
        <f t="shared" si="1"/>
        <v>0</v>
      </c>
    </row>
    <row r="51" spans="2:7" ht="21" x14ac:dyDescent="0.35">
      <c r="B51" s="36" t="s">
        <v>264</v>
      </c>
      <c r="C51" s="28" t="s">
        <v>27</v>
      </c>
      <c r="D51" s="29">
        <v>0</v>
      </c>
      <c r="E51" s="30">
        <f t="shared" si="0"/>
        <v>1</v>
      </c>
      <c r="F51" s="31">
        <v>0</v>
      </c>
      <c r="G51" s="129">
        <f t="shared" si="1"/>
        <v>0</v>
      </c>
    </row>
    <row r="52" spans="2:7" ht="21" x14ac:dyDescent="0.35">
      <c r="B52" s="36" t="s">
        <v>74</v>
      </c>
      <c r="C52" s="28" t="s">
        <v>27</v>
      </c>
      <c r="D52" s="29">
        <v>0</v>
      </c>
      <c r="E52" s="30">
        <f t="shared" si="0"/>
        <v>1</v>
      </c>
      <c r="F52" s="31">
        <v>0</v>
      </c>
      <c r="G52" s="129">
        <f t="shared" si="1"/>
        <v>0</v>
      </c>
    </row>
    <row r="53" spans="2:7" ht="21" x14ac:dyDescent="0.35">
      <c r="B53" s="36" t="s">
        <v>170</v>
      </c>
      <c r="C53" s="28" t="s">
        <v>27</v>
      </c>
      <c r="D53" s="29">
        <v>0</v>
      </c>
      <c r="E53" s="30">
        <f t="shared" si="0"/>
        <v>1</v>
      </c>
      <c r="F53" s="31">
        <v>0</v>
      </c>
      <c r="G53" s="129">
        <f t="shared" si="1"/>
        <v>0</v>
      </c>
    </row>
    <row r="54" spans="2:7" ht="21" x14ac:dyDescent="0.35">
      <c r="B54" s="73" t="s">
        <v>209</v>
      </c>
      <c r="C54" s="77" t="s">
        <v>27</v>
      </c>
      <c r="D54" s="78">
        <v>0.08</v>
      </c>
      <c r="E54" s="76">
        <f t="shared" si="0"/>
        <v>0.92</v>
      </c>
      <c r="F54" s="72">
        <v>3</v>
      </c>
      <c r="G54" s="129">
        <f t="shared" si="1"/>
        <v>3.2608695652173911</v>
      </c>
    </row>
    <row r="55" spans="2:7" ht="21" x14ac:dyDescent="0.35">
      <c r="B55" s="36" t="s">
        <v>103</v>
      </c>
      <c r="C55" s="28" t="s">
        <v>27</v>
      </c>
      <c r="D55" s="29">
        <v>7.0000000000000007E-2</v>
      </c>
      <c r="E55" s="30">
        <f t="shared" si="0"/>
        <v>0.92999999999999994</v>
      </c>
      <c r="F55" s="31">
        <v>0</v>
      </c>
      <c r="G55" s="129">
        <f t="shared" si="1"/>
        <v>0</v>
      </c>
    </row>
    <row r="56" spans="2:7" ht="21" x14ac:dyDescent="0.35">
      <c r="B56" s="36" t="s">
        <v>104</v>
      </c>
      <c r="C56" s="28" t="s">
        <v>27</v>
      </c>
      <c r="D56" s="29">
        <v>7.0000000000000007E-2</v>
      </c>
      <c r="E56" s="30">
        <f t="shared" si="0"/>
        <v>0.92999999999999994</v>
      </c>
      <c r="F56" s="31">
        <v>0</v>
      </c>
      <c r="G56" s="129">
        <f t="shared" si="1"/>
        <v>0</v>
      </c>
    </row>
    <row r="57" spans="2:7" ht="21" x14ac:dyDescent="0.35">
      <c r="B57" s="36" t="s">
        <v>210</v>
      </c>
      <c r="C57" s="28" t="s">
        <v>27</v>
      </c>
      <c r="D57" s="29">
        <v>0.08</v>
      </c>
      <c r="E57" s="30">
        <f t="shared" si="0"/>
        <v>0.92</v>
      </c>
      <c r="F57" s="31">
        <v>0</v>
      </c>
      <c r="G57" s="129">
        <f t="shared" si="1"/>
        <v>0</v>
      </c>
    </row>
    <row r="58" spans="2:7" ht="21" x14ac:dyDescent="0.35">
      <c r="B58" s="36" t="s">
        <v>253</v>
      </c>
      <c r="C58" s="28" t="s">
        <v>24</v>
      </c>
      <c r="D58" s="29">
        <v>0</v>
      </c>
      <c r="E58" s="30">
        <f t="shared" si="0"/>
        <v>1</v>
      </c>
      <c r="F58" s="31">
        <v>0</v>
      </c>
      <c r="G58" s="129">
        <f t="shared" si="1"/>
        <v>0</v>
      </c>
    </row>
    <row r="59" spans="2:7" ht="21" x14ac:dyDescent="0.35">
      <c r="B59" s="73" t="s">
        <v>211</v>
      </c>
      <c r="C59" s="77" t="s">
        <v>27</v>
      </c>
      <c r="D59" s="78">
        <v>0.09</v>
      </c>
      <c r="E59" s="76">
        <f t="shared" si="0"/>
        <v>0.91</v>
      </c>
      <c r="F59" s="72">
        <v>3.1</v>
      </c>
      <c r="G59" s="129">
        <f t="shared" si="1"/>
        <v>3.4065934065934065</v>
      </c>
    </row>
    <row r="60" spans="2:7" ht="21" x14ac:dyDescent="0.35">
      <c r="B60" s="36" t="s">
        <v>212</v>
      </c>
      <c r="C60" s="28" t="s">
        <v>27</v>
      </c>
      <c r="D60" s="29">
        <v>0.09</v>
      </c>
      <c r="E60" s="30">
        <f t="shared" si="0"/>
        <v>0.91</v>
      </c>
      <c r="F60" s="31">
        <v>0</v>
      </c>
      <c r="G60" s="129">
        <f t="shared" si="1"/>
        <v>0</v>
      </c>
    </row>
    <row r="61" spans="2:7" ht="21" x14ac:dyDescent="0.35">
      <c r="B61" s="73" t="s">
        <v>289</v>
      </c>
      <c r="C61" s="77" t="s">
        <v>27</v>
      </c>
      <c r="D61" s="78">
        <v>0.09</v>
      </c>
      <c r="E61" s="76">
        <f t="shared" si="0"/>
        <v>0.91</v>
      </c>
      <c r="F61" s="72">
        <v>5.97</v>
      </c>
      <c r="G61" s="129">
        <f t="shared" si="1"/>
        <v>6.5604395604395602</v>
      </c>
    </row>
    <row r="62" spans="2:7" ht="21" x14ac:dyDescent="0.35">
      <c r="B62" s="36" t="s">
        <v>171</v>
      </c>
      <c r="C62" s="28" t="s">
        <v>27</v>
      </c>
      <c r="D62" s="29">
        <v>0</v>
      </c>
      <c r="E62" s="30">
        <f t="shared" si="0"/>
        <v>1</v>
      </c>
      <c r="F62" s="31">
        <v>0</v>
      </c>
      <c r="G62" s="129">
        <f t="shared" si="1"/>
        <v>0</v>
      </c>
    </row>
    <row r="63" spans="2:7" ht="21" x14ac:dyDescent="0.35">
      <c r="B63" s="36" t="s">
        <v>172</v>
      </c>
      <c r="C63" s="28" t="s">
        <v>27</v>
      </c>
      <c r="D63" s="29">
        <v>0</v>
      </c>
      <c r="E63" s="30">
        <f t="shared" si="0"/>
        <v>1</v>
      </c>
      <c r="F63" s="31">
        <v>0</v>
      </c>
      <c r="G63" s="129">
        <f t="shared" si="1"/>
        <v>0</v>
      </c>
    </row>
    <row r="64" spans="2:7" ht="21" x14ac:dyDescent="0.35">
      <c r="B64" s="36" t="s">
        <v>173</v>
      </c>
      <c r="C64" s="28" t="s">
        <v>27</v>
      </c>
      <c r="D64" s="29">
        <v>0</v>
      </c>
      <c r="E64" s="30">
        <f t="shared" si="0"/>
        <v>1</v>
      </c>
      <c r="F64" s="31">
        <v>0</v>
      </c>
      <c r="G64" s="129">
        <f t="shared" si="1"/>
        <v>0</v>
      </c>
    </row>
    <row r="65" spans="2:7" ht="21" x14ac:dyDescent="0.35">
      <c r="B65" s="36" t="s">
        <v>86</v>
      </c>
      <c r="C65" s="28" t="s">
        <v>27</v>
      </c>
      <c r="D65" s="29">
        <v>0.02</v>
      </c>
      <c r="E65" s="30">
        <f t="shared" si="0"/>
        <v>0.98</v>
      </c>
      <c r="F65" s="31">
        <v>0</v>
      </c>
      <c r="G65" s="129">
        <f t="shared" si="1"/>
        <v>0</v>
      </c>
    </row>
    <row r="66" spans="2:7" ht="21" x14ac:dyDescent="0.35">
      <c r="B66" s="36" t="s">
        <v>213</v>
      </c>
      <c r="C66" s="28" t="s">
        <v>27</v>
      </c>
      <c r="D66" s="29">
        <v>0.03</v>
      </c>
      <c r="E66" s="30">
        <f t="shared" si="0"/>
        <v>0.97</v>
      </c>
      <c r="F66" s="31">
        <v>0</v>
      </c>
      <c r="G66" s="129">
        <f t="shared" si="1"/>
        <v>0</v>
      </c>
    </row>
    <row r="67" spans="2:7" ht="21" x14ac:dyDescent="0.35">
      <c r="B67" s="36" t="s">
        <v>105</v>
      </c>
      <c r="C67" s="28" t="s">
        <v>102</v>
      </c>
      <c r="D67" s="29">
        <v>0</v>
      </c>
      <c r="E67" s="30">
        <f t="shared" si="0"/>
        <v>1</v>
      </c>
      <c r="F67" s="31">
        <v>0</v>
      </c>
      <c r="G67" s="129">
        <f t="shared" si="1"/>
        <v>0</v>
      </c>
    </row>
    <row r="68" spans="2:7" ht="21" x14ac:dyDescent="0.35">
      <c r="B68" s="36" t="s">
        <v>47</v>
      </c>
      <c r="C68" s="28" t="s">
        <v>27</v>
      </c>
      <c r="D68" s="29">
        <v>0</v>
      </c>
      <c r="E68" s="30">
        <f t="shared" si="0"/>
        <v>1</v>
      </c>
      <c r="F68" s="31">
        <v>0</v>
      </c>
      <c r="G68" s="129">
        <f t="shared" si="1"/>
        <v>0</v>
      </c>
    </row>
    <row r="69" spans="2:7" ht="21" x14ac:dyDescent="0.35">
      <c r="B69" s="36" t="s">
        <v>254</v>
      </c>
      <c r="C69" s="28" t="s">
        <v>24</v>
      </c>
      <c r="D69" s="29">
        <v>0</v>
      </c>
      <c r="E69" s="30">
        <f t="shared" si="0"/>
        <v>1</v>
      </c>
      <c r="F69" s="31">
        <v>0</v>
      </c>
      <c r="G69" s="129">
        <f t="shared" si="1"/>
        <v>0</v>
      </c>
    </row>
    <row r="70" spans="2:7" ht="21" x14ac:dyDescent="0.35">
      <c r="B70" s="36" t="s">
        <v>255</v>
      </c>
      <c r="C70" s="28" t="s">
        <v>24</v>
      </c>
      <c r="D70" s="29">
        <v>0</v>
      </c>
      <c r="E70" s="30">
        <f t="shared" si="0"/>
        <v>1</v>
      </c>
      <c r="F70" s="31">
        <v>0</v>
      </c>
      <c r="G70" s="129">
        <f t="shared" si="1"/>
        <v>0</v>
      </c>
    </row>
    <row r="71" spans="2:7" ht="21" x14ac:dyDescent="0.35">
      <c r="B71" s="36" t="s">
        <v>214</v>
      </c>
      <c r="C71" s="28" t="s">
        <v>27</v>
      </c>
      <c r="D71" s="29">
        <v>0.09</v>
      </c>
      <c r="E71" s="30">
        <f t="shared" si="0"/>
        <v>0.91</v>
      </c>
      <c r="F71" s="31">
        <v>0</v>
      </c>
      <c r="G71" s="129">
        <f t="shared" si="1"/>
        <v>0</v>
      </c>
    </row>
    <row r="72" spans="2:7" ht="21" x14ac:dyDescent="0.35">
      <c r="B72" s="36" t="s">
        <v>106</v>
      </c>
      <c r="C72" s="28" t="s">
        <v>24</v>
      </c>
      <c r="D72" s="29">
        <v>0</v>
      </c>
      <c r="E72" s="30">
        <f t="shared" si="0"/>
        <v>1</v>
      </c>
      <c r="F72" s="31">
        <v>0</v>
      </c>
      <c r="G72" s="129">
        <f t="shared" si="1"/>
        <v>0</v>
      </c>
    </row>
    <row r="73" spans="2:7" ht="21" x14ac:dyDescent="0.35">
      <c r="B73" s="36" t="s">
        <v>75</v>
      </c>
      <c r="C73" s="28" t="s">
        <v>27</v>
      </c>
      <c r="D73" s="29">
        <v>0.04</v>
      </c>
      <c r="E73" s="30">
        <f t="shared" si="0"/>
        <v>0.96</v>
      </c>
      <c r="F73" s="31">
        <v>0</v>
      </c>
      <c r="G73" s="129">
        <f t="shared" si="1"/>
        <v>0</v>
      </c>
    </row>
    <row r="74" spans="2:7" ht="21" x14ac:dyDescent="0.35">
      <c r="B74" s="36" t="s">
        <v>174</v>
      </c>
      <c r="C74" s="28" t="s">
        <v>24</v>
      </c>
      <c r="D74" s="29">
        <v>0</v>
      </c>
      <c r="E74" s="30">
        <f t="shared" si="0"/>
        <v>1</v>
      </c>
      <c r="F74" s="31">
        <v>0</v>
      </c>
      <c r="G74" s="129">
        <f t="shared" si="1"/>
        <v>0</v>
      </c>
    </row>
    <row r="75" spans="2:7" ht="21" x14ac:dyDescent="0.35">
      <c r="B75" s="36" t="s">
        <v>175</v>
      </c>
      <c r="C75" s="28" t="s">
        <v>24</v>
      </c>
      <c r="D75" s="29">
        <v>0</v>
      </c>
      <c r="E75" s="30">
        <f t="shared" si="0"/>
        <v>1</v>
      </c>
      <c r="F75" s="31">
        <v>0</v>
      </c>
      <c r="G75" s="129">
        <f t="shared" si="1"/>
        <v>0</v>
      </c>
    </row>
    <row r="76" spans="2:7" ht="21" x14ac:dyDescent="0.35">
      <c r="B76" s="73" t="s">
        <v>176</v>
      </c>
      <c r="C76" s="77" t="s">
        <v>24</v>
      </c>
      <c r="D76" s="78">
        <v>0</v>
      </c>
      <c r="E76" s="76">
        <f t="shared" ref="E76:E139" si="2">100%-D76</f>
        <v>1</v>
      </c>
      <c r="F76" s="72">
        <v>5</v>
      </c>
      <c r="G76" s="129">
        <f t="shared" si="1"/>
        <v>5</v>
      </c>
    </row>
    <row r="77" spans="2:7" ht="21" x14ac:dyDescent="0.35">
      <c r="B77" s="36" t="s">
        <v>107</v>
      </c>
      <c r="C77" s="28" t="s">
        <v>27</v>
      </c>
      <c r="D77" s="29">
        <v>0</v>
      </c>
      <c r="E77" s="30">
        <f t="shared" si="2"/>
        <v>1</v>
      </c>
      <c r="F77" s="31">
        <v>0</v>
      </c>
      <c r="G77" s="129">
        <f t="shared" ref="G77:G140" si="3">+F77/E77</f>
        <v>0</v>
      </c>
    </row>
    <row r="78" spans="2:7" ht="21" x14ac:dyDescent="0.35">
      <c r="B78" s="36" t="s">
        <v>41</v>
      </c>
      <c r="C78" s="28" t="s">
        <v>27</v>
      </c>
      <c r="D78" s="29">
        <v>0.03</v>
      </c>
      <c r="E78" s="30">
        <f t="shared" si="2"/>
        <v>0.97</v>
      </c>
      <c r="F78" s="31">
        <v>0</v>
      </c>
      <c r="G78" s="129">
        <f t="shared" si="3"/>
        <v>0</v>
      </c>
    </row>
    <row r="79" spans="2:7" ht="21" x14ac:dyDescent="0.35">
      <c r="B79" s="36" t="s">
        <v>48</v>
      </c>
      <c r="C79" s="28" t="s">
        <v>27</v>
      </c>
      <c r="D79" s="29">
        <v>0</v>
      </c>
      <c r="E79" s="30">
        <f t="shared" si="2"/>
        <v>1</v>
      </c>
      <c r="F79" s="31">
        <v>0</v>
      </c>
      <c r="G79" s="129">
        <f t="shared" si="3"/>
        <v>0</v>
      </c>
    </row>
    <row r="80" spans="2:7" ht="21" x14ac:dyDescent="0.35">
      <c r="B80" s="36" t="s">
        <v>177</v>
      </c>
      <c r="C80" s="28" t="s">
        <v>27</v>
      </c>
      <c r="D80" s="29">
        <v>0</v>
      </c>
      <c r="E80" s="30">
        <f t="shared" si="2"/>
        <v>1</v>
      </c>
      <c r="F80" s="31">
        <v>0</v>
      </c>
      <c r="G80" s="129">
        <f t="shared" si="3"/>
        <v>0</v>
      </c>
    </row>
    <row r="81" spans="2:7" ht="21" x14ac:dyDescent="0.35">
      <c r="B81" s="36" t="s">
        <v>108</v>
      </c>
      <c r="C81" s="28" t="s">
        <v>27</v>
      </c>
      <c r="D81" s="29">
        <v>0</v>
      </c>
      <c r="E81" s="30">
        <f t="shared" si="2"/>
        <v>1</v>
      </c>
      <c r="F81" s="31">
        <v>0</v>
      </c>
      <c r="G81" s="129">
        <f t="shared" si="3"/>
        <v>0</v>
      </c>
    </row>
    <row r="82" spans="2:7" ht="21" x14ac:dyDescent="0.35">
      <c r="B82" s="36" t="s">
        <v>215</v>
      </c>
      <c r="C82" s="28" t="s">
        <v>27</v>
      </c>
      <c r="D82" s="29">
        <v>0.06</v>
      </c>
      <c r="E82" s="30">
        <f t="shared" si="2"/>
        <v>0.94</v>
      </c>
      <c r="F82" s="31">
        <v>0</v>
      </c>
      <c r="G82" s="129">
        <f t="shared" si="3"/>
        <v>0</v>
      </c>
    </row>
    <row r="83" spans="2:7" ht="21" x14ac:dyDescent="0.35">
      <c r="B83" s="36" t="s">
        <v>76</v>
      </c>
      <c r="C83" s="28" t="s">
        <v>27</v>
      </c>
      <c r="D83" s="29">
        <v>0.06</v>
      </c>
      <c r="E83" s="30">
        <f t="shared" si="2"/>
        <v>0.94</v>
      </c>
      <c r="F83" s="31">
        <v>0</v>
      </c>
      <c r="G83" s="129">
        <f t="shared" si="3"/>
        <v>0</v>
      </c>
    </row>
    <row r="84" spans="2:7" ht="21" x14ac:dyDescent="0.35">
      <c r="B84" s="36" t="s">
        <v>159</v>
      </c>
      <c r="C84" s="28" t="s">
        <v>27</v>
      </c>
      <c r="D84" s="29">
        <v>0.08</v>
      </c>
      <c r="E84" s="30">
        <f t="shared" si="2"/>
        <v>0.92</v>
      </c>
      <c r="F84" s="31">
        <v>0</v>
      </c>
      <c r="G84" s="129">
        <f t="shared" si="3"/>
        <v>0</v>
      </c>
    </row>
    <row r="85" spans="2:7" ht="21" x14ac:dyDescent="0.35">
      <c r="B85" s="36" t="s">
        <v>216</v>
      </c>
      <c r="C85" s="28" t="s">
        <v>27</v>
      </c>
      <c r="D85" s="29">
        <v>7.0000000000000007E-2</v>
      </c>
      <c r="E85" s="30">
        <f t="shared" si="2"/>
        <v>0.92999999999999994</v>
      </c>
      <c r="F85" s="31">
        <v>0</v>
      </c>
      <c r="G85" s="129">
        <f t="shared" si="3"/>
        <v>0</v>
      </c>
    </row>
    <row r="86" spans="2:7" ht="21" x14ac:dyDescent="0.35">
      <c r="B86" s="36" t="s">
        <v>160</v>
      </c>
      <c r="C86" s="28" t="s">
        <v>27</v>
      </c>
      <c r="D86" s="29">
        <v>0.05</v>
      </c>
      <c r="E86" s="30">
        <f t="shared" si="2"/>
        <v>0.95</v>
      </c>
      <c r="F86" s="31">
        <v>0</v>
      </c>
      <c r="G86" s="129">
        <f t="shared" si="3"/>
        <v>0</v>
      </c>
    </row>
    <row r="87" spans="2:7" ht="21" x14ac:dyDescent="0.35">
      <c r="B87" s="36" t="s">
        <v>49</v>
      </c>
      <c r="C87" s="28" t="s">
        <v>27</v>
      </c>
      <c r="D87" s="29">
        <v>0</v>
      </c>
      <c r="E87" s="30">
        <f t="shared" si="2"/>
        <v>1</v>
      </c>
      <c r="F87" s="31">
        <v>0</v>
      </c>
      <c r="G87" s="129">
        <f t="shared" si="3"/>
        <v>0</v>
      </c>
    </row>
    <row r="88" spans="2:7" ht="21" x14ac:dyDescent="0.35">
      <c r="B88" s="36" t="s">
        <v>109</v>
      </c>
      <c r="C88" s="28" t="s">
        <v>27</v>
      </c>
      <c r="D88" s="29">
        <v>0</v>
      </c>
      <c r="E88" s="30">
        <f t="shared" si="2"/>
        <v>1</v>
      </c>
      <c r="F88" s="31">
        <v>0</v>
      </c>
      <c r="G88" s="129">
        <f t="shared" si="3"/>
        <v>0</v>
      </c>
    </row>
    <row r="89" spans="2:7" ht="21" x14ac:dyDescent="0.35">
      <c r="B89" s="36" t="s">
        <v>77</v>
      </c>
      <c r="C89" s="28" t="s">
        <v>27</v>
      </c>
      <c r="D89" s="29">
        <v>0.03</v>
      </c>
      <c r="E89" s="30">
        <f t="shared" si="2"/>
        <v>0.97</v>
      </c>
      <c r="F89" s="31">
        <v>0</v>
      </c>
      <c r="G89" s="129">
        <f t="shared" si="3"/>
        <v>0</v>
      </c>
    </row>
    <row r="90" spans="2:7" ht="21" x14ac:dyDescent="0.35">
      <c r="B90" s="36" t="s">
        <v>161</v>
      </c>
      <c r="C90" s="28" t="s">
        <v>27</v>
      </c>
      <c r="D90" s="29">
        <v>0.01</v>
      </c>
      <c r="E90" s="30">
        <f t="shared" si="2"/>
        <v>0.99</v>
      </c>
      <c r="F90" s="31">
        <v>0</v>
      </c>
      <c r="G90" s="129">
        <f t="shared" si="3"/>
        <v>0</v>
      </c>
    </row>
    <row r="91" spans="2:7" ht="21" x14ac:dyDescent="0.35">
      <c r="B91" s="36" t="s">
        <v>110</v>
      </c>
      <c r="C91" s="28" t="s">
        <v>24</v>
      </c>
      <c r="D91" s="29">
        <v>0</v>
      </c>
      <c r="E91" s="30">
        <f t="shared" si="2"/>
        <v>1</v>
      </c>
      <c r="F91" s="31">
        <v>0</v>
      </c>
      <c r="G91" s="129">
        <f t="shared" si="3"/>
        <v>0</v>
      </c>
    </row>
    <row r="92" spans="2:7" ht="21" x14ac:dyDescent="0.35">
      <c r="B92" s="36" t="s">
        <v>111</v>
      </c>
      <c r="C92" s="28" t="s">
        <v>24</v>
      </c>
      <c r="D92" s="29">
        <v>0</v>
      </c>
      <c r="E92" s="30">
        <f t="shared" si="2"/>
        <v>1</v>
      </c>
      <c r="F92" s="31">
        <v>0</v>
      </c>
      <c r="G92" s="129">
        <f t="shared" si="3"/>
        <v>0</v>
      </c>
    </row>
    <row r="93" spans="2:7" ht="21" x14ac:dyDescent="0.35">
      <c r="B93" s="36" t="s">
        <v>112</v>
      </c>
      <c r="C93" s="28" t="s">
        <v>24</v>
      </c>
      <c r="D93" s="29">
        <v>0</v>
      </c>
      <c r="E93" s="30">
        <f t="shared" si="2"/>
        <v>1</v>
      </c>
      <c r="F93" s="31">
        <v>0</v>
      </c>
      <c r="G93" s="129">
        <f t="shared" si="3"/>
        <v>0</v>
      </c>
    </row>
    <row r="94" spans="2:7" ht="21" x14ac:dyDescent="0.35">
      <c r="B94" s="36" t="s">
        <v>113</v>
      </c>
      <c r="C94" s="28" t="s">
        <v>24</v>
      </c>
      <c r="D94" s="29">
        <v>0</v>
      </c>
      <c r="E94" s="30">
        <f t="shared" si="2"/>
        <v>1</v>
      </c>
      <c r="F94" s="31">
        <v>0</v>
      </c>
      <c r="G94" s="129">
        <f t="shared" si="3"/>
        <v>0</v>
      </c>
    </row>
    <row r="95" spans="2:7" ht="21" x14ac:dyDescent="0.35">
      <c r="B95" s="36" t="s">
        <v>114</v>
      </c>
      <c r="C95" s="28" t="s">
        <v>24</v>
      </c>
      <c r="D95" s="29">
        <v>0</v>
      </c>
      <c r="E95" s="30">
        <f t="shared" si="2"/>
        <v>1</v>
      </c>
      <c r="F95" s="31">
        <v>0</v>
      </c>
      <c r="G95" s="129">
        <f t="shared" si="3"/>
        <v>0</v>
      </c>
    </row>
    <row r="96" spans="2:7" ht="21" x14ac:dyDescent="0.35">
      <c r="B96" s="36" t="s">
        <v>115</v>
      </c>
      <c r="C96" s="28" t="s">
        <v>24</v>
      </c>
      <c r="D96" s="29">
        <v>0</v>
      </c>
      <c r="E96" s="30">
        <f t="shared" si="2"/>
        <v>1</v>
      </c>
      <c r="F96" s="31">
        <v>0</v>
      </c>
      <c r="G96" s="129">
        <f t="shared" si="3"/>
        <v>0</v>
      </c>
    </row>
    <row r="97" spans="2:7" ht="21" x14ac:dyDescent="0.35">
      <c r="B97" s="36" t="s">
        <v>116</v>
      </c>
      <c r="C97" s="28" t="s">
        <v>24</v>
      </c>
      <c r="D97" s="29">
        <v>0</v>
      </c>
      <c r="E97" s="30">
        <f t="shared" si="2"/>
        <v>1</v>
      </c>
      <c r="F97" s="31">
        <v>0</v>
      </c>
      <c r="G97" s="129">
        <f t="shared" si="3"/>
        <v>0</v>
      </c>
    </row>
    <row r="98" spans="2:7" ht="21" x14ac:dyDescent="0.35">
      <c r="B98" s="36" t="s">
        <v>117</v>
      </c>
      <c r="C98" s="28" t="s">
        <v>24</v>
      </c>
      <c r="D98" s="29">
        <v>0</v>
      </c>
      <c r="E98" s="30">
        <f t="shared" si="2"/>
        <v>1</v>
      </c>
      <c r="F98" s="31">
        <v>0</v>
      </c>
      <c r="G98" s="129">
        <f t="shared" si="3"/>
        <v>0</v>
      </c>
    </row>
    <row r="99" spans="2:7" ht="21" x14ac:dyDescent="0.35">
      <c r="B99" s="36" t="s">
        <v>118</v>
      </c>
      <c r="C99" s="28" t="s">
        <v>24</v>
      </c>
      <c r="D99" s="29">
        <v>0</v>
      </c>
      <c r="E99" s="30">
        <f t="shared" si="2"/>
        <v>1</v>
      </c>
      <c r="F99" s="31">
        <v>0</v>
      </c>
      <c r="G99" s="129">
        <f t="shared" si="3"/>
        <v>0</v>
      </c>
    </row>
    <row r="100" spans="2:7" ht="21" x14ac:dyDescent="0.35">
      <c r="B100" s="36" t="s">
        <v>217</v>
      </c>
      <c r="C100" s="28" t="s">
        <v>27</v>
      </c>
      <c r="D100" s="29">
        <v>0.08</v>
      </c>
      <c r="E100" s="30">
        <f t="shared" si="2"/>
        <v>0.92</v>
      </c>
      <c r="F100" s="31">
        <v>0</v>
      </c>
      <c r="G100" s="129">
        <f t="shared" si="3"/>
        <v>0</v>
      </c>
    </row>
    <row r="101" spans="2:7" ht="21" x14ac:dyDescent="0.35">
      <c r="B101" s="36" t="s">
        <v>178</v>
      </c>
      <c r="C101" s="28" t="s">
        <v>27</v>
      </c>
      <c r="D101" s="29">
        <v>0</v>
      </c>
      <c r="E101" s="30">
        <f t="shared" si="2"/>
        <v>1</v>
      </c>
      <c r="F101" s="31">
        <v>0</v>
      </c>
      <c r="G101" s="129">
        <f t="shared" si="3"/>
        <v>0</v>
      </c>
    </row>
    <row r="102" spans="2:7" ht="21" x14ac:dyDescent="0.35">
      <c r="B102" s="36" t="s">
        <v>179</v>
      </c>
      <c r="C102" s="28" t="s">
        <v>24</v>
      </c>
      <c r="D102" s="29">
        <v>0</v>
      </c>
      <c r="E102" s="30">
        <f t="shared" si="2"/>
        <v>1</v>
      </c>
      <c r="F102" s="31">
        <v>0</v>
      </c>
      <c r="G102" s="129">
        <f t="shared" si="3"/>
        <v>0</v>
      </c>
    </row>
    <row r="103" spans="2:7" ht="21" x14ac:dyDescent="0.35">
      <c r="B103" s="36" t="s">
        <v>258</v>
      </c>
      <c r="C103" s="28" t="s">
        <v>24</v>
      </c>
      <c r="D103" s="29">
        <v>0</v>
      </c>
      <c r="E103" s="30">
        <f t="shared" si="2"/>
        <v>1</v>
      </c>
      <c r="F103" s="31">
        <v>0</v>
      </c>
      <c r="G103" s="129">
        <f t="shared" si="3"/>
        <v>0</v>
      </c>
    </row>
    <row r="104" spans="2:7" ht="21" x14ac:dyDescent="0.35">
      <c r="B104" s="36" t="s">
        <v>119</v>
      </c>
      <c r="C104" s="28" t="s">
        <v>27</v>
      </c>
      <c r="D104" s="29">
        <v>0</v>
      </c>
      <c r="E104" s="30">
        <f t="shared" si="2"/>
        <v>1</v>
      </c>
      <c r="F104" s="31">
        <v>0</v>
      </c>
      <c r="G104" s="129">
        <f t="shared" si="3"/>
        <v>0</v>
      </c>
    </row>
    <row r="105" spans="2:7" ht="21" x14ac:dyDescent="0.35">
      <c r="B105" s="36" t="s">
        <v>180</v>
      </c>
      <c r="C105" s="28" t="s">
        <v>27</v>
      </c>
      <c r="D105" s="29">
        <v>0</v>
      </c>
      <c r="E105" s="30">
        <f t="shared" si="2"/>
        <v>1</v>
      </c>
      <c r="F105" s="31">
        <v>0</v>
      </c>
      <c r="G105" s="129">
        <f t="shared" si="3"/>
        <v>0</v>
      </c>
    </row>
    <row r="106" spans="2:7" ht="21" x14ac:dyDescent="0.35">
      <c r="B106" s="36" t="s">
        <v>181</v>
      </c>
      <c r="C106" s="28" t="s">
        <v>27</v>
      </c>
      <c r="D106" s="29">
        <v>0</v>
      </c>
      <c r="E106" s="30">
        <f t="shared" si="2"/>
        <v>1</v>
      </c>
      <c r="F106" s="31">
        <v>0</v>
      </c>
      <c r="G106" s="129">
        <f t="shared" si="3"/>
        <v>0</v>
      </c>
    </row>
    <row r="107" spans="2:7" ht="21" x14ac:dyDescent="0.35">
      <c r="B107" s="36" t="s">
        <v>183</v>
      </c>
      <c r="C107" s="28" t="s">
        <v>24</v>
      </c>
      <c r="D107" s="29">
        <v>0</v>
      </c>
      <c r="E107" s="30">
        <f t="shared" si="2"/>
        <v>1</v>
      </c>
      <c r="F107" s="31">
        <v>0</v>
      </c>
      <c r="G107" s="129">
        <f t="shared" si="3"/>
        <v>0</v>
      </c>
    </row>
    <row r="108" spans="2:7" ht="21" x14ac:dyDescent="0.35">
      <c r="B108" s="36" t="s">
        <v>184</v>
      </c>
      <c r="C108" s="28" t="s">
        <v>24</v>
      </c>
      <c r="D108" s="29">
        <v>0</v>
      </c>
      <c r="E108" s="30">
        <f t="shared" si="2"/>
        <v>1</v>
      </c>
      <c r="F108" s="31">
        <v>0</v>
      </c>
      <c r="G108" s="129">
        <f t="shared" si="3"/>
        <v>0</v>
      </c>
    </row>
    <row r="109" spans="2:7" ht="21" x14ac:dyDescent="0.35">
      <c r="B109" s="36" t="s">
        <v>185</v>
      </c>
      <c r="C109" s="28" t="s">
        <v>24</v>
      </c>
      <c r="D109" s="29">
        <v>0</v>
      </c>
      <c r="E109" s="30">
        <f t="shared" si="2"/>
        <v>1</v>
      </c>
      <c r="F109" s="31">
        <v>0</v>
      </c>
      <c r="G109" s="129">
        <f t="shared" si="3"/>
        <v>0</v>
      </c>
    </row>
    <row r="110" spans="2:7" ht="21" x14ac:dyDescent="0.35">
      <c r="B110" s="36" t="s">
        <v>182</v>
      </c>
      <c r="C110" s="28" t="s">
        <v>27</v>
      </c>
      <c r="D110" s="29">
        <v>0</v>
      </c>
      <c r="E110" s="30">
        <f t="shared" si="2"/>
        <v>1</v>
      </c>
      <c r="F110" s="31">
        <v>0</v>
      </c>
      <c r="G110" s="129">
        <f t="shared" si="3"/>
        <v>0</v>
      </c>
    </row>
    <row r="111" spans="2:7" ht="21" x14ac:dyDescent="0.35">
      <c r="B111" s="36" t="s">
        <v>246</v>
      </c>
      <c r="C111" s="28" t="s">
        <v>27</v>
      </c>
      <c r="D111" s="29">
        <v>0.05</v>
      </c>
      <c r="E111" s="30">
        <f t="shared" si="2"/>
        <v>0.95</v>
      </c>
      <c r="F111" s="31">
        <v>0</v>
      </c>
      <c r="G111" s="129">
        <f t="shared" si="3"/>
        <v>0</v>
      </c>
    </row>
    <row r="112" spans="2:7" ht="21" x14ac:dyDescent="0.35">
      <c r="B112" s="36" t="s">
        <v>247</v>
      </c>
      <c r="C112" s="28" t="s">
        <v>27</v>
      </c>
      <c r="D112" s="29">
        <v>0.05</v>
      </c>
      <c r="E112" s="30">
        <f t="shared" si="2"/>
        <v>0.95</v>
      </c>
      <c r="F112" s="31">
        <v>0</v>
      </c>
      <c r="G112" s="129">
        <f t="shared" si="3"/>
        <v>0</v>
      </c>
    </row>
    <row r="113" spans="2:7" ht="21" x14ac:dyDescent="0.35">
      <c r="B113" s="36" t="s">
        <v>248</v>
      </c>
      <c r="C113" s="28" t="s">
        <v>27</v>
      </c>
      <c r="D113" s="29">
        <v>0.05</v>
      </c>
      <c r="E113" s="30">
        <f t="shared" si="2"/>
        <v>0.95</v>
      </c>
      <c r="F113" s="31">
        <v>0</v>
      </c>
      <c r="G113" s="129">
        <f t="shared" si="3"/>
        <v>0</v>
      </c>
    </row>
    <row r="114" spans="2:7" ht="21" x14ac:dyDescent="0.35">
      <c r="B114" s="36" t="s">
        <v>249</v>
      </c>
      <c r="C114" s="28" t="s">
        <v>27</v>
      </c>
      <c r="D114" s="29">
        <v>0.05</v>
      </c>
      <c r="E114" s="30">
        <f t="shared" si="2"/>
        <v>0.95</v>
      </c>
      <c r="F114" s="31">
        <v>0</v>
      </c>
      <c r="G114" s="129">
        <f t="shared" si="3"/>
        <v>0</v>
      </c>
    </row>
    <row r="115" spans="2:7" ht="21" x14ac:dyDescent="0.35">
      <c r="B115" s="36" t="s">
        <v>78</v>
      </c>
      <c r="C115" s="28" t="s">
        <v>27</v>
      </c>
      <c r="D115" s="29">
        <v>0.03</v>
      </c>
      <c r="E115" s="30">
        <f t="shared" si="2"/>
        <v>0.97</v>
      </c>
      <c r="F115" s="31">
        <v>0</v>
      </c>
      <c r="G115" s="129">
        <f t="shared" si="3"/>
        <v>0</v>
      </c>
    </row>
    <row r="116" spans="2:7" ht="21" x14ac:dyDescent="0.35">
      <c r="B116" s="36" t="s">
        <v>79</v>
      </c>
      <c r="C116" s="28" t="s">
        <v>27</v>
      </c>
      <c r="D116" s="29">
        <v>0.03</v>
      </c>
      <c r="E116" s="30">
        <f t="shared" si="2"/>
        <v>0.97</v>
      </c>
      <c r="F116" s="31">
        <v>0</v>
      </c>
      <c r="G116" s="129">
        <f t="shared" si="3"/>
        <v>0</v>
      </c>
    </row>
    <row r="117" spans="2:7" ht="21" x14ac:dyDescent="0.35">
      <c r="B117" s="36" t="s">
        <v>120</v>
      </c>
      <c r="C117" s="28" t="s">
        <v>102</v>
      </c>
      <c r="D117" s="29">
        <v>0</v>
      </c>
      <c r="E117" s="30">
        <f t="shared" si="2"/>
        <v>1</v>
      </c>
      <c r="F117" s="31">
        <v>0</v>
      </c>
      <c r="G117" s="129">
        <f t="shared" si="3"/>
        <v>0</v>
      </c>
    </row>
    <row r="118" spans="2:7" ht="21" x14ac:dyDescent="0.35">
      <c r="B118" s="36" t="s">
        <v>121</v>
      </c>
      <c r="C118" s="28" t="s">
        <v>24</v>
      </c>
      <c r="D118" s="29">
        <v>0.06</v>
      </c>
      <c r="E118" s="30">
        <f t="shared" si="2"/>
        <v>0.94</v>
      </c>
      <c r="F118" s="31">
        <v>0</v>
      </c>
      <c r="G118" s="129">
        <f t="shared" si="3"/>
        <v>0</v>
      </c>
    </row>
    <row r="119" spans="2:7" ht="21" x14ac:dyDescent="0.35">
      <c r="B119" s="36" t="s">
        <v>87</v>
      </c>
      <c r="C119" s="28" t="s">
        <v>27</v>
      </c>
      <c r="D119" s="29">
        <v>0</v>
      </c>
      <c r="E119" s="30">
        <f t="shared" si="2"/>
        <v>1</v>
      </c>
      <c r="F119" s="31">
        <v>0</v>
      </c>
      <c r="G119" s="129">
        <f t="shared" si="3"/>
        <v>0</v>
      </c>
    </row>
    <row r="120" spans="2:7" ht="21" x14ac:dyDescent="0.35">
      <c r="B120" s="36" t="s">
        <v>85</v>
      </c>
      <c r="C120" s="28" t="s">
        <v>27</v>
      </c>
      <c r="D120" s="29">
        <v>0</v>
      </c>
      <c r="E120" s="30">
        <f t="shared" si="2"/>
        <v>1</v>
      </c>
      <c r="F120" s="31">
        <v>0</v>
      </c>
      <c r="G120" s="129">
        <f t="shared" si="3"/>
        <v>0</v>
      </c>
    </row>
    <row r="121" spans="2:7" ht="21" x14ac:dyDescent="0.35">
      <c r="B121" s="36" t="s">
        <v>50</v>
      </c>
      <c r="C121" s="28" t="s">
        <v>27</v>
      </c>
      <c r="D121" s="29">
        <v>0</v>
      </c>
      <c r="E121" s="30">
        <f t="shared" si="2"/>
        <v>1</v>
      </c>
      <c r="F121" s="31">
        <v>0</v>
      </c>
      <c r="G121" s="129">
        <f t="shared" si="3"/>
        <v>0</v>
      </c>
    </row>
    <row r="122" spans="2:7" ht="21" x14ac:dyDescent="0.35">
      <c r="B122" s="36" t="s">
        <v>186</v>
      </c>
      <c r="C122" s="28" t="s">
        <v>24</v>
      </c>
      <c r="D122" s="29">
        <v>0</v>
      </c>
      <c r="E122" s="30">
        <f t="shared" si="2"/>
        <v>1</v>
      </c>
      <c r="F122" s="31">
        <v>0</v>
      </c>
      <c r="G122" s="129">
        <f t="shared" si="3"/>
        <v>0</v>
      </c>
    </row>
    <row r="123" spans="2:7" ht="21" x14ac:dyDescent="0.35">
      <c r="B123" s="36" t="s">
        <v>187</v>
      </c>
      <c r="C123" s="28" t="s">
        <v>24</v>
      </c>
      <c r="D123" s="29">
        <v>0</v>
      </c>
      <c r="E123" s="30">
        <f t="shared" si="2"/>
        <v>1</v>
      </c>
      <c r="F123" s="31">
        <v>0</v>
      </c>
      <c r="G123" s="129">
        <f t="shared" si="3"/>
        <v>0</v>
      </c>
    </row>
    <row r="124" spans="2:7" ht="21" x14ac:dyDescent="0.35">
      <c r="B124" s="36" t="s">
        <v>188</v>
      </c>
      <c r="C124" s="28" t="s">
        <v>24</v>
      </c>
      <c r="D124" s="29">
        <v>0</v>
      </c>
      <c r="E124" s="30">
        <f t="shared" si="2"/>
        <v>1</v>
      </c>
      <c r="F124" s="31">
        <v>0</v>
      </c>
      <c r="G124" s="129">
        <f t="shared" si="3"/>
        <v>0</v>
      </c>
    </row>
    <row r="125" spans="2:7" ht="21" x14ac:dyDescent="0.35">
      <c r="B125" s="36" t="s">
        <v>51</v>
      </c>
      <c r="C125" s="28" t="s">
        <v>27</v>
      </c>
      <c r="D125" s="29">
        <v>0</v>
      </c>
      <c r="E125" s="30">
        <f t="shared" si="2"/>
        <v>1</v>
      </c>
      <c r="F125" s="31">
        <v>0</v>
      </c>
      <c r="G125" s="129">
        <f t="shared" si="3"/>
        <v>0</v>
      </c>
    </row>
    <row r="126" spans="2:7" ht="21" x14ac:dyDescent="0.35">
      <c r="B126" s="36" t="s">
        <v>52</v>
      </c>
      <c r="C126" s="28" t="s">
        <v>27</v>
      </c>
      <c r="D126" s="29">
        <v>0</v>
      </c>
      <c r="E126" s="30">
        <f t="shared" si="2"/>
        <v>1</v>
      </c>
      <c r="F126" s="31">
        <v>0</v>
      </c>
      <c r="G126" s="129">
        <f t="shared" si="3"/>
        <v>0</v>
      </c>
    </row>
    <row r="127" spans="2:7" ht="21" x14ac:dyDescent="0.35">
      <c r="B127" s="73" t="s">
        <v>99</v>
      </c>
      <c r="C127" s="77" t="s">
        <v>24</v>
      </c>
      <c r="D127" s="78">
        <v>0</v>
      </c>
      <c r="E127" s="76">
        <f t="shared" si="2"/>
        <v>1</v>
      </c>
      <c r="F127" s="72">
        <v>1.5</v>
      </c>
      <c r="G127" s="129">
        <f t="shared" si="3"/>
        <v>1.5</v>
      </c>
    </row>
    <row r="128" spans="2:7" ht="21" x14ac:dyDescent="0.35">
      <c r="B128" s="36" t="s">
        <v>162</v>
      </c>
      <c r="C128" s="28" t="s">
        <v>27</v>
      </c>
      <c r="D128" s="29">
        <v>0.18</v>
      </c>
      <c r="E128" s="30">
        <f t="shared" si="2"/>
        <v>0.82000000000000006</v>
      </c>
      <c r="F128" s="31">
        <v>0</v>
      </c>
      <c r="G128" s="129">
        <f t="shared" si="3"/>
        <v>0</v>
      </c>
    </row>
    <row r="129" spans="2:7" ht="21" x14ac:dyDescent="0.35">
      <c r="B129" s="36" t="s">
        <v>91</v>
      </c>
      <c r="C129" s="28" t="s">
        <v>27</v>
      </c>
      <c r="D129" s="29">
        <v>0.08</v>
      </c>
      <c r="E129" s="30">
        <f t="shared" si="2"/>
        <v>0.92</v>
      </c>
      <c r="F129" s="31">
        <v>0</v>
      </c>
      <c r="G129" s="129">
        <f t="shared" si="3"/>
        <v>0</v>
      </c>
    </row>
    <row r="130" spans="2:7" ht="21" x14ac:dyDescent="0.35">
      <c r="B130" s="36" t="s">
        <v>80</v>
      </c>
      <c r="C130" s="28" t="s">
        <v>27</v>
      </c>
      <c r="D130" s="29">
        <v>0.05</v>
      </c>
      <c r="E130" s="30">
        <f t="shared" si="2"/>
        <v>0.95</v>
      </c>
      <c r="F130" s="31">
        <v>0</v>
      </c>
      <c r="G130" s="129">
        <f t="shared" si="3"/>
        <v>0</v>
      </c>
    </row>
    <row r="131" spans="2:7" ht="21" x14ac:dyDescent="0.35">
      <c r="B131" s="36" t="s">
        <v>189</v>
      </c>
      <c r="C131" s="28" t="s">
        <v>27</v>
      </c>
      <c r="D131" s="29">
        <v>0</v>
      </c>
      <c r="E131" s="30">
        <f t="shared" si="2"/>
        <v>1</v>
      </c>
      <c r="F131" s="31">
        <v>0</v>
      </c>
      <c r="G131" s="129">
        <f t="shared" si="3"/>
        <v>0</v>
      </c>
    </row>
    <row r="132" spans="2:7" ht="21" x14ac:dyDescent="0.35">
      <c r="B132" s="36" t="s">
        <v>38</v>
      </c>
      <c r="C132" s="28" t="s">
        <v>27</v>
      </c>
      <c r="D132" s="29">
        <v>0</v>
      </c>
      <c r="E132" s="30">
        <f t="shared" si="2"/>
        <v>1</v>
      </c>
      <c r="F132" s="31">
        <v>0</v>
      </c>
      <c r="G132" s="129">
        <f t="shared" si="3"/>
        <v>0</v>
      </c>
    </row>
    <row r="133" spans="2:7" ht="21" x14ac:dyDescent="0.35">
      <c r="B133" s="36" t="s">
        <v>92</v>
      </c>
      <c r="C133" s="28" t="s">
        <v>27</v>
      </c>
      <c r="D133" s="29">
        <v>0.08</v>
      </c>
      <c r="E133" s="30">
        <f t="shared" si="2"/>
        <v>0.92</v>
      </c>
      <c r="F133" s="31">
        <v>0</v>
      </c>
      <c r="G133" s="129">
        <f t="shared" si="3"/>
        <v>0</v>
      </c>
    </row>
    <row r="134" spans="2:7" ht="21" x14ac:dyDescent="0.35">
      <c r="B134" s="36" t="s">
        <v>100</v>
      </c>
      <c r="C134" s="28" t="s">
        <v>27</v>
      </c>
      <c r="D134" s="29">
        <v>0</v>
      </c>
      <c r="E134" s="30">
        <f t="shared" si="2"/>
        <v>1</v>
      </c>
      <c r="F134" s="31">
        <v>0</v>
      </c>
      <c r="G134" s="129">
        <f t="shared" si="3"/>
        <v>0</v>
      </c>
    </row>
    <row r="135" spans="2:7" ht="21" x14ac:dyDescent="0.35">
      <c r="B135" s="73" t="s">
        <v>282</v>
      </c>
      <c r="C135" s="77" t="s">
        <v>27</v>
      </c>
      <c r="D135" s="78">
        <v>0</v>
      </c>
      <c r="E135" s="76">
        <f t="shared" si="2"/>
        <v>1</v>
      </c>
      <c r="F135" s="72">
        <v>7</v>
      </c>
      <c r="G135" s="129">
        <f t="shared" si="3"/>
        <v>7</v>
      </c>
    </row>
    <row r="136" spans="2:7" ht="21" x14ac:dyDescent="0.35">
      <c r="B136" s="36" t="s">
        <v>122</v>
      </c>
      <c r="C136" s="28" t="s">
        <v>27</v>
      </c>
      <c r="D136" s="29">
        <v>0</v>
      </c>
      <c r="E136" s="30">
        <f t="shared" si="2"/>
        <v>1</v>
      </c>
      <c r="F136" s="31">
        <v>0</v>
      </c>
      <c r="G136" s="129">
        <f t="shared" si="3"/>
        <v>0</v>
      </c>
    </row>
    <row r="137" spans="2:7" ht="21" x14ac:dyDescent="0.35">
      <c r="B137" s="36" t="s">
        <v>123</v>
      </c>
      <c r="C137" s="28" t="s">
        <v>27</v>
      </c>
      <c r="D137" s="29">
        <v>0</v>
      </c>
      <c r="E137" s="30">
        <f t="shared" si="2"/>
        <v>1</v>
      </c>
      <c r="F137" s="31">
        <v>0</v>
      </c>
      <c r="G137" s="129">
        <f t="shared" si="3"/>
        <v>0</v>
      </c>
    </row>
    <row r="138" spans="2:7" ht="21" x14ac:dyDescent="0.35">
      <c r="B138" s="36" t="s">
        <v>93</v>
      </c>
      <c r="C138" s="28" t="s">
        <v>27</v>
      </c>
      <c r="D138" s="29">
        <v>7.0000000000000007E-2</v>
      </c>
      <c r="E138" s="30">
        <f t="shared" si="2"/>
        <v>0.92999999999999994</v>
      </c>
      <c r="F138" s="31">
        <v>0</v>
      </c>
      <c r="G138" s="129">
        <f t="shared" si="3"/>
        <v>0</v>
      </c>
    </row>
    <row r="139" spans="2:7" ht="21" x14ac:dyDescent="0.35">
      <c r="B139" s="36" t="s">
        <v>94</v>
      </c>
      <c r="C139" s="28" t="s">
        <v>27</v>
      </c>
      <c r="D139" s="29">
        <v>7.0000000000000007E-2</v>
      </c>
      <c r="E139" s="30">
        <f t="shared" si="2"/>
        <v>0.92999999999999994</v>
      </c>
      <c r="F139" s="31">
        <v>0</v>
      </c>
      <c r="G139" s="129">
        <f t="shared" si="3"/>
        <v>0</v>
      </c>
    </row>
    <row r="140" spans="2:7" ht="21" x14ac:dyDescent="0.35">
      <c r="B140" s="36" t="s">
        <v>259</v>
      </c>
      <c r="C140" s="28" t="s">
        <v>24</v>
      </c>
      <c r="D140" s="29">
        <v>0</v>
      </c>
      <c r="E140" s="30">
        <f t="shared" ref="E140:E203" si="4">100%-D140</f>
        <v>1</v>
      </c>
      <c r="F140" s="31">
        <v>0</v>
      </c>
      <c r="G140" s="129">
        <f t="shared" si="3"/>
        <v>0</v>
      </c>
    </row>
    <row r="141" spans="2:7" ht="21" x14ac:dyDescent="0.35">
      <c r="B141" s="36" t="s">
        <v>124</v>
      </c>
      <c r="C141" s="28" t="s">
        <v>27</v>
      </c>
      <c r="D141" s="29">
        <v>0</v>
      </c>
      <c r="E141" s="30">
        <f t="shared" si="4"/>
        <v>1</v>
      </c>
      <c r="F141" s="31">
        <v>0</v>
      </c>
      <c r="G141" s="129">
        <f t="shared" ref="G141:G204" si="5">+F141/E141</f>
        <v>0</v>
      </c>
    </row>
    <row r="142" spans="2:7" ht="21" x14ac:dyDescent="0.35">
      <c r="B142" s="36" t="s">
        <v>125</v>
      </c>
      <c r="C142" s="28" t="s">
        <v>27</v>
      </c>
      <c r="D142" s="29">
        <v>0</v>
      </c>
      <c r="E142" s="30">
        <f t="shared" si="4"/>
        <v>1</v>
      </c>
      <c r="F142" s="31">
        <v>0</v>
      </c>
      <c r="G142" s="129">
        <f t="shared" si="5"/>
        <v>0</v>
      </c>
    </row>
    <row r="143" spans="2:7" ht="21" x14ac:dyDescent="0.35">
      <c r="B143" s="36" t="s">
        <v>163</v>
      </c>
      <c r="C143" s="28" t="s">
        <v>27</v>
      </c>
      <c r="D143" s="29">
        <v>0.25</v>
      </c>
      <c r="E143" s="30">
        <f t="shared" si="4"/>
        <v>0.75</v>
      </c>
      <c r="F143" s="31">
        <v>0</v>
      </c>
      <c r="G143" s="129">
        <f t="shared" si="5"/>
        <v>0</v>
      </c>
    </row>
    <row r="144" spans="2:7" ht="21" x14ac:dyDescent="0.35">
      <c r="B144" s="36" t="s">
        <v>28</v>
      </c>
      <c r="C144" s="28" t="s">
        <v>27</v>
      </c>
      <c r="D144" s="29">
        <v>0.03</v>
      </c>
      <c r="E144" s="30">
        <f t="shared" si="4"/>
        <v>0.97</v>
      </c>
      <c r="F144" s="31">
        <v>0</v>
      </c>
      <c r="G144" s="129">
        <f t="shared" si="5"/>
        <v>0</v>
      </c>
    </row>
    <row r="145" spans="2:7" ht="21" x14ac:dyDescent="0.35">
      <c r="B145" s="36" t="s">
        <v>164</v>
      </c>
      <c r="C145" s="28" t="s">
        <v>27</v>
      </c>
      <c r="D145" s="29">
        <v>0.28000000000000003</v>
      </c>
      <c r="E145" s="30">
        <f t="shared" si="4"/>
        <v>0.72</v>
      </c>
      <c r="F145" s="31">
        <v>0</v>
      </c>
      <c r="G145" s="129">
        <f t="shared" si="5"/>
        <v>0</v>
      </c>
    </row>
    <row r="146" spans="2:7" ht="21" x14ac:dyDescent="0.35">
      <c r="B146" s="36" t="s">
        <v>190</v>
      </c>
      <c r="C146" s="28" t="s">
        <v>27</v>
      </c>
      <c r="D146" s="29">
        <v>0</v>
      </c>
      <c r="E146" s="30">
        <f t="shared" si="4"/>
        <v>1</v>
      </c>
      <c r="F146" s="31">
        <v>0</v>
      </c>
      <c r="G146" s="129">
        <f t="shared" si="5"/>
        <v>0</v>
      </c>
    </row>
    <row r="147" spans="2:7" ht="21" x14ac:dyDescent="0.35">
      <c r="B147" s="36" t="s">
        <v>191</v>
      </c>
      <c r="C147" s="28" t="s">
        <v>27</v>
      </c>
      <c r="D147" s="29">
        <v>0</v>
      </c>
      <c r="E147" s="30">
        <f t="shared" si="4"/>
        <v>1</v>
      </c>
      <c r="F147" s="31">
        <v>0</v>
      </c>
      <c r="G147" s="129">
        <f t="shared" si="5"/>
        <v>0</v>
      </c>
    </row>
    <row r="148" spans="2:7" ht="21" x14ac:dyDescent="0.35">
      <c r="B148" s="36" t="s">
        <v>126</v>
      </c>
      <c r="C148" s="28" t="s">
        <v>27</v>
      </c>
      <c r="D148" s="29">
        <v>0</v>
      </c>
      <c r="E148" s="30">
        <f t="shared" si="4"/>
        <v>1</v>
      </c>
      <c r="F148" s="31">
        <v>0</v>
      </c>
      <c r="G148" s="129">
        <f t="shared" si="5"/>
        <v>0</v>
      </c>
    </row>
    <row r="149" spans="2:7" ht="21" x14ac:dyDescent="0.35">
      <c r="B149" s="36" t="s">
        <v>127</v>
      </c>
      <c r="C149" s="28" t="s">
        <v>27</v>
      </c>
      <c r="D149" s="29">
        <v>0</v>
      </c>
      <c r="E149" s="30">
        <f t="shared" si="4"/>
        <v>1</v>
      </c>
      <c r="F149" s="31">
        <v>0</v>
      </c>
      <c r="G149" s="129">
        <f t="shared" si="5"/>
        <v>0</v>
      </c>
    </row>
    <row r="150" spans="2:7" ht="21" x14ac:dyDescent="0.35">
      <c r="B150" s="36" t="s">
        <v>128</v>
      </c>
      <c r="C150" s="28" t="s">
        <v>27</v>
      </c>
      <c r="D150" s="29">
        <v>0</v>
      </c>
      <c r="E150" s="30">
        <f t="shared" si="4"/>
        <v>1</v>
      </c>
      <c r="F150" s="31">
        <v>0</v>
      </c>
      <c r="G150" s="129">
        <f t="shared" si="5"/>
        <v>0</v>
      </c>
    </row>
    <row r="151" spans="2:7" ht="21" x14ac:dyDescent="0.35">
      <c r="B151" s="36" t="s">
        <v>81</v>
      </c>
      <c r="C151" s="28" t="s">
        <v>27</v>
      </c>
      <c r="D151" s="29">
        <v>0.05</v>
      </c>
      <c r="E151" s="30">
        <f t="shared" si="4"/>
        <v>0.95</v>
      </c>
      <c r="F151" s="31">
        <v>0</v>
      </c>
      <c r="G151" s="129">
        <f t="shared" si="5"/>
        <v>0</v>
      </c>
    </row>
    <row r="152" spans="2:7" ht="21" x14ac:dyDescent="0.35">
      <c r="B152" s="36" t="s">
        <v>95</v>
      </c>
      <c r="C152" s="28" t="s">
        <v>27</v>
      </c>
      <c r="D152" s="29">
        <v>0.03</v>
      </c>
      <c r="E152" s="30">
        <f t="shared" si="4"/>
        <v>0.97</v>
      </c>
      <c r="F152" s="31">
        <v>0</v>
      </c>
      <c r="G152" s="129">
        <f t="shared" si="5"/>
        <v>0</v>
      </c>
    </row>
    <row r="153" spans="2:7" ht="21" x14ac:dyDescent="0.35">
      <c r="B153" s="36" t="s">
        <v>96</v>
      </c>
      <c r="C153" s="28" t="s">
        <v>27</v>
      </c>
      <c r="D153" s="29">
        <v>0.02</v>
      </c>
      <c r="E153" s="30">
        <f t="shared" si="4"/>
        <v>0.98</v>
      </c>
      <c r="F153" s="31">
        <v>0</v>
      </c>
      <c r="G153" s="129">
        <f t="shared" si="5"/>
        <v>0</v>
      </c>
    </row>
    <row r="154" spans="2:7" ht="21" x14ac:dyDescent="0.35">
      <c r="B154" s="36" t="s">
        <v>218</v>
      </c>
      <c r="C154" s="28" t="s">
        <v>27</v>
      </c>
      <c r="D154" s="29">
        <v>0.09</v>
      </c>
      <c r="E154" s="30">
        <f t="shared" si="4"/>
        <v>0.91</v>
      </c>
      <c r="F154" s="31">
        <v>0</v>
      </c>
      <c r="G154" s="129">
        <f t="shared" si="5"/>
        <v>0</v>
      </c>
    </row>
    <row r="155" spans="2:7" ht="21" x14ac:dyDescent="0.35">
      <c r="B155" s="36" t="s">
        <v>219</v>
      </c>
      <c r="C155" s="28" t="s">
        <v>27</v>
      </c>
      <c r="D155" s="29">
        <v>0.09</v>
      </c>
      <c r="E155" s="30">
        <f t="shared" si="4"/>
        <v>0.91</v>
      </c>
      <c r="F155" s="31">
        <v>0</v>
      </c>
      <c r="G155" s="129">
        <f t="shared" si="5"/>
        <v>0</v>
      </c>
    </row>
    <row r="156" spans="2:7" ht="21" x14ac:dyDescent="0.35">
      <c r="B156" s="36" t="s">
        <v>220</v>
      </c>
      <c r="C156" s="28" t="s">
        <v>27</v>
      </c>
      <c r="D156" s="29">
        <v>0.09</v>
      </c>
      <c r="E156" s="30">
        <f t="shared" si="4"/>
        <v>0.91</v>
      </c>
      <c r="F156" s="31">
        <v>0</v>
      </c>
      <c r="G156" s="129">
        <f t="shared" si="5"/>
        <v>0</v>
      </c>
    </row>
    <row r="157" spans="2:7" ht="21" x14ac:dyDescent="0.35">
      <c r="B157" s="36" t="s">
        <v>53</v>
      </c>
      <c r="C157" s="28" t="s">
        <v>27</v>
      </c>
      <c r="D157" s="29">
        <v>0</v>
      </c>
      <c r="E157" s="30">
        <f t="shared" si="4"/>
        <v>1</v>
      </c>
      <c r="F157" s="31">
        <v>0</v>
      </c>
      <c r="G157" s="129">
        <f t="shared" si="5"/>
        <v>0</v>
      </c>
    </row>
    <row r="158" spans="2:7" ht="21" x14ac:dyDescent="0.35">
      <c r="B158" s="36" t="s">
        <v>29</v>
      </c>
      <c r="C158" s="28" t="s">
        <v>27</v>
      </c>
      <c r="D158" s="29">
        <v>0.03</v>
      </c>
      <c r="E158" s="30">
        <f t="shared" si="4"/>
        <v>0.97</v>
      </c>
      <c r="F158" s="31">
        <v>0</v>
      </c>
      <c r="G158" s="129">
        <f t="shared" si="5"/>
        <v>0</v>
      </c>
    </row>
    <row r="159" spans="2:7" ht="21" x14ac:dyDescent="0.35">
      <c r="B159" s="36" t="s">
        <v>221</v>
      </c>
      <c r="C159" s="28" t="s">
        <v>27</v>
      </c>
      <c r="D159" s="29">
        <v>0.09</v>
      </c>
      <c r="E159" s="30">
        <f t="shared" si="4"/>
        <v>0.91</v>
      </c>
      <c r="F159" s="31">
        <v>0</v>
      </c>
      <c r="G159" s="129">
        <f t="shared" si="5"/>
        <v>0</v>
      </c>
    </row>
    <row r="160" spans="2:7" ht="21" x14ac:dyDescent="0.35">
      <c r="B160" s="36" t="s">
        <v>192</v>
      </c>
      <c r="C160" s="28" t="s">
        <v>27</v>
      </c>
      <c r="D160" s="29">
        <v>0</v>
      </c>
      <c r="E160" s="30">
        <f t="shared" si="4"/>
        <v>1</v>
      </c>
      <c r="F160" s="31">
        <v>0</v>
      </c>
      <c r="G160" s="129">
        <f t="shared" si="5"/>
        <v>0</v>
      </c>
    </row>
    <row r="161" spans="2:7" ht="21" x14ac:dyDescent="0.35">
      <c r="B161" s="36" t="s">
        <v>193</v>
      </c>
      <c r="C161" s="28" t="s">
        <v>27</v>
      </c>
      <c r="D161" s="29">
        <v>0</v>
      </c>
      <c r="E161" s="30">
        <f t="shared" si="4"/>
        <v>1</v>
      </c>
      <c r="F161" s="31">
        <v>0</v>
      </c>
      <c r="G161" s="129">
        <f t="shared" si="5"/>
        <v>0</v>
      </c>
    </row>
    <row r="162" spans="2:7" ht="21" x14ac:dyDescent="0.35">
      <c r="B162" s="36" t="s">
        <v>54</v>
      </c>
      <c r="C162" s="28" t="s">
        <v>27</v>
      </c>
      <c r="D162" s="29">
        <v>0</v>
      </c>
      <c r="E162" s="30">
        <f t="shared" si="4"/>
        <v>1</v>
      </c>
      <c r="F162" s="31">
        <v>0</v>
      </c>
      <c r="G162" s="129">
        <f t="shared" si="5"/>
        <v>0</v>
      </c>
    </row>
    <row r="163" spans="2:7" ht="21" x14ac:dyDescent="0.35">
      <c r="B163" s="36" t="s">
        <v>82</v>
      </c>
      <c r="C163" s="28" t="s">
        <v>27</v>
      </c>
      <c r="D163" s="29">
        <v>0.05</v>
      </c>
      <c r="E163" s="30">
        <f t="shared" si="4"/>
        <v>0.95</v>
      </c>
      <c r="F163" s="31">
        <v>0</v>
      </c>
      <c r="G163" s="129">
        <f t="shared" si="5"/>
        <v>0</v>
      </c>
    </row>
    <row r="164" spans="2:7" ht="21" x14ac:dyDescent="0.35">
      <c r="B164" s="36" t="s">
        <v>88</v>
      </c>
      <c r="C164" s="28" t="s">
        <v>27</v>
      </c>
      <c r="D164" s="29">
        <v>0</v>
      </c>
      <c r="E164" s="30">
        <f t="shared" si="4"/>
        <v>1</v>
      </c>
      <c r="F164" s="31">
        <v>0</v>
      </c>
      <c r="G164" s="129">
        <f t="shared" si="5"/>
        <v>0</v>
      </c>
    </row>
    <row r="165" spans="2:7" ht="21" x14ac:dyDescent="0.35">
      <c r="B165" s="36" t="s">
        <v>89</v>
      </c>
      <c r="C165" s="28" t="s">
        <v>27</v>
      </c>
      <c r="D165" s="29">
        <v>0</v>
      </c>
      <c r="E165" s="30">
        <f t="shared" si="4"/>
        <v>1</v>
      </c>
      <c r="F165" s="31">
        <v>0</v>
      </c>
      <c r="G165" s="129">
        <f t="shared" si="5"/>
        <v>0</v>
      </c>
    </row>
    <row r="166" spans="2:7" ht="21" x14ac:dyDescent="0.35">
      <c r="B166" s="36" t="s">
        <v>129</v>
      </c>
      <c r="C166" s="28" t="s">
        <v>27</v>
      </c>
      <c r="D166" s="29">
        <v>0</v>
      </c>
      <c r="E166" s="30">
        <f t="shared" si="4"/>
        <v>1</v>
      </c>
      <c r="F166" s="31">
        <v>0</v>
      </c>
      <c r="G166" s="129">
        <f t="shared" si="5"/>
        <v>0</v>
      </c>
    </row>
    <row r="167" spans="2:7" ht="21" x14ac:dyDescent="0.35">
      <c r="B167" s="73" t="s">
        <v>244</v>
      </c>
      <c r="C167" s="28" t="s">
        <v>27</v>
      </c>
      <c r="D167" s="29">
        <v>0.05</v>
      </c>
      <c r="E167" s="76">
        <f t="shared" si="4"/>
        <v>0.95</v>
      </c>
      <c r="F167" s="72">
        <v>2.2000000000000002</v>
      </c>
      <c r="G167" s="129">
        <f t="shared" si="5"/>
        <v>2.3157894736842106</v>
      </c>
    </row>
    <row r="168" spans="2:7" ht="21" x14ac:dyDescent="0.35">
      <c r="B168" s="36" t="s">
        <v>245</v>
      </c>
      <c r="C168" s="28" t="s">
        <v>27</v>
      </c>
      <c r="D168" s="29">
        <v>0.05</v>
      </c>
      <c r="E168" s="30">
        <f t="shared" si="4"/>
        <v>0.95</v>
      </c>
      <c r="F168" s="31">
        <v>0</v>
      </c>
      <c r="G168" s="129">
        <f t="shared" si="5"/>
        <v>0</v>
      </c>
    </row>
    <row r="169" spans="2:7" ht="21" x14ac:dyDescent="0.35">
      <c r="B169" s="36" t="s">
        <v>55</v>
      </c>
      <c r="C169" s="28" t="s">
        <v>27</v>
      </c>
      <c r="D169" s="29">
        <v>0</v>
      </c>
      <c r="E169" s="30">
        <f t="shared" si="4"/>
        <v>1</v>
      </c>
      <c r="F169" s="31">
        <v>0</v>
      </c>
      <c r="G169" s="129">
        <f t="shared" si="5"/>
        <v>0</v>
      </c>
    </row>
    <row r="170" spans="2:7" ht="21" x14ac:dyDescent="0.35">
      <c r="B170" s="36" t="s">
        <v>130</v>
      </c>
      <c r="C170" s="28" t="s">
        <v>27</v>
      </c>
      <c r="D170" s="29">
        <v>0</v>
      </c>
      <c r="E170" s="30">
        <f t="shared" si="4"/>
        <v>1</v>
      </c>
      <c r="F170" s="31">
        <v>0</v>
      </c>
      <c r="G170" s="129">
        <f t="shared" si="5"/>
        <v>0</v>
      </c>
    </row>
    <row r="171" spans="2:7" ht="21" x14ac:dyDescent="0.35">
      <c r="B171" s="36" t="s">
        <v>42</v>
      </c>
      <c r="C171" s="28" t="s">
        <v>27</v>
      </c>
      <c r="D171" s="29">
        <v>0.02</v>
      </c>
      <c r="E171" s="30">
        <f t="shared" si="4"/>
        <v>0.98</v>
      </c>
      <c r="F171" s="31">
        <v>0</v>
      </c>
      <c r="G171" s="129">
        <f t="shared" si="5"/>
        <v>0</v>
      </c>
    </row>
    <row r="172" spans="2:7" ht="21" x14ac:dyDescent="0.35">
      <c r="B172" s="36" t="s">
        <v>43</v>
      </c>
      <c r="C172" s="28" t="s">
        <v>27</v>
      </c>
      <c r="D172" s="29">
        <v>0.02</v>
      </c>
      <c r="E172" s="30">
        <f t="shared" si="4"/>
        <v>0.98</v>
      </c>
      <c r="F172" s="31">
        <v>0</v>
      </c>
      <c r="G172" s="129">
        <f t="shared" si="5"/>
        <v>0</v>
      </c>
    </row>
    <row r="173" spans="2:7" ht="21" x14ac:dyDescent="0.35">
      <c r="B173" s="36" t="s">
        <v>165</v>
      </c>
      <c r="C173" s="28" t="s">
        <v>27</v>
      </c>
      <c r="D173" s="29">
        <v>0.28000000000000003</v>
      </c>
      <c r="E173" s="30">
        <f t="shared" si="4"/>
        <v>0.72</v>
      </c>
      <c r="F173" s="31">
        <v>0</v>
      </c>
      <c r="G173" s="129">
        <f t="shared" si="5"/>
        <v>0</v>
      </c>
    </row>
    <row r="174" spans="2:7" ht="21" x14ac:dyDescent="0.35">
      <c r="B174" s="36" t="s">
        <v>251</v>
      </c>
      <c r="C174" s="28" t="s">
        <v>27</v>
      </c>
      <c r="D174" s="29">
        <v>0.05</v>
      </c>
      <c r="E174" s="30">
        <f t="shared" si="4"/>
        <v>0.95</v>
      </c>
      <c r="F174" s="31">
        <v>0</v>
      </c>
      <c r="G174" s="129">
        <f t="shared" si="5"/>
        <v>0</v>
      </c>
    </row>
    <row r="175" spans="2:7" ht="21" x14ac:dyDescent="0.35">
      <c r="B175" s="36" t="s">
        <v>97</v>
      </c>
      <c r="C175" s="28" t="s">
        <v>27</v>
      </c>
      <c r="D175" s="29">
        <v>7.0000000000000007E-2</v>
      </c>
      <c r="E175" s="30">
        <f t="shared" si="4"/>
        <v>0.92999999999999994</v>
      </c>
      <c r="F175" s="31">
        <v>0</v>
      </c>
      <c r="G175" s="129">
        <f t="shared" si="5"/>
        <v>0</v>
      </c>
    </row>
    <row r="176" spans="2:7" ht="21" x14ac:dyDescent="0.35">
      <c r="B176" s="36" t="s">
        <v>222</v>
      </c>
      <c r="C176" s="28" t="s">
        <v>27</v>
      </c>
      <c r="D176" s="29">
        <v>0.12</v>
      </c>
      <c r="E176" s="30">
        <f t="shared" si="4"/>
        <v>0.88</v>
      </c>
      <c r="F176" s="31">
        <v>0</v>
      </c>
      <c r="G176" s="129">
        <f t="shared" si="5"/>
        <v>0</v>
      </c>
    </row>
    <row r="177" spans="2:7" ht="21" x14ac:dyDescent="0.35">
      <c r="B177" s="36" t="s">
        <v>131</v>
      </c>
      <c r="C177" s="28" t="s">
        <v>27</v>
      </c>
      <c r="D177" s="29">
        <v>0.03</v>
      </c>
      <c r="E177" s="30">
        <f t="shared" si="4"/>
        <v>0.97</v>
      </c>
      <c r="F177" s="31">
        <v>0</v>
      </c>
      <c r="G177" s="129">
        <f t="shared" si="5"/>
        <v>0</v>
      </c>
    </row>
    <row r="178" spans="2:7" ht="21" x14ac:dyDescent="0.35">
      <c r="B178" s="36" t="s">
        <v>223</v>
      </c>
      <c r="C178" s="28" t="s">
        <v>27</v>
      </c>
      <c r="D178" s="29">
        <v>0.12</v>
      </c>
      <c r="E178" s="30">
        <f t="shared" si="4"/>
        <v>0.88</v>
      </c>
      <c r="F178" s="31">
        <v>0</v>
      </c>
      <c r="G178" s="129">
        <f t="shared" si="5"/>
        <v>0</v>
      </c>
    </row>
    <row r="179" spans="2:7" ht="21" x14ac:dyDescent="0.35">
      <c r="B179" s="36" t="s">
        <v>224</v>
      </c>
      <c r="C179" s="28" t="s">
        <v>27</v>
      </c>
      <c r="D179" s="29">
        <v>0.03</v>
      </c>
      <c r="E179" s="30">
        <f t="shared" si="4"/>
        <v>0.97</v>
      </c>
      <c r="F179" s="31">
        <v>0</v>
      </c>
      <c r="G179" s="129">
        <f t="shared" si="5"/>
        <v>0</v>
      </c>
    </row>
    <row r="180" spans="2:7" ht="21" x14ac:dyDescent="0.35">
      <c r="B180" s="73" t="s">
        <v>56</v>
      </c>
      <c r="C180" s="77" t="s">
        <v>27</v>
      </c>
      <c r="D180" s="78">
        <v>0</v>
      </c>
      <c r="E180" s="76">
        <f t="shared" si="4"/>
        <v>1</v>
      </c>
      <c r="F180" s="72">
        <v>12</v>
      </c>
      <c r="G180" s="129">
        <f t="shared" si="5"/>
        <v>12</v>
      </c>
    </row>
    <row r="181" spans="2:7" ht="21" x14ac:dyDescent="0.35">
      <c r="B181" s="36" t="s">
        <v>57</v>
      </c>
      <c r="C181" s="28" t="s">
        <v>27</v>
      </c>
      <c r="D181" s="29">
        <v>0</v>
      </c>
      <c r="E181" s="30">
        <f t="shared" si="4"/>
        <v>1</v>
      </c>
      <c r="F181" s="31">
        <v>0</v>
      </c>
      <c r="G181" s="129">
        <f t="shared" si="5"/>
        <v>0</v>
      </c>
    </row>
    <row r="182" spans="2:7" ht="21" x14ac:dyDescent="0.35">
      <c r="B182" s="36" t="s">
        <v>58</v>
      </c>
      <c r="C182" s="28" t="s">
        <v>27</v>
      </c>
      <c r="D182" s="29">
        <v>0</v>
      </c>
      <c r="E182" s="30">
        <f t="shared" si="4"/>
        <v>1</v>
      </c>
      <c r="F182" s="31">
        <v>0</v>
      </c>
      <c r="G182" s="129">
        <f t="shared" si="5"/>
        <v>0</v>
      </c>
    </row>
    <row r="183" spans="2:7" ht="21" x14ac:dyDescent="0.35">
      <c r="B183" s="36" t="s">
        <v>59</v>
      </c>
      <c r="C183" s="28" t="s">
        <v>27</v>
      </c>
      <c r="D183" s="29">
        <v>0</v>
      </c>
      <c r="E183" s="30">
        <f t="shared" si="4"/>
        <v>1</v>
      </c>
      <c r="F183" s="31">
        <v>0</v>
      </c>
      <c r="G183" s="129">
        <f t="shared" si="5"/>
        <v>0</v>
      </c>
    </row>
    <row r="184" spans="2:7" ht="21" x14ac:dyDescent="0.35">
      <c r="B184" s="36" t="s">
        <v>60</v>
      </c>
      <c r="C184" s="28" t="s">
        <v>27</v>
      </c>
      <c r="D184" s="29">
        <v>0</v>
      </c>
      <c r="E184" s="30">
        <f t="shared" si="4"/>
        <v>1</v>
      </c>
      <c r="F184" s="31">
        <v>0</v>
      </c>
      <c r="G184" s="129">
        <f t="shared" si="5"/>
        <v>0</v>
      </c>
    </row>
    <row r="185" spans="2:7" ht="21" x14ac:dyDescent="0.35">
      <c r="B185" s="36" t="s">
        <v>61</v>
      </c>
      <c r="C185" s="28" t="s">
        <v>27</v>
      </c>
      <c r="D185" s="29">
        <v>0</v>
      </c>
      <c r="E185" s="30">
        <f t="shared" si="4"/>
        <v>1</v>
      </c>
      <c r="F185" s="31">
        <v>0</v>
      </c>
      <c r="G185" s="129">
        <f t="shared" si="5"/>
        <v>0</v>
      </c>
    </row>
    <row r="186" spans="2:7" ht="21" x14ac:dyDescent="0.35">
      <c r="B186" s="73" t="s">
        <v>30</v>
      </c>
      <c r="C186" s="77" t="s">
        <v>27</v>
      </c>
      <c r="D186" s="78">
        <v>0.19</v>
      </c>
      <c r="E186" s="76">
        <f t="shared" si="4"/>
        <v>0.81</v>
      </c>
      <c r="F186" s="72">
        <v>6.65</v>
      </c>
      <c r="G186" s="129">
        <f t="shared" si="5"/>
        <v>8.2098765432098766</v>
      </c>
    </row>
    <row r="187" spans="2:7" ht="21" x14ac:dyDescent="0.35">
      <c r="B187" s="36" t="s">
        <v>39</v>
      </c>
      <c r="C187" s="28" t="s">
        <v>27</v>
      </c>
      <c r="D187" s="29">
        <v>0</v>
      </c>
      <c r="E187" s="30">
        <f t="shared" si="4"/>
        <v>1</v>
      </c>
      <c r="F187" s="31">
        <v>0</v>
      </c>
      <c r="G187" s="129">
        <f t="shared" si="5"/>
        <v>0</v>
      </c>
    </row>
    <row r="188" spans="2:7" ht="21" x14ac:dyDescent="0.35">
      <c r="B188" s="36" t="s">
        <v>225</v>
      </c>
      <c r="C188" s="28" t="s">
        <v>27</v>
      </c>
      <c r="D188" s="29">
        <v>0.12</v>
      </c>
      <c r="E188" s="30">
        <f t="shared" si="4"/>
        <v>0.88</v>
      </c>
      <c r="F188" s="31">
        <v>0</v>
      </c>
      <c r="G188" s="129">
        <f t="shared" si="5"/>
        <v>0</v>
      </c>
    </row>
    <row r="189" spans="2:7" ht="21" x14ac:dyDescent="0.35">
      <c r="B189" s="36" t="s">
        <v>132</v>
      </c>
      <c r="C189" s="28" t="s">
        <v>27</v>
      </c>
      <c r="D189" s="29">
        <v>0</v>
      </c>
      <c r="E189" s="30">
        <f t="shared" si="4"/>
        <v>1</v>
      </c>
      <c r="F189" s="31">
        <v>0</v>
      </c>
      <c r="G189" s="129">
        <f t="shared" si="5"/>
        <v>0</v>
      </c>
    </row>
    <row r="190" spans="2:7" ht="21" x14ac:dyDescent="0.35">
      <c r="B190" s="36" t="s">
        <v>200</v>
      </c>
      <c r="C190" s="28" t="s">
        <v>27</v>
      </c>
      <c r="D190" s="29">
        <v>0</v>
      </c>
      <c r="E190" s="30">
        <f t="shared" si="4"/>
        <v>1</v>
      </c>
      <c r="F190" s="31">
        <v>0</v>
      </c>
      <c r="G190" s="129">
        <f t="shared" si="5"/>
        <v>0</v>
      </c>
    </row>
    <row r="191" spans="2:7" ht="21" x14ac:dyDescent="0.35">
      <c r="B191" s="36" t="s">
        <v>201</v>
      </c>
      <c r="C191" s="28" t="s">
        <v>27</v>
      </c>
      <c r="D191" s="29">
        <v>0</v>
      </c>
      <c r="E191" s="30">
        <f t="shared" si="4"/>
        <v>1</v>
      </c>
      <c r="F191" s="31">
        <v>0</v>
      </c>
      <c r="G191" s="129">
        <f t="shared" si="5"/>
        <v>0</v>
      </c>
    </row>
    <row r="192" spans="2:7" ht="21" x14ac:dyDescent="0.35">
      <c r="B192" s="73" t="s">
        <v>202</v>
      </c>
      <c r="C192" s="77" t="s">
        <v>27</v>
      </c>
      <c r="D192" s="78">
        <v>0.03</v>
      </c>
      <c r="E192" s="76">
        <f t="shared" si="4"/>
        <v>0.97</v>
      </c>
      <c r="F192" s="72">
        <v>23</v>
      </c>
      <c r="G192" s="129">
        <f t="shared" si="5"/>
        <v>23.711340206185568</v>
      </c>
    </row>
    <row r="193" spans="2:7" ht="21" x14ac:dyDescent="0.35">
      <c r="B193" s="36" t="s">
        <v>226</v>
      </c>
      <c r="C193" s="28" t="s">
        <v>102</v>
      </c>
      <c r="D193" s="29">
        <v>0.12</v>
      </c>
      <c r="E193" s="30">
        <f t="shared" si="4"/>
        <v>0.88</v>
      </c>
      <c r="F193" s="31">
        <v>0</v>
      </c>
      <c r="G193" s="129">
        <f t="shared" si="5"/>
        <v>0</v>
      </c>
    </row>
    <row r="194" spans="2:7" ht="21" x14ac:dyDescent="0.35">
      <c r="B194" s="36" t="s">
        <v>194</v>
      </c>
      <c r="C194" s="28" t="s">
        <v>27</v>
      </c>
      <c r="D194" s="29">
        <v>0</v>
      </c>
      <c r="E194" s="30">
        <f t="shared" si="4"/>
        <v>1</v>
      </c>
      <c r="F194" s="31">
        <v>0</v>
      </c>
      <c r="G194" s="129">
        <f t="shared" si="5"/>
        <v>0</v>
      </c>
    </row>
    <row r="195" spans="2:7" ht="21" x14ac:dyDescent="0.35">
      <c r="B195" s="36" t="s">
        <v>195</v>
      </c>
      <c r="C195" s="28" t="s">
        <v>27</v>
      </c>
      <c r="D195" s="29">
        <v>0</v>
      </c>
      <c r="E195" s="30">
        <f t="shared" si="4"/>
        <v>1</v>
      </c>
      <c r="F195" s="31">
        <v>0</v>
      </c>
      <c r="G195" s="129">
        <f t="shared" si="5"/>
        <v>0</v>
      </c>
    </row>
    <row r="196" spans="2:7" ht="21" x14ac:dyDescent="0.35">
      <c r="B196" s="36" t="s">
        <v>227</v>
      </c>
      <c r="C196" s="28" t="s">
        <v>27</v>
      </c>
      <c r="D196" s="29">
        <v>0.12</v>
      </c>
      <c r="E196" s="30">
        <f t="shared" si="4"/>
        <v>0.88</v>
      </c>
      <c r="F196" s="31">
        <v>0</v>
      </c>
      <c r="G196" s="129">
        <f t="shared" si="5"/>
        <v>0</v>
      </c>
    </row>
    <row r="197" spans="2:7" ht="21" x14ac:dyDescent="0.35">
      <c r="B197" s="36" t="s">
        <v>228</v>
      </c>
      <c r="C197" s="28" t="s">
        <v>27</v>
      </c>
      <c r="D197" s="29">
        <v>0.12</v>
      </c>
      <c r="E197" s="30">
        <f t="shared" si="4"/>
        <v>0.88</v>
      </c>
      <c r="F197" s="31">
        <v>0</v>
      </c>
      <c r="G197" s="129">
        <f t="shared" si="5"/>
        <v>0</v>
      </c>
    </row>
    <row r="198" spans="2:7" ht="21" x14ac:dyDescent="0.35">
      <c r="B198" s="36" t="s">
        <v>229</v>
      </c>
      <c r="C198" s="28" t="s">
        <v>27</v>
      </c>
      <c r="D198" s="29">
        <v>0.12</v>
      </c>
      <c r="E198" s="30">
        <f t="shared" si="4"/>
        <v>0.88</v>
      </c>
      <c r="F198" s="31">
        <v>0</v>
      </c>
      <c r="G198" s="129">
        <f t="shared" si="5"/>
        <v>0</v>
      </c>
    </row>
    <row r="199" spans="2:7" ht="21" x14ac:dyDescent="0.35">
      <c r="B199" s="36" t="s">
        <v>83</v>
      </c>
      <c r="C199" s="28" t="s">
        <v>27</v>
      </c>
      <c r="D199" s="29">
        <v>0.05</v>
      </c>
      <c r="E199" s="30">
        <f t="shared" si="4"/>
        <v>0.95</v>
      </c>
      <c r="F199" s="31">
        <v>0</v>
      </c>
      <c r="G199" s="129">
        <f t="shared" si="5"/>
        <v>0</v>
      </c>
    </row>
    <row r="200" spans="2:7" ht="21" x14ac:dyDescent="0.35">
      <c r="B200" s="36" t="s">
        <v>62</v>
      </c>
      <c r="C200" s="28" t="s">
        <v>27</v>
      </c>
      <c r="D200" s="29">
        <v>0</v>
      </c>
      <c r="E200" s="30">
        <f t="shared" si="4"/>
        <v>1</v>
      </c>
      <c r="F200" s="31">
        <v>0</v>
      </c>
      <c r="G200" s="129">
        <f t="shared" si="5"/>
        <v>0</v>
      </c>
    </row>
    <row r="201" spans="2:7" ht="21" x14ac:dyDescent="0.35">
      <c r="B201" s="36" t="s">
        <v>63</v>
      </c>
      <c r="C201" s="28" t="s">
        <v>27</v>
      </c>
      <c r="D201" s="29">
        <v>0</v>
      </c>
      <c r="E201" s="30">
        <f t="shared" si="4"/>
        <v>1</v>
      </c>
      <c r="F201" s="31">
        <v>0</v>
      </c>
      <c r="G201" s="129">
        <f t="shared" si="5"/>
        <v>0</v>
      </c>
    </row>
    <row r="202" spans="2:7" ht="21" x14ac:dyDescent="0.35">
      <c r="B202" s="36" t="s">
        <v>133</v>
      </c>
      <c r="C202" s="28" t="s">
        <v>27</v>
      </c>
      <c r="D202" s="29">
        <v>0</v>
      </c>
      <c r="E202" s="30">
        <f t="shared" si="4"/>
        <v>1</v>
      </c>
      <c r="F202" s="31">
        <v>0</v>
      </c>
      <c r="G202" s="129">
        <f t="shared" si="5"/>
        <v>0</v>
      </c>
    </row>
    <row r="203" spans="2:7" ht="21" x14ac:dyDescent="0.35">
      <c r="B203" s="36" t="s">
        <v>134</v>
      </c>
      <c r="C203" s="28" t="s">
        <v>27</v>
      </c>
      <c r="D203" s="29">
        <v>0</v>
      </c>
      <c r="E203" s="30">
        <f t="shared" si="4"/>
        <v>1</v>
      </c>
      <c r="F203" s="31">
        <v>0</v>
      </c>
      <c r="G203" s="129">
        <f t="shared" si="5"/>
        <v>0</v>
      </c>
    </row>
    <row r="204" spans="2:7" ht="21" x14ac:dyDescent="0.35">
      <c r="B204" s="36" t="s">
        <v>135</v>
      </c>
      <c r="C204" s="28" t="s">
        <v>27</v>
      </c>
      <c r="D204" s="29">
        <v>0</v>
      </c>
      <c r="E204" s="30">
        <f t="shared" ref="E204:E239" si="6">100%-D204</f>
        <v>1</v>
      </c>
      <c r="F204" s="31">
        <v>0</v>
      </c>
      <c r="G204" s="129">
        <f t="shared" si="5"/>
        <v>0</v>
      </c>
    </row>
    <row r="205" spans="2:7" ht="21" x14ac:dyDescent="0.35">
      <c r="B205" s="73" t="s">
        <v>64</v>
      </c>
      <c r="C205" s="77" t="s">
        <v>27</v>
      </c>
      <c r="D205" s="78">
        <v>0</v>
      </c>
      <c r="E205" s="76">
        <f t="shared" si="6"/>
        <v>1</v>
      </c>
      <c r="F205" s="72">
        <v>0.5</v>
      </c>
      <c r="G205" s="129">
        <f t="shared" ref="G205:G251" si="7">+F205/E205</f>
        <v>0.5</v>
      </c>
    </row>
    <row r="206" spans="2:7" ht="21" x14ac:dyDescent="0.35">
      <c r="B206" s="36" t="s">
        <v>65</v>
      </c>
      <c r="C206" s="28" t="s">
        <v>27</v>
      </c>
      <c r="D206" s="29">
        <v>0</v>
      </c>
      <c r="E206" s="30">
        <f t="shared" si="6"/>
        <v>1</v>
      </c>
      <c r="F206" s="31">
        <v>0</v>
      </c>
      <c r="G206" s="129">
        <f t="shared" si="7"/>
        <v>0</v>
      </c>
    </row>
    <row r="207" spans="2:7" ht="21" x14ac:dyDescent="0.35">
      <c r="B207" s="36" t="s">
        <v>66</v>
      </c>
      <c r="C207" s="28" t="s">
        <v>27</v>
      </c>
      <c r="D207" s="29">
        <v>0</v>
      </c>
      <c r="E207" s="30">
        <f t="shared" si="6"/>
        <v>1</v>
      </c>
      <c r="F207" s="31">
        <v>0</v>
      </c>
      <c r="G207" s="129">
        <f t="shared" si="7"/>
        <v>0</v>
      </c>
    </row>
    <row r="208" spans="2:7" ht="21" x14ac:dyDescent="0.35">
      <c r="B208" s="36" t="s">
        <v>67</v>
      </c>
      <c r="C208" s="28" t="s">
        <v>27</v>
      </c>
      <c r="D208" s="29">
        <v>0</v>
      </c>
      <c r="E208" s="30">
        <f t="shared" si="6"/>
        <v>1</v>
      </c>
      <c r="F208" s="31">
        <v>0</v>
      </c>
      <c r="G208" s="129">
        <f t="shared" si="7"/>
        <v>0</v>
      </c>
    </row>
    <row r="209" spans="2:7" ht="21" x14ac:dyDescent="0.35">
      <c r="B209" s="36" t="s">
        <v>136</v>
      </c>
      <c r="C209" s="28" t="s">
        <v>24</v>
      </c>
      <c r="D209" s="29">
        <v>0</v>
      </c>
      <c r="E209" s="30">
        <f t="shared" si="6"/>
        <v>1</v>
      </c>
      <c r="F209" s="31">
        <v>0</v>
      </c>
      <c r="G209" s="129">
        <f t="shared" si="7"/>
        <v>0</v>
      </c>
    </row>
    <row r="210" spans="2:7" ht="21" x14ac:dyDescent="0.35">
      <c r="B210" s="36" t="s">
        <v>137</v>
      </c>
      <c r="C210" s="28" t="s">
        <v>24</v>
      </c>
      <c r="D210" s="29">
        <v>0</v>
      </c>
      <c r="E210" s="30">
        <f t="shared" si="6"/>
        <v>1</v>
      </c>
      <c r="F210" s="31">
        <v>0</v>
      </c>
      <c r="G210" s="129">
        <f t="shared" si="7"/>
        <v>0</v>
      </c>
    </row>
    <row r="211" spans="2:7" ht="21" x14ac:dyDescent="0.35">
      <c r="B211" s="36" t="s">
        <v>138</v>
      </c>
      <c r="C211" s="28" t="s">
        <v>24</v>
      </c>
      <c r="D211" s="29">
        <v>0</v>
      </c>
      <c r="E211" s="30">
        <f t="shared" si="6"/>
        <v>1</v>
      </c>
      <c r="F211" s="31">
        <v>0</v>
      </c>
      <c r="G211" s="129">
        <f t="shared" si="7"/>
        <v>0</v>
      </c>
    </row>
    <row r="212" spans="2:7" ht="21" x14ac:dyDescent="0.35">
      <c r="B212" s="36" t="s">
        <v>139</v>
      </c>
      <c r="C212" s="28" t="s">
        <v>24</v>
      </c>
      <c r="D212" s="29">
        <v>0</v>
      </c>
      <c r="E212" s="30">
        <f t="shared" si="6"/>
        <v>1</v>
      </c>
      <c r="F212" s="31">
        <v>0</v>
      </c>
      <c r="G212" s="129">
        <f t="shared" si="7"/>
        <v>0</v>
      </c>
    </row>
    <row r="213" spans="2:7" ht="21" x14ac:dyDescent="0.35">
      <c r="B213" s="36" t="s">
        <v>140</v>
      </c>
      <c r="C213" s="28" t="s">
        <v>24</v>
      </c>
      <c r="D213" s="29">
        <v>0</v>
      </c>
      <c r="E213" s="30">
        <f t="shared" si="6"/>
        <v>1</v>
      </c>
      <c r="F213" s="31">
        <v>0</v>
      </c>
      <c r="G213" s="129">
        <f t="shared" si="7"/>
        <v>0</v>
      </c>
    </row>
    <row r="214" spans="2:7" ht="21" x14ac:dyDescent="0.35">
      <c r="B214" s="36" t="s">
        <v>141</v>
      </c>
      <c r="C214" s="28" t="s">
        <v>24</v>
      </c>
      <c r="D214" s="29">
        <v>0</v>
      </c>
      <c r="E214" s="30">
        <f t="shared" si="6"/>
        <v>1</v>
      </c>
      <c r="F214" s="31">
        <v>0</v>
      </c>
      <c r="G214" s="129">
        <f t="shared" si="7"/>
        <v>0</v>
      </c>
    </row>
    <row r="215" spans="2:7" ht="21" x14ac:dyDescent="0.35">
      <c r="B215" s="36" t="s">
        <v>142</v>
      </c>
      <c r="C215" s="28" t="s">
        <v>24</v>
      </c>
      <c r="D215" s="29">
        <v>0</v>
      </c>
      <c r="E215" s="30">
        <f t="shared" si="6"/>
        <v>1</v>
      </c>
      <c r="F215" s="31">
        <v>0</v>
      </c>
      <c r="G215" s="129">
        <f t="shared" si="7"/>
        <v>0</v>
      </c>
    </row>
    <row r="216" spans="2:7" ht="21" x14ac:dyDescent="0.35">
      <c r="B216" s="36" t="s">
        <v>143</v>
      </c>
      <c r="C216" s="28" t="s">
        <v>24</v>
      </c>
      <c r="D216" s="29">
        <v>0</v>
      </c>
      <c r="E216" s="30">
        <f t="shared" si="6"/>
        <v>1</v>
      </c>
      <c r="F216" s="31">
        <v>0</v>
      </c>
      <c r="G216" s="129">
        <f t="shared" si="7"/>
        <v>0</v>
      </c>
    </row>
    <row r="217" spans="2:7" ht="21" x14ac:dyDescent="0.35">
      <c r="B217" s="36" t="s">
        <v>144</v>
      </c>
      <c r="C217" s="28" t="s">
        <v>24</v>
      </c>
      <c r="D217" s="29">
        <v>0</v>
      </c>
      <c r="E217" s="30">
        <f t="shared" si="6"/>
        <v>1</v>
      </c>
      <c r="F217" s="31">
        <v>0</v>
      </c>
      <c r="G217" s="129">
        <f t="shared" si="7"/>
        <v>0</v>
      </c>
    </row>
    <row r="218" spans="2:7" ht="21" x14ac:dyDescent="0.35">
      <c r="B218" s="36" t="s">
        <v>68</v>
      </c>
      <c r="C218" s="28" t="s">
        <v>27</v>
      </c>
      <c r="D218" s="29">
        <v>0</v>
      </c>
      <c r="E218" s="30">
        <f t="shared" si="6"/>
        <v>1</v>
      </c>
      <c r="F218" s="31">
        <v>0</v>
      </c>
      <c r="G218" s="129">
        <f t="shared" si="7"/>
        <v>0</v>
      </c>
    </row>
    <row r="219" spans="2:7" ht="21" x14ac:dyDescent="0.35">
      <c r="B219" s="36" t="s">
        <v>230</v>
      </c>
      <c r="C219" s="28" t="s">
        <v>27</v>
      </c>
      <c r="D219" s="29">
        <v>0.05</v>
      </c>
      <c r="E219" s="30">
        <f t="shared" si="6"/>
        <v>0.95</v>
      </c>
      <c r="F219" s="31">
        <v>0</v>
      </c>
      <c r="G219" s="129">
        <f t="shared" si="7"/>
        <v>0</v>
      </c>
    </row>
    <row r="220" spans="2:7" ht="21" x14ac:dyDescent="0.35">
      <c r="B220" s="36" t="s">
        <v>44</v>
      </c>
      <c r="C220" s="28" t="s">
        <v>27</v>
      </c>
      <c r="D220" s="29">
        <v>0.04</v>
      </c>
      <c r="E220" s="30">
        <f t="shared" si="6"/>
        <v>0.96</v>
      </c>
      <c r="F220" s="31">
        <v>0</v>
      </c>
      <c r="G220" s="129">
        <f t="shared" si="7"/>
        <v>0</v>
      </c>
    </row>
    <row r="221" spans="2:7" ht="21" x14ac:dyDescent="0.35">
      <c r="B221" s="36" t="s">
        <v>31</v>
      </c>
      <c r="C221" s="28" t="s">
        <v>27</v>
      </c>
      <c r="D221" s="29">
        <v>0.03</v>
      </c>
      <c r="E221" s="30">
        <f t="shared" si="6"/>
        <v>0.97</v>
      </c>
      <c r="F221" s="31">
        <v>0</v>
      </c>
      <c r="G221" s="129">
        <f t="shared" si="7"/>
        <v>0</v>
      </c>
    </row>
    <row r="222" spans="2:7" ht="21" x14ac:dyDescent="0.35">
      <c r="B222" s="36" t="s">
        <v>32</v>
      </c>
      <c r="C222" s="28" t="s">
        <v>27</v>
      </c>
      <c r="D222" s="29">
        <v>0.03</v>
      </c>
      <c r="E222" s="30">
        <f t="shared" si="6"/>
        <v>0.97</v>
      </c>
      <c r="F222" s="31">
        <v>0</v>
      </c>
      <c r="G222" s="129">
        <f t="shared" si="7"/>
        <v>0</v>
      </c>
    </row>
    <row r="223" spans="2:7" ht="21" x14ac:dyDescent="0.35">
      <c r="B223" s="36" t="s">
        <v>145</v>
      </c>
      <c r="C223" s="28" t="s">
        <v>27</v>
      </c>
      <c r="D223" s="29">
        <v>0</v>
      </c>
      <c r="E223" s="30">
        <f t="shared" si="6"/>
        <v>1</v>
      </c>
      <c r="F223" s="31">
        <v>0</v>
      </c>
      <c r="G223" s="129">
        <f t="shared" si="7"/>
        <v>0</v>
      </c>
    </row>
    <row r="224" spans="2:7" ht="21" x14ac:dyDescent="0.35">
      <c r="B224" s="36" t="s">
        <v>146</v>
      </c>
      <c r="C224" s="28" t="s">
        <v>27</v>
      </c>
      <c r="D224" s="29">
        <v>0</v>
      </c>
      <c r="E224" s="30">
        <f t="shared" si="6"/>
        <v>1</v>
      </c>
      <c r="F224" s="31">
        <v>0</v>
      </c>
      <c r="G224" s="129">
        <f t="shared" si="7"/>
        <v>0</v>
      </c>
    </row>
    <row r="225" spans="2:7" ht="21" x14ac:dyDescent="0.35">
      <c r="B225" s="36" t="s">
        <v>147</v>
      </c>
      <c r="C225" s="28" t="s">
        <v>27</v>
      </c>
      <c r="D225" s="29">
        <v>0</v>
      </c>
      <c r="E225" s="30">
        <f t="shared" si="6"/>
        <v>1</v>
      </c>
      <c r="F225" s="31">
        <v>0</v>
      </c>
      <c r="G225" s="129">
        <f t="shared" si="7"/>
        <v>0</v>
      </c>
    </row>
    <row r="226" spans="2:7" ht="21" x14ac:dyDescent="0.35">
      <c r="B226" s="36" t="s">
        <v>231</v>
      </c>
      <c r="C226" s="28" t="s">
        <v>27</v>
      </c>
      <c r="D226" s="29">
        <v>0.03</v>
      </c>
      <c r="E226" s="30">
        <f t="shared" si="6"/>
        <v>0.97</v>
      </c>
      <c r="F226" s="31">
        <v>0</v>
      </c>
      <c r="G226" s="129">
        <f t="shared" si="7"/>
        <v>0</v>
      </c>
    </row>
    <row r="227" spans="2:7" ht="21" x14ac:dyDescent="0.35">
      <c r="B227" s="36" t="s">
        <v>232</v>
      </c>
      <c r="C227" s="28" t="s">
        <v>27</v>
      </c>
      <c r="D227" s="29">
        <v>0.03</v>
      </c>
      <c r="E227" s="30">
        <f t="shared" si="6"/>
        <v>0.97</v>
      </c>
      <c r="F227" s="31">
        <v>0</v>
      </c>
      <c r="G227" s="129">
        <f t="shared" si="7"/>
        <v>0</v>
      </c>
    </row>
    <row r="228" spans="2:7" ht="21" x14ac:dyDescent="0.35">
      <c r="B228" s="36" t="s">
        <v>233</v>
      </c>
      <c r="C228" s="28" t="s">
        <v>27</v>
      </c>
      <c r="D228" s="29">
        <v>0.03</v>
      </c>
      <c r="E228" s="30">
        <f t="shared" si="6"/>
        <v>0.97</v>
      </c>
      <c r="F228" s="31">
        <v>0</v>
      </c>
      <c r="G228" s="129">
        <f t="shared" si="7"/>
        <v>0</v>
      </c>
    </row>
    <row r="229" spans="2:7" ht="21" x14ac:dyDescent="0.35">
      <c r="B229" s="36" t="s">
        <v>234</v>
      </c>
      <c r="C229" s="28" t="s">
        <v>27</v>
      </c>
      <c r="D229" s="29">
        <v>0.03</v>
      </c>
      <c r="E229" s="30">
        <f t="shared" si="6"/>
        <v>0.97</v>
      </c>
      <c r="F229" s="31">
        <v>0</v>
      </c>
      <c r="G229" s="129">
        <f t="shared" si="7"/>
        <v>0</v>
      </c>
    </row>
    <row r="230" spans="2:7" ht="21" x14ac:dyDescent="0.35">
      <c r="B230" s="36" t="s">
        <v>69</v>
      </c>
      <c r="C230" s="28" t="s">
        <v>27</v>
      </c>
      <c r="D230" s="29">
        <v>0</v>
      </c>
      <c r="E230" s="30">
        <f t="shared" si="6"/>
        <v>1</v>
      </c>
      <c r="F230" s="31">
        <v>0</v>
      </c>
      <c r="G230" s="129">
        <f t="shared" si="7"/>
        <v>0</v>
      </c>
    </row>
    <row r="231" spans="2:7" ht="21" x14ac:dyDescent="0.35">
      <c r="B231" s="36" t="s">
        <v>70</v>
      </c>
      <c r="C231" s="28" t="s">
        <v>27</v>
      </c>
      <c r="D231" s="29">
        <v>0</v>
      </c>
      <c r="E231" s="30">
        <f t="shared" si="6"/>
        <v>1</v>
      </c>
      <c r="F231" s="31">
        <v>0</v>
      </c>
      <c r="G231" s="129">
        <f t="shared" si="7"/>
        <v>0</v>
      </c>
    </row>
    <row r="232" spans="2:7" ht="21" x14ac:dyDescent="0.35">
      <c r="B232" s="36" t="s">
        <v>84</v>
      </c>
      <c r="C232" s="28" t="s">
        <v>27</v>
      </c>
      <c r="D232" s="29">
        <v>0.05</v>
      </c>
      <c r="E232" s="30">
        <f t="shared" si="6"/>
        <v>0.95</v>
      </c>
      <c r="F232" s="31">
        <v>0</v>
      </c>
      <c r="G232" s="129">
        <f t="shared" si="7"/>
        <v>0</v>
      </c>
    </row>
    <row r="233" spans="2:7" ht="21" x14ac:dyDescent="0.35">
      <c r="B233" s="36" t="s">
        <v>197</v>
      </c>
      <c r="C233" s="28" t="s">
        <v>27</v>
      </c>
      <c r="D233" s="29">
        <v>0</v>
      </c>
      <c r="E233" s="30">
        <f t="shared" si="6"/>
        <v>1</v>
      </c>
      <c r="F233" s="31">
        <v>0</v>
      </c>
      <c r="G233" s="129">
        <f t="shared" si="7"/>
        <v>0</v>
      </c>
    </row>
    <row r="234" spans="2:7" ht="21" x14ac:dyDescent="0.35">
      <c r="B234" s="36" t="s">
        <v>196</v>
      </c>
      <c r="C234" s="28" t="s">
        <v>24</v>
      </c>
      <c r="D234" s="29">
        <v>0</v>
      </c>
      <c r="E234" s="30">
        <f t="shared" si="6"/>
        <v>1</v>
      </c>
      <c r="F234" s="31">
        <v>0</v>
      </c>
      <c r="G234" s="129">
        <f t="shared" si="7"/>
        <v>0</v>
      </c>
    </row>
    <row r="235" spans="2:7" ht="21" x14ac:dyDescent="0.35">
      <c r="B235" s="36" t="s">
        <v>148</v>
      </c>
      <c r="C235" s="28" t="s">
        <v>24</v>
      </c>
      <c r="D235" s="29">
        <v>0</v>
      </c>
      <c r="E235" s="30">
        <f t="shared" si="6"/>
        <v>1</v>
      </c>
      <c r="F235" s="31">
        <v>0</v>
      </c>
      <c r="G235" s="129">
        <f t="shared" si="7"/>
        <v>0</v>
      </c>
    </row>
    <row r="236" spans="2:7" ht="21" x14ac:dyDescent="0.35">
      <c r="B236" s="36" t="s">
        <v>260</v>
      </c>
      <c r="C236" s="28" t="s">
        <v>24</v>
      </c>
      <c r="D236" s="29">
        <v>0</v>
      </c>
      <c r="E236" s="30">
        <f t="shared" si="6"/>
        <v>1</v>
      </c>
      <c r="F236" s="31">
        <v>0</v>
      </c>
      <c r="G236" s="129">
        <f t="shared" si="7"/>
        <v>0</v>
      </c>
    </row>
    <row r="237" spans="2:7" ht="21" x14ac:dyDescent="0.35">
      <c r="B237" s="36" t="s">
        <v>71</v>
      </c>
      <c r="C237" s="28" t="s">
        <v>24</v>
      </c>
      <c r="D237" s="29">
        <v>0</v>
      </c>
      <c r="E237" s="30">
        <f t="shared" si="6"/>
        <v>1</v>
      </c>
      <c r="F237" s="31">
        <v>0</v>
      </c>
      <c r="G237" s="129">
        <f t="shared" si="7"/>
        <v>0</v>
      </c>
    </row>
    <row r="238" spans="2:7" ht="21" x14ac:dyDescent="0.35">
      <c r="B238" s="36" t="s">
        <v>72</v>
      </c>
      <c r="C238" s="28" t="s">
        <v>24</v>
      </c>
      <c r="D238" s="29">
        <v>0</v>
      </c>
      <c r="E238" s="30">
        <f t="shared" si="6"/>
        <v>1</v>
      </c>
      <c r="F238" s="31">
        <v>0</v>
      </c>
      <c r="G238" s="129">
        <f t="shared" si="7"/>
        <v>0</v>
      </c>
    </row>
    <row r="239" spans="2:7" ht="21" x14ac:dyDescent="0.35">
      <c r="B239" s="36" t="s">
        <v>261</v>
      </c>
      <c r="C239" s="28" t="s">
        <v>24</v>
      </c>
      <c r="D239" s="29">
        <v>0</v>
      </c>
      <c r="E239" s="30">
        <f t="shared" si="6"/>
        <v>1</v>
      </c>
      <c r="F239" s="31">
        <v>0</v>
      </c>
      <c r="G239" s="129">
        <f t="shared" si="7"/>
        <v>0</v>
      </c>
    </row>
    <row r="240" spans="2:7" ht="21" x14ac:dyDescent="0.35">
      <c r="B240" s="36" t="s">
        <v>262</v>
      </c>
      <c r="C240" s="28" t="s">
        <v>24</v>
      </c>
      <c r="D240" s="29">
        <v>0</v>
      </c>
      <c r="E240" s="30">
        <f t="shared" ref="E240:E251" si="8">100%-D240</f>
        <v>1</v>
      </c>
      <c r="F240" s="31">
        <v>0</v>
      </c>
      <c r="G240" s="129">
        <f t="shared" si="7"/>
        <v>0</v>
      </c>
    </row>
    <row r="241" spans="2:7" ht="21" x14ac:dyDescent="0.35">
      <c r="B241" s="36" t="s">
        <v>256</v>
      </c>
      <c r="C241" s="28" t="s">
        <v>24</v>
      </c>
      <c r="D241" s="29">
        <v>0</v>
      </c>
      <c r="E241" s="30">
        <f t="shared" si="8"/>
        <v>1</v>
      </c>
      <c r="F241" s="31">
        <v>0</v>
      </c>
      <c r="G241" s="129">
        <f t="shared" si="7"/>
        <v>0</v>
      </c>
    </row>
    <row r="242" spans="2:7" ht="21" x14ac:dyDescent="0.35">
      <c r="B242" s="36" t="s">
        <v>149</v>
      </c>
      <c r="C242" s="28" t="s">
        <v>102</v>
      </c>
      <c r="D242" s="29">
        <v>0</v>
      </c>
      <c r="E242" s="30">
        <f t="shared" si="8"/>
        <v>1</v>
      </c>
      <c r="F242" s="31">
        <v>0</v>
      </c>
      <c r="G242" s="129">
        <f t="shared" si="7"/>
        <v>0</v>
      </c>
    </row>
    <row r="243" spans="2:7" ht="21" x14ac:dyDescent="0.35">
      <c r="B243" s="36" t="s">
        <v>98</v>
      </c>
      <c r="C243" s="28" t="s">
        <v>24</v>
      </c>
      <c r="D243" s="29">
        <v>0</v>
      </c>
      <c r="E243" s="30">
        <f t="shared" si="8"/>
        <v>1</v>
      </c>
      <c r="F243" s="31">
        <v>0</v>
      </c>
      <c r="G243" s="129">
        <f t="shared" si="7"/>
        <v>0</v>
      </c>
    </row>
    <row r="244" spans="2:7" ht="21" x14ac:dyDescent="0.35">
      <c r="B244" s="73" t="s">
        <v>235</v>
      </c>
      <c r="C244" s="77" t="s">
        <v>27</v>
      </c>
      <c r="D244" s="78">
        <v>0.03</v>
      </c>
      <c r="E244" s="76">
        <f t="shared" si="8"/>
        <v>0.97</v>
      </c>
      <c r="F244" s="72">
        <v>1.1000000000000001</v>
      </c>
      <c r="G244" s="129">
        <f t="shared" si="7"/>
        <v>1.1340206185567012</v>
      </c>
    </row>
    <row r="245" spans="2:7" ht="21" x14ac:dyDescent="0.35">
      <c r="B245" s="36" t="s">
        <v>236</v>
      </c>
      <c r="C245" s="28" t="s">
        <v>27</v>
      </c>
      <c r="D245" s="29">
        <v>0.04</v>
      </c>
      <c r="E245" s="30">
        <f t="shared" si="8"/>
        <v>0.96</v>
      </c>
      <c r="F245" s="31">
        <v>0</v>
      </c>
      <c r="G245" s="129">
        <f t="shared" si="7"/>
        <v>0</v>
      </c>
    </row>
    <row r="246" spans="2:7" ht="21" x14ac:dyDescent="0.35">
      <c r="B246" s="36" t="s">
        <v>237</v>
      </c>
      <c r="C246" s="28" t="s">
        <v>27</v>
      </c>
      <c r="D246" s="29">
        <v>0.12</v>
      </c>
      <c r="E246" s="30">
        <f t="shared" si="8"/>
        <v>0.88</v>
      </c>
      <c r="F246" s="31">
        <v>0</v>
      </c>
      <c r="G246" s="129">
        <f t="shared" si="7"/>
        <v>0</v>
      </c>
    </row>
    <row r="247" spans="2:7" ht="21" x14ac:dyDescent="0.35">
      <c r="B247" s="36" t="s">
        <v>150</v>
      </c>
      <c r="C247" s="28" t="s">
        <v>27</v>
      </c>
      <c r="D247" s="29">
        <v>0</v>
      </c>
      <c r="E247" s="30">
        <f t="shared" si="8"/>
        <v>1</v>
      </c>
      <c r="F247" s="31">
        <v>0</v>
      </c>
      <c r="G247" s="129">
        <f t="shared" si="7"/>
        <v>0</v>
      </c>
    </row>
    <row r="248" spans="2:7" ht="21" x14ac:dyDescent="0.35">
      <c r="B248" s="36" t="s">
        <v>198</v>
      </c>
      <c r="C248" s="28" t="s">
        <v>27</v>
      </c>
      <c r="D248" s="29">
        <v>0</v>
      </c>
      <c r="E248" s="30">
        <f t="shared" si="8"/>
        <v>1</v>
      </c>
      <c r="F248" s="31">
        <v>0</v>
      </c>
      <c r="G248" s="129">
        <f t="shared" si="7"/>
        <v>0</v>
      </c>
    </row>
    <row r="249" spans="2:7" ht="21" x14ac:dyDescent="0.35">
      <c r="B249" s="36" t="s">
        <v>199</v>
      </c>
      <c r="C249" s="28" t="s">
        <v>27</v>
      </c>
      <c r="D249" s="29">
        <v>0</v>
      </c>
      <c r="E249" s="30">
        <f t="shared" si="8"/>
        <v>1</v>
      </c>
      <c r="F249" s="31">
        <v>0</v>
      </c>
      <c r="G249" s="129">
        <f t="shared" si="7"/>
        <v>0</v>
      </c>
    </row>
    <row r="250" spans="2:7" ht="21" x14ac:dyDescent="0.35">
      <c r="B250" s="36" t="s">
        <v>238</v>
      </c>
      <c r="C250" s="28" t="s">
        <v>27</v>
      </c>
      <c r="D250" s="29">
        <v>0.1</v>
      </c>
      <c r="E250" s="30">
        <f t="shared" si="8"/>
        <v>0.9</v>
      </c>
      <c r="F250" s="31">
        <v>0</v>
      </c>
      <c r="G250" s="129">
        <f t="shared" si="7"/>
        <v>0</v>
      </c>
    </row>
    <row r="251" spans="2:7" ht="21" x14ac:dyDescent="0.35">
      <c r="B251" s="37" t="s">
        <v>239</v>
      </c>
      <c r="C251" s="32" t="s">
        <v>27</v>
      </c>
      <c r="D251" s="33">
        <v>0.1</v>
      </c>
      <c r="E251" s="34">
        <f t="shared" si="8"/>
        <v>0.9</v>
      </c>
      <c r="F251" s="35">
        <v>0</v>
      </c>
      <c r="G251" s="129">
        <f t="shared" si="7"/>
        <v>0</v>
      </c>
    </row>
    <row r="252" spans="2:7" x14ac:dyDescent="0.25">
      <c r="B252" s="27"/>
      <c r="C252" s="18" t="s">
        <v>13</v>
      </c>
      <c r="D252" s="19" t="s">
        <v>13</v>
      </c>
      <c r="E252" s="2"/>
      <c r="F252" s="2"/>
      <c r="G252" s="2"/>
    </row>
    <row r="253" spans="2:7" x14ac:dyDescent="0.25">
      <c r="B253" s="27"/>
      <c r="C253" s="18" t="s">
        <v>13</v>
      </c>
      <c r="D253" s="19"/>
      <c r="E253" s="2"/>
      <c r="F253" s="2"/>
      <c r="G253" s="2"/>
    </row>
    <row r="254" spans="2:7" x14ac:dyDescent="0.25">
      <c r="B254" s="2"/>
      <c r="C254" s="2"/>
      <c r="D254" s="2"/>
      <c r="E254" s="2"/>
      <c r="F254" s="2"/>
      <c r="G254" s="2"/>
    </row>
    <row r="255" spans="2:7" x14ac:dyDescent="0.25">
      <c r="B255" s="2"/>
      <c r="C255" s="2"/>
      <c r="D255" s="2"/>
      <c r="E255" s="2"/>
      <c r="F255" s="2"/>
      <c r="G255" s="2"/>
    </row>
    <row r="256" spans="2:7" x14ac:dyDescent="0.25">
      <c r="B256" s="2"/>
      <c r="C256" s="2"/>
      <c r="D256" s="2"/>
      <c r="E256" s="2"/>
      <c r="F256" s="2"/>
      <c r="G256" s="2"/>
    </row>
    <row r="257" spans="2:7" x14ac:dyDescent="0.25">
      <c r="B257" s="2"/>
      <c r="C257" s="2"/>
      <c r="D257" s="2"/>
      <c r="E257" s="2"/>
      <c r="F257" s="2"/>
      <c r="G257" s="2"/>
    </row>
  </sheetData>
  <sortState xmlns:xlrd2="http://schemas.microsoft.com/office/spreadsheetml/2017/richdata2" ref="B12:D253">
    <sortCondition ref="B12"/>
  </sortState>
  <mergeCells count="1">
    <mergeCell ref="A1:M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P37"/>
  <sheetViews>
    <sheetView tabSelected="1" topLeftCell="A19" zoomScale="80" zoomScaleNormal="80" workbookViewId="0">
      <selection activeCell="H33" sqref="H33"/>
    </sheetView>
  </sheetViews>
  <sheetFormatPr baseColWidth="10" defaultRowHeight="15" x14ac:dyDescent="0.25"/>
  <cols>
    <col min="1" max="1" width="4.85546875" customWidth="1"/>
    <col min="2" max="2" width="26.85546875" customWidth="1"/>
    <col min="3" max="3" width="25.5703125" customWidth="1"/>
    <col min="4" max="4" width="16.28515625" customWidth="1"/>
    <col min="5" max="5" width="18.42578125" customWidth="1"/>
    <col min="6" max="6" width="22.28515625" customWidth="1"/>
    <col min="7" max="7" width="18.5703125" customWidth="1"/>
    <col min="8" max="8" width="13.42578125" customWidth="1"/>
    <col min="9" max="9" width="5.5703125" customWidth="1"/>
    <col min="10" max="10" width="13.85546875" customWidth="1"/>
    <col min="11" max="11" width="18" customWidth="1"/>
    <col min="12" max="12" width="20.85546875" customWidth="1"/>
    <col min="13" max="13" width="18.7109375" customWidth="1"/>
    <col min="14" max="14" width="14.140625" customWidth="1"/>
  </cols>
  <sheetData>
    <row r="1" spans="1:16" ht="15" customHeight="1" x14ac:dyDescent="0.25">
      <c r="B1" s="192" t="s">
        <v>278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</row>
    <row r="2" spans="1:16" ht="15" customHeight="1" x14ac:dyDescent="0.25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16" ht="15" customHeight="1" x14ac:dyDescent="0.25"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6" ht="15" customHeight="1" x14ac:dyDescent="0.2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6" ht="15" customHeight="1" x14ac:dyDescent="0.2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</row>
    <row r="6" spans="1:16" ht="15" customHeight="1" x14ac:dyDescent="0.25"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</row>
    <row r="7" spans="1:16" ht="15" customHeight="1" x14ac:dyDescent="0.25"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</row>
    <row r="8" spans="1:16" ht="15" customHeight="1" x14ac:dyDescent="0.25"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</row>
    <row r="9" spans="1:16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6" ht="31.5" x14ac:dyDescent="0.5">
      <c r="B10" s="46"/>
      <c r="C10" s="46"/>
      <c r="D10" s="46"/>
      <c r="E10" s="46"/>
      <c r="F10" s="47" t="s">
        <v>315</v>
      </c>
      <c r="G10" s="46"/>
      <c r="H10" s="46"/>
      <c r="I10" s="46"/>
      <c r="J10" s="46"/>
      <c r="K10" s="46"/>
      <c r="L10" s="46"/>
      <c r="M10" s="46"/>
      <c r="N10" s="46"/>
    </row>
    <row r="11" spans="1:16" ht="19.5" thickBot="1" x14ac:dyDescent="0.35">
      <c r="D11" s="44"/>
      <c r="F11" t="s">
        <v>13</v>
      </c>
      <c r="G11" s="43" t="s">
        <v>13</v>
      </c>
      <c r="H11" s="45" t="s">
        <v>13</v>
      </c>
      <c r="I11" s="45"/>
    </row>
    <row r="12" spans="1:16" ht="19.5" thickBot="1" x14ac:dyDescent="0.35">
      <c r="B12" s="115" t="s">
        <v>277</v>
      </c>
      <c r="C12" s="116">
        <v>43811</v>
      </c>
      <c r="D12" s="95"/>
      <c r="E12" s="109"/>
      <c r="F12" s="92" t="s">
        <v>13</v>
      </c>
    </row>
    <row r="13" spans="1:16" ht="38.25" customHeight="1" thickBot="1" x14ac:dyDescent="0.35">
      <c r="B13" s="117" t="s">
        <v>298</v>
      </c>
      <c r="C13" s="118" t="s">
        <v>284</v>
      </c>
      <c r="F13" s="146" t="s">
        <v>276</v>
      </c>
      <c r="G13" s="70"/>
      <c r="H13" s="144">
        <v>1</v>
      </c>
      <c r="I13" s="68"/>
      <c r="L13" s="146" t="s">
        <v>276</v>
      </c>
      <c r="M13" s="70"/>
      <c r="N13" s="145">
        <v>4</v>
      </c>
    </row>
    <row r="14" spans="1:16" ht="45.75" thickBot="1" x14ac:dyDescent="0.3">
      <c r="A14" s="86"/>
      <c r="B14" s="65" t="s">
        <v>266</v>
      </c>
      <c r="C14" s="59" t="s">
        <v>1</v>
      </c>
      <c r="D14" s="60" t="s">
        <v>281</v>
      </c>
      <c r="E14" s="59" t="s">
        <v>268</v>
      </c>
      <c r="F14" s="143" t="s">
        <v>269</v>
      </c>
      <c r="G14" s="59" t="s">
        <v>267</v>
      </c>
      <c r="H14" s="60" t="s">
        <v>295</v>
      </c>
      <c r="I14" s="66"/>
      <c r="J14" s="60" t="s">
        <v>326</v>
      </c>
      <c r="K14" s="59" t="s">
        <v>268</v>
      </c>
      <c r="L14" s="143" t="s">
        <v>269</v>
      </c>
      <c r="M14" s="59" t="s">
        <v>267</v>
      </c>
      <c r="N14" s="61" t="s">
        <v>299</v>
      </c>
    </row>
    <row r="15" spans="1:16" ht="21" x14ac:dyDescent="0.35">
      <c r="A15" s="63">
        <v>1</v>
      </c>
      <c r="B15" s="147" t="s">
        <v>325</v>
      </c>
      <c r="C15" s="152" t="s">
        <v>8</v>
      </c>
      <c r="D15" s="153">
        <f>+'GUIA PRECIOS DE MERCADO Y MERMA'!F186</f>
        <v>6.65</v>
      </c>
      <c r="E15" s="154">
        <f>+'GUIA PRECIOS DE MERCADO Y MERMA'!E186</f>
        <v>0.81</v>
      </c>
      <c r="F15" s="153">
        <f>+D15/E15</f>
        <v>8.2098765432098766</v>
      </c>
      <c r="G15" s="155">
        <v>0.15</v>
      </c>
      <c r="H15" s="153">
        <f>+F15*G15</f>
        <v>1.2314814814814814</v>
      </c>
      <c r="I15" s="156"/>
      <c r="J15" s="153">
        <f>+D15</f>
        <v>6.65</v>
      </c>
      <c r="K15" s="154">
        <f>+E15</f>
        <v>0.81</v>
      </c>
      <c r="L15" s="153">
        <f>+F15</f>
        <v>8.2098765432098766</v>
      </c>
      <c r="M15" s="155">
        <f>+G15*$N$13</f>
        <v>0.6</v>
      </c>
      <c r="N15" s="157">
        <f>+L15*M15</f>
        <v>4.9259259259259256</v>
      </c>
      <c r="O15" s="44"/>
      <c r="P15" s="186"/>
    </row>
    <row r="16" spans="1:16" ht="21" x14ac:dyDescent="0.35">
      <c r="A16" s="63">
        <f>+A15+1</f>
        <v>2</v>
      </c>
      <c r="B16" s="93" t="s">
        <v>14</v>
      </c>
      <c r="C16" s="152" t="s">
        <v>8</v>
      </c>
      <c r="D16" s="87">
        <f>+'GUIA PRECIOS DE MERCADO Y MERMA'!F244</f>
        <v>1.1000000000000001</v>
      </c>
      <c r="E16" s="158">
        <f>+'GUIA PRECIOS DE MERCADO Y MERMA'!E244</f>
        <v>0.97</v>
      </c>
      <c r="F16" s="87">
        <f t="shared" ref="F16:F27" si="0">+D16/E16</f>
        <v>1.1340206185567012</v>
      </c>
      <c r="G16" s="159">
        <v>0.01</v>
      </c>
      <c r="H16" s="153">
        <f t="shared" ref="H16:H27" si="1">+F16*G16</f>
        <v>1.1340206185567012E-2</v>
      </c>
      <c r="I16" s="160"/>
      <c r="J16" s="153">
        <f t="shared" ref="J16:J26" si="2">+D16</f>
        <v>1.1000000000000001</v>
      </c>
      <c r="K16" s="154">
        <f t="shared" ref="K16:K26" si="3">+E16</f>
        <v>0.97</v>
      </c>
      <c r="L16" s="153">
        <f t="shared" ref="L16:L26" si="4">+F16</f>
        <v>1.1340206185567012</v>
      </c>
      <c r="M16" s="155">
        <f t="shared" ref="M16:M26" si="5">+G16*$N$13</f>
        <v>0.04</v>
      </c>
      <c r="N16" s="157">
        <f t="shared" ref="N16:N27" si="6">+L16*M16</f>
        <v>4.5360824742268047E-2</v>
      </c>
      <c r="O16" s="44"/>
      <c r="P16" s="186"/>
    </row>
    <row r="17" spans="1:16" ht="21" x14ac:dyDescent="0.35">
      <c r="A17" s="63">
        <f t="shared" ref="A17:A24" si="7">+A16+1</f>
        <v>3</v>
      </c>
      <c r="B17" s="93" t="s">
        <v>241</v>
      </c>
      <c r="C17" s="152" t="s">
        <v>8</v>
      </c>
      <c r="D17" s="87">
        <f>+'GUIA PRECIOS DE MERCADO Y MERMA'!F24</f>
        <v>1.72</v>
      </c>
      <c r="E17" s="158">
        <f>+'GUIA PRECIOS DE MERCADO Y MERMA'!E24</f>
        <v>0.88</v>
      </c>
      <c r="F17" s="87">
        <f t="shared" si="0"/>
        <v>1.9545454545454546</v>
      </c>
      <c r="G17" s="159">
        <v>5.0000000000000001E-3</v>
      </c>
      <c r="H17" s="153">
        <f t="shared" si="1"/>
        <v>9.7727272727272732E-3</v>
      </c>
      <c r="I17" s="160"/>
      <c r="J17" s="153">
        <f t="shared" si="2"/>
        <v>1.72</v>
      </c>
      <c r="K17" s="154">
        <f t="shared" si="3"/>
        <v>0.88</v>
      </c>
      <c r="L17" s="153">
        <f t="shared" si="4"/>
        <v>1.9545454545454546</v>
      </c>
      <c r="M17" s="155">
        <f t="shared" si="5"/>
        <v>0.02</v>
      </c>
      <c r="N17" s="157">
        <f t="shared" si="6"/>
        <v>3.9090909090909093E-2</v>
      </c>
      <c r="O17" s="44"/>
      <c r="P17" s="186"/>
    </row>
    <row r="18" spans="1:16" ht="19.5" customHeight="1" x14ac:dyDescent="0.35">
      <c r="A18" s="63">
        <f t="shared" si="7"/>
        <v>4</v>
      </c>
      <c r="B18" s="148" t="s">
        <v>288</v>
      </c>
      <c r="C18" s="161" t="s">
        <v>8</v>
      </c>
      <c r="D18" s="162">
        <f>+'GUIA PRECIOS DE MERCADO Y MERMA'!F61</f>
        <v>5.97</v>
      </c>
      <c r="E18" s="163">
        <f>+'GUIA PRECIOS DE MERCADO Y MERMA'!E61</f>
        <v>0.91</v>
      </c>
      <c r="F18" s="162">
        <f t="shared" si="0"/>
        <v>6.5604395604395602</v>
      </c>
      <c r="G18" s="164">
        <v>1.4999999999999999E-2</v>
      </c>
      <c r="H18" s="165">
        <f t="shared" si="1"/>
        <v>9.8406593406593398E-2</v>
      </c>
      <c r="I18" s="166"/>
      <c r="J18" s="165">
        <f t="shared" si="2"/>
        <v>5.97</v>
      </c>
      <c r="K18" s="167">
        <f t="shared" si="3"/>
        <v>0.91</v>
      </c>
      <c r="L18" s="165">
        <f t="shared" si="4"/>
        <v>6.5604395604395602</v>
      </c>
      <c r="M18" s="168">
        <f t="shared" si="5"/>
        <v>0.06</v>
      </c>
      <c r="N18" s="169">
        <f t="shared" si="6"/>
        <v>0.39362637362637359</v>
      </c>
      <c r="O18" s="44"/>
      <c r="P18" s="186"/>
    </row>
    <row r="19" spans="1:16" ht="21" x14ac:dyDescent="0.35">
      <c r="A19" s="63">
        <f t="shared" si="7"/>
        <v>5</v>
      </c>
      <c r="B19" s="93" t="s">
        <v>287</v>
      </c>
      <c r="C19" s="152" t="s">
        <v>292</v>
      </c>
      <c r="D19" s="87">
        <f>+'GUIA PRECIOS DE MERCADO Y MERMA'!F127</f>
        <v>1.5</v>
      </c>
      <c r="E19" s="158">
        <f>+'GUIA PRECIOS DE MERCADO Y MERMA'!E127</f>
        <v>1</v>
      </c>
      <c r="F19" s="87">
        <f t="shared" si="0"/>
        <v>1.5</v>
      </c>
      <c r="G19" s="170">
        <v>0.125</v>
      </c>
      <c r="H19" s="153">
        <f t="shared" si="1"/>
        <v>0.1875</v>
      </c>
      <c r="I19" s="171"/>
      <c r="J19" s="153">
        <f t="shared" si="2"/>
        <v>1.5</v>
      </c>
      <c r="K19" s="154">
        <f t="shared" si="3"/>
        <v>1</v>
      </c>
      <c r="L19" s="153">
        <f t="shared" si="4"/>
        <v>1.5</v>
      </c>
      <c r="M19" s="172">
        <f t="shared" si="5"/>
        <v>0.5</v>
      </c>
      <c r="N19" s="157">
        <f t="shared" si="6"/>
        <v>0.75</v>
      </c>
      <c r="O19" s="44"/>
      <c r="P19" s="186"/>
    </row>
    <row r="20" spans="1:16" ht="21" x14ac:dyDescent="0.35">
      <c r="A20" s="63">
        <f t="shared" si="7"/>
        <v>6</v>
      </c>
      <c r="B20" s="149" t="s">
        <v>291</v>
      </c>
      <c r="C20" s="173" t="s">
        <v>8</v>
      </c>
      <c r="D20" s="87">
        <f>+'GUIA PRECIOS DE MERCADO Y MERMA'!F59</f>
        <v>3.1</v>
      </c>
      <c r="E20" s="158">
        <f>+'GUIA PRECIOS DE MERCADO Y MERMA'!E59</f>
        <v>0.91</v>
      </c>
      <c r="F20" s="87">
        <f t="shared" si="0"/>
        <v>3.4065934065934065</v>
      </c>
      <c r="G20" s="170">
        <v>2.5000000000000001E-2</v>
      </c>
      <c r="H20" s="153">
        <f t="shared" si="1"/>
        <v>8.5164835164835168E-2</v>
      </c>
      <c r="I20" s="171"/>
      <c r="J20" s="153">
        <f t="shared" si="2"/>
        <v>3.1</v>
      </c>
      <c r="K20" s="154">
        <f t="shared" si="3"/>
        <v>0.91</v>
      </c>
      <c r="L20" s="153">
        <f t="shared" si="4"/>
        <v>3.4065934065934065</v>
      </c>
      <c r="M20" s="172">
        <f t="shared" si="5"/>
        <v>0.1</v>
      </c>
      <c r="N20" s="157">
        <f t="shared" si="6"/>
        <v>0.34065934065934067</v>
      </c>
      <c r="O20" s="44"/>
      <c r="P20" s="186"/>
    </row>
    <row r="21" spans="1:16" ht="21" x14ac:dyDescent="0.35">
      <c r="A21" s="63">
        <f t="shared" si="7"/>
        <v>7</v>
      </c>
      <c r="B21" s="93" t="s">
        <v>285</v>
      </c>
      <c r="C21" s="173" t="s">
        <v>8</v>
      </c>
      <c r="D21" s="87">
        <f>+'GUIA PRECIOS DE MERCADO Y MERMA'!F205</f>
        <v>0.5</v>
      </c>
      <c r="E21" s="158">
        <f>+'GUIA PRECIOS DE MERCADO Y MERMA'!E205</f>
        <v>1</v>
      </c>
      <c r="F21" s="87">
        <f t="shared" si="0"/>
        <v>0.5</v>
      </c>
      <c r="G21" s="170">
        <v>5.0000000000000001E-3</v>
      </c>
      <c r="H21" s="155">
        <f t="shared" si="1"/>
        <v>2.5000000000000001E-3</v>
      </c>
      <c r="I21" s="171"/>
      <c r="J21" s="153">
        <f t="shared" si="2"/>
        <v>0.5</v>
      </c>
      <c r="K21" s="154">
        <f t="shared" si="3"/>
        <v>1</v>
      </c>
      <c r="L21" s="153">
        <f t="shared" si="4"/>
        <v>0.5</v>
      </c>
      <c r="M21" s="172">
        <f t="shared" si="5"/>
        <v>0.02</v>
      </c>
      <c r="N21" s="157">
        <f t="shared" si="6"/>
        <v>0.01</v>
      </c>
      <c r="O21" s="44"/>
      <c r="P21" s="186"/>
    </row>
    <row r="22" spans="1:16" ht="21" x14ac:dyDescent="0.35">
      <c r="A22" s="63">
        <f t="shared" si="7"/>
        <v>8</v>
      </c>
      <c r="B22" s="93" t="s">
        <v>3</v>
      </c>
      <c r="C22" s="173" t="s">
        <v>8</v>
      </c>
      <c r="D22" s="87">
        <f>+'GUIA PRECIOS DE MERCADO Y MERMA'!F180</f>
        <v>12</v>
      </c>
      <c r="E22" s="158">
        <f>+'GUIA PRECIOS DE MERCADO Y MERMA'!E180</f>
        <v>1</v>
      </c>
      <c r="F22" s="87">
        <f t="shared" si="0"/>
        <v>12</v>
      </c>
      <c r="G22" s="170">
        <v>5.0000000000000001E-3</v>
      </c>
      <c r="H22" s="153">
        <f t="shared" si="1"/>
        <v>0.06</v>
      </c>
      <c r="I22" s="171"/>
      <c r="J22" s="153">
        <f t="shared" si="2"/>
        <v>12</v>
      </c>
      <c r="K22" s="154">
        <f t="shared" si="3"/>
        <v>1</v>
      </c>
      <c r="L22" s="153">
        <f t="shared" si="4"/>
        <v>12</v>
      </c>
      <c r="M22" s="172">
        <f t="shared" si="5"/>
        <v>0.02</v>
      </c>
      <c r="N22" s="157">
        <f t="shared" si="6"/>
        <v>0.24</v>
      </c>
      <c r="O22" s="44"/>
      <c r="P22" s="186"/>
    </row>
    <row r="23" spans="1:16" ht="21" x14ac:dyDescent="0.35">
      <c r="A23" s="63">
        <f t="shared" si="7"/>
        <v>9</v>
      </c>
      <c r="B23" s="93" t="s">
        <v>286</v>
      </c>
      <c r="C23" s="173" t="s">
        <v>8</v>
      </c>
      <c r="D23" s="87">
        <f>+'GUIA PRECIOS DE MERCADO Y MERMA'!F192</f>
        <v>23</v>
      </c>
      <c r="E23" s="158">
        <f>+'GUIA PRECIOS DE MERCADO Y MERMA'!E192</f>
        <v>0.97</v>
      </c>
      <c r="F23" s="87">
        <f t="shared" si="0"/>
        <v>23.711340206185568</v>
      </c>
      <c r="G23" s="170">
        <v>0.03</v>
      </c>
      <c r="H23" s="153">
        <f t="shared" si="1"/>
        <v>0.71134020618556704</v>
      </c>
      <c r="I23" s="171"/>
      <c r="J23" s="153">
        <f t="shared" si="2"/>
        <v>23</v>
      </c>
      <c r="K23" s="154">
        <f t="shared" si="3"/>
        <v>0.97</v>
      </c>
      <c r="L23" s="153">
        <f t="shared" si="4"/>
        <v>23.711340206185568</v>
      </c>
      <c r="M23" s="172">
        <f t="shared" si="5"/>
        <v>0.12</v>
      </c>
      <c r="N23" s="157">
        <f t="shared" si="6"/>
        <v>2.8453608247422681</v>
      </c>
      <c r="O23" s="44"/>
      <c r="P23" s="186"/>
    </row>
    <row r="24" spans="1:16" ht="21" x14ac:dyDescent="0.35">
      <c r="A24" s="63">
        <f t="shared" si="7"/>
        <v>10</v>
      </c>
      <c r="B24" s="93" t="s">
        <v>290</v>
      </c>
      <c r="C24" s="173" t="s">
        <v>292</v>
      </c>
      <c r="D24" s="87">
        <f>+'GUIA PRECIOS DE MERCADO Y MERMA'!F12</f>
        <v>2.5</v>
      </c>
      <c r="E24" s="158">
        <f>+'GUIA PRECIOS DE MERCADO Y MERMA'!E12</f>
        <v>1</v>
      </c>
      <c r="F24" s="87">
        <f t="shared" si="0"/>
        <v>2.5</v>
      </c>
      <c r="G24" s="170">
        <v>5.0000000000000001E-3</v>
      </c>
      <c r="H24" s="153">
        <f t="shared" si="1"/>
        <v>1.2500000000000001E-2</v>
      </c>
      <c r="I24" s="171"/>
      <c r="J24" s="153">
        <f t="shared" si="2"/>
        <v>2.5</v>
      </c>
      <c r="K24" s="154">
        <f t="shared" si="3"/>
        <v>1</v>
      </c>
      <c r="L24" s="153">
        <f t="shared" si="4"/>
        <v>2.5</v>
      </c>
      <c r="M24" s="170">
        <f t="shared" si="5"/>
        <v>0.02</v>
      </c>
      <c r="N24" s="107">
        <f t="shared" si="6"/>
        <v>0.05</v>
      </c>
      <c r="O24" s="174"/>
      <c r="P24" s="187"/>
    </row>
    <row r="25" spans="1:16" ht="21" x14ac:dyDescent="0.35">
      <c r="A25" s="63">
        <f>+A24+1</f>
        <v>11</v>
      </c>
      <c r="B25" s="93" t="s">
        <v>7</v>
      </c>
      <c r="C25" s="173" t="s">
        <v>8</v>
      </c>
      <c r="D25" s="87">
        <f>+'GUIA PRECIOS DE MERCADO Y MERMA'!F19</f>
        <v>4.83</v>
      </c>
      <c r="E25" s="175">
        <f>+'GUIA PRECIOS DE MERCADO Y MERMA'!E19</f>
        <v>0.95</v>
      </c>
      <c r="F25" s="87">
        <f t="shared" si="0"/>
        <v>5.0842105263157897</v>
      </c>
      <c r="G25" s="159">
        <v>4.0000000000000001E-3</v>
      </c>
      <c r="H25" s="153">
        <f t="shared" si="1"/>
        <v>2.033684210526316E-2</v>
      </c>
      <c r="I25" s="171"/>
      <c r="J25" s="153">
        <f t="shared" si="2"/>
        <v>4.83</v>
      </c>
      <c r="K25" s="154">
        <f t="shared" si="3"/>
        <v>0.95</v>
      </c>
      <c r="L25" s="153">
        <f t="shared" si="4"/>
        <v>5.0842105263157897</v>
      </c>
      <c r="M25" s="170">
        <f t="shared" si="5"/>
        <v>1.6E-2</v>
      </c>
      <c r="N25" s="107">
        <f t="shared" si="6"/>
        <v>8.134736842105264E-2</v>
      </c>
      <c r="O25" s="176"/>
      <c r="P25" s="188"/>
    </row>
    <row r="26" spans="1:16" ht="21" x14ac:dyDescent="0.35">
      <c r="A26" s="63">
        <f>+A25+1</f>
        <v>12</v>
      </c>
      <c r="B26" s="150" t="s">
        <v>2</v>
      </c>
      <c r="C26" s="177" t="s">
        <v>8</v>
      </c>
      <c r="D26" s="151">
        <f>+'GUIA PRECIOS DE MERCADO Y MERMA'!F54</f>
        <v>3</v>
      </c>
      <c r="E26" s="178">
        <f>+'GUIA PRECIOS DE MERCADO Y MERMA'!E54</f>
        <v>0.92</v>
      </c>
      <c r="F26" s="151">
        <f t="shared" si="0"/>
        <v>3.2608695652173911</v>
      </c>
      <c r="G26" s="177">
        <v>7.0000000000000001E-3</v>
      </c>
      <c r="H26" s="87">
        <f t="shared" si="1"/>
        <v>2.2826086956521739E-2</v>
      </c>
      <c r="I26" s="179"/>
      <c r="J26" s="180">
        <f t="shared" si="2"/>
        <v>3</v>
      </c>
      <c r="K26" s="181">
        <f t="shared" si="3"/>
        <v>0.92</v>
      </c>
      <c r="L26" s="180">
        <f t="shared" si="4"/>
        <v>3.2608695652173911</v>
      </c>
      <c r="M26" s="182">
        <f t="shared" si="5"/>
        <v>2.8000000000000001E-2</v>
      </c>
      <c r="N26" s="107">
        <f t="shared" si="6"/>
        <v>9.1304347826086957E-2</v>
      </c>
      <c r="O26" s="174"/>
      <c r="P26" s="187"/>
    </row>
    <row r="27" spans="1:16" ht="21.75" thickBot="1" x14ac:dyDescent="0.4">
      <c r="A27" s="63">
        <f>+A26+1</f>
        <v>13</v>
      </c>
      <c r="B27" s="93" t="s">
        <v>293</v>
      </c>
      <c r="C27" s="173" t="s">
        <v>294</v>
      </c>
      <c r="D27" s="87">
        <f>+'PURE DE PAPAS 1'!G22</f>
        <v>0.81565789473684203</v>
      </c>
      <c r="E27" s="175">
        <v>1</v>
      </c>
      <c r="F27" s="87">
        <f t="shared" si="0"/>
        <v>0.81565789473684203</v>
      </c>
      <c r="G27" s="183">
        <f>+H13</f>
        <v>1</v>
      </c>
      <c r="H27" s="151">
        <f t="shared" si="1"/>
        <v>0.81565789473684203</v>
      </c>
      <c r="I27" s="184"/>
      <c r="J27" s="87">
        <f>+D27</f>
        <v>0.81565789473684203</v>
      </c>
      <c r="K27" s="175">
        <f>+E27</f>
        <v>1</v>
      </c>
      <c r="L27" s="87">
        <f>+F27</f>
        <v>0.81565789473684203</v>
      </c>
      <c r="M27" s="183">
        <f>+N13</f>
        <v>4</v>
      </c>
      <c r="N27" s="151">
        <f t="shared" si="6"/>
        <v>3.2626315789473681</v>
      </c>
      <c r="O27" s="174"/>
      <c r="P27" s="187"/>
    </row>
    <row r="28" spans="1:16" ht="19.5" thickBot="1" x14ac:dyDescent="0.35">
      <c r="C28" s="44"/>
      <c r="D28" s="44"/>
      <c r="E28" s="44"/>
      <c r="F28" s="44"/>
      <c r="G28" s="44"/>
      <c r="H28" s="185">
        <f>SUM(H15:H27)</f>
        <v>3.2688268734953985</v>
      </c>
      <c r="I28" s="44"/>
      <c r="J28" s="44"/>
      <c r="K28" s="44"/>
      <c r="L28" s="44"/>
      <c r="M28" s="44"/>
      <c r="N28" s="185">
        <f>SUM(N15:N27)</f>
        <v>13.075307493981594</v>
      </c>
      <c r="O28" s="44"/>
    </row>
    <row r="29" spans="1:16" ht="15.75" thickBot="1" x14ac:dyDescent="0.3"/>
    <row r="30" spans="1:16" ht="24" thickBot="1" x14ac:dyDescent="0.4">
      <c r="E30" s="124" t="s">
        <v>312</v>
      </c>
      <c r="F30" s="125"/>
      <c r="G30" s="126"/>
      <c r="H30" s="120">
        <f>+H28</f>
        <v>3.2688268734953985</v>
      </c>
      <c r="K30" s="124" t="s">
        <v>304</v>
      </c>
      <c r="L30" s="125"/>
      <c r="M30" s="126"/>
      <c r="N30" s="120">
        <f>+N28</f>
        <v>13.075307493981594</v>
      </c>
    </row>
    <row r="31" spans="1:16" ht="24" thickBot="1" x14ac:dyDescent="0.4">
      <c r="E31" s="124" t="s">
        <v>309</v>
      </c>
      <c r="F31" s="125"/>
      <c r="G31" s="126"/>
      <c r="H31" s="121">
        <f>+H30*5%</f>
        <v>0.16344134367476992</v>
      </c>
      <c r="K31" s="124" t="s">
        <v>309</v>
      </c>
      <c r="L31" s="125"/>
      <c r="M31" s="126"/>
      <c r="N31" s="121">
        <f>+N30*5%</f>
        <v>0.65376537469907969</v>
      </c>
    </row>
    <row r="32" spans="1:16" ht="24" thickBot="1" x14ac:dyDescent="0.4">
      <c r="E32" s="124" t="s">
        <v>305</v>
      </c>
      <c r="F32" s="125"/>
      <c r="G32" s="126"/>
      <c r="H32" s="121">
        <f>+H30+H31</f>
        <v>3.4322682171701686</v>
      </c>
      <c r="K32" s="124" t="s">
        <v>305</v>
      </c>
      <c r="L32" s="125"/>
      <c r="M32" s="126"/>
      <c r="N32" s="121">
        <f>+N30+N31</f>
        <v>13.729072868680674</v>
      </c>
    </row>
    <row r="33" spans="5:14" ht="24" thickBot="1" x14ac:dyDescent="0.4">
      <c r="E33" s="124" t="s">
        <v>306</v>
      </c>
      <c r="F33" s="125"/>
      <c r="G33" s="126"/>
      <c r="H33" s="122">
        <v>0.4</v>
      </c>
      <c r="K33" s="124" t="s">
        <v>306</v>
      </c>
      <c r="L33" s="125"/>
      <c r="M33" s="126"/>
      <c r="N33" s="122">
        <v>0.4</v>
      </c>
    </row>
    <row r="34" spans="5:14" ht="24" thickBot="1" x14ac:dyDescent="0.4">
      <c r="E34" s="124" t="s">
        <v>307</v>
      </c>
      <c r="F34" s="125"/>
      <c r="G34" s="126"/>
      <c r="H34" s="121">
        <f>+H32/H33</f>
        <v>8.5806705429254215</v>
      </c>
      <c r="K34" s="124" t="s">
        <v>310</v>
      </c>
      <c r="L34" s="125"/>
      <c r="M34" s="126"/>
      <c r="N34" s="121">
        <f>+N32/40%</f>
        <v>34.322682171701686</v>
      </c>
    </row>
    <row r="35" spans="5:14" ht="24" thickBot="1" x14ac:dyDescent="0.4">
      <c r="E35" s="124" t="s">
        <v>327</v>
      </c>
      <c r="F35" s="125"/>
      <c r="G35" s="126"/>
      <c r="H35" s="121">
        <f>+H34*13%</f>
        <v>1.1154871705803049</v>
      </c>
      <c r="K35" s="124" t="s">
        <v>327</v>
      </c>
      <c r="L35" s="125"/>
      <c r="M35" s="126"/>
      <c r="N35" s="121">
        <f>+N34*13%</f>
        <v>4.4619486823212196</v>
      </c>
    </row>
    <row r="36" spans="5:14" ht="24" thickBot="1" x14ac:dyDescent="0.4">
      <c r="E36" s="124" t="s">
        <v>308</v>
      </c>
      <c r="F36" s="125"/>
      <c r="G36" s="126"/>
      <c r="H36" s="123">
        <f>+H34+H35</f>
        <v>9.6961577135057269</v>
      </c>
      <c r="K36" s="124" t="s">
        <v>311</v>
      </c>
      <c r="L36" s="125"/>
      <c r="M36" s="126"/>
      <c r="N36" s="123">
        <f>+N34+N35</f>
        <v>38.784630854022907</v>
      </c>
    </row>
    <row r="37" spans="5:14" ht="24" thickBot="1" x14ac:dyDescent="0.4">
      <c r="E37" s="124" t="s">
        <v>314</v>
      </c>
      <c r="F37" s="125"/>
      <c r="G37" s="126"/>
      <c r="H37" s="123">
        <f>+H34-H32</f>
        <v>5.1484023257552529</v>
      </c>
      <c r="K37" s="124" t="s">
        <v>313</v>
      </c>
      <c r="L37" s="125"/>
      <c r="M37" s="126"/>
      <c r="N37" s="123">
        <f>+N34-N32</f>
        <v>20.593609303021012</v>
      </c>
    </row>
  </sheetData>
  <sheetProtection algorithmName="SHA-512" hashValue="9CgexS0nqjgXdXGzhx/ZLtHmlVuMc2ggfKvSxN/qPN7z9GZaTkeXBIMXbE1Ukv2Q4UymZxDO+nkBiHgxoLPxZQ==" saltValue="6qZxkBH2JNCaO19rSnT4eA==" spinCount="100000" sheet="1" objects="1" scenarios="1"/>
  <mergeCells count="1">
    <mergeCell ref="B1:N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M30"/>
  <sheetViews>
    <sheetView zoomScale="85" zoomScaleNormal="85" workbookViewId="0">
      <selection sqref="A1:M8"/>
    </sheetView>
  </sheetViews>
  <sheetFormatPr baseColWidth="10" defaultRowHeight="15" x14ac:dyDescent="0.25"/>
  <cols>
    <col min="1" max="1" width="23.85546875" customWidth="1"/>
    <col min="2" max="2" width="15.140625" customWidth="1"/>
    <col min="4" max="4" width="13.5703125" customWidth="1"/>
    <col min="5" max="5" width="16" customWidth="1"/>
    <col min="6" max="6" width="18.5703125" customWidth="1"/>
    <col min="8" max="8" width="5.5703125" customWidth="1"/>
    <col min="10" max="10" width="15.5703125" customWidth="1"/>
    <col min="11" max="11" width="17.85546875" customWidth="1"/>
    <col min="12" max="12" width="16.7109375" customWidth="1"/>
  </cols>
  <sheetData>
    <row r="1" spans="1:13" ht="15" customHeight="1" x14ac:dyDescent="0.25">
      <c r="A1" s="192" t="s">
        <v>278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13" ht="15" customHeigh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3" ht="1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spans="1:13" ht="15" customHeight="1" x14ac:dyDescent="0.25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1:13" ht="15" customHeight="1" x14ac:dyDescent="0.25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1:13" ht="15" customHeight="1" x14ac:dyDescent="0.25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</row>
    <row r="7" spans="1:13" ht="15" customHeight="1" x14ac:dyDescent="0.25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</row>
    <row r="8" spans="1:13" ht="15" customHeight="1" x14ac:dyDescent="0.25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</row>
    <row r="9" spans="1:13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ht="31.5" x14ac:dyDescent="0.5">
      <c r="A10" s="46"/>
      <c r="B10" s="46"/>
      <c r="C10" s="46"/>
      <c r="D10" s="46"/>
      <c r="E10" s="47" t="s">
        <v>315</v>
      </c>
      <c r="F10" s="46"/>
      <c r="G10" s="46"/>
      <c r="H10" s="46"/>
      <c r="I10" s="46"/>
      <c r="J10" s="46"/>
      <c r="K10" s="46"/>
      <c r="L10" s="46"/>
      <c r="M10" s="46"/>
    </row>
    <row r="11" spans="1:13" ht="15.75" customHeight="1" x14ac:dyDescent="0.5">
      <c r="A11" s="9"/>
      <c r="B11" s="9"/>
      <c r="C11" s="9"/>
      <c r="D11" s="9"/>
      <c r="E11" s="48"/>
      <c r="F11" s="48"/>
      <c r="G11" s="48"/>
      <c r="H11" s="48"/>
      <c r="I11" s="48"/>
      <c r="J11" s="48"/>
      <c r="K11" s="48"/>
      <c r="L11" s="48"/>
      <c r="M11" s="48"/>
    </row>
    <row r="12" spans="1:13" ht="32.25" thickBot="1" x14ac:dyDescent="0.55000000000000004">
      <c r="A12" s="49" t="s">
        <v>277</v>
      </c>
      <c r="B12" s="49">
        <v>44229</v>
      </c>
      <c r="C12" s="44"/>
      <c r="E12" s="48" t="s">
        <v>13</v>
      </c>
      <c r="F12" s="48"/>
      <c r="G12" s="48" t="s">
        <v>13</v>
      </c>
      <c r="H12" s="48"/>
      <c r="I12" s="48"/>
      <c r="J12" s="48"/>
      <c r="K12" s="48"/>
      <c r="L12" s="48"/>
      <c r="M12" s="48"/>
    </row>
    <row r="13" spans="1:13" ht="37.5" thickBot="1" x14ac:dyDescent="0.55000000000000004">
      <c r="A13" s="90" t="s">
        <v>297</v>
      </c>
      <c r="B13" s="91" t="s">
        <v>283</v>
      </c>
      <c r="C13" s="50"/>
      <c r="D13" s="51"/>
      <c r="E13" s="48" t="s">
        <v>13</v>
      </c>
      <c r="F13" s="48"/>
      <c r="G13" s="48"/>
      <c r="H13" s="48"/>
      <c r="I13" s="48"/>
      <c r="J13" s="48"/>
      <c r="K13" s="48"/>
      <c r="L13" s="48"/>
      <c r="M13" s="48"/>
    </row>
    <row r="14" spans="1:13" ht="15.75" customHeight="1" thickBot="1" x14ac:dyDescent="0.55000000000000004">
      <c r="A14" t="s">
        <v>13</v>
      </c>
      <c r="B14" s="1" t="s">
        <v>13</v>
      </c>
      <c r="C14" s="44"/>
      <c r="D14" s="44"/>
      <c r="E14" s="48"/>
      <c r="F14" s="48"/>
      <c r="G14" s="48"/>
      <c r="H14" s="48"/>
      <c r="I14" s="48"/>
      <c r="J14" s="48"/>
      <c r="K14" s="48"/>
      <c r="L14" s="48"/>
      <c r="M14" s="48"/>
    </row>
    <row r="15" spans="1:13" ht="19.5" thickBot="1" x14ac:dyDescent="0.35">
      <c r="E15" s="69" t="s">
        <v>276</v>
      </c>
      <c r="F15" s="70"/>
      <c r="G15" s="71">
        <v>1</v>
      </c>
      <c r="H15" s="68"/>
      <c r="K15" s="69" t="s">
        <v>276</v>
      </c>
      <c r="L15" s="70"/>
      <c r="M15" s="71">
        <v>4</v>
      </c>
    </row>
    <row r="16" spans="1:13" ht="60.75" thickBot="1" x14ac:dyDescent="0.3">
      <c r="A16" s="65" t="s">
        <v>266</v>
      </c>
      <c r="B16" s="59" t="s">
        <v>1</v>
      </c>
      <c r="C16" s="60" t="s">
        <v>281</v>
      </c>
      <c r="D16" s="59" t="s">
        <v>268</v>
      </c>
      <c r="E16" s="60" t="s">
        <v>269</v>
      </c>
      <c r="F16" s="59" t="s">
        <v>267</v>
      </c>
      <c r="G16" s="60" t="s">
        <v>295</v>
      </c>
      <c r="H16" s="66"/>
      <c r="I16" s="60" t="s">
        <v>270</v>
      </c>
      <c r="J16" s="59" t="s">
        <v>268</v>
      </c>
      <c r="K16" s="60" t="s">
        <v>269</v>
      </c>
      <c r="L16" s="59" t="s">
        <v>267</v>
      </c>
      <c r="M16" s="61" t="s">
        <v>296</v>
      </c>
    </row>
    <row r="17" spans="1:13" x14ac:dyDescent="0.25">
      <c r="A17" s="62" t="s">
        <v>273</v>
      </c>
      <c r="B17" s="54" t="s">
        <v>8</v>
      </c>
      <c r="C17" s="56">
        <f>+'GUIA PRECIOS DE MERCADO Y MERMA'!F167</f>
        <v>2.2000000000000002</v>
      </c>
      <c r="D17" s="55">
        <f>+'GUIA PRECIOS DE MERCADO Y MERMA'!E167</f>
        <v>0.95</v>
      </c>
      <c r="E17" s="56">
        <f>+C17/D17</f>
        <v>2.3157894736842106</v>
      </c>
      <c r="F17" s="57">
        <v>0.2</v>
      </c>
      <c r="G17" s="56">
        <f>+E17*F17</f>
        <v>0.46315789473684216</v>
      </c>
      <c r="H17" s="67"/>
      <c r="I17" s="56">
        <f>+C17</f>
        <v>2.2000000000000002</v>
      </c>
      <c r="J17" s="55">
        <f>+D17</f>
        <v>0.95</v>
      </c>
      <c r="K17" s="56">
        <f>+E17</f>
        <v>2.3157894736842106</v>
      </c>
      <c r="L17" s="57">
        <f>+F17*$M$15</f>
        <v>0.8</v>
      </c>
      <c r="M17" s="58">
        <f>+K17*L17</f>
        <v>1.8526315789473686</v>
      </c>
    </row>
    <row r="18" spans="1:13" x14ac:dyDescent="0.25">
      <c r="A18" s="63" t="s">
        <v>274</v>
      </c>
      <c r="B18" s="54" t="s">
        <v>8</v>
      </c>
      <c r="C18" s="41">
        <f>+'GUIA PRECIOS DE MERCADO Y MERMA'!F135</f>
        <v>7</v>
      </c>
      <c r="D18" s="52">
        <v>1</v>
      </c>
      <c r="E18" s="41">
        <f t="shared" ref="E18:E21" si="0">+C18/D18</f>
        <v>7</v>
      </c>
      <c r="F18" s="6">
        <v>0.02</v>
      </c>
      <c r="G18" s="41">
        <f t="shared" ref="G18:G21" si="1">+E18*F18</f>
        <v>0.14000000000000001</v>
      </c>
      <c r="H18" s="42"/>
      <c r="I18" s="56">
        <f t="shared" ref="I18:I21" si="2">+C18</f>
        <v>7</v>
      </c>
      <c r="J18" s="55">
        <f t="shared" ref="J18:J21" si="3">+D18</f>
        <v>1</v>
      </c>
      <c r="K18" s="56">
        <f t="shared" ref="K18:K21" si="4">+E18</f>
        <v>7</v>
      </c>
      <c r="L18" s="6">
        <f t="shared" ref="L18:L21" si="5">+F18*$M$15</f>
        <v>0.08</v>
      </c>
      <c r="M18" s="53">
        <f>+K18*L18</f>
        <v>0.56000000000000005</v>
      </c>
    </row>
    <row r="19" spans="1:13" x14ac:dyDescent="0.25">
      <c r="A19" s="63" t="s">
        <v>275</v>
      </c>
      <c r="B19" s="54" t="s">
        <v>271</v>
      </c>
      <c r="C19" s="41">
        <f>+'GUIA PRECIOS DE MERCADO Y MERMA'!F76</f>
        <v>5</v>
      </c>
      <c r="D19" s="52">
        <v>1</v>
      </c>
      <c r="E19" s="41">
        <f t="shared" si="0"/>
        <v>5</v>
      </c>
      <c r="F19" s="6">
        <v>0.03</v>
      </c>
      <c r="G19" s="41">
        <f t="shared" si="1"/>
        <v>0.15</v>
      </c>
      <c r="H19" s="42"/>
      <c r="I19" s="56">
        <f t="shared" si="2"/>
        <v>5</v>
      </c>
      <c r="J19" s="55">
        <f t="shared" si="3"/>
        <v>1</v>
      </c>
      <c r="K19" s="56">
        <f t="shared" si="4"/>
        <v>5</v>
      </c>
      <c r="L19" s="6">
        <f t="shared" si="5"/>
        <v>0.12</v>
      </c>
      <c r="M19" s="53">
        <f>+K19*L19</f>
        <v>0.6</v>
      </c>
    </row>
    <row r="20" spans="1:13" ht="19.5" customHeight="1" x14ac:dyDescent="0.25">
      <c r="A20" s="88" t="s">
        <v>272</v>
      </c>
      <c r="B20" s="85" t="s">
        <v>8</v>
      </c>
      <c r="C20" s="89">
        <f>+'GUIA PRECIOS DE MERCADO Y MERMA'!F205</f>
        <v>0.5</v>
      </c>
      <c r="D20" s="52">
        <v>1</v>
      </c>
      <c r="E20" s="41">
        <f t="shared" si="0"/>
        <v>0.5</v>
      </c>
      <c r="F20" s="6">
        <v>5.0000000000000001E-3</v>
      </c>
      <c r="G20" s="6">
        <f t="shared" si="1"/>
        <v>2.5000000000000001E-3</v>
      </c>
      <c r="H20" s="42"/>
      <c r="I20" s="56">
        <f t="shared" si="2"/>
        <v>0.5</v>
      </c>
      <c r="J20" s="55">
        <f t="shared" si="3"/>
        <v>1</v>
      </c>
      <c r="K20" s="56">
        <f t="shared" si="4"/>
        <v>0.5</v>
      </c>
      <c r="L20" s="6">
        <f t="shared" si="5"/>
        <v>0.02</v>
      </c>
      <c r="M20" s="53">
        <f>+K20*L20</f>
        <v>0.01</v>
      </c>
    </row>
    <row r="21" spans="1:13" ht="15.75" thickBot="1" x14ac:dyDescent="0.3">
      <c r="A21" s="63" t="s">
        <v>3</v>
      </c>
      <c r="B21" s="54" t="s">
        <v>15</v>
      </c>
      <c r="C21" s="41">
        <f>+'GUIA PRECIOS DE MERCADO Y MERMA'!F180</f>
        <v>12</v>
      </c>
      <c r="D21" s="52">
        <v>1</v>
      </c>
      <c r="E21" s="41">
        <f t="shared" si="0"/>
        <v>12</v>
      </c>
      <c r="F21" s="6">
        <v>5.0000000000000001E-3</v>
      </c>
      <c r="G21" s="81">
        <f t="shared" si="1"/>
        <v>0.06</v>
      </c>
      <c r="H21" s="42"/>
      <c r="I21" s="56">
        <f t="shared" si="2"/>
        <v>12</v>
      </c>
      <c r="J21" s="55">
        <f t="shared" si="3"/>
        <v>1</v>
      </c>
      <c r="K21" s="56">
        <f t="shared" si="4"/>
        <v>12</v>
      </c>
      <c r="L21" s="6">
        <f t="shared" si="5"/>
        <v>0.02</v>
      </c>
      <c r="M21" s="83">
        <f>+K21*L21</f>
        <v>0.24</v>
      </c>
    </row>
    <row r="22" spans="1:13" ht="15.75" thickBot="1" x14ac:dyDescent="0.3">
      <c r="A22" s="64"/>
      <c r="B22" s="4"/>
      <c r="C22" s="4"/>
      <c r="D22" s="52"/>
      <c r="E22" s="41"/>
      <c r="F22" s="79"/>
      <c r="G22" s="82">
        <f>SUM(G17:G21)</f>
        <v>0.81565789473684203</v>
      </c>
      <c r="H22" s="80"/>
      <c r="I22" s="4"/>
      <c r="J22" s="52"/>
      <c r="K22" s="41"/>
      <c r="L22" s="79"/>
      <c r="M22" s="84">
        <f>SUM(M17:M21)</f>
        <v>3.2626315789473681</v>
      </c>
    </row>
    <row r="23" spans="1:13" x14ac:dyDescent="0.25">
      <c r="A23" s="63"/>
      <c r="B23" s="4"/>
      <c r="C23" s="4"/>
      <c r="D23" s="52"/>
      <c r="E23" s="41"/>
      <c r="F23" s="6"/>
      <c r="G23" s="56"/>
      <c r="H23" s="42"/>
      <c r="I23" s="4"/>
      <c r="J23" s="52"/>
      <c r="K23" s="41"/>
      <c r="L23" s="6"/>
      <c r="M23" s="58"/>
    </row>
    <row r="24" spans="1:13" x14ac:dyDescent="0.25">
      <c r="A24" s="63"/>
      <c r="B24" s="4"/>
      <c r="C24" s="4"/>
      <c r="D24" s="52"/>
      <c r="E24" s="41"/>
      <c r="F24" s="6"/>
      <c r="G24" s="41"/>
      <c r="H24" s="42"/>
      <c r="I24" s="4"/>
      <c r="J24" s="52"/>
      <c r="K24" s="41"/>
      <c r="L24" s="6"/>
      <c r="M24" s="53"/>
    </row>
    <row r="25" spans="1:13" x14ac:dyDescent="0.25">
      <c r="A25" s="63"/>
      <c r="B25" s="4"/>
      <c r="C25" s="4"/>
      <c r="D25" s="52"/>
      <c r="E25" s="41"/>
      <c r="F25" s="6"/>
      <c r="G25" s="41"/>
      <c r="H25" s="42"/>
      <c r="I25" s="4"/>
      <c r="J25" s="52"/>
      <c r="K25" s="41"/>
      <c r="L25" s="6"/>
      <c r="M25" s="53"/>
    </row>
    <row r="26" spans="1:13" x14ac:dyDescent="0.25">
      <c r="A26" s="63"/>
      <c r="B26" s="4"/>
      <c r="C26" s="4"/>
      <c r="D26" s="52"/>
      <c r="E26" s="41"/>
      <c r="F26" s="6"/>
      <c r="G26" s="41"/>
      <c r="H26" s="42"/>
      <c r="I26" s="4"/>
      <c r="J26" s="52"/>
      <c r="K26" s="41"/>
      <c r="L26" s="6"/>
      <c r="M26" s="53"/>
    </row>
    <row r="27" spans="1:13" x14ac:dyDescent="0.25">
      <c r="A27" s="4"/>
      <c r="B27" s="4"/>
      <c r="C27" s="4"/>
      <c r="D27" s="4"/>
      <c r="E27" s="41"/>
      <c r="F27" s="6"/>
      <c r="G27" s="41"/>
      <c r="H27" s="42"/>
      <c r="I27" s="4"/>
      <c r="J27" s="4"/>
      <c r="K27" s="41"/>
      <c r="L27" s="6"/>
      <c r="M27" s="41"/>
    </row>
    <row r="30" spans="1:13" x14ac:dyDescent="0.25">
      <c r="M30" t="s">
        <v>13</v>
      </c>
    </row>
  </sheetData>
  <mergeCells count="1">
    <mergeCell ref="A1:M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J27"/>
  <sheetViews>
    <sheetView topLeftCell="A7" workbookViewId="0">
      <selection activeCell="D12" sqref="D12"/>
    </sheetView>
  </sheetViews>
  <sheetFormatPr baseColWidth="10" defaultRowHeight="15" x14ac:dyDescent="0.25"/>
  <cols>
    <col min="3" max="3" width="24.140625" customWidth="1"/>
    <col min="4" max="4" width="19.140625" customWidth="1"/>
    <col min="6" max="6" width="15.140625" customWidth="1"/>
    <col min="7" max="7" width="13.85546875" customWidth="1"/>
    <col min="8" max="8" width="25" customWidth="1"/>
    <col min="9" max="9" width="11.140625" customWidth="1"/>
    <col min="10" max="10" width="11.42578125" style="101"/>
    <col min="11" max="16384" width="11.42578125" style="9"/>
  </cols>
  <sheetData>
    <row r="1" spans="1:10" x14ac:dyDescent="0.25">
      <c r="A1" s="192" t="s">
        <v>278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0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</row>
    <row r="4" spans="1:10" x14ac:dyDescent="0.25">
      <c r="A4" s="192"/>
      <c r="B4" s="192"/>
      <c r="C4" s="192"/>
      <c r="D4" s="192"/>
      <c r="E4" s="192"/>
      <c r="F4" s="192"/>
      <c r="G4" s="192"/>
      <c r="H4" s="192"/>
      <c r="I4" s="192"/>
      <c r="J4" s="192"/>
    </row>
    <row r="5" spans="1:10" x14ac:dyDescent="0.25">
      <c r="A5" s="192"/>
      <c r="B5" s="192"/>
      <c r="C5" s="192"/>
      <c r="D5" s="192"/>
      <c r="E5" s="192"/>
      <c r="F5" s="192"/>
      <c r="G5" s="192"/>
      <c r="H5" s="192"/>
      <c r="I5" s="192"/>
      <c r="J5" s="192"/>
    </row>
    <row r="6" spans="1:10" x14ac:dyDescent="0.25">
      <c r="A6" s="192"/>
      <c r="B6" s="192"/>
      <c r="C6" s="192"/>
      <c r="D6" s="192"/>
      <c r="E6" s="192"/>
      <c r="F6" s="192"/>
      <c r="G6" s="192"/>
      <c r="H6" s="192"/>
      <c r="I6" s="192"/>
      <c r="J6" s="192"/>
    </row>
    <row r="7" spans="1:10" x14ac:dyDescent="0.25">
      <c r="A7" s="192"/>
      <c r="B7" s="192"/>
      <c r="C7" s="192"/>
      <c r="D7" s="192"/>
      <c r="E7" s="192"/>
      <c r="F7" s="192"/>
      <c r="G7" s="192"/>
      <c r="H7" s="192"/>
      <c r="I7" s="192"/>
      <c r="J7" s="192"/>
    </row>
    <row r="8" spans="1:10" x14ac:dyDescent="0.25">
      <c r="A8" s="192"/>
      <c r="B8" s="192"/>
      <c r="C8" s="192"/>
      <c r="D8" s="192"/>
      <c r="E8" s="192"/>
      <c r="F8" s="192"/>
      <c r="G8" s="192"/>
      <c r="H8" s="192"/>
      <c r="I8" s="192"/>
      <c r="J8" s="192"/>
    </row>
    <row r="9" spans="1:10" x14ac:dyDescent="0.25">
      <c r="A9" s="1"/>
      <c r="C9" s="9"/>
      <c r="D9" s="9"/>
      <c r="E9" s="9"/>
      <c r="F9" s="9"/>
      <c r="G9" s="9"/>
      <c r="H9" s="9"/>
      <c r="I9" s="9"/>
    </row>
    <row r="10" spans="1:10" ht="31.5" x14ac:dyDescent="0.5">
      <c r="A10" s="46"/>
      <c r="B10" s="46"/>
      <c r="C10" s="47" t="s">
        <v>316</v>
      </c>
      <c r="D10" s="46"/>
      <c r="E10" s="46"/>
      <c r="F10" s="46"/>
      <c r="G10" s="46"/>
      <c r="H10" s="46"/>
      <c r="I10" s="46"/>
      <c r="J10" s="108"/>
    </row>
    <row r="11" spans="1:10" ht="15.75" thickBot="1" x14ac:dyDescent="0.3">
      <c r="C11" s="9"/>
      <c r="D11" s="9"/>
      <c r="E11" s="101"/>
      <c r="F11" s="101"/>
      <c r="G11" s="101"/>
      <c r="H11" s="101"/>
      <c r="I11" s="101"/>
    </row>
    <row r="12" spans="1:10" ht="18.75" x14ac:dyDescent="0.3">
      <c r="C12" s="110" t="s">
        <v>277</v>
      </c>
      <c r="D12" s="112">
        <v>44229</v>
      </c>
      <c r="E12" s="101"/>
      <c r="F12" s="101"/>
      <c r="G12" s="101" t="s">
        <v>13</v>
      </c>
      <c r="H12" s="101"/>
      <c r="I12" s="101" t="s">
        <v>13</v>
      </c>
    </row>
    <row r="13" spans="1:10" ht="34.5" x14ac:dyDescent="0.25">
      <c r="C13" s="119" t="s">
        <v>297</v>
      </c>
      <c r="D13" s="113" t="s">
        <v>283</v>
      </c>
      <c r="E13" s="101"/>
      <c r="F13" s="101"/>
      <c r="G13" s="101" t="s">
        <v>13</v>
      </c>
      <c r="H13" s="101"/>
      <c r="I13" s="101"/>
    </row>
    <row r="14" spans="1:10" ht="24" thickBot="1" x14ac:dyDescent="0.4">
      <c r="C14" s="111" t="s">
        <v>302</v>
      </c>
      <c r="D14" s="114">
        <v>4</v>
      </c>
      <c r="E14" s="101"/>
      <c r="F14" s="101"/>
      <c r="G14" s="101"/>
      <c r="H14" s="101"/>
      <c r="I14" s="101"/>
    </row>
    <row r="15" spans="1:10" ht="19.5" thickBot="1" x14ac:dyDescent="0.35">
      <c r="G15" s="95"/>
      <c r="H15" s="96"/>
      <c r="I15" s="97"/>
      <c r="J15" s="98"/>
    </row>
    <row r="16" spans="1:10" ht="45.75" thickBot="1" x14ac:dyDescent="0.3">
      <c r="C16" s="65" t="s">
        <v>266</v>
      </c>
      <c r="D16" s="59" t="s">
        <v>1</v>
      </c>
      <c r="E16" s="60" t="s">
        <v>281</v>
      </c>
      <c r="F16" s="59" t="s">
        <v>268</v>
      </c>
      <c r="G16" s="99" t="s">
        <v>269</v>
      </c>
      <c r="H16" s="104" t="s">
        <v>267</v>
      </c>
      <c r="I16" s="105" t="s">
        <v>300</v>
      </c>
      <c r="J16" s="103"/>
    </row>
    <row r="17" spans="3:10" x14ac:dyDescent="0.25">
      <c r="C17" s="62" t="s">
        <v>273</v>
      </c>
      <c r="D17" s="54" t="s">
        <v>8</v>
      </c>
      <c r="E17" s="56">
        <f>+'GUIA PRECIOS DE MERCADO Y MERMA'!F167</f>
        <v>2.2000000000000002</v>
      </c>
      <c r="F17" s="55">
        <f>+'GUIA PRECIOS DE MERCADO Y MERMA'!E167</f>
        <v>0.95</v>
      </c>
      <c r="G17" s="100">
        <f>+E17/F17</f>
        <v>2.3157894736842106</v>
      </c>
      <c r="H17" s="6">
        <v>0.8</v>
      </c>
      <c r="I17" s="41">
        <f>+G17*H17</f>
        <v>1.8526315789473686</v>
      </c>
      <c r="J17" s="102"/>
    </row>
    <row r="18" spans="3:10" x14ac:dyDescent="0.25">
      <c r="C18" s="63" t="s">
        <v>274</v>
      </c>
      <c r="D18" s="54" t="s">
        <v>8</v>
      </c>
      <c r="E18" s="41">
        <f>+'GUIA PRECIOS DE MERCADO Y MERMA'!F135</f>
        <v>7</v>
      </c>
      <c r="F18" s="52">
        <v>1</v>
      </c>
      <c r="G18" s="94">
        <f t="shared" ref="G18:G21" si="0">+E18/F18</f>
        <v>7</v>
      </c>
      <c r="H18" s="6">
        <v>0.08</v>
      </c>
      <c r="I18" s="41">
        <f t="shared" ref="I18:I21" si="1">+G18*H18</f>
        <v>0.56000000000000005</v>
      </c>
      <c r="J18" s="102"/>
    </row>
    <row r="19" spans="3:10" x14ac:dyDescent="0.25">
      <c r="C19" s="63" t="s">
        <v>275</v>
      </c>
      <c r="D19" s="54" t="s">
        <v>271</v>
      </c>
      <c r="E19" s="41">
        <f>+'GUIA PRECIOS DE MERCADO Y MERMA'!F76</f>
        <v>5</v>
      </c>
      <c r="F19" s="52">
        <v>1</v>
      </c>
      <c r="G19" s="94">
        <f t="shared" si="0"/>
        <v>5</v>
      </c>
      <c r="H19" s="6">
        <v>0.12</v>
      </c>
      <c r="I19" s="41">
        <f t="shared" si="1"/>
        <v>0.6</v>
      </c>
      <c r="J19" s="102"/>
    </row>
    <row r="20" spans="3:10" x14ac:dyDescent="0.25">
      <c r="C20" s="88" t="s">
        <v>272</v>
      </c>
      <c r="D20" s="85" t="s">
        <v>8</v>
      </c>
      <c r="E20" s="89">
        <f>+'GUIA PRECIOS DE MERCADO Y MERMA'!F205</f>
        <v>0.5</v>
      </c>
      <c r="F20" s="52">
        <v>1</v>
      </c>
      <c r="G20" s="94">
        <f t="shared" si="0"/>
        <v>0.5</v>
      </c>
      <c r="H20" s="6">
        <v>0.02</v>
      </c>
      <c r="I20" s="6">
        <f t="shared" si="1"/>
        <v>0.01</v>
      </c>
      <c r="J20" s="102"/>
    </row>
    <row r="21" spans="3:10" x14ac:dyDescent="0.25">
      <c r="C21" s="63" t="s">
        <v>3</v>
      </c>
      <c r="D21" s="54" t="s">
        <v>15</v>
      </c>
      <c r="E21" s="41">
        <f>+'GUIA PRECIOS DE MERCADO Y MERMA'!F180</f>
        <v>12</v>
      </c>
      <c r="F21" s="52">
        <v>1</v>
      </c>
      <c r="G21" s="94">
        <f t="shared" si="0"/>
        <v>12</v>
      </c>
      <c r="H21" s="6">
        <v>0.02</v>
      </c>
      <c r="I21" s="41">
        <f t="shared" si="1"/>
        <v>0.24</v>
      </c>
      <c r="J21" s="102"/>
    </row>
    <row r="22" spans="3:10" ht="18.75" x14ac:dyDescent="0.3">
      <c r="C22" s="64"/>
      <c r="D22" s="4"/>
      <c r="E22" s="4"/>
      <c r="F22" s="52"/>
      <c r="G22" s="94"/>
      <c r="H22" s="106" t="s">
        <v>303</v>
      </c>
      <c r="I22" s="87">
        <f>SUM(I17:I21)</f>
        <v>3.2626315789473681</v>
      </c>
      <c r="J22" s="102"/>
    </row>
    <row r="23" spans="3:10" ht="18.75" x14ac:dyDescent="0.3">
      <c r="C23" s="63"/>
      <c r="D23" s="4"/>
      <c r="E23" s="4"/>
      <c r="F23" s="52"/>
      <c r="G23" s="94"/>
      <c r="H23" s="106" t="s">
        <v>301</v>
      </c>
      <c r="I23" s="107">
        <f>+I22/D14</f>
        <v>0.81565789473684203</v>
      </c>
      <c r="J23" s="102"/>
    </row>
    <row r="24" spans="3:10" x14ac:dyDescent="0.25">
      <c r="C24" s="63"/>
      <c r="D24" s="4"/>
      <c r="E24" s="4"/>
      <c r="F24" s="52"/>
      <c r="G24" s="41"/>
      <c r="H24" s="57"/>
      <c r="I24" s="41"/>
      <c r="J24" s="102"/>
    </row>
    <row r="25" spans="3:10" x14ac:dyDescent="0.25">
      <c r="C25" s="63"/>
      <c r="D25" s="4"/>
      <c r="E25" s="4"/>
      <c r="F25" s="52"/>
      <c r="G25" s="41"/>
      <c r="H25" s="6"/>
      <c r="I25" s="41"/>
      <c r="J25" s="102"/>
    </row>
    <row r="26" spans="3:10" x14ac:dyDescent="0.25">
      <c r="C26" s="63"/>
      <c r="D26" s="4"/>
      <c r="E26" s="4"/>
      <c r="F26" s="52"/>
      <c r="G26" s="41"/>
      <c r="H26" s="6"/>
      <c r="I26" s="41"/>
      <c r="J26" s="102"/>
    </row>
    <row r="27" spans="3:10" x14ac:dyDescent="0.25">
      <c r="C27" s="4"/>
      <c r="D27" s="4"/>
      <c r="E27" s="4"/>
      <c r="F27" s="4"/>
      <c r="G27" s="41"/>
      <c r="H27" s="6"/>
      <c r="I27" s="41"/>
      <c r="J27" s="102"/>
    </row>
  </sheetData>
  <mergeCells count="1">
    <mergeCell ref="A1:J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XFD71"/>
  <sheetViews>
    <sheetView zoomScale="85" zoomScaleNormal="85" workbookViewId="0">
      <selection activeCell="N11" sqref="N11"/>
    </sheetView>
  </sheetViews>
  <sheetFormatPr baseColWidth="10" defaultRowHeight="15" x14ac:dyDescent="0.25"/>
  <cols>
    <col min="1" max="13" width="11.140625" customWidth="1"/>
  </cols>
  <sheetData>
    <row r="1" spans="1:448 15641:16384" s="46" customFormat="1" x14ac:dyDescent="0.25">
      <c r="A1" s="192" t="s">
        <v>278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pans="1:448 15641:16384" s="46" customForma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pans="1:448 15641:16384" s="46" customForma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448 15641:16384" s="46" customFormat="1" ht="26.25" customHeight="1" x14ac:dyDescent="0.25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448 15641:16384" s="46" customFormat="1" x14ac:dyDescent="0.25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pans="1:448 15641:16384" s="46" customFormat="1" x14ac:dyDescent="0.25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pans="1:448 15641:16384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</row>
    <row r="8" spans="1:448 15641:16384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</row>
    <row r="9" spans="1:448 15641:16384" x14ac:dyDescent="0.25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</row>
    <row r="10" spans="1:448 15641:16384" x14ac:dyDescent="0.25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</row>
    <row r="11" spans="1:448 15641:16384" x14ac:dyDescent="0.25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</row>
    <row r="12" spans="1:448 15641:16384" x14ac:dyDescent="0.25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</row>
    <row r="13" spans="1:448 15641:16384" x14ac:dyDescent="0.25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</row>
    <row r="14" spans="1:448 15641:16384" x14ac:dyDescent="0.25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</row>
    <row r="15" spans="1:448 15641:16384" x14ac:dyDescent="0.25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</row>
    <row r="16" spans="1:448 15641:16384" x14ac:dyDescent="0.25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</row>
    <row r="17" spans="1:13" x14ac:dyDescent="0.25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</row>
    <row r="18" spans="1:13" x14ac:dyDescent="0.25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</row>
    <row r="19" spans="1:13" x14ac:dyDescent="0.25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</row>
    <row r="20" spans="1:13" x14ac:dyDescent="0.25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</row>
    <row r="21" spans="1:13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</row>
    <row r="22" spans="1:13" x14ac:dyDescent="0.25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</row>
    <row r="23" spans="1:13" x14ac:dyDescent="0.25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</row>
    <row r="24" spans="1:13" x14ac:dyDescent="0.25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</row>
    <row r="25" spans="1:13" x14ac:dyDescent="0.25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</row>
    <row r="26" spans="1:13" x14ac:dyDescent="0.25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</row>
    <row r="27" spans="1:13" x14ac:dyDescent="0.25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</row>
    <row r="28" spans="1:13" x14ac:dyDescent="0.25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</row>
    <row r="29" spans="1:13" x14ac:dyDescent="0.25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</row>
    <row r="30" spans="1:13" x14ac:dyDescent="0.25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</row>
    <row r="31" spans="1:13" x14ac:dyDescent="0.25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</row>
    <row r="32" spans="1:13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</row>
    <row r="33" spans="1:13" x14ac:dyDescent="0.25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</row>
    <row r="34" spans="1:13" x14ac:dyDescent="0.25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</row>
    <row r="35" spans="1:13" x14ac:dyDescent="0.25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</row>
    <row r="36" spans="1:13" x14ac:dyDescent="0.25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</row>
    <row r="37" spans="1:13" x14ac:dyDescent="0.25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</row>
    <row r="38" spans="1:13" x14ac:dyDescent="0.25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</row>
    <row r="39" spans="1:13" x14ac:dyDescent="0.25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</row>
    <row r="40" spans="1:13" x14ac:dyDescent="0.25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</row>
    <row r="41" spans="1:13" x14ac:dyDescent="0.25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</row>
    <row r="42" spans="1:13" x14ac:dyDescent="0.25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</row>
    <row r="43" spans="1:13" x14ac:dyDescent="0.25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</row>
    <row r="44" spans="1:13" x14ac:dyDescent="0.25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</row>
    <row r="45" spans="1:13" x14ac:dyDescent="0.25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</row>
    <row r="46" spans="1:13" x14ac:dyDescent="0.25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</row>
    <row r="47" spans="1:13" x14ac:dyDescent="0.25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</row>
    <row r="48" spans="1:13" x14ac:dyDescent="0.25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</row>
    <row r="49" spans="1:13" x14ac:dyDescent="0.25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</row>
    <row r="50" spans="1:13" x14ac:dyDescent="0.25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</row>
    <row r="51" spans="1:13" x14ac:dyDescent="0.25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</row>
    <row r="52" spans="1:13" x14ac:dyDescent="0.25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</row>
    <row r="53" spans="1:13" x14ac:dyDescent="0.25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</row>
    <row r="54" spans="1:13" x14ac:dyDescent="0.25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</row>
    <row r="55" spans="1:13" x14ac:dyDescent="0.25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</row>
    <row r="56" spans="1:13" x14ac:dyDescent="0.25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</row>
    <row r="57" spans="1:13" x14ac:dyDescent="0.25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</row>
    <row r="58" spans="1:13" x14ac:dyDescent="0.25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</row>
    <row r="59" spans="1:13" x14ac:dyDescent="0.25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</row>
    <row r="60" spans="1:13" x14ac:dyDescent="0.25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</row>
    <row r="61" spans="1:13" x14ac:dyDescent="0.25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</row>
    <row r="62" spans="1:13" x14ac:dyDescent="0.25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</row>
    <row r="63" spans="1:13" x14ac:dyDescent="0.25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</row>
    <row r="64" spans="1:13" x14ac:dyDescent="0.25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</row>
    <row r="65" spans="1:13" x14ac:dyDescent="0.25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</row>
    <row r="66" spans="1:13" x14ac:dyDescent="0.25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</row>
    <row r="67" spans="1:13" x14ac:dyDescent="0.25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</row>
    <row r="68" spans="1:13" x14ac:dyDescent="0.25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</row>
    <row r="69" spans="1:13" x14ac:dyDescent="0.25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</row>
    <row r="70" spans="1:13" x14ac:dyDescent="0.25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</row>
    <row r="71" spans="1:13" x14ac:dyDescent="0.25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</row>
  </sheetData>
  <mergeCells count="1">
    <mergeCell ref="A1:M6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RENDIMIENTO Y MERMA</vt:lpstr>
      <vt:lpstr>Guia de Mermas y Rendimientos</vt:lpstr>
      <vt:lpstr>GUIA PRECIOS DE MERCADO Y MERMA</vt:lpstr>
      <vt:lpstr>RECETA PRINCIPAL</vt:lpstr>
      <vt:lpstr>PURE DE PAPAS 1</vt:lpstr>
      <vt:lpstr>PURE DE PAPAS 2</vt:lpstr>
      <vt:lpstr>GLOSARIO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Alejandra Figueredo</cp:lastModifiedBy>
  <dcterms:created xsi:type="dcterms:W3CDTF">2009-07-14T23:06:08Z</dcterms:created>
  <dcterms:modified xsi:type="dcterms:W3CDTF">2021-06-29T00:34:22Z</dcterms:modified>
</cp:coreProperties>
</file>